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C:\Users\kawanamikazuyuki\Documents\h-teniss\"/>
    </mc:Choice>
  </mc:AlternateContent>
  <xr:revisionPtr revIDLastSave="0" documentId="13_ncr:1_{14176525-FFB0-49A2-A1F6-76061D742CCB}" xr6:coauthVersionLast="45" xr6:coauthVersionMax="45" xr10:uidLastSave="{00000000-0000-0000-0000-000000000000}"/>
  <bookViews>
    <workbookView xWindow="-120" yWindow="-120" windowWidth="24240" windowHeight="13140" xr2:uid="{00000000-000D-0000-FFFF-FFFF00000000}"/>
  </bookViews>
  <sheets>
    <sheet name="要項" sheetId="1" r:id="rId1"/>
    <sheet name="申込書" sheetId="2" r:id="rId2"/>
    <sheet name="歴代入賞者" sheetId="6" r:id="rId3"/>
    <sheet name="登録ナンバー" sheetId="4" r:id="rId4"/>
  </sheets>
  <definedNames>
    <definedName name="_xlnm.Print_Area" localSheetId="3">登録ナンバー!$A$450:$C$524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04" i="4" l="1"/>
  <c r="A506" i="4" s="1"/>
  <c r="K503" i="4"/>
  <c r="G503" i="4"/>
  <c r="F503" i="4"/>
  <c r="K502" i="4"/>
  <c r="G502" i="4"/>
  <c r="F502" i="4"/>
  <c r="K501" i="4"/>
  <c r="G501" i="4"/>
  <c r="F501" i="4"/>
  <c r="K499" i="4"/>
  <c r="G499" i="4"/>
  <c r="F499" i="4"/>
  <c r="K498" i="4"/>
  <c r="G498" i="4"/>
  <c r="F498" i="4"/>
  <c r="K497" i="4"/>
  <c r="G497" i="4"/>
  <c r="F497" i="4"/>
  <c r="L496" i="4"/>
  <c r="G495" i="4"/>
  <c r="H495" i="4" s="1"/>
  <c r="L493" i="4"/>
  <c r="L492" i="4"/>
  <c r="L491" i="4"/>
  <c r="K489" i="4"/>
  <c r="H489" i="4"/>
  <c r="G489" i="4"/>
  <c r="F489" i="4"/>
  <c r="D489" i="4"/>
  <c r="K488" i="4"/>
  <c r="H488" i="4"/>
  <c r="G488" i="4"/>
  <c r="F488" i="4"/>
  <c r="D488" i="4"/>
  <c r="K487" i="4"/>
  <c r="H487" i="4"/>
  <c r="G487" i="4"/>
  <c r="F487" i="4"/>
  <c r="D487" i="4"/>
  <c r="K486" i="4"/>
  <c r="H486" i="4"/>
  <c r="G486" i="4"/>
  <c r="F486" i="4"/>
  <c r="D486" i="4"/>
  <c r="K485" i="4"/>
  <c r="H485" i="4"/>
  <c r="G485" i="4"/>
  <c r="F485" i="4"/>
  <c r="D485" i="4"/>
  <c r="K484" i="4"/>
  <c r="H484" i="4"/>
  <c r="G484" i="4"/>
  <c r="F484" i="4"/>
  <c r="D484" i="4"/>
  <c r="K483" i="4"/>
  <c r="H483" i="4"/>
  <c r="G483" i="4"/>
  <c r="F483" i="4"/>
  <c r="D483" i="4"/>
  <c r="K482" i="4"/>
  <c r="H482" i="4"/>
  <c r="G482" i="4"/>
  <c r="F482" i="4"/>
  <c r="D482" i="4"/>
  <c r="K481" i="4"/>
  <c r="H481" i="4"/>
  <c r="G481" i="4"/>
  <c r="F481" i="4"/>
  <c r="D481" i="4"/>
  <c r="K480" i="4"/>
  <c r="H480" i="4"/>
  <c r="G480" i="4"/>
  <c r="F480" i="4"/>
  <c r="D480" i="4"/>
  <c r="K479" i="4"/>
  <c r="H479" i="4"/>
  <c r="G479" i="4"/>
  <c r="F479" i="4"/>
  <c r="D479" i="4"/>
  <c r="K478" i="4"/>
  <c r="H478" i="4"/>
  <c r="G478" i="4"/>
  <c r="F478" i="4"/>
  <c r="D478" i="4"/>
  <c r="K477" i="4"/>
  <c r="H477" i="4"/>
  <c r="G477" i="4"/>
  <c r="F477" i="4"/>
  <c r="D477" i="4"/>
  <c r="K476" i="4"/>
  <c r="H476" i="4"/>
  <c r="G476" i="4"/>
  <c r="F476" i="4"/>
  <c r="D476" i="4"/>
  <c r="K475" i="4"/>
  <c r="H475" i="4"/>
  <c r="G475" i="4"/>
  <c r="F475" i="4"/>
  <c r="D475" i="4"/>
  <c r="K474" i="4"/>
  <c r="H474" i="4"/>
  <c r="G474" i="4"/>
  <c r="F474" i="4"/>
  <c r="D474" i="4"/>
  <c r="K473" i="4"/>
  <c r="H473" i="4"/>
  <c r="G473" i="4"/>
  <c r="F473" i="4"/>
  <c r="D473" i="4"/>
  <c r="K472" i="4"/>
  <c r="H472" i="4"/>
  <c r="G472" i="4"/>
  <c r="F472" i="4"/>
  <c r="D472" i="4"/>
  <c r="K471" i="4"/>
  <c r="H471" i="4"/>
  <c r="G471" i="4"/>
  <c r="F471" i="4"/>
  <c r="D471" i="4"/>
  <c r="K470" i="4"/>
  <c r="H470" i="4"/>
  <c r="G470" i="4"/>
  <c r="F470" i="4"/>
  <c r="D470" i="4"/>
  <c r="K469" i="4"/>
  <c r="H469" i="4"/>
  <c r="G469" i="4"/>
  <c r="F469" i="4"/>
  <c r="D469" i="4"/>
  <c r="K468" i="4"/>
  <c r="H468" i="4"/>
  <c r="G468" i="4"/>
  <c r="F468" i="4"/>
  <c r="D468" i="4"/>
  <c r="K467" i="4"/>
  <c r="H467" i="4"/>
  <c r="G467" i="4"/>
  <c r="F467" i="4"/>
  <c r="D467" i="4"/>
  <c r="K466" i="4"/>
  <c r="H466" i="4"/>
  <c r="G466" i="4"/>
  <c r="F466" i="4"/>
  <c r="D466" i="4"/>
  <c r="K465" i="4"/>
  <c r="H465" i="4"/>
  <c r="G465" i="4"/>
  <c r="F465" i="4"/>
  <c r="D465" i="4"/>
  <c r="K464" i="4"/>
  <c r="H464" i="4"/>
  <c r="G464" i="4"/>
  <c r="F464" i="4"/>
  <c r="D464" i="4"/>
  <c r="K463" i="4"/>
  <c r="H463" i="4"/>
  <c r="G463" i="4"/>
  <c r="F463" i="4"/>
  <c r="D463" i="4"/>
  <c r="K462" i="4"/>
  <c r="K461" i="4"/>
  <c r="I460" i="4"/>
  <c r="H460" i="4"/>
  <c r="K455" i="4"/>
  <c r="G455" i="4"/>
  <c r="F455" i="4"/>
  <c r="K454" i="4"/>
  <c r="G454" i="4"/>
  <c r="F454" i="4"/>
  <c r="K453" i="4"/>
  <c r="G453" i="4"/>
  <c r="F453" i="4"/>
  <c r="K452" i="4"/>
  <c r="G452" i="4"/>
  <c r="F452" i="4"/>
  <c r="K451" i="4"/>
  <c r="G451" i="4"/>
  <c r="F451" i="4"/>
  <c r="K450" i="4"/>
  <c r="G450" i="4"/>
  <c r="F450" i="4"/>
  <c r="K449" i="4"/>
  <c r="G449" i="4"/>
  <c r="F449" i="4"/>
  <c r="K448" i="4"/>
  <c r="G448" i="4"/>
  <c r="F448" i="4"/>
  <c r="K447" i="4"/>
  <c r="G447" i="4"/>
  <c r="F447" i="4"/>
  <c r="K446" i="4"/>
  <c r="G446" i="4"/>
  <c r="F446" i="4"/>
  <c r="K445" i="4"/>
  <c r="G445" i="4"/>
  <c r="F445" i="4"/>
  <c r="K444" i="4"/>
  <c r="G444" i="4"/>
  <c r="F444" i="4"/>
  <c r="K443" i="4"/>
  <c r="G443" i="4"/>
  <c r="F443" i="4"/>
  <c r="K442" i="4"/>
  <c r="G442" i="4"/>
  <c r="F442" i="4"/>
  <c r="K441" i="4"/>
  <c r="G441" i="4"/>
  <c r="F441" i="4"/>
  <c r="K440" i="4"/>
  <c r="G440" i="4"/>
  <c r="F440" i="4"/>
  <c r="K439" i="4"/>
  <c r="G439" i="4"/>
  <c r="F439" i="4"/>
  <c r="K438" i="4"/>
  <c r="G438" i="4"/>
  <c r="F438" i="4"/>
  <c r="K437" i="4"/>
  <c r="G437" i="4"/>
  <c r="F437" i="4"/>
  <c r="K436" i="4"/>
  <c r="G436" i="4"/>
  <c r="F436" i="4"/>
  <c r="K435" i="4"/>
  <c r="G435" i="4"/>
  <c r="F435" i="4"/>
  <c r="K434" i="4"/>
  <c r="G434" i="4"/>
  <c r="F434" i="4"/>
  <c r="K433" i="4"/>
  <c r="G433" i="4"/>
  <c r="F433" i="4"/>
  <c r="K432" i="4"/>
  <c r="G432" i="4"/>
  <c r="F432" i="4"/>
  <c r="K431" i="4"/>
  <c r="G431" i="4"/>
  <c r="F431" i="4"/>
  <c r="K430" i="4"/>
  <c r="G430" i="4"/>
  <c r="F430" i="4"/>
  <c r="K429" i="4"/>
  <c r="G429" i="4"/>
  <c r="F429" i="4"/>
  <c r="K428" i="4"/>
  <c r="G428" i="4"/>
  <c r="F428" i="4"/>
  <c r="K427" i="4"/>
  <c r="G427" i="4"/>
  <c r="F427" i="4"/>
  <c r="K426" i="4"/>
  <c r="G426" i="4"/>
  <c r="F426" i="4"/>
  <c r="K425" i="4"/>
  <c r="G425" i="4"/>
  <c r="F425" i="4"/>
  <c r="K424" i="4"/>
  <c r="G424" i="4"/>
  <c r="F424" i="4"/>
  <c r="K423" i="4"/>
  <c r="G423" i="4"/>
  <c r="F423" i="4"/>
  <c r="K422" i="4"/>
  <c r="G422" i="4"/>
  <c r="F422" i="4"/>
  <c r="K421" i="4"/>
  <c r="G421" i="4"/>
  <c r="F421" i="4"/>
  <c r="K420" i="4"/>
  <c r="F420" i="4"/>
  <c r="K419" i="4"/>
  <c r="G419" i="4"/>
  <c r="F419" i="4"/>
  <c r="K418" i="4"/>
  <c r="G418" i="4"/>
  <c r="F418" i="4"/>
  <c r="K417" i="4"/>
  <c r="G417" i="4"/>
  <c r="F417" i="4"/>
  <c r="K416" i="4"/>
  <c r="G416" i="4"/>
  <c r="F416" i="4"/>
  <c r="K415" i="4"/>
  <c r="G415" i="4"/>
  <c r="F415" i="4"/>
  <c r="K414" i="4"/>
  <c r="G414" i="4"/>
  <c r="F414" i="4"/>
  <c r="K413" i="4"/>
  <c r="G413" i="4"/>
  <c r="F413" i="4"/>
  <c r="K412" i="4"/>
  <c r="G412" i="4"/>
  <c r="F412" i="4"/>
  <c r="K411" i="4"/>
  <c r="G411" i="4"/>
  <c r="F411" i="4"/>
  <c r="K410" i="4"/>
  <c r="G410" i="4"/>
  <c r="F410" i="4"/>
  <c r="K409" i="4"/>
  <c r="G409" i="4"/>
  <c r="F409" i="4"/>
  <c r="K408" i="4"/>
  <c r="G408" i="4"/>
  <c r="F408" i="4"/>
  <c r="K407" i="4"/>
  <c r="G407" i="4"/>
  <c r="F407" i="4"/>
  <c r="G406" i="4"/>
  <c r="F406" i="4"/>
  <c r="L404" i="4"/>
  <c r="L403" i="4"/>
  <c r="L402" i="4"/>
  <c r="K399" i="4"/>
  <c r="H399" i="4"/>
  <c r="G399" i="4"/>
  <c r="F399" i="4"/>
  <c r="D399" i="4"/>
  <c r="K398" i="4"/>
  <c r="H398" i="4"/>
  <c r="G398" i="4"/>
  <c r="F398" i="4"/>
  <c r="D398" i="4"/>
  <c r="K397" i="4"/>
  <c r="H397" i="4"/>
  <c r="G397" i="4"/>
  <c r="F397" i="4"/>
  <c r="D397" i="4"/>
  <c r="K396" i="4"/>
  <c r="H396" i="4"/>
  <c r="G396" i="4"/>
  <c r="F396" i="4"/>
  <c r="D396" i="4"/>
  <c r="K395" i="4"/>
  <c r="H395" i="4"/>
  <c r="G395" i="4"/>
  <c r="F395" i="4"/>
  <c r="D395" i="4"/>
  <c r="K394" i="4"/>
  <c r="H394" i="4"/>
  <c r="G394" i="4"/>
  <c r="F394" i="4"/>
  <c r="D394" i="4"/>
  <c r="K393" i="4"/>
  <c r="H393" i="4"/>
  <c r="G393" i="4"/>
  <c r="F393" i="4"/>
  <c r="D393" i="4"/>
  <c r="K392" i="4"/>
  <c r="H392" i="4"/>
  <c r="G392" i="4"/>
  <c r="F392" i="4"/>
  <c r="D392" i="4"/>
  <c r="K391" i="4"/>
  <c r="H391" i="4"/>
  <c r="G391" i="4"/>
  <c r="F391" i="4"/>
  <c r="D391" i="4"/>
  <c r="K390" i="4"/>
  <c r="H390" i="4"/>
  <c r="G390" i="4"/>
  <c r="F390" i="4"/>
  <c r="D390" i="4"/>
  <c r="K389" i="4"/>
  <c r="H389" i="4"/>
  <c r="G389" i="4"/>
  <c r="F389" i="4"/>
  <c r="D389" i="4"/>
  <c r="K388" i="4"/>
  <c r="H388" i="4"/>
  <c r="G388" i="4"/>
  <c r="F388" i="4"/>
  <c r="D388" i="4"/>
  <c r="K387" i="4"/>
  <c r="H387" i="4"/>
  <c r="G387" i="4"/>
  <c r="F387" i="4"/>
  <c r="D387" i="4"/>
  <c r="K386" i="4"/>
  <c r="H386" i="4"/>
  <c r="G386" i="4"/>
  <c r="F386" i="4"/>
  <c r="D386" i="4"/>
  <c r="K385" i="4"/>
  <c r="H385" i="4"/>
  <c r="G385" i="4"/>
  <c r="F385" i="4"/>
  <c r="D385" i="4"/>
  <c r="K384" i="4"/>
  <c r="H384" i="4"/>
  <c r="G384" i="4"/>
  <c r="F384" i="4"/>
  <c r="D384" i="4"/>
  <c r="K383" i="4"/>
  <c r="H383" i="4"/>
  <c r="G383" i="4"/>
  <c r="F383" i="4"/>
  <c r="D383" i="4"/>
  <c r="K382" i="4"/>
  <c r="H382" i="4"/>
  <c r="G382" i="4"/>
  <c r="F382" i="4"/>
  <c r="D382" i="4"/>
  <c r="K381" i="4"/>
  <c r="H381" i="4"/>
  <c r="G381" i="4"/>
  <c r="F381" i="4"/>
  <c r="D381" i="4"/>
  <c r="K380" i="4"/>
  <c r="H380" i="4"/>
  <c r="G380" i="4"/>
  <c r="F380" i="4"/>
  <c r="D380" i="4"/>
  <c r="K379" i="4"/>
  <c r="H379" i="4"/>
  <c r="G379" i="4"/>
  <c r="F379" i="4"/>
  <c r="D379" i="4"/>
  <c r="K378" i="4"/>
  <c r="H378" i="4"/>
  <c r="G378" i="4"/>
  <c r="F378" i="4"/>
  <c r="D378" i="4"/>
  <c r="K377" i="4"/>
  <c r="K376" i="4"/>
  <c r="H375" i="4"/>
  <c r="K368" i="4"/>
  <c r="H368" i="4"/>
  <c r="G368" i="4"/>
  <c r="F368" i="4"/>
  <c r="D368" i="4"/>
  <c r="K367" i="4"/>
  <c r="H367" i="4"/>
  <c r="G367" i="4"/>
  <c r="F367" i="4"/>
  <c r="D367" i="4"/>
  <c r="K366" i="4"/>
  <c r="H366" i="4"/>
  <c r="G366" i="4"/>
  <c r="F366" i="4"/>
  <c r="D366" i="4"/>
  <c r="K365" i="4"/>
  <c r="H365" i="4"/>
  <c r="G365" i="4"/>
  <c r="F365" i="4"/>
  <c r="D365" i="4"/>
  <c r="K364" i="4"/>
  <c r="H364" i="4"/>
  <c r="G364" i="4"/>
  <c r="F364" i="4"/>
  <c r="D364" i="4"/>
  <c r="K363" i="4"/>
  <c r="H363" i="4"/>
  <c r="G363" i="4"/>
  <c r="F363" i="4"/>
  <c r="D363" i="4"/>
  <c r="K362" i="4"/>
  <c r="H362" i="4"/>
  <c r="G362" i="4"/>
  <c r="F362" i="4"/>
  <c r="D362" i="4"/>
  <c r="K361" i="4"/>
  <c r="H361" i="4"/>
  <c r="G361" i="4"/>
  <c r="F361" i="4"/>
  <c r="D361" i="4"/>
  <c r="J357" i="4"/>
  <c r="I357" i="4"/>
  <c r="L357" i="4" s="1"/>
  <c r="M357" i="4" s="1"/>
  <c r="K343" i="4"/>
  <c r="K342" i="4"/>
  <c r="K341" i="4"/>
  <c r="K340" i="4"/>
  <c r="K339" i="4"/>
  <c r="F339" i="4"/>
  <c r="K338" i="4"/>
  <c r="G338" i="4"/>
  <c r="F338" i="4"/>
  <c r="K337" i="4"/>
  <c r="G337" i="4"/>
  <c r="F337" i="4"/>
  <c r="K336" i="4"/>
  <c r="G336" i="4"/>
  <c r="F336" i="4"/>
  <c r="K335" i="4"/>
  <c r="G335" i="4"/>
  <c r="F335" i="4"/>
  <c r="K334" i="4"/>
  <c r="G334" i="4"/>
  <c r="F334" i="4"/>
  <c r="K333" i="4"/>
  <c r="G333" i="4"/>
  <c r="F333" i="4"/>
  <c r="K332" i="4"/>
  <c r="G332" i="4"/>
  <c r="F332" i="4"/>
  <c r="K331" i="4"/>
  <c r="G331" i="4"/>
  <c r="F331" i="4"/>
  <c r="K330" i="4"/>
  <c r="G330" i="4"/>
  <c r="F330" i="4"/>
  <c r="K329" i="4"/>
  <c r="G329" i="4"/>
  <c r="F329" i="4"/>
  <c r="K328" i="4"/>
  <c r="G328" i="4"/>
  <c r="F328" i="4"/>
  <c r="K327" i="4"/>
  <c r="G327" i="4"/>
  <c r="F327" i="4"/>
  <c r="K326" i="4"/>
  <c r="G326" i="4"/>
  <c r="F326" i="4"/>
  <c r="K325" i="4"/>
  <c r="G325" i="4"/>
  <c r="F325" i="4"/>
  <c r="K324" i="4"/>
  <c r="G324" i="4"/>
  <c r="F324" i="4"/>
  <c r="K323" i="4"/>
  <c r="G323" i="4"/>
  <c r="F323" i="4"/>
  <c r="K322" i="4"/>
  <c r="G322" i="4"/>
  <c r="F322" i="4"/>
  <c r="K321" i="4"/>
  <c r="G321" i="4"/>
  <c r="F321" i="4"/>
  <c r="K320" i="4"/>
  <c r="G320" i="4"/>
  <c r="F320" i="4"/>
  <c r="K319" i="4"/>
  <c r="G319" i="4"/>
  <c r="F319" i="4"/>
  <c r="G318" i="4"/>
  <c r="L317" i="4"/>
  <c r="L316" i="4"/>
  <c r="I316" i="4"/>
  <c r="H316" i="4"/>
  <c r="L315" i="4"/>
  <c r="L314" i="4"/>
  <c r="K314" i="4"/>
  <c r="L313" i="4"/>
  <c r="K313" i="4"/>
  <c r="L312" i="4"/>
  <c r="K312" i="4"/>
  <c r="L311" i="4"/>
  <c r="K311" i="4"/>
  <c r="F311" i="4"/>
  <c r="K310" i="4"/>
  <c r="G310" i="4"/>
  <c r="F310" i="4"/>
  <c r="K309" i="4"/>
  <c r="F309" i="4"/>
  <c r="K308" i="4"/>
  <c r="F308" i="4"/>
  <c r="K307" i="4"/>
  <c r="F307" i="4"/>
  <c r="K306" i="4"/>
  <c r="F306" i="4"/>
  <c r="K305" i="4"/>
  <c r="F305" i="4"/>
  <c r="K304" i="4"/>
  <c r="F304" i="4"/>
  <c r="K303" i="4"/>
  <c r="F303" i="4"/>
  <c r="K302" i="4"/>
  <c r="F302" i="4"/>
  <c r="K301" i="4"/>
  <c r="F301" i="4"/>
  <c r="K300" i="4"/>
  <c r="F300" i="4"/>
  <c r="K299" i="4"/>
  <c r="F299" i="4"/>
  <c r="K298" i="4"/>
  <c r="F298" i="4"/>
  <c r="K297" i="4"/>
  <c r="G297" i="4"/>
  <c r="F297" i="4"/>
  <c r="K296" i="4"/>
  <c r="G296" i="4"/>
  <c r="F296" i="4"/>
  <c r="K295" i="4"/>
  <c r="G295" i="4"/>
  <c r="F295" i="4"/>
  <c r="K294" i="4"/>
  <c r="G294" i="4"/>
  <c r="F294" i="4"/>
  <c r="K293" i="4"/>
  <c r="G293" i="4"/>
  <c r="F293" i="4"/>
  <c r="K292" i="4"/>
  <c r="G292" i="4"/>
  <c r="F292" i="4"/>
  <c r="K291" i="4"/>
  <c r="G291" i="4"/>
  <c r="F291" i="4"/>
  <c r="K290" i="4"/>
  <c r="G290" i="4"/>
  <c r="F290" i="4"/>
  <c r="K289" i="4"/>
  <c r="G289" i="4"/>
  <c r="F289" i="4"/>
  <c r="K288" i="4"/>
  <c r="G288" i="4"/>
  <c r="F288" i="4"/>
  <c r="K287" i="4"/>
  <c r="G287" i="4"/>
  <c r="F287" i="4"/>
  <c r="K286" i="4"/>
  <c r="G286" i="4"/>
  <c r="F286" i="4"/>
  <c r="K285" i="4"/>
  <c r="G285" i="4"/>
  <c r="F285" i="4"/>
  <c r="K284" i="4"/>
  <c r="G284" i="4"/>
  <c r="F284" i="4"/>
  <c r="K283" i="4"/>
  <c r="G283" i="4"/>
  <c r="F283" i="4"/>
  <c r="K282" i="4"/>
  <c r="G282" i="4"/>
  <c r="F282" i="4"/>
  <c r="K281" i="4"/>
  <c r="G281" i="4"/>
  <c r="F281" i="4"/>
  <c r="K280" i="4"/>
  <c r="G280" i="4"/>
  <c r="F280" i="4"/>
  <c r="K279" i="4"/>
  <c r="G279" i="4"/>
  <c r="F279" i="4"/>
  <c r="K278" i="4"/>
  <c r="G278" i="4"/>
  <c r="F278" i="4"/>
  <c r="K277" i="4"/>
  <c r="G277" i="4"/>
  <c r="F277" i="4"/>
  <c r="K276" i="4"/>
  <c r="G276" i="4"/>
  <c r="F276" i="4"/>
  <c r="K275" i="4"/>
  <c r="G275" i="4"/>
  <c r="F275" i="4"/>
  <c r="K274" i="4"/>
  <c r="G274" i="4"/>
  <c r="F274" i="4"/>
  <c r="K273" i="4"/>
  <c r="G273" i="4"/>
  <c r="F273" i="4"/>
  <c r="K272" i="4"/>
  <c r="G272" i="4"/>
  <c r="F272" i="4"/>
  <c r="K271" i="4"/>
  <c r="G271" i="4"/>
  <c r="F271" i="4"/>
  <c r="K270" i="4"/>
  <c r="G270" i="4"/>
  <c r="F270" i="4"/>
  <c r="K269" i="4"/>
  <c r="G269" i="4"/>
  <c r="F269" i="4"/>
  <c r="K268" i="4"/>
  <c r="G268" i="4"/>
  <c r="F268" i="4"/>
  <c r="K267" i="4"/>
  <c r="G267" i="4"/>
  <c r="F267" i="4"/>
  <c r="K266" i="4"/>
  <c r="G266" i="4"/>
  <c r="F266" i="4"/>
  <c r="K265" i="4"/>
  <c r="G265" i="4"/>
  <c r="F265" i="4"/>
  <c r="K264" i="4"/>
  <c r="G264" i="4"/>
  <c r="F264" i="4"/>
  <c r="K263" i="4"/>
  <c r="G263" i="4"/>
  <c r="F263" i="4"/>
  <c r="K262" i="4"/>
  <c r="G262" i="4"/>
  <c r="F262" i="4"/>
  <c r="K261" i="4"/>
  <c r="G261" i="4"/>
  <c r="F261" i="4"/>
  <c r="K260" i="4"/>
  <c r="G260" i="4"/>
  <c r="F260" i="4"/>
  <c r="K259" i="4"/>
  <c r="G259" i="4"/>
  <c r="F259" i="4"/>
  <c r="K258" i="4"/>
  <c r="G258" i="4"/>
  <c r="F258" i="4"/>
  <c r="K257" i="4"/>
  <c r="G257" i="4"/>
  <c r="F257" i="4"/>
  <c r="K256" i="4"/>
  <c r="G256" i="4"/>
  <c r="F256" i="4"/>
  <c r="G255" i="4"/>
  <c r="G254" i="4"/>
  <c r="H254" i="4" s="1"/>
  <c r="L252" i="4"/>
  <c r="L249" i="4"/>
  <c r="L248" i="4"/>
  <c r="K246" i="4"/>
  <c r="G246" i="4"/>
  <c r="F246" i="4"/>
  <c r="K245" i="4"/>
  <c r="G245" i="4"/>
  <c r="F245" i="4"/>
  <c r="K244" i="4"/>
  <c r="G244" i="4"/>
  <c r="F244" i="4"/>
  <c r="K243" i="4"/>
  <c r="G243" i="4"/>
  <c r="F243" i="4"/>
  <c r="K242" i="4"/>
  <c r="G242" i="4"/>
  <c r="F242" i="4"/>
  <c r="K241" i="4"/>
  <c r="G241" i="4"/>
  <c r="F241" i="4"/>
  <c r="K240" i="4"/>
  <c r="G240" i="4"/>
  <c r="F240" i="4"/>
  <c r="K239" i="4"/>
  <c r="G239" i="4"/>
  <c r="F239" i="4"/>
  <c r="K238" i="4"/>
  <c r="G238" i="4"/>
  <c r="F238" i="4"/>
  <c r="K237" i="4"/>
  <c r="G237" i="4"/>
  <c r="F237" i="4"/>
  <c r="K236" i="4"/>
  <c r="G236" i="4"/>
  <c r="F236" i="4"/>
  <c r="K235" i="4"/>
  <c r="G235" i="4"/>
  <c r="F235" i="4"/>
  <c r="K234" i="4"/>
  <c r="G234" i="4"/>
  <c r="F234" i="4"/>
  <c r="K233" i="4"/>
  <c r="G233" i="4"/>
  <c r="F233" i="4"/>
  <c r="K232" i="4"/>
  <c r="G232" i="4"/>
  <c r="F232" i="4"/>
  <c r="K231" i="4"/>
  <c r="G231" i="4"/>
  <c r="F231" i="4"/>
  <c r="K230" i="4"/>
  <c r="G230" i="4"/>
  <c r="F230" i="4"/>
  <c r="K229" i="4"/>
  <c r="G229" i="4"/>
  <c r="F229" i="4"/>
  <c r="K228" i="4"/>
  <c r="G228" i="4"/>
  <c r="F228" i="4"/>
  <c r="K227" i="4"/>
  <c r="G227" i="4"/>
  <c r="F227" i="4"/>
  <c r="K226" i="4"/>
  <c r="G226" i="4"/>
  <c r="F226" i="4"/>
  <c r="K225" i="4"/>
  <c r="G225" i="4"/>
  <c r="F225" i="4"/>
  <c r="K224" i="4"/>
  <c r="G224" i="4"/>
  <c r="F224" i="4"/>
  <c r="K223" i="4"/>
  <c r="G223" i="4"/>
  <c r="F223" i="4"/>
  <c r="K222" i="4"/>
  <c r="G222" i="4"/>
  <c r="F222" i="4"/>
  <c r="K221" i="4"/>
  <c r="G221" i="4"/>
  <c r="F221" i="4"/>
  <c r="K220" i="4"/>
  <c r="G220" i="4"/>
  <c r="F220" i="4"/>
  <c r="K219" i="4"/>
  <c r="G219" i="4"/>
  <c r="F219" i="4"/>
  <c r="K218" i="4"/>
  <c r="G218" i="4"/>
  <c r="F218" i="4"/>
  <c r="K217" i="4"/>
  <c r="G217" i="4"/>
  <c r="F217" i="4"/>
  <c r="K216" i="4"/>
  <c r="G216" i="4"/>
  <c r="F216" i="4"/>
  <c r="K215" i="4"/>
  <c r="G215" i="4"/>
  <c r="F215" i="4"/>
  <c r="K214" i="4"/>
  <c r="G214" i="4"/>
  <c r="F214" i="4"/>
  <c r="K213" i="4"/>
  <c r="G213" i="4"/>
  <c r="F213" i="4"/>
  <c r="K212" i="4"/>
  <c r="G212" i="4"/>
  <c r="F212" i="4"/>
  <c r="K211" i="4"/>
  <c r="G211" i="4"/>
  <c r="F211" i="4"/>
  <c r="K210" i="4"/>
  <c r="G210" i="4"/>
  <c r="F210" i="4"/>
  <c r="K209" i="4"/>
  <c r="G209" i="4"/>
  <c r="F209" i="4"/>
  <c r="K208" i="4"/>
  <c r="G208" i="4"/>
  <c r="F208" i="4"/>
  <c r="K207" i="4"/>
  <c r="G207" i="4"/>
  <c r="F207" i="4"/>
  <c r="K206" i="4"/>
  <c r="G206" i="4"/>
  <c r="F206" i="4"/>
  <c r="K205" i="4"/>
  <c r="G205" i="4"/>
  <c r="F205" i="4"/>
  <c r="H203" i="4"/>
  <c r="G203" i="4"/>
  <c r="L198" i="4"/>
  <c r="L197" i="4"/>
  <c r="L196" i="4"/>
  <c r="L195" i="4"/>
  <c r="L194" i="4"/>
  <c r="K193" i="4"/>
  <c r="G193" i="4"/>
  <c r="F193" i="4"/>
  <c r="K192" i="4"/>
  <c r="G192" i="4"/>
  <c r="F192" i="4"/>
  <c r="K191" i="4"/>
  <c r="H191" i="4"/>
  <c r="G191" i="4"/>
  <c r="F191" i="4"/>
  <c r="K190" i="4"/>
  <c r="H190" i="4"/>
  <c r="G190" i="4"/>
  <c r="F190" i="4"/>
  <c r="K189" i="4"/>
  <c r="H189" i="4"/>
  <c r="G189" i="4"/>
  <c r="F189" i="4"/>
  <c r="K188" i="4"/>
  <c r="H188" i="4"/>
  <c r="G188" i="4"/>
  <c r="F188" i="4"/>
  <c r="K187" i="4"/>
  <c r="H187" i="4"/>
  <c r="G187" i="4"/>
  <c r="F187" i="4"/>
  <c r="K186" i="4"/>
  <c r="H186" i="4"/>
  <c r="G186" i="4"/>
  <c r="F186" i="4"/>
  <c r="K185" i="4"/>
  <c r="H185" i="4"/>
  <c r="G185" i="4"/>
  <c r="F185" i="4"/>
  <c r="K184" i="4"/>
  <c r="H184" i="4"/>
  <c r="G184" i="4"/>
  <c r="F184" i="4"/>
  <c r="K183" i="4"/>
  <c r="H183" i="4"/>
  <c r="G183" i="4"/>
  <c r="F183" i="4"/>
  <c r="K182" i="4"/>
  <c r="H182" i="4"/>
  <c r="G182" i="4"/>
  <c r="F182" i="4"/>
  <c r="K181" i="4"/>
  <c r="H181" i="4"/>
  <c r="G181" i="4"/>
  <c r="F181" i="4"/>
  <c r="K180" i="4"/>
  <c r="H180" i="4"/>
  <c r="G180" i="4"/>
  <c r="F180" i="4"/>
  <c r="K179" i="4"/>
  <c r="H179" i="4"/>
  <c r="G179" i="4"/>
  <c r="F179" i="4"/>
  <c r="K178" i="4"/>
  <c r="H178" i="4"/>
  <c r="G178" i="4"/>
  <c r="F178" i="4"/>
  <c r="K177" i="4"/>
  <c r="H177" i="4"/>
  <c r="G177" i="4"/>
  <c r="F177" i="4"/>
  <c r="K176" i="4"/>
  <c r="H176" i="4"/>
  <c r="G176" i="4"/>
  <c r="F176" i="4"/>
  <c r="K175" i="4"/>
  <c r="H175" i="4"/>
  <c r="G175" i="4"/>
  <c r="F175" i="4"/>
  <c r="K174" i="4"/>
  <c r="H174" i="4"/>
  <c r="G174" i="4"/>
  <c r="F174" i="4"/>
  <c r="K173" i="4"/>
  <c r="H173" i="4"/>
  <c r="G173" i="4"/>
  <c r="F173" i="4"/>
  <c r="K172" i="4"/>
  <c r="H172" i="4"/>
  <c r="G172" i="4"/>
  <c r="F172" i="4"/>
  <c r="K171" i="4"/>
  <c r="H171" i="4"/>
  <c r="G171" i="4"/>
  <c r="F171" i="4"/>
  <c r="K170" i="4"/>
  <c r="H170" i="4"/>
  <c r="G170" i="4"/>
  <c r="F170" i="4"/>
  <c r="K169" i="4"/>
  <c r="H169" i="4"/>
  <c r="G169" i="4"/>
  <c r="F169" i="4"/>
  <c r="K168" i="4"/>
  <c r="H168" i="4"/>
  <c r="G168" i="4"/>
  <c r="F168" i="4"/>
  <c r="K167" i="4"/>
  <c r="H167" i="4"/>
  <c r="G167" i="4"/>
  <c r="F167" i="4"/>
  <c r="K166" i="4"/>
  <c r="H166" i="4"/>
  <c r="G166" i="4"/>
  <c r="F166" i="4"/>
  <c r="K165" i="4"/>
  <c r="H165" i="4"/>
  <c r="G165" i="4"/>
  <c r="F165" i="4"/>
  <c r="K164" i="4"/>
  <c r="H164" i="4"/>
  <c r="G164" i="4"/>
  <c r="F164" i="4"/>
  <c r="K163" i="4"/>
  <c r="H163" i="4"/>
  <c r="G163" i="4"/>
  <c r="F163" i="4"/>
  <c r="K162" i="4"/>
  <c r="H162" i="4"/>
  <c r="G162" i="4"/>
  <c r="F162" i="4"/>
  <c r="K161" i="4"/>
  <c r="H161" i="4"/>
  <c r="G161" i="4"/>
  <c r="F161" i="4"/>
  <c r="K160" i="4"/>
  <c r="H160" i="4"/>
  <c r="G160" i="4"/>
  <c r="F160" i="4"/>
  <c r="K159" i="4"/>
  <c r="H159" i="4"/>
  <c r="G159" i="4"/>
  <c r="F159" i="4"/>
  <c r="K158" i="4"/>
  <c r="H158" i="4"/>
  <c r="G158" i="4"/>
  <c r="F158" i="4"/>
  <c r="K157" i="4"/>
  <c r="H157" i="4"/>
  <c r="G157" i="4"/>
  <c r="F157" i="4"/>
  <c r="K156" i="4"/>
  <c r="H156" i="4"/>
  <c r="G156" i="4"/>
  <c r="F156" i="4"/>
  <c r="K155" i="4"/>
  <c r="H155" i="4"/>
  <c r="G155" i="4"/>
  <c r="F155" i="4"/>
  <c r="K154" i="4"/>
  <c r="H154" i="4"/>
  <c r="G154" i="4"/>
  <c r="F154" i="4"/>
  <c r="K153" i="4"/>
  <c r="H153" i="4"/>
  <c r="G153" i="4"/>
  <c r="F153" i="4"/>
  <c r="D153" i="4"/>
  <c r="K152" i="4"/>
  <c r="H152" i="4"/>
  <c r="G152" i="4"/>
  <c r="F152" i="4"/>
  <c r="D152" i="4"/>
  <c r="K151" i="4"/>
  <c r="H151" i="4"/>
  <c r="G151" i="4"/>
  <c r="F151" i="4"/>
  <c r="D151" i="4"/>
  <c r="K150" i="4"/>
  <c r="H150" i="4"/>
  <c r="G150" i="4"/>
  <c r="F150" i="4"/>
  <c r="D150" i="4"/>
  <c r="L149" i="4"/>
  <c r="L148" i="4"/>
  <c r="K148" i="4"/>
  <c r="L147" i="4"/>
  <c r="H147" i="4"/>
  <c r="L146" i="4"/>
  <c r="L145" i="4"/>
  <c r="L144" i="4"/>
  <c r="L143" i="4"/>
  <c r="L142" i="4"/>
  <c r="L141" i="4"/>
  <c r="L140" i="4"/>
  <c r="K140" i="4"/>
  <c r="L139" i="4"/>
  <c r="K139" i="4"/>
  <c r="L138" i="4"/>
  <c r="K138" i="4"/>
  <c r="L137" i="4"/>
  <c r="K137" i="4"/>
  <c r="K136" i="4"/>
  <c r="G136" i="4"/>
  <c r="K135" i="4"/>
  <c r="K134" i="4"/>
  <c r="K133" i="4"/>
  <c r="K132" i="4"/>
  <c r="G132" i="4"/>
  <c r="K131" i="4"/>
  <c r="G131" i="4"/>
  <c r="K130" i="4"/>
  <c r="G130" i="4"/>
  <c r="K129" i="4"/>
  <c r="G129" i="4"/>
  <c r="K128" i="4"/>
  <c r="G128" i="4"/>
  <c r="K127" i="4"/>
  <c r="G127" i="4"/>
  <c r="K126" i="4"/>
  <c r="G126" i="4"/>
  <c r="K125" i="4"/>
  <c r="G125" i="4"/>
  <c r="K124" i="4"/>
  <c r="G124" i="4"/>
  <c r="K123" i="4"/>
  <c r="K122" i="4"/>
  <c r="G122" i="4"/>
  <c r="K121" i="4"/>
  <c r="G121" i="4"/>
  <c r="K120" i="4"/>
  <c r="G120" i="4"/>
  <c r="K119" i="4"/>
  <c r="G119" i="4"/>
  <c r="K118" i="4"/>
  <c r="G118" i="4"/>
  <c r="K117" i="4"/>
  <c r="G117" i="4"/>
  <c r="L116" i="4"/>
  <c r="K116" i="4"/>
  <c r="K115" i="4"/>
  <c r="G115" i="4"/>
  <c r="H115" i="4" s="1"/>
  <c r="K114" i="4"/>
  <c r="F114" i="4"/>
  <c r="L113" i="4"/>
  <c r="K113" i="4"/>
  <c r="L112" i="4"/>
  <c r="K112" i="4"/>
  <c r="L111" i="4"/>
  <c r="K111" i="4"/>
  <c r="L110" i="4"/>
  <c r="K110" i="4"/>
  <c r="K109" i="4"/>
  <c r="G109" i="4"/>
  <c r="F109" i="4"/>
  <c r="K108" i="4"/>
  <c r="G108" i="4"/>
  <c r="F108" i="4"/>
  <c r="K107" i="4"/>
  <c r="G107" i="4"/>
  <c r="F107" i="4"/>
  <c r="K106" i="4"/>
  <c r="G106" i="4"/>
  <c r="F106" i="4"/>
  <c r="K105" i="4"/>
  <c r="G105" i="4"/>
  <c r="F105" i="4"/>
  <c r="K104" i="4"/>
  <c r="G104" i="4"/>
  <c r="L104" i="4" s="1"/>
  <c r="F104" i="4"/>
  <c r="K103" i="4"/>
  <c r="G103" i="4"/>
  <c r="L103" i="4" s="1"/>
  <c r="F103" i="4"/>
  <c r="K102" i="4"/>
  <c r="G102" i="4"/>
  <c r="L102" i="4" s="1"/>
  <c r="F102" i="4"/>
  <c r="K101" i="4"/>
  <c r="G101" i="4"/>
  <c r="L101" i="4" s="1"/>
  <c r="F101" i="4"/>
  <c r="K100" i="4"/>
  <c r="G100" i="4"/>
  <c r="L100" i="4" s="1"/>
  <c r="F100" i="4"/>
  <c r="K99" i="4"/>
  <c r="G99" i="4"/>
  <c r="L99" i="4" s="1"/>
  <c r="F99" i="4"/>
  <c r="K98" i="4"/>
  <c r="G98" i="4"/>
  <c r="L98" i="4" s="1"/>
  <c r="F98" i="4"/>
  <c r="K97" i="4"/>
  <c r="G97" i="4"/>
  <c r="L97" i="4" s="1"/>
  <c r="F97" i="4"/>
  <c r="K96" i="4"/>
  <c r="G96" i="4"/>
  <c r="L96" i="4" s="1"/>
  <c r="F96" i="4"/>
  <c r="K95" i="4"/>
  <c r="G95" i="4"/>
  <c r="L95" i="4" s="1"/>
  <c r="F95" i="4"/>
  <c r="K94" i="4"/>
  <c r="G94" i="4"/>
  <c r="L94" i="4" s="1"/>
  <c r="F94" i="4"/>
  <c r="K93" i="4"/>
  <c r="G93" i="4"/>
  <c r="L93" i="4" s="1"/>
  <c r="F93" i="4"/>
  <c r="K92" i="4"/>
  <c r="G92" i="4"/>
  <c r="L92" i="4" s="1"/>
  <c r="F92" i="4"/>
  <c r="K91" i="4"/>
  <c r="G91" i="4"/>
  <c r="L91" i="4" s="1"/>
  <c r="F91" i="4"/>
  <c r="K90" i="4"/>
  <c r="G90" i="4"/>
  <c r="L90" i="4" s="1"/>
  <c r="F90" i="4"/>
  <c r="K89" i="4"/>
  <c r="G89" i="4"/>
  <c r="L89" i="4" s="1"/>
  <c r="F89" i="4"/>
  <c r="K88" i="4"/>
  <c r="G88" i="4"/>
  <c r="L88" i="4" s="1"/>
  <c r="F88" i="4"/>
  <c r="K87" i="4"/>
  <c r="G87" i="4"/>
  <c r="L87" i="4" s="1"/>
  <c r="F87" i="4"/>
  <c r="K86" i="4"/>
  <c r="G86" i="4"/>
  <c r="L86" i="4" s="1"/>
  <c r="F86" i="4"/>
  <c r="K85" i="4"/>
  <c r="G85" i="4"/>
  <c r="L85" i="4" s="1"/>
  <c r="F85" i="4"/>
  <c r="K84" i="4"/>
  <c r="G84" i="4"/>
  <c r="L84" i="4" s="1"/>
  <c r="F84" i="4"/>
  <c r="K83" i="4"/>
  <c r="G83" i="4"/>
  <c r="L83" i="4" s="1"/>
  <c r="F83" i="4"/>
  <c r="K82" i="4"/>
  <c r="G82" i="4"/>
  <c r="L82" i="4" s="1"/>
  <c r="F82" i="4"/>
  <c r="K81" i="4"/>
  <c r="G81" i="4"/>
  <c r="L81" i="4" s="1"/>
  <c r="F81" i="4"/>
  <c r="K80" i="4"/>
  <c r="G80" i="4"/>
  <c r="L80" i="4" s="1"/>
  <c r="F80" i="4"/>
  <c r="K79" i="4"/>
  <c r="G79" i="4"/>
  <c r="L79" i="4" s="1"/>
  <c r="F79" i="4"/>
  <c r="K78" i="4"/>
  <c r="G78" i="4"/>
  <c r="L78" i="4" s="1"/>
  <c r="F78" i="4"/>
  <c r="K77" i="4"/>
  <c r="G77" i="4"/>
  <c r="L77" i="4" s="1"/>
  <c r="F77" i="4"/>
  <c r="K76" i="4"/>
  <c r="G76" i="4"/>
  <c r="L76" i="4" s="1"/>
  <c r="F76" i="4"/>
  <c r="K75" i="4"/>
  <c r="G75" i="4"/>
  <c r="L75" i="4" s="1"/>
  <c r="F75" i="4"/>
  <c r="K74" i="4"/>
  <c r="G74" i="4"/>
  <c r="L74" i="4" s="1"/>
  <c r="F74" i="4"/>
  <c r="K73" i="4"/>
  <c r="G73" i="4"/>
  <c r="L73" i="4" s="1"/>
  <c r="F73" i="4"/>
  <c r="K72" i="4"/>
  <c r="G72" i="4"/>
  <c r="L72" i="4" s="1"/>
  <c r="F72" i="4"/>
  <c r="K71" i="4"/>
  <c r="G71" i="4"/>
  <c r="L71" i="4" s="1"/>
  <c r="F71" i="4"/>
  <c r="K70" i="4"/>
  <c r="G70" i="4"/>
  <c r="L70" i="4" s="1"/>
  <c r="F70" i="4"/>
  <c r="K69" i="4"/>
  <c r="G69" i="4"/>
  <c r="L69" i="4" s="1"/>
  <c r="F69" i="4"/>
  <c r="K68" i="4"/>
  <c r="G68" i="4"/>
  <c r="L68" i="4" s="1"/>
  <c r="F68" i="4"/>
  <c r="K67" i="4"/>
  <c r="G67" i="4"/>
  <c r="L67" i="4" s="1"/>
  <c r="F67" i="4"/>
  <c r="K66" i="4"/>
  <c r="G66" i="4"/>
  <c r="L66" i="4" s="1"/>
  <c r="F66" i="4"/>
  <c r="K65" i="4"/>
  <c r="G65" i="4"/>
  <c r="L65" i="4" s="1"/>
  <c r="F65" i="4"/>
  <c r="K64" i="4"/>
  <c r="G64" i="4"/>
  <c r="L64" i="4" s="1"/>
  <c r="F64" i="4"/>
  <c r="K63" i="4"/>
  <c r="G63" i="4"/>
  <c r="L63" i="4" s="1"/>
  <c r="F63" i="4"/>
  <c r="K62" i="4"/>
  <c r="G62" i="4"/>
  <c r="L62" i="4" s="1"/>
  <c r="F62" i="4"/>
  <c r="K61" i="4"/>
  <c r="G61" i="4"/>
  <c r="L61" i="4" s="1"/>
  <c r="F61" i="4"/>
  <c r="K60" i="4"/>
  <c r="G60" i="4"/>
  <c r="L60" i="4" s="1"/>
  <c r="F60" i="4"/>
  <c r="K59" i="4"/>
  <c r="G59" i="4"/>
  <c r="L59" i="4" s="1"/>
  <c r="F59" i="4"/>
  <c r="K58" i="4"/>
  <c r="G58" i="4"/>
  <c r="L58" i="4" s="1"/>
  <c r="F58" i="4"/>
  <c r="K57" i="4"/>
  <c r="G57" i="4"/>
  <c r="L57" i="4" s="1"/>
  <c r="F57" i="4"/>
  <c r="K56" i="4"/>
  <c r="G56" i="4"/>
  <c r="L56" i="4" s="1"/>
  <c r="F56" i="4"/>
  <c r="K55" i="4"/>
  <c r="G55" i="4"/>
  <c r="L55" i="4" s="1"/>
  <c r="F55" i="4"/>
  <c r="K54" i="4"/>
  <c r="G54" i="4"/>
  <c r="L54" i="4" s="1"/>
  <c r="F54" i="4"/>
  <c r="K53" i="4"/>
  <c r="G53" i="4"/>
  <c r="L53" i="4" s="1"/>
  <c r="F53" i="4"/>
  <c r="K52" i="4"/>
  <c r="G52" i="4"/>
  <c r="F52" i="4"/>
  <c r="K51" i="4"/>
  <c r="F51" i="4"/>
  <c r="K50" i="4"/>
  <c r="G50" i="4"/>
  <c r="F50" i="4"/>
  <c r="K49" i="4"/>
  <c r="G49" i="4"/>
  <c r="L49" i="4" s="1"/>
  <c r="F49" i="4"/>
  <c r="K48" i="4"/>
  <c r="G48" i="4"/>
  <c r="F48" i="4"/>
  <c r="K47" i="4"/>
  <c r="G47" i="4"/>
  <c r="L47" i="4" s="1"/>
  <c r="F47" i="4"/>
  <c r="G46" i="4"/>
  <c r="F46" i="4"/>
  <c r="F45" i="4"/>
  <c r="I44" i="4"/>
  <c r="H44" i="4"/>
  <c r="L42" i="4"/>
  <c r="L41" i="4"/>
  <c r="L40" i="4"/>
  <c r="L39" i="4"/>
  <c r="L38" i="4"/>
  <c r="L37" i="4"/>
  <c r="L36" i="4"/>
  <c r="L34" i="4"/>
  <c r="L33" i="4"/>
  <c r="L32" i="4"/>
  <c r="L31" i="4"/>
  <c r="L30" i="4"/>
  <c r="L29" i="4"/>
  <c r="L28" i="4"/>
  <c r="L27" i="4"/>
  <c r="L26" i="4"/>
  <c r="K26" i="4"/>
  <c r="H26" i="4"/>
  <c r="G26" i="4"/>
  <c r="F26" i="4"/>
  <c r="D26" i="4"/>
  <c r="L25" i="4"/>
  <c r="K25" i="4"/>
  <c r="H25" i="4"/>
  <c r="G25" i="4"/>
  <c r="F25" i="4"/>
  <c r="D25" i="4"/>
  <c r="L24" i="4"/>
  <c r="K24" i="4"/>
  <c r="H24" i="4"/>
  <c r="G24" i="4"/>
  <c r="F24" i="4"/>
  <c r="D24" i="4"/>
  <c r="L23" i="4"/>
  <c r="K23" i="4"/>
  <c r="H23" i="4"/>
  <c r="G23" i="4"/>
  <c r="F23" i="4"/>
  <c r="D23" i="4"/>
  <c r="L22" i="4"/>
  <c r="K22" i="4"/>
  <c r="H22" i="4"/>
  <c r="G22" i="4"/>
  <c r="F22" i="4"/>
  <c r="D22" i="4"/>
  <c r="L21" i="4"/>
  <c r="K21" i="4"/>
  <c r="H21" i="4"/>
  <c r="G21" i="4"/>
  <c r="F21" i="4"/>
  <c r="D21" i="4"/>
  <c r="L20" i="4"/>
  <c r="K20" i="4"/>
  <c r="H20" i="4"/>
  <c r="G20" i="4"/>
  <c r="F20" i="4"/>
  <c r="D20" i="4"/>
  <c r="L19" i="4"/>
  <c r="K19" i="4"/>
  <c r="H19" i="4"/>
  <c r="G19" i="4"/>
  <c r="F19" i="4"/>
  <c r="D19" i="4"/>
  <c r="L18" i="4"/>
  <c r="K18" i="4"/>
  <c r="H18" i="4"/>
  <c r="G18" i="4"/>
  <c r="F18" i="4"/>
  <c r="D18" i="4"/>
  <c r="L17" i="4"/>
  <c r="K17" i="4"/>
  <c r="H17" i="4"/>
  <c r="G17" i="4"/>
  <c r="F17" i="4"/>
  <c r="D17" i="4"/>
  <c r="L16" i="4"/>
  <c r="K16" i="4"/>
  <c r="H16" i="4"/>
  <c r="G16" i="4"/>
  <c r="F16" i="4"/>
  <c r="D16" i="4"/>
  <c r="L15" i="4"/>
  <c r="K15" i="4"/>
  <c r="H15" i="4"/>
  <c r="G15" i="4"/>
  <c r="F15" i="4"/>
  <c r="D15" i="4"/>
  <c r="L14" i="4"/>
  <c r="K14" i="4"/>
  <c r="H14" i="4"/>
  <c r="G14" i="4"/>
  <c r="F14" i="4"/>
  <c r="D14" i="4"/>
  <c r="L13" i="4"/>
  <c r="K13" i="4"/>
  <c r="H13" i="4"/>
  <c r="G13" i="4"/>
  <c r="F13" i="4"/>
  <c r="D13" i="4"/>
  <c r="L12" i="4"/>
  <c r="K12" i="4"/>
  <c r="H12" i="4"/>
  <c r="G12" i="4"/>
  <c r="F12" i="4"/>
  <c r="D12" i="4"/>
  <c r="L11" i="4"/>
  <c r="K11" i="4"/>
  <c r="H11" i="4"/>
  <c r="G11" i="4"/>
  <c r="F11" i="4"/>
  <c r="D11" i="4"/>
  <c r="L10" i="4"/>
  <c r="K10" i="4"/>
  <c r="H10" i="4"/>
  <c r="G10" i="4"/>
  <c r="F10" i="4"/>
  <c r="D10" i="4"/>
  <c r="L9" i="4"/>
  <c r="K9" i="4"/>
  <c r="H9" i="4"/>
  <c r="G9" i="4"/>
  <c r="F9" i="4"/>
  <c r="D9" i="4"/>
  <c r="L8" i="4"/>
  <c r="K8" i="4"/>
  <c r="H8" i="4"/>
  <c r="G8" i="4"/>
  <c r="F8" i="4"/>
  <c r="D8" i="4"/>
  <c r="L7" i="4"/>
  <c r="K7" i="4"/>
  <c r="H7" i="4"/>
  <c r="G7" i="4"/>
  <c r="F7" i="4"/>
  <c r="D7" i="4"/>
  <c r="L6" i="4"/>
  <c r="K6" i="4"/>
  <c r="H6" i="4"/>
  <c r="G6" i="4"/>
  <c r="F6" i="4"/>
  <c r="D6" i="4"/>
  <c r="L5" i="4"/>
  <c r="K5" i="4"/>
  <c r="H5" i="4"/>
  <c r="G5" i="4"/>
  <c r="F5" i="4"/>
  <c r="D5" i="4"/>
  <c r="K4" i="4"/>
  <c r="G4" i="4"/>
  <c r="I3" i="4"/>
  <c r="H2" i="4"/>
  <c r="L52" i="4" l="1"/>
  <c r="L105" i="4"/>
  <c r="L107" i="4"/>
  <c r="L109" i="4"/>
  <c r="L48" i="4"/>
  <c r="L495" i="4"/>
  <c r="L501" i="4"/>
  <c r="L363" i="4"/>
  <c r="L135" i="4"/>
  <c r="L133" i="4"/>
  <c r="L342" i="4"/>
  <c r="L340" i="4"/>
  <c r="L308" i="4"/>
  <c r="L304" i="4"/>
  <c r="L300" i="4"/>
  <c r="L35" i="4"/>
  <c r="L106" i="4"/>
  <c r="L108" i="4"/>
  <c r="L124" i="4"/>
  <c r="L132" i="4"/>
  <c r="G504" i="4"/>
  <c r="G509" i="4" s="1"/>
  <c r="L151" i="4"/>
  <c r="L153" i="4"/>
  <c r="L156" i="4"/>
  <c r="L157" i="4"/>
  <c r="L160" i="4"/>
  <c r="L161" i="4"/>
  <c r="L164" i="4"/>
  <c r="L165" i="4"/>
  <c r="L168" i="4"/>
  <c r="L169" i="4"/>
  <c r="L172" i="4"/>
  <c r="L173" i="4"/>
  <c r="L176" i="4"/>
  <c r="L177" i="4"/>
  <c r="L180" i="4"/>
  <c r="L181" i="4"/>
  <c r="L184" i="4"/>
  <c r="L185" i="4"/>
  <c r="L189" i="4"/>
  <c r="L193" i="4"/>
  <c r="L299" i="4"/>
  <c r="L303" i="4"/>
  <c r="L307" i="4"/>
  <c r="L362" i="4"/>
  <c r="L364" i="4"/>
  <c r="L366" i="4"/>
  <c r="L368" i="4"/>
  <c r="L407" i="4"/>
  <c r="L409" i="4"/>
  <c r="L411" i="4"/>
  <c r="L413" i="4"/>
  <c r="L415" i="4"/>
  <c r="L417" i="4"/>
  <c r="L419" i="4"/>
  <c r="L420"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97" i="4"/>
  <c r="L499" i="4"/>
  <c r="L502" i="4"/>
  <c r="M5" i="2"/>
  <c r="K54" i="2"/>
  <c r="L54" i="2"/>
  <c r="M54" i="2"/>
  <c r="N54" i="2"/>
  <c r="K10" i="2"/>
  <c r="L10" i="2" s="1"/>
  <c r="M10" i="2"/>
  <c r="N10" i="2"/>
  <c r="K11" i="2"/>
  <c r="L11" i="2" s="1"/>
  <c r="M11" i="2"/>
  <c r="N11" i="2"/>
  <c r="K12" i="2"/>
  <c r="L12" i="2"/>
  <c r="M12" i="2"/>
  <c r="N12" i="2"/>
  <c r="K13" i="2"/>
  <c r="L13" i="2" s="1"/>
  <c r="O13" i="2" s="1"/>
  <c r="M13" i="2"/>
  <c r="N13" i="2"/>
  <c r="K55" i="2"/>
  <c r="L55" i="2" s="1"/>
  <c r="M55" i="2"/>
  <c r="N55" i="2"/>
  <c r="K56" i="2"/>
  <c r="L56" i="2" s="1"/>
  <c r="O56" i="2" s="1"/>
  <c r="M56" i="2"/>
  <c r="N56" i="2"/>
  <c r="K57" i="2"/>
  <c r="L57" i="2" s="1"/>
  <c r="M57" i="2"/>
  <c r="N57" i="2"/>
  <c r="J57" i="2"/>
  <c r="I57" i="2"/>
  <c r="F57" i="2"/>
  <c r="H57" i="2" s="1"/>
  <c r="G57" i="2"/>
  <c r="D57" i="2"/>
  <c r="F56" i="2"/>
  <c r="H56" i="2" s="1"/>
  <c r="G56" i="2"/>
  <c r="D56" i="2"/>
  <c r="J55" i="2"/>
  <c r="I55" i="2"/>
  <c r="F55" i="2"/>
  <c r="H55" i="2" s="1"/>
  <c r="G55" i="2"/>
  <c r="D55" i="2"/>
  <c r="F54" i="2"/>
  <c r="H54" i="2" s="1"/>
  <c r="G54" i="2"/>
  <c r="D54" i="2"/>
  <c r="D46" i="2"/>
  <c r="F46" i="2"/>
  <c r="G46" i="2"/>
  <c r="H46" i="2"/>
  <c r="K46" i="2"/>
  <c r="L46" i="2" s="1"/>
  <c r="O46" i="2" s="1"/>
  <c r="M46" i="2"/>
  <c r="N46" i="2"/>
  <c r="D47" i="2"/>
  <c r="F47" i="2"/>
  <c r="G47" i="2"/>
  <c r="H47" i="2"/>
  <c r="I47" i="2"/>
  <c r="J47" i="2"/>
  <c r="K47" i="2"/>
  <c r="L47" i="2" s="1"/>
  <c r="M47" i="2"/>
  <c r="N47" i="2"/>
  <c r="K14" i="2"/>
  <c r="L14" i="2" s="1"/>
  <c r="O14" i="2" s="1"/>
  <c r="M14" i="2"/>
  <c r="N14" i="2"/>
  <c r="K15" i="2"/>
  <c r="L15" i="2"/>
  <c r="M15" i="2"/>
  <c r="N15" i="2"/>
  <c r="K20" i="2"/>
  <c r="L20" i="2" s="1"/>
  <c r="O20" i="2" s="1"/>
  <c r="M20" i="2"/>
  <c r="N20" i="2"/>
  <c r="K21" i="2"/>
  <c r="L21" i="2" s="1"/>
  <c r="M21" i="2"/>
  <c r="N21" i="2"/>
  <c r="K22" i="2"/>
  <c r="L22" i="2" s="1"/>
  <c r="O22" i="2" s="1"/>
  <c r="M22" i="2"/>
  <c r="N22" i="2"/>
  <c r="K23" i="2"/>
  <c r="L23" i="2" s="1"/>
  <c r="M23" i="2"/>
  <c r="N23" i="2"/>
  <c r="K24" i="2"/>
  <c r="L24" i="2" s="1"/>
  <c r="O24" i="2" s="1"/>
  <c r="M24" i="2"/>
  <c r="N24" i="2"/>
  <c r="K25" i="2"/>
  <c r="L25" i="2" s="1"/>
  <c r="M25" i="2"/>
  <c r="N25" i="2"/>
  <c r="K30" i="2"/>
  <c r="L30" i="2" s="1"/>
  <c r="O30" i="2" s="1"/>
  <c r="M30" i="2"/>
  <c r="N30" i="2"/>
  <c r="K31" i="2"/>
  <c r="L31" i="2"/>
  <c r="M31" i="2"/>
  <c r="N31" i="2"/>
  <c r="K32" i="2"/>
  <c r="L32" i="2" s="1"/>
  <c r="O32" i="2" s="1"/>
  <c r="M32" i="2"/>
  <c r="N32" i="2"/>
  <c r="K33" i="2"/>
  <c r="L33" i="2" s="1"/>
  <c r="M33" i="2"/>
  <c r="N33" i="2"/>
  <c r="K38" i="2"/>
  <c r="L38" i="2" s="1"/>
  <c r="O38" i="2" s="1"/>
  <c r="M38" i="2"/>
  <c r="N38" i="2"/>
  <c r="K39" i="2"/>
  <c r="L39" i="2" s="1"/>
  <c r="M39" i="2"/>
  <c r="N39" i="2"/>
  <c r="K40" i="2"/>
  <c r="L40" i="2" s="1"/>
  <c r="O40" i="2" s="1"/>
  <c r="M40" i="2"/>
  <c r="N40" i="2"/>
  <c r="K41" i="2"/>
  <c r="L41" i="2" s="1"/>
  <c r="M41" i="2"/>
  <c r="N41" i="2"/>
  <c r="K48" i="2"/>
  <c r="L48" i="2" s="1"/>
  <c r="O48" i="2" s="1"/>
  <c r="M48" i="2"/>
  <c r="N48" i="2"/>
  <c r="K49" i="2"/>
  <c r="L49" i="2"/>
  <c r="M49" i="2"/>
  <c r="N49" i="2"/>
  <c r="J49" i="2"/>
  <c r="J41" i="2"/>
  <c r="J33" i="2"/>
  <c r="J25" i="2"/>
  <c r="J23" i="2"/>
  <c r="I49" i="2"/>
  <c r="G49" i="2"/>
  <c r="F49" i="2"/>
  <c r="H49" i="2" s="1"/>
  <c r="D49" i="2"/>
  <c r="G48" i="2"/>
  <c r="F48" i="2"/>
  <c r="H48" i="2" s="1"/>
  <c r="D48" i="2"/>
  <c r="G33" i="2"/>
  <c r="I41" i="2"/>
  <c r="G41" i="2"/>
  <c r="F41" i="2"/>
  <c r="H41" i="2" s="1"/>
  <c r="D41" i="2"/>
  <c r="G40" i="2"/>
  <c r="F40" i="2"/>
  <c r="H40" i="2" s="1"/>
  <c r="D40" i="2"/>
  <c r="G39" i="2"/>
  <c r="F39" i="2"/>
  <c r="H39" i="2" s="1"/>
  <c r="D39" i="2"/>
  <c r="G38" i="2"/>
  <c r="F38" i="2"/>
  <c r="H38" i="2" s="1"/>
  <c r="D38" i="2"/>
  <c r="I33" i="2"/>
  <c r="F33" i="2"/>
  <c r="H33" i="2" s="1"/>
  <c r="D33" i="2"/>
  <c r="G32" i="2"/>
  <c r="F32" i="2"/>
  <c r="H32" i="2" s="1"/>
  <c r="D32" i="2"/>
  <c r="G31" i="2"/>
  <c r="F31" i="2"/>
  <c r="H31" i="2" s="1"/>
  <c r="D31" i="2"/>
  <c r="G30" i="2"/>
  <c r="F30" i="2"/>
  <c r="H30" i="2" s="1"/>
  <c r="D30" i="2"/>
  <c r="I25" i="2"/>
  <c r="G25" i="2"/>
  <c r="F25" i="2"/>
  <c r="H25" i="2" s="1"/>
  <c r="D25" i="2"/>
  <c r="G24" i="2"/>
  <c r="F24" i="2"/>
  <c r="H24" i="2" s="1"/>
  <c r="D24" i="2"/>
  <c r="I23" i="2"/>
  <c r="G23" i="2"/>
  <c r="F23" i="2"/>
  <c r="H23" i="2" s="1"/>
  <c r="D23" i="2"/>
  <c r="G22" i="2"/>
  <c r="F22" i="2"/>
  <c r="H22" i="2" s="1"/>
  <c r="D22" i="2"/>
  <c r="G21" i="2"/>
  <c r="F21" i="2"/>
  <c r="H21" i="2" s="1"/>
  <c r="D21" i="2"/>
  <c r="G20" i="2"/>
  <c r="F20" i="2"/>
  <c r="H20" i="2" s="1"/>
  <c r="D20" i="2"/>
  <c r="F11" i="2"/>
  <c r="H11" i="2" s="1"/>
  <c r="F12" i="2"/>
  <c r="H12" i="2" s="1"/>
  <c r="G12" i="2"/>
  <c r="F13" i="2"/>
  <c r="H13" i="2" s="1"/>
  <c r="G13" i="2"/>
  <c r="F14" i="2"/>
  <c r="H14" i="2" s="1"/>
  <c r="G14" i="2"/>
  <c r="F15" i="2"/>
  <c r="H15" i="2" s="1"/>
  <c r="G15" i="2"/>
  <c r="D12" i="2"/>
  <c r="D13" i="2"/>
  <c r="D14" i="2"/>
  <c r="D15" i="2"/>
  <c r="F10" i="2"/>
  <c r="H10" i="2" s="1"/>
  <c r="I21" i="2"/>
  <c r="J21" i="2"/>
  <c r="I39" i="2"/>
  <c r="J39" i="2"/>
  <c r="I31" i="2"/>
  <c r="J31" i="2"/>
  <c r="G11" i="2"/>
  <c r="D11" i="2"/>
  <c r="G10" i="2"/>
  <c r="D10" i="2"/>
  <c r="J15" i="2"/>
  <c r="I15" i="2"/>
  <c r="I13" i="2"/>
  <c r="J13" i="2"/>
  <c r="I11" i="2"/>
  <c r="J11" i="2" s="1"/>
  <c r="O11" i="2" l="1"/>
  <c r="O10" i="2"/>
  <c r="L416" i="4"/>
  <c r="L412" i="4"/>
  <c r="L408" i="4"/>
  <c r="L397" i="4"/>
  <c r="L395" i="4"/>
  <c r="L393" i="4"/>
  <c r="L391" i="4"/>
  <c r="L389" i="4"/>
  <c r="L387" i="4"/>
  <c r="L385" i="4"/>
  <c r="L383" i="4"/>
  <c r="L361" i="4"/>
  <c r="L453" i="4"/>
  <c r="L449" i="4"/>
  <c r="L445" i="4"/>
  <c r="L441" i="4"/>
  <c r="L437" i="4"/>
  <c r="L433" i="4"/>
  <c r="L429" i="4"/>
  <c r="L425" i="4"/>
  <c r="L421" i="4"/>
  <c r="L336" i="4"/>
  <c r="L332" i="4"/>
  <c r="L245" i="4"/>
  <c r="L241" i="4"/>
  <c r="L237" i="4"/>
  <c r="L233" i="4"/>
  <c r="L229" i="4"/>
  <c r="L225" i="4"/>
  <c r="L221" i="4"/>
  <c r="L217" i="4"/>
  <c r="L213" i="4"/>
  <c r="L454" i="4"/>
  <c r="L450" i="4"/>
  <c r="L446" i="4"/>
  <c r="L442" i="4"/>
  <c r="L438" i="4"/>
  <c r="L434" i="4"/>
  <c r="L430" i="4"/>
  <c r="L426" i="4"/>
  <c r="L422" i="4"/>
  <c r="L335" i="4"/>
  <c r="L331" i="4"/>
  <c r="L244" i="4"/>
  <c r="L240" i="4"/>
  <c r="L236" i="4"/>
  <c r="L232" i="4"/>
  <c r="L228" i="4"/>
  <c r="L224" i="4"/>
  <c r="L220" i="4"/>
  <c r="L216" i="4"/>
  <c r="L212" i="4"/>
  <c r="L208" i="4"/>
  <c r="L328" i="4"/>
  <c r="L324" i="4"/>
  <c r="L320" i="4"/>
  <c r="L295" i="4"/>
  <c r="L291" i="4"/>
  <c r="L287" i="4"/>
  <c r="L277" i="4"/>
  <c r="L273" i="4"/>
  <c r="L269" i="4"/>
  <c r="L265" i="4"/>
  <c r="L261" i="4"/>
  <c r="L257" i="4"/>
  <c r="L207" i="4"/>
  <c r="L187" i="4"/>
  <c r="L179" i="4"/>
  <c r="L171" i="4"/>
  <c r="L163" i="4"/>
  <c r="L155" i="4"/>
  <c r="L152" i="4"/>
  <c r="L130" i="4"/>
  <c r="L123" i="4"/>
  <c r="L120" i="4"/>
  <c r="L188" i="4"/>
  <c r="L399" i="4"/>
  <c r="L327" i="4"/>
  <c r="L323" i="4"/>
  <c r="L319" i="4"/>
  <c r="L296" i="4"/>
  <c r="L292" i="4"/>
  <c r="L288" i="4"/>
  <c r="L278" i="4"/>
  <c r="L274" i="4"/>
  <c r="L270" i="4"/>
  <c r="L266" i="4"/>
  <c r="L262" i="4"/>
  <c r="L258" i="4"/>
  <c r="L192" i="4"/>
  <c r="L190" i="4"/>
  <c r="L182" i="4"/>
  <c r="L174" i="4"/>
  <c r="L166" i="4"/>
  <c r="L158" i="4"/>
  <c r="L125" i="4"/>
  <c r="L280" i="4"/>
  <c r="L282" i="4"/>
  <c r="L284" i="4"/>
  <c r="L305" i="4"/>
  <c r="L309" i="4"/>
  <c r="L379" i="4"/>
  <c r="L382" i="4"/>
  <c r="L380" i="4"/>
  <c r="L127" i="4"/>
  <c r="L122" i="4"/>
  <c r="L128" i="4"/>
  <c r="L119" i="4"/>
  <c r="L298" i="4"/>
  <c r="L302" i="4"/>
  <c r="L306" i="4"/>
  <c r="L339" i="4"/>
  <c r="L341" i="4"/>
  <c r="L343" i="4"/>
  <c r="L134" i="4"/>
  <c r="L367" i="4"/>
  <c r="L503" i="4"/>
  <c r="L498" i="4"/>
  <c r="L418" i="4"/>
  <c r="L414" i="4"/>
  <c r="L410" i="4"/>
  <c r="L398" i="4"/>
  <c r="L396" i="4"/>
  <c r="L394" i="4"/>
  <c r="L392" i="4"/>
  <c r="L390" i="4"/>
  <c r="L388" i="4"/>
  <c r="L386" i="4"/>
  <c r="L384" i="4"/>
  <c r="L365" i="4"/>
  <c r="L455" i="4"/>
  <c r="L451" i="4"/>
  <c r="L447" i="4"/>
  <c r="L443" i="4"/>
  <c r="L439" i="4"/>
  <c r="L435" i="4"/>
  <c r="L431" i="4"/>
  <c r="L427" i="4"/>
  <c r="L423" i="4"/>
  <c r="L338" i="4"/>
  <c r="L334" i="4"/>
  <c r="L330" i="4"/>
  <c r="L243" i="4"/>
  <c r="L239" i="4"/>
  <c r="L235" i="4"/>
  <c r="L231" i="4"/>
  <c r="L227" i="4"/>
  <c r="L223" i="4"/>
  <c r="L219" i="4"/>
  <c r="L215" i="4"/>
  <c r="L211" i="4"/>
  <c r="L452" i="4"/>
  <c r="L448" i="4"/>
  <c r="L444" i="4"/>
  <c r="L440" i="4"/>
  <c r="L436" i="4"/>
  <c r="L432" i="4"/>
  <c r="L428" i="4"/>
  <c r="L424" i="4"/>
  <c r="L337" i="4"/>
  <c r="L333" i="4"/>
  <c r="L246" i="4"/>
  <c r="L242" i="4"/>
  <c r="L238" i="4"/>
  <c r="L234" i="4"/>
  <c r="L230" i="4"/>
  <c r="L226" i="4"/>
  <c r="L222" i="4"/>
  <c r="L218" i="4"/>
  <c r="L214" i="4"/>
  <c r="L210" i="4"/>
  <c r="L206" i="4"/>
  <c r="L326" i="4"/>
  <c r="L322" i="4"/>
  <c r="L297" i="4"/>
  <c r="L293" i="4"/>
  <c r="L289" i="4"/>
  <c r="L279" i="4"/>
  <c r="L275" i="4"/>
  <c r="L271" i="4"/>
  <c r="L267" i="4"/>
  <c r="L263" i="4"/>
  <c r="L259" i="4"/>
  <c r="L209" i="4"/>
  <c r="L205" i="4"/>
  <c r="L186" i="4"/>
  <c r="L178" i="4"/>
  <c r="L170" i="4"/>
  <c r="L162" i="4"/>
  <c r="L154" i="4"/>
  <c r="L150" i="4"/>
  <c r="L129" i="4"/>
  <c r="L121" i="4"/>
  <c r="L489" i="4"/>
  <c r="L329" i="4"/>
  <c r="L325" i="4"/>
  <c r="L321" i="4"/>
  <c r="L310" i="4"/>
  <c r="L294" i="4"/>
  <c r="L290" i="4"/>
  <c r="L286" i="4"/>
  <c r="L276" i="4"/>
  <c r="L272" i="4"/>
  <c r="L268" i="4"/>
  <c r="L264" i="4"/>
  <c r="L260" i="4"/>
  <c r="L256" i="4"/>
  <c r="L191" i="4"/>
  <c r="L183" i="4"/>
  <c r="L175" i="4"/>
  <c r="L167" i="4"/>
  <c r="L159" i="4"/>
  <c r="L126" i="4"/>
  <c r="L117" i="4"/>
  <c r="L281" i="4"/>
  <c r="L283" i="4"/>
  <c r="L285" i="4"/>
  <c r="L301" i="4"/>
  <c r="L318" i="4"/>
  <c r="L381" i="4"/>
  <c r="L378" i="4"/>
  <c r="L131" i="4"/>
  <c r="L136" i="4"/>
  <c r="L118" i="4"/>
  <c r="O49" i="2"/>
  <c r="O41" i="2"/>
  <c r="O39" i="2"/>
  <c r="O33" i="2"/>
  <c r="O31" i="2"/>
  <c r="O25" i="2"/>
  <c r="O23" i="2"/>
  <c r="O21" i="2"/>
  <c r="O15" i="2"/>
  <c r="O47" i="2"/>
  <c r="O57" i="2"/>
  <c r="O55" i="2"/>
  <c r="O12" i="2"/>
  <c r="P15" i="2" s="1"/>
  <c r="O54" i="2"/>
  <c r="P49" i="2" l="1"/>
  <c r="P57" i="2"/>
  <c r="P33" i="2"/>
  <c r="P41" i="2"/>
  <c r="P25" i="2"/>
  <c r="P6" i="2"/>
</calcChain>
</file>

<file path=xl/sharedStrings.xml><?xml version="1.0" encoding="utf-8"?>
<sst xmlns="http://schemas.openxmlformats.org/spreadsheetml/2006/main" count="3211" uniqueCount="1595">
  <si>
    <t>湖東プラチナ</t>
    <rPh sb="0" eb="2">
      <t>コトウ</t>
    </rPh>
    <phoneticPr fontId="3"/>
  </si>
  <si>
    <t>和也</t>
    <rPh sb="0" eb="2">
      <t>カズヤ</t>
    </rPh>
    <phoneticPr fontId="3"/>
  </si>
  <si>
    <t>うさぎとかめの集い</t>
  </si>
  <si>
    <t>漆原</t>
    <rPh sb="0" eb="2">
      <t>ウルシハラ</t>
    </rPh>
    <phoneticPr fontId="3"/>
  </si>
  <si>
    <t>大介</t>
    <rPh sb="0" eb="2">
      <t>ダイスケ</t>
    </rPh>
    <phoneticPr fontId="3"/>
  </si>
  <si>
    <t>甲賀市</t>
    <rPh sb="0" eb="3">
      <t>コウカシ</t>
    </rPh>
    <phoneticPr fontId="3"/>
  </si>
  <si>
    <t>田中</t>
    <phoneticPr fontId="3"/>
  </si>
  <si>
    <t>略称</t>
  </si>
  <si>
    <t>正式名称</t>
  </si>
  <si>
    <t>東近江市</t>
  </si>
  <si>
    <t>　　参加希望クラス</t>
    <phoneticPr fontId="3"/>
  </si>
  <si>
    <t>（半角）</t>
    <phoneticPr fontId="3"/>
  </si>
  <si>
    <t>歳以上ダブルス</t>
    <phoneticPr fontId="3"/>
  </si>
  <si>
    <t>第10回</t>
    <phoneticPr fontId="3"/>
  </si>
  <si>
    <t>清水・北村</t>
    <rPh sb="0" eb="2">
      <t>シミズ</t>
    </rPh>
    <phoneticPr fontId="3"/>
  </si>
  <si>
    <t>（フレンズ・グリフィンズ）</t>
    <phoneticPr fontId="3"/>
  </si>
  <si>
    <t>中田・山口</t>
    <rPh sb="0" eb="2">
      <t>ナカタ</t>
    </rPh>
    <rPh sb="3" eb="5">
      <t>ヤマグチ</t>
    </rPh>
    <phoneticPr fontId="3"/>
  </si>
  <si>
    <t>（グリフィンズ・Kﾃﾆｽ）</t>
    <phoneticPr fontId="3"/>
  </si>
  <si>
    <t>石井・山田</t>
    <rPh sb="0" eb="2">
      <t>イシイ</t>
    </rPh>
    <rPh sb="3" eb="5">
      <t>ヤマダ</t>
    </rPh>
    <phoneticPr fontId="3"/>
  </si>
  <si>
    <t>土肥・鈴木</t>
    <rPh sb="0" eb="2">
      <t>ドヒ</t>
    </rPh>
    <rPh sb="3" eb="5">
      <t>スズキ</t>
    </rPh>
    <phoneticPr fontId="3"/>
  </si>
  <si>
    <t>川並・永松
（Ｋテニス）</t>
    <rPh sb="0" eb="2">
      <t>カワナミ</t>
    </rPh>
    <rPh sb="3" eb="5">
      <t>ナガマツ</t>
    </rPh>
    <phoneticPr fontId="3"/>
  </si>
  <si>
    <t>片岡・今井</t>
    <rPh sb="0" eb="2">
      <t>カタオカ</t>
    </rPh>
    <rPh sb="3" eb="5">
      <t>イマイ</t>
    </rPh>
    <phoneticPr fontId="3"/>
  </si>
  <si>
    <t>（うさかめ）</t>
    <phoneticPr fontId="3"/>
  </si>
  <si>
    <t>150歳ダブルス</t>
    <phoneticPr fontId="3"/>
  </si>
  <si>
    <t>羽田・堀部</t>
    <rPh sb="0" eb="2">
      <t>ハネダ</t>
    </rPh>
    <phoneticPr fontId="3"/>
  </si>
  <si>
    <t>梶木・酒井</t>
    <rPh sb="0" eb="2">
      <t>カジキ</t>
    </rPh>
    <rPh sb="3" eb="5">
      <t>サカイ</t>
    </rPh>
    <phoneticPr fontId="3"/>
  </si>
  <si>
    <t>（Kﾃﾆｽ・フレンズ）</t>
    <phoneticPr fontId="3"/>
  </si>
  <si>
    <t>田仲・広瀬</t>
    <rPh sb="0" eb="2">
      <t>タナカ</t>
    </rPh>
    <rPh sb="3" eb="5">
      <t>ヒロセ</t>
    </rPh>
    <phoneticPr fontId="3"/>
  </si>
  <si>
    <t>（一般）</t>
    <rPh sb="1" eb="3">
      <t>イッパン</t>
    </rPh>
    <phoneticPr fontId="3"/>
  </si>
  <si>
    <t>140歳ダブルス</t>
    <phoneticPr fontId="3"/>
  </si>
  <si>
    <t>京都府</t>
    <rPh sb="0" eb="3">
      <t>キョウトフ</t>
    </rPh>
    <phoneticPr fontId="3"/>
  </si>
  <si>
    <t>東近江市民</t>
  </si>
  <si>
    <t>東近江市民率</t>
  </si>
  <si>
    <t>高瀬</t>
  </si>
  <si>
    <t>眞志</t>
  </si>
  <si>
    <t>　東近江市テニス協会</t>
    <rPh sb="8" eb="10">
      <t>キョウカイ</t>
    </rPh>
    <phoneticPr fontId="32"/>
  </si>
  <si>
    <t>坪田</t>
  </si>
  <si>
    <t>佐藤</t>
    <rPh sb="0" eb="2">
      <t>サトウ</t>
    </rPh>
    <phoneticPr fontId="3"/>
  </si>
  <si>
    <t>片岡</t>
  </si>
  <si>
    <t>清水</t>
    <rPh sb="0" eb="2">
      <t>シミズ</t>
    </rPh>
    <phoneticPr fontId="3"/>
  </si>
  <si>
    <t>東近江市</t>
    <rPh sb="0" eb="1">
      <t>ヒガシ</t>
    </rPh>
    <rPh sb="1" eb="3">
      <t>オウミ</t>
    </rPh>
    <rPh sb="3" eb="4">
      <t>シ</t>
    </rPh>
    <phoneticPr fontId="3"/>
  </si>
  <si>
    <t>長浜市</t>
    <rPh sb="0" eb="3">
      <t>ナガハマシ</t>
    </rPh>
    <phoneticPr fontId="3"/>
  </si>
  <si>
    <t>女</t>
  </si>
  <si>
    <t>守山市</t>
    <rPh sb="0" eb="3">
      <t>モリヤマシ</t>
    </rPh>
    <phoneticPr fontId="3"/>
  </si>
  <si>
    <t>大津市</t>
    <rPh sb="0" eb="3">
      <t>オオツシ</t>
    </rPh>
    <phoneticPr fontId="3"/>
  </si>
  <si>
    <t>京セラTC</t>
  </si>
  <si>
    <t>春己</t>
  </si>
  <si>
    <t>京セラ</t>
  </si>
  <si>
    <t>男</t>
  </si>
  <si>
    <t>竹村</t>
  </si>
  <si>
    <t>仁志</t>
  </si>
  <si>
    <t>山本</t>
  </si>
  <si>
    <t>　真</t>
  </si>
  <si>
    <t>秋山</t>
  </si>
  <si>
    <t>太助</t>
  </si>
  <si>
    <t>廣瀬</t>
  </si>
  <si>
    <t>太田</t>
  </si>
  <si>
    <t>圭亮</t>
  </si>
  <si>
    <t>裕信</t>
  </si>
  <si>
    <t>英年</t>
  </si>
  <si>
    <t>善和</t>
  </si>
  <si>
    <t>坂元</t>
  </si>
  <si>
    <t>智成</t>
  </si>
  <si>
    <t>村尾</t>
  </si>
  <si>
    <t>彰了</t>
  </si>
  <si>
    <t>順次</t>
  </si>
  <si>
    <t>住谷</t>
  </si>
  <si>
    <t>岳司</t>
  </si>
  <si>
    <t>永田</t>
  </si>
  <si>
    <t>寛教</t>
  </si>
  <si>
    <t>高橋</t>
  </si>
  <si>
    <t>吉本</t>
  </si>
  <si>
    <t>泰二</t>
  </si>
  <si>
    <t>宮道</t>
  </si>
  <si>
    <t>祐介</t>
  </si>
  <si>
    <t>曽我</t>
  </si>
  <si>
    <t>卓矢</t>
  </si>
  <si>
    <t>正行</t>
  </si>
  <si>
    <t>智加</t>
  </si>
  <si>
    <t>　彰</t>
  </si>
  <si>
    <t>理和</t>
  </si>
  <si>
    <t>牛尾</t>
  </si>
  <si>
    <t>紳之介</t>
  </si>
  <si>
    <t>東近江市</t>
    <rPh sb="0" eb="4">
      <t>ヒガシオウミシ</t>
    </rPh>
    <phoneticPr fontId="3"/>
  </si>
  <si>
    <t>湖南市</t>
    <rPh sb="0" eb="3">
      <t>コナンシ</t>
    </rPh>
    <phoneticPr fontId="3"/>
  </si>
  <si>
    <t>草津市</t>
    <rPh sb="0" eb="3">
      <t>クサツシ</t>
    </rPh>
    <phoneticPr fontId="3"/>
  </si>
  <si>
    <t>野洲市</t>
    <rPh sb="0" eb="3">
      <t>ヤスシ</t>
    </rPh>
    <phoneticPr fontId="3"/>
  </si>
  <si>
    <t>山本</t>
    <rPh sb="0" eb="2">
      <t>ヤマモト</t>
    </rPh>
    <phoneticPr fontId="3"/>
  </si>
  <si>
    <t>Kテニス</t>
  </si>
  <si>
    <t>Ｋテニスカレッジ</t>
  </si>
  <si>
    <t>川並</t>
  </si>
  <si>
    <t>和之</t>
  </si>
  <si>
    <t>木村</t>
  </si>
  <si>
    <t>　治</t>
  </si>
  <si>
    <t>真嘉</t>
  </si>
  <si>
    <t>永里</t>
  </si>
  <si>
    <t>裕次</t>
  </si>
  <si>
    <t>宮嶋</t>
  </si>
  <si>
    <t>利行</t>
  </si>
  <si>
    <t>山口</t>
  </si>
  <si>
    <t>直彦</t>
  </si>
  <si>
    <t>真彦</t>
  </si>
  <si>
    <t>石原</t>
  </si>
  <si>
    <t>はる美</t>
  </si>
  <si>
    <t>梶木</t>
  </si>
  <si>
    <t>和子</t>
  </si>
  <si>
    <t>和枝</t>
  </si>
  <si>
    <t>永松</t>
  </si>
  <si>
    <t>福永</t>
  </si>
  <si>
    <t>裕美</t>
  </si>
  <si>
    <t>近江八幡市</t>
    <rPh sb="0" eb="5">
      <t>オウミハチマンシ</t>
    </rPh>
    <phoneticPr fontId="3"/>
  </si>
  <si>
    <t>藤本</t>
    <rPh sb="0" eb="2">
      <t>フジモト</t>
    </rPh>
    <phoneticPr fontId="3"/>
  </si>
  <si>
    <t>平野</t>
    <rPh sb="0" eb="2">
      <t>ヒラノ</t>
    </rPh>
    <phoneticPr fontId="3"/>
  </si>
  <si>
    <t>井内</t>
  </si>
  <si>
    <t>一博</t>
  </si>
  <si>
    <t>愛知郡</t>
    <rPh sb="0" eb="3">
      <t>エチグン</t>
    </rPh>
    <phoneticPr fontId="3"/>
  </si>
  <si>
    <t>竹下</t>
  </si>
  <si>
    <t>英伸</t>
  </si>
  <si>
    <t>登録メンバー</t>
  </si>
  <si>
    <t>登録Ｎｏ</t>
    <rPh sb="0" eb="2">
      <t>トウロク</t>
    </rPh>
    <phoneticPr fontId="3"/>
  </si>
  <si>
    <t>氏名</t>
    <rPh sb="0" eb="2">
      <t>シメイ</t>
    </rPh>
    <phoneticPr fontId="3"/>
  </si>
  <si>
    <t>クラブ名</t>
    <rPh sb="3" eb="4">
      <t>メイ</t>
    </rPh>
    <phoneticPr fontId="3"/>
  </si>
  <si>
    <t>協会員</t>
    <rPh sb="0" eb="3">
      <t>キョウカイイン</t>
    </rPh>
    <phoneticPr fontId="3"/>
  </si>
  <si>
    <t>非協会員</t>
    <rPh sb="0" eb="1">
      <t>ヒ</t>
    </rPh>
    <rPh sb="1" eb="4">
      <t>キョウカイイン</t>
    </rPh>
    <phoneticPr fontId="3"/>
  </si>
  <si>
    <t>学生</t>
    <rPh sb="0" eb="2">
      <t>ガクセイ</t>
    </rPh>
    <phoneticPr fontId="3"/>
  </si>
  <si>
    <t>金額</t>
    <rPh sb="0" eb="2">
      <t>キンガク</t>
    </rPh>
    <phoneticPr fontId="3"/>
  </si>
  <si>
    <t>岡本</t>
  </si>
  <si>
    <t>貴子</t>
  </si>
  <si>
    <t>安久</t>
  </si>
  <si>
    <t>智之</t>
  </si>
  <si>
    <t>聡</t>
  </si>
  <si>
    <t>岡川</t>
  </si>
  <si>
    <t>謙二</t>
  </si>
  <si>
    <t>河野</t>
  </si>
  <si>
    <t>児玉</t>
  </si>
  <si>
    <t>雅弘</t>
  </si>
  <si>
    <t>杉山</t>
  </si>
  <si>
    <t>邦夫</t>
  </si>
  <si>
    <t>杉本</t>
  </si>
  <si>
    <t>龍平</t>
  </si>
  <si>
    <t>川上</t>
  </si>
  <si>
    <t>英二</t>
  </si>
  <si>
    <t>泉谷</t>
  </si>
  <si>
    <t>純也</t>
  </si>
  <si>
    <t>浅田</t>
  </si>
  <si>
    <t>隆昭</t>
  </si>
  <si>
    <t>前田</t>
  </si>
  <si>
    <t>雅人</t>
  </si>
  <si>
    <t>大脇</t>
  </si>
  <si>
    <t>和世</t>
  </si>
  <si>
    <t>冨田</t>
  </si>
  <si>
    <t>哲弥</t>
  </si>
  <si>
    <t>並河</t>
  </si>
  <si>
    <t>智也</t>
  </si>
  <si>
    <t>晶子</t>
  </si>
  <si>
    <t>森田</t>
  </si>
  <si>
    <t>恵美</t>
  </si>
  <si>
    <t>西田</t>
  </si>
  <si>
    <t>西澤</t>
  </si>
  <si>
    <t>友紀</t>
  </si>
  <si>
    <t>美弥子</t>
  </si>
  <si>
    <t>速水</t>
  </si>
  <si>
    <t>直美</t>
  </si>
  <si>
    <t>多田</t>
  </si>
  <si>
    <t>麻実</t>
  </si>
  <si>
    <t>中村</t>
  </si>
  <si>
    <t>純子</t>
  </si>
  <si>
    <t>田中</t>
  </si>
  <si>
    <t>堀田</t>
  </si>
  <si>
    <t>明子</t>
  </si>
  <si>
    <t>馬場</t>
  </si>
  <si>
    <t>うさかめ</t>
  </si>
  <si>
    <t>女</t>
    <rPh sb="0" eb="1">
      <t>オンナ</t>
    </rPh>
    <phoneticPr fontId="3"/>
  </si>
  <si>
    <t>第2回</t>
  </si>
  <si>
    <t>羽田　昭夫・原内　敏夫
（ＪＡＣＫ・一般）</t>
  </si>
  <si>
    <t>80歳ダブルス</t>
  </si>
  <si>
    <t>川上・稲泉</t>
  </si>
  <si>
    <t>高瀬・水本</t>
  </si>
  <si>
    <t>坂口・梅田　</t>
  </si>
  <si>
    <t>（村田製作所）</t>
  </si>
  <si>
    <r>
      <t>（</t>
    </r>
    <r>
      <rPr>
        <sz val="8"/>
        <rFont val="Century"/>
        <family val="1"/>
      </rPr>
      <t>Pin</t>
    </r>
    <r>
      <rPr>
        <sz val="8"/>
        <rFont val="Lr"/>
        <family val="1"/>
        <charset val="128"/>
      </rPr>
      <t>　</t>
    </r>
    <r>
      <rPr>
        <sz val="8"/>
        <rFont val="Century"/>
        <family val="1"/>
      </rPr>
      <t>TC</t>
    </r>
    <r>
      <rPr>
        <sz val="8"/>
        <rFont val="Lr"/>
        <family val="1"/>
        <charset val="128"/>
      </rPr>
      <t>）</t>
    </r>
  </si>
  <si>
    <r>
      <t>（</t>
    </r>
    <r>
      <rPr>
        <sz val="8"/>
        <rFont val="Century"/>
        <family val="1"/>
      </rPr>
      <t>Dragon</t>
    </r>
    <r>
      <rPr>
        <sz val="8"/>
        <rFont val="Lr"/>
        <family val="1"/>
        <charset val="128"/>
      </rPr>
      <t>　</t>
    </r>
    <r>
      <rPr>
        <sz val="8"/>
        <rFont val="Century"/>
        <family val="1"/>
      </rPr>
      <t>one</t>
    </r>
    <r>
      <rPr>
        <sz val="8"/>
        <rFont val="Lr"/>
        <family val="1"/>
        <charset val="128"/>
      </rPr>
      <t>）</t>
    </r>
  </si>
  <si>
    <t>100歳ダブルス</t>
  </si>
  <si>
    <t>　田中・川並　</t>
  </si>
  <si>
    <t>坪田・梶木</t>
  </si>
  <si>
    <t>関・片岡</t>
  </si>
  <si>
    <t>（Ｋﾃﾆｽ）</t>
  </si>
  <si>
    <r>
      <t>（</t>
    </r>
    <r>
      <rPr>
        <sz val="8"/>
        <rFont val="Century"/>
        <family val="1"/>
      </rPr>
      <t>K</t>
    </r>
    <r>
      <rPr>
        <sz val="8"/>
        <rFont val="Lr"/>
        <family val="1"/>
        <charset val="128"/>
      </rPr>
      <t>テニス）</t>
    </r>
  </si>
  <si>
    <t>（ﾋﾟｰｽ・京ｾﾗ）</t>
  </si>
  <si>
    <t>120歳ダブルス</t>
  </si>
  <si>
    <t>北村・北村</t>
  </si>
  <si>
    <t>中村・佐竹</t>
  </si>
  <si>
    <t>伊吹・吉岡</t>
  </si>
  <si>
    <t>（個人・ﾘﾗｯｸﾏ）</t>
  </si>
  <si>
    <t>（ﾌﾚﾝｽﾞ）</t>
  </si>
  <si>
    <r>
      <t>（</t>
    </r>
    <r>
      <rPr>
        <sz val="8"/>
        <rFont val="Century"/>
        <family val="1"/>
      </rPr>
      <t>Dragon</t>
    </r>
    <r>
      <rPr>
        <sz val="8"/>
        <rFont val="Lr"/>
        <family val="1"/>
        <charset val="128"/>
      </rPr>
      <t>　</t>
    </r>
    <r>
      <rPr>
        <sz val="8"/>
        <rFont val="Century"/>
        <family val="1"/>
      </rPr>
      <t>one</t>
    </r>
    <r>
      <rPr>
        <sz val="8"/>
        <rFont val="Lr"/>
        <family val="1"/>
        <charset val="128"/>
      </rPr>
      <t>・ピース）</t>
    </r>
  </si>
  <si>
    <r>
      <t>（Dragon　one</t>
    </r>
    <r>
      <rPr>
        <sz val="8"/>
        <rFont val="Lr"/>
        <family val="1"/>
        <charset val="128"/>
      </rPr>
      <t>）</t>
    </r>
  </si>
  <si>
    <t>（Dragon　one）</t>
  </si>
  <si>
    <t>（ﾌﾚﾝｽﾞ・Ｋﾃﾆｽ）</t>
  </si>
  <si>
    <t>（湖東プラチナ）</t>
  </si>
  <si>
    <t>（ぼんズ）</t>
  </si>
  <si>
    <t>（うさかめ）</t>
  </si>
  <si>
    <t>（Doragon one）</t>
  </si>
  <si>
    <r>
      <t>（うさかめ</t>
    </r>
    <r>
      <rPr>
        <sz val="8"/>
        <rFont val="Lr"/>
        <family val="1"/>
        <charset val="128"/>
      </rPr>
      <t>）</t>
    </r>
  </si>
  <si>
    <t>（あげぽん）</t>
  </si>
  <si>
    <t>（湖東プラチナ）</t>
    <rPh sb="1" eb="3">
      <t>コトウ</t>
    </rPh>
    <phoneticPr fontId="3"/>
  </si>
  <si>
    <t>（ぼんズ）</t>
    <phoneticPr fontId="3"/>
  </si>
  <si>
    <t>主　　催  ： 東近江市テニス協会</t>
  </si>
  <si>
    <t>※小雨決行　</t>
    <rPh sb="1" eb="3">
      <t>コサメ</t>
    </rPh>
    <phoneticPr fontId="3"/>
  </si>
  <si>
    <t>[注意事項]</t>
    <rPh sb="1" eb="3">
      <t>チュウイ</t>
    </rPh>
    <rPh sb="3" eb="5">
      <t>ジコウ</t>
    </rPh>
    <phoneticPr fontId="3"/>
  </si>
  <si>
    <t>1、</t>
    <phoneticPr fontId="3"/>
  </si>
  <si>
    <t>試合審判は、セルフジャッジ。</t>
    <rPh sb="0" eb="2">
      <t>シアイ</t>
    </rPh>
    <rPh sb="2" eb="4">
      <t>シンパン</t>
    </rPh>
    <phoneticPr fontId="3"/>
  </si>
  <si>
    <t>２、</t>
    <phoneticPr fontId="3"/>
  </si>
  <si>
    <t>試合球は、ダンロップフォート。</t>
    <rPh sb="0" eb="2">
      <t>シアイ</t>
    </rPh>
    <rPh sb="2" eb="3">
      <t>キュウ</t>
    </rPh>
    <phoneticPr fontId="3"/>
  </si>
  <si>
    <t>3、</t>
  </si>
  <si>
    <t>試合前の練習は、各自サーブ４球厳守。スムーズな試合運営に、ご協力ください。</t>
    <rPh sb="0" eb="2">
      <t>シアイ</t>
    </rPh>
    <rPh sb="2" eb="3">
      <t>マエ</t>
    </rPh>
    <rPh sb="4" eb="6">
      <t>レンシュウ</t>
    </rPh>
    <rPh sb="8" eb="10">
      <t>カクジ</t>
    </rPh>
    <rPh sb="14" eb="15">
      <t>キュウ</t>
    </rPh>
    <rPh sb="15" eb="17">
      <t>ゲンシュ</t>
    </rPh>
    <rPh sb="23" eb="25">
      <t>シアイ</t>
    </rPh>
    <rPh sb="25" eb="27">
      <t>ウンエイ</t>
    </rPh>
    <rPh sb="30" eb="32">
      <t>キョウリョク</t>
    </rPh>
    <phoneticPr fontId="3"/>
  </si>
  <si>
    <t>4、</t>
  </si>
  <si>
    <t>試合中の事故に関して東近江市テニス協会は一切責任を負いません。</t>
    <rPh sb="0" eb="3">
      <t>シアイチュウ</t>
    </rPh>
    <rPh sb="4" eb="6">
      <t>ジコ</t>
    </rPh>
    <rPh sb="7" eb="8">
      <t>カン</t>
    </rPh>
    <rPh sb="10" eb="11">
      <t>ヒガシ</t>
    </rPh>
    <rPh sb="11" eb="13">
      <t>オウミ</t>
    </rPh>
    <rPh sb="17" eb="19">
      <t>キョウカイ</t>
    </rPh>
    <rPh sb="20" eb="22">
      <t>イッサイ</t>
    </rPh>
    <rPh sb="22" eb="24">
      <t>セキニン</t>
    </rPh>
    <rPh sb="25" eb="26">
      <t>オ</t>
    </rPh>
    <phoneticPr fontId="3"/>
  </si>
  <si>
    <t>5、</t>
  </si>
  <si>
    <t>コートチェンジは９０秒以内に行う。フットフォルトは許されません。試合中の怪我、</t>
    <rPh sb="10" eb="11">
      <t>ビョウ</t>
    </rPh>
    <rPh sb="11" eb="13">
      <t>イナイ</t>
    </rPh>
    <rPh sb="14" eb="15">
      <t>オコナ</t>
    </rPh>
    <rPh sb="25" eb="26">
      <t>ユル</t>
    </rPh>
    <rPh sb="32" eb="35">
      <t>シアイチュウ</t>
    </rPh>
    <rPh sb="36" eb="38">
      <t>ケガ</t>
    </rPh>
    <phoneticPr fontId="3"/>
  </si>
  <si>
    <t>けいれん等で９０秒以上試合を中断した場合、プレイヤーは失格になります。</t>
    <rPh sb="4" eb="5">
      <t>トウ</t>
    </rPh>
    <rPh sb="8" eb="9">
      <t>ビョウ</t>
    </rPh>
    <rPh sb="9" eb="11">
      <t>イジョウ</t>
    </rPh>
    <rPh sb="11" eb="13">
      <t>シアイ</t>
    </rPh>
    <rPh sb="14" eb="16">
      <t>チュウダン</t>
    </rPh>
    <rPh sb="18" eb="20">
      <t>バアイ</t>
    </rPh>
    <rPh sb="27" eb="29">
      <t>シッカク</t>
    </rPh>
    <phoneticPr fontId="3"/>
  </si>
  <si>
    <t>6、</t>
  </si>
  <si>
    <t>試合会場に持ち込んだごみは、各自持ち帰るようお願いします。</t>
    <rPh sb="0" eb="2">
      <t>シアイ</t>
    </rPh>
    <rPh sb="2" eb="4">
      <t>カイジョウ</t>
    </rPh>
    <rPh sb="5" eb="6">
      <t>モ</t>
    </rPh>
    <rPh sb="7" eb="8">
      <t>コ</t>
    </rPh>
    <rPh sb="14" eb="16">
      <t>カクジ</t>
    </rPh>
    <rPh sb="16" eb="17">
      <t>モ</t>
    </rPh>
    <rPh sb="18" eb="19">
      <t>カエ</t>
    </rPh>
    <rPh sb="23" eb="24">
      <t>ネガ</t>
    </rPh>
    <phoneticPr fontId="3"/>
  </si>
  <si>
    <t>７、</t>
    <phoneticPr fontId="3"/>
  </si>
  <si>
    <t>前の試合終了後（握手した時点から）5分以内にコートに入らないとトスの敗者に</t>
    <rPh sb="0" eb="1">
      <t>マエ</t>
    </rPh>
    <rPh sb="2" eb="4">
      <t>シアイ</t>
    </rPh>
    <rPh sb="4" eb="6">
      <t>シュウリョウ</t>
    </rPh>
    <rPh sb="6" eb="7">
      <t>ゴ</t>
    </rPh>
    <rPh sb="8" eb="10">
      <t>アクシュ</t>
    </rPh>
    <rPh sb="12" eb="14">
      <t>ジテン</t>
    </rPh>
    <rPh sb="18" eb="19">
      <t>フン</t>
    </rPh>
    <rPh sb="19" eb="21">
      <t>イナイ</t>
    </rPh>
    <rPh sb="26" eb="27">
      <t>ハイ</t>
    </rPh>
    <rPh sb="34" eb="36">
      <t>ハイシャ</t>
    </rPh>
    <phoneticPr fontId="3"/>
  </si>
  <si>
    <t>なり、サーブ練習が無しになります。10分以内に入らないと上記プラス1ゲーム</t>
    <rPh sb="6" eb="8">
      <t>レンシュウ</t>
    </rPh>
    <rPh sb="9" eb="10">
      <t>ナ</t>
    </rPh>
    <rPh sb="19" eb="20">
      <t>フン</t>
    </rPh>
    <rPh sb="20" eb="22">
      <t>イナイ</t>
    </rPh>
    <rPh sb="23" eb="24">
      <t>ハイ</t>
    </rPh>
    <rPh sb="28" eb="30">
      <t>ジョウキ</t>
    </rPh>
    <phoneticPr fontId="3"/>
  </si>
  <si>
    <t>失い、15分以内に入らないと失格になりますので、注意してください。</t>
    <rPh sb="0" eb="1">
      <t>ウシナ</t>
    </rPh>
    <rPh sb="5" eb="6">
      <t>フン</t>
    </rPh>
    <rPh sb="6" eb="8">
      <t>イナイ</t>
    </rPh>
    <rPh sb="9" eb="10">
      <t>ハイ</t>
    </rPh>
    <rPh sb="14" eb="16">
      <t>シッカク</t>
    </rPh>
    <rPh sb="24" eb="26">
      <t>チュウイ</t>
    </rPh>
    <phoneticPr fontId="3"/>
  </si>
  <si>
    <t>[参加資格]</t>
    <rPh sb="1" eb="3">
      <t>サンカ</t>
    </rPh>
    <rPh sb="3" eb="5">
      <t>シカク</t>
    </rPh>
    <phoneticPr fontId="3"/>
  </si>
  <si>
    <t>オープン</t>
    <phoneticPr fontId="3"/>
  </si>
  <si>
    <t>[試合方法]</t>
    <rPh sb="1" eb="3">
      <t>シアイ</t>
    </rPh>
    <rPh sb="3" eb="5">
      <t>ホウホウ</t>
    </rPh>
    <phoneticPr fontId="3"/>
  </si>
  <si>
    <t>１セットマッチ６－６タイブレークノーアドバンテージスコアリング</t>
    <phoneticPr fontId="3"/>
  </si>
  <si>
    <t>※参加人数によって、変更になる場合があります。</t>
    <rPh sb="1" eb="3">
      <t>サンカ</t>
    </rPh>
    <rPh sb="3" eb="5">
      <t>ニンズウ</t>
    </rPh>
    <rPh sb="10" eb="12">
      <t>ヘンコウ</t>
    </rPh>
    <rPh sb="15" eb="17">
      <t>バアイ</t>
    </rPh>
    <phoneticPr fontId="3"/>
  </si>
  <si>
    <t>[エントリー代]</t>
    <rPh sb="6" eb="7">
      <t>ダイ</t>
    </rPh>
    <phoneticPr fontId="3"/>
  </si>
  <si>
    <t>※当日払いプラス５００円</t>
    <rPh sb="1" eb="3">
      <t>トウジツ</t>
    </rPh>
    <rPh sb="3" eb="4">
      <t>バラ</t>
    </rPh>
    <rPh sb="11" eb="12">
      <t>エン</t>
    </rPh>
    <phoneticPr fontId="3"/>
  </si>
  <si>
    <t>[申し込み期日]</t>
    <rPh sb="1" eb="2">
      <t>モウ</t>
    </rPh>
    <rPh sb="3" eb="4">
      <t>コ</t>
    </rPh>
    <rPh sb="5" eb="7">
      <t>キジツ</t>
    </rPh>
    <phoneticPr fontId="3"/>
  </si>
  <si>
    <t>[ドロー会議]</t>
    <rPh sb="4" eb="6">
      <t>カイギ</t>
    </rPh>
    <phoneticPr fontId="3"/>
  </si>
  <si>
    <t>[申し込み方法]</t>
    <rPh sb="1" eb="2">
      <t>モウ</t>
    </rPh>
    <rPh sb="3" eb="4">
      <t>コ</t>
    </rPh>
    <rPh sb="5" eb="7">
      <t>ホウホウ</t>
    </rPh>
    <phoneticPr fontId="3"/>
  </si>
  <si>
    <t>各協会登録クラブ代表者が申込書に記入し、ドロー会議にエント</t>
    <rPh sb="0" eb="1">
      <t>カク</t>
    </rPh>
    <rPh sb="1" eb="3">
      <t>キョウカイ</t>
    </rPh>
    <rPh sb="3" eb="5">
      <t>トウロク</t>
    </rPh>
    <rPh sb="8" eb="11">
      <t>ダイヒョウシャ</t>
    </rPh>
    <rPh sb="12" eb="15">
      <t>モウシコミショ</t>
    </rPh>
    <rPh sb="16" eb="18">
      <t>キニュウ</t>
    </rPh>
    <rPh sb="23" eb="25">
      <t>カイギ</t>
    </rPh>
    <phoneticPr fontId="3"/>
  </si>
  <si>
    <t>リー代を添えて持参してください。（クラブごとにまとめて、エントリー）</t>
    <rPh sb="2" eb="3">
      <t>ダイ</t>
    </rPh>
    <rPh sb="4" eb="5">
      <t>ソ</t>
    </rPh>
    <rPh sb="7" eb="9">
      <t>ジサン</t>
    </rPh>
    <phoneticPr fontId="3"/>
  </si>
  <si>
    <t>[お問い合わせ]</t>
    <rPh sb="2" eb="3">
      <t>ト</t>
    </rPh>
    <rPh sb="4" eb="5">
      <t>ア</t>
    </rPh>
    <phoneticPr fontId="3"/>
  </si>
  <si>
    <t>　　　　　　村田八日市テニスコート　　　　　砂入り人工芝　　　２面</t>
    <rPh sb="6" eb="7">
      <t>ムラ</t>
    </rPh>
    <rPh sb="7" eb="8">
      <t>タ</t>
    </rPh>
    <rPh sb="8" eb="11">
      <t>ヨウカイチ</t>
    </rPh>
    <rPh sb="32" eb="33">
      <t>メン</t>
    </rPh>
    <phoneticPr fontId="3"/>
  </si>
  <si>
    <t>　　　　　（種目はペアの年齢を足した合計です。女性は自分の年齢に20歳加える）</t>
    <rPh sb="6" eb="8">
      <t>シュモク</t>
    </rPh>
    <rPh sb="12" eb="14">
      <t>ネンレイ</t>
    </rPh>
    <rPh sb="15" eb="16">
      <t>タ</t>
    </rPh>
    <rPh sb="18" eb="20">
      <t>ゴウケイ</t>
    </rPh>
    <rPh sb="23" eb="25">
      <t>ジョセイ</t>
    </rPh>
    <rPh sb="26" eb="28">
      <t>ジブン</t>
    </rPh>
    <rPh sb="29" eb="31">
      <t>ネンレイ</t>
    </rPh>
    <rPh sb="34" eb="35">
      <t>サイ</t>
    </rPh>
    <rPh sb="35" eb="36">
      <t>クワ</t>
    </rPh>
    <phoneticPr fontId="32"/>
  </si>
  <si>
    <t>ＮＥＷ ＭＩＸ大会歴代成績</t>
  </si>
  <si>
    <t>大会</t>
  </si>
  <si>
    <t>開催日</t>
  </si>
  <si>
    <t>種目</t>
  </si>
  <si>
    <t>優勝</t>
  </si>
  <si>
    <t>２位</t>
  </si>
  <si>
    <t>３位</t>
  </si>
  <si>
    <t>第１回</t>
  </si>
  <si>
    <t>高瀬　英彦・稲泉　聡
（Kテニス・村田製作所）</t>
  </si>
  <si>
    <t>川並　和之・田中　和枝
（Ｋテニス）</t>
  </si>
  <si>
    <t>岡田　孝夫・吉岡　京子
（Ｋテニス）</t>
  </si>
  <si>
    <t>中村　裕治・中村　晃代
（一　般）</t>
  </si>
  <si>
    <t>野口　正和・福永　裕美
（Ｋテニス）</t>
  </si>
  <si>
    <t>鷹野　泰・片岡　春巳
（ＪＡＣＫ・京セラ）</t>
  </si>
  <si>
    <t>西村　國太郎・伊崎　明
（ＪＡＣＫ）</t>
  </si>
  <si>
    <t>川上　英二・水本　淳史
（村田製作所・Pin　TC）</t>
  </si>
  <si>
    <t>川並　和之・児玉　
（Ｋﾃﾆｽ）</t>
  </si>
  <si>
    <t>140歳ダブルス</t>
  </si>
  <si>
    <t>第３回</t>
  </si>
  <si>
    <t>第４回</t>
  </si>
  <si>
    <t>第５回</t>
  </si>
  <si>
    <t>第６回</t>
  </si>
  <si>
    <t>山本・亀井</t>
  </si>
  <si>
    <t>坂口・清水　</t>
  </si>
  <si>
    <t>潤井・西野</t>
  </si>
  <si>
    <t>大倉・潤井</t>
  </si>
  <si>
    <t>皆川・大林</t>
  </si>
  <si>
    <t>浅野・石原</t>
  </si>
  <si>
    <t>高田・羽田</t>
  </si>
  <si>
    <t>佐竹・中村</t>
  </si>
  <si>
    <t>吉岡・酒井</t>
  </si>
  <si>
    <t>藤居・水谷</t>
  </si>
  <si>
    <t>第７回</t>
  </si>
  <si>
    <t>坂口・田中</t>
  </si>
  <si>
    <t>中塚・池上　</t>
  </si>
  <si>
    <t>坪田・石原　</t>
  </si>
  <si>
    <t>土肥・鈴木</t>
  </si>
  <si>
    <t>宮嶋・永松</t>
  </si>
  <si>
    <t>杉山・梶木</t>
  </si>
  <si>
    <t>鈴木・川端　</t>
  </si>
  <si>
    <t>（村田八日市・Ｋﾃﾆｽ）</t>
  </si>
  <si>
    <t>羽田・堀部</t>
  </si>
  <si>
    <t>大林・今井</t>
  </si>
  <si>
    <t>高田・前田</t>
  </si>
  <si>
    <t>第8回</t>
  </si>
  <si>
    <t>清水・北村</t>
  </si>
  <si>
    <t>坂口・佐藤　</t>
  </si>
  <si>
    <t>（Ｄ－1・グリフィンズ）</t>
  </si>
  <si>
    <t>田中・川並　</t>
  </si>
  <si>
    <t>福永・小澤</t>
  </si>
  <si>
    <t>石原・浅野</t>
  </si>
  <si>
    <t>永松・宮嶋</t>
  </si>
  <si>
    <t>杉山・片岡　</t>
  </si>
  <si>
    <t>（村田八日市・京セラ）</t>
  </si>
  <si>
    <r>
      <t xml:space="preserve">川上　英二・川端　一彦
</t>
    </r>
    <r>
      <rPr>
        <sz val="7"/>
        <rFont val="Lr oSVbN"/>
        <family val="3"/>
        <charset val="128"/>
      </rPr>
      <t>（村田製作所・個人登録）</t>
    </r>
  </si>
  <si>
    <r>
      <rPr>
        <sz val="9"/>
        <rFont val="Lr oSVbN"/>
        <family val="3"/>
        <charset val="128"/>
      </rPr>
      <t>湯本・柴谷</t>
    </r>
    <r>
      <rPr>
        <sz val="8"/>
        <rFont val="Lr oSVbN"/>
        <family val="3"/>
        <charset val="128"/>
      </rPr>
      <t xml:space="preserve">
（京セラ）</t>
    </r>
  </si>
  <si>
    <r>
      <rPr>
        <sz val="9"/>
        <rFont val="Lr oSVbN"/>
        <family val="3"/>
        <charset val="128"/>
      </rPr>
      <t>萬宮・村井</t>
    </r>
    <r>
      <rPr>
        <sz val="8"/>
        <rFont val="Lr oSVbN"/>
        <family val="3"/>
        <charset val="128"/>
      </rPr>
      <t xml:space="preserve">
（Ｐｉｎ）</t>
    </r>
  </si>
  <si>
    <r>
      <rPr>
        <sz val="9"/>
        <rFont val="Lr oSVbN"/>
        <family val="3"/>
        <charset val="128"/>
      </rPr>
      <t>宮村・溝川</t>
    </r>
    <r>
      <rPr>
        <sz val="8"/>
        <rFont val="Lr oSVbN"/>
        <family val="3"/>
        <charset val="128"/>
      </rPr>
      <t xml:space="preserve">
（Ｋﾃﾆｽ）</t>
    </r>
  </si>
  <si>
    <r>
      <rPr>
        <sz val="9"/>
        <rFont val="Lr oSVbN"/>
        <family val="3"/>
        <charset val="128"/>
      </rPr>
      <t>永沼・片岡</t>
    </r>
    <r>
      <rPr>
        <sz val="8"/>
        <rFont val="Lr oSVbN"/>
        <family val="3"/>
        <charset val="128"/>
      </rPr>
      <t xml:space="preserve">
（Jack）</t>
    </r>
  </si>
  <si>
    <r>
      <rPr>
        <sz val="9"/>
        <rFont val="Lr oSVbN"/>
        <family val="3"/>
        <charset val="128"/>
      </rPr>
      <t>稲毛・堀江</t>
    </r>
    <r>
      <rPr>
        <sz val="8"/>
        <rFont val="Lr oSVbN"/>
        <family val="3"/>
        <charset val="128"/>
      </rPr>
      <t xml:space="preserve">
（一般）</t>
    </r>
  </si>
  <si>
    <r>
      <rPr>
        <sz val="9"/>
        <rFont val="Lr oSVbN"/>
        <family val="3"/>
        <charset val="128"/>
      </rPr>
      <t>石原・村田</t>
    </r>
    <r>
      <rPr>
        <sz val="8"/>
        <rFont val="Lr oSVbN"/>
        <family val="3"/>
        <charset val="128"/>
      </rPr>
      <t xml:space="preserve">
（Ｋﾃﾆｽ）</t>
    </r>
  </si>
  <si>
    <r>
      <t xml:space="preserve">田浦・宇野
</t>
    </r>
    <r>
      <rPr>
        <sz val="8"/>
        <rFont val="Lr oSVbN"/>
        <family val="3"/>
        <charset val="128"/>
      </rPr>
      <t>（一　般）</t>
    </r>
  </si>
  <si>
    <r>
      <t xml:space="preserve">達川・福永
</t>
    </r>
    <r>
      <rPr>
        <sz val="8"/>
        <rFont val="Lr oSVbN"/>
        <family val="3"/>
        <charset val="128"/>
      </rPr>
      <t>（Ｋﾃﾆｽ）</t>
    </r>
  </si>
  <si>
    <r>
      <t xml:space="preserve">稲泉・川上　
</t>
    </r>
    <r>
      <rPr>
        <sz val="8"/>
        <rFont val="Lr oSVbN"/>
        <family val="3"/>
        <charset val="128"/>
      </rPr>
      <t>（村田製作所）</t>
    </r>
  </si>
  <si>
    <r>
      <t xml:space="preserve">田中・川並　
</t>
    </r>
    <r>
      <rPr>
        <sz val="8"/>
        <rFont val="Lr oSVbN"/>
        <family val="3"/>
        <charset val="128"/>
      </rPr>
      <t>（Ｋﾃﾆｽ）</t>
    </r>
  </si>
  <si>
    <r>
      <t xml:space="preserve">坂口・梅田　
</t>
    </r>
    <r>
      <rPr>
        <sz val="8"/>
        <rFont val="Lr oSVbN"/>
        <family val="3"/>
        <charset val="128"/>
      </rPr>
      <t>（個人登録・一般）</t>
    </r>
  </si>
  <si>
    <r>
      <t xml:space="preserve">清水・高瀬
</t>
    </r>
    <r>
      <rPr>
        <sz val="8"/>
        <rFont val="Lr oSVbN"/>
        <family val="3"/>
        <charset val="128"/>
      </rPr>
      <t>（Ｐｉｎ・個人登録）</t>
    </r>
  </si>
  <si>
    <r>
      <t xml:space="preserve">羽田・原内
</t>
    </r>
    <r>
      <rPr>
        <sz val="8"/>
        <rFont val="Lr oSVbN"/>
        <family val="3"/>
        <charset val="128"/>
      </rPr>
      <t>（ＪＡＣＫ・一般）</t>
    </r>
  </si>
  <si>
    <r>
      <t xml:space="preserve">杉山・片岡
</t>
    </r>
    <r>
      <rPr>
        <sz val="8"/>
        <rFont val="Lr oSVbN"/>
        <family val="3"/>
        <charset val="128"/>
      </rPr>
      <t>（村田製作所・京セラ）</t>
    </r>
  </si>
  <si>
    <r>
      <t xml:space="preserve">関塚・関塚
</t>
    </r>
    <r>
      <rPr>
        <sz val="8"/>
        <rFont val="Lr oSVbN"/>
        <family val="3"/>
        <charset val="128"/>
      </rPr>
      <t>（プラチナ）</t>
    </r>
  </si>
  <si>
    <r>
      <t xml:space="preserve">田浦・宇野
</t>
    </r>
    <r>
      <rPr>
        <sz val="8"/>
        <rFont val="Lr oSVbN"/>
        <family val="3"/>
        <charset val="128"/>
      </rPr>
      <t>（個人登録）</t>
    </r>
  </si>
  <si>
    <r>
      <t xml:space="preserve">福永・西里　
</t>
    </r>
    <r>
      <rPr>
        <sz val="8"/>
        <rFont val="Lr oSVbN"/>
        <family val="3"/>
        <charset val="128"/>
      </rPr>
      <t>（Ｋテニスカレッジ）</t>
    </r>
  </si>
  <si>
    <r>
      <t xml:space="preserve">川上・岡川　
</t>
    </r>
    <r>
      <rPr>
        <sz val="8"/>
        <rFont val="Lr oSVbN"/>
        <family val="3"/>
        <charset val="128"/>
      </rPr>
      <t>（村田製作所）</t>
    </r>
  </si>
  <si>
    <r>
      <t xml:space="preserve">坪田・石原
</t>
    </r>
    <r>
      <rPr>
        <sz val="8"/>
        <rFont val="Lr oSVbN"/>
        <family val="3"/>
        <charset val="128"/>
      </rPr>
      <t>（Ｋﾃﾆｽ）</t>
    </r>
  </si>
  <si>
    <r>
      <t xml:space="preserve">村地・福永　
</t>
    </r>
    <r>
      <rPr>
        <sz val="8"/>
        <rFont val="Lr oSVbN"/>
        <family val="3"/>
        <charset val="128"/>
      </rPr>
      <t>（Ｋテニス）</t>
    </r>
  </si>
  <si>
    <r>
      <t xml:space="preserve">川並・田中
</t>
    </r>
    <r>
      <rPr>
        <sz val="8"/>
        <rFont val="Lr oSVbN"/>
        <family val="3"/>
        <charset val="128"/>
      </rPr>
      <t>（Ｋテニス）</t>
    </r>
  </si>
  <si>
    <r>
      <t xml:space="preserve">原内・羽田
</t>
    </r>
    <r>
      <rPr>
        <sz val="8"/>
        <rFont val="Lr oSVbN"/>
        <family val="3"/>
        <charset val="128"/>
      </rPr>
      <t>（湖東プラチナ）</t>
    </r>
  </si>
  <si>
    <r>
      <t xml:space="preserve">堤内・堤内
</t>
    </r>
    <r>
      <rPr>
        <sz val="8"/>
        <rFont val="Lr oSVbN"/>
        <family val="3"/>
        <charset val="128"/>
      </rPr>
      <t>（湖東プラチナ）</t>
    </r>
  </si>
  <si>
    <r>
      <t xml:space="preserve">高田・安田　
</t>
    </r>
    <r>
      <rPr>
        <sz val="8"/>
        <rFont val="Lr oSVbN"/>
        <family val="3"/>
        <charset val="128"/>
      </rPr>
      <t>（湖東プラチナ）</t>
    </r>
  </si>
  <si>
    <r>
      <t xml:space="preserve">鈴木・川端　
</t>
    </r>
    <r>
      <rPr>
        <sz val="8"/>
        <rFont val="Lr oSVbN"/>
        <family val="3"/>
        <charset val="128"/>
      </rPr>
      <t>（ぽんぽこ）</t>
    </r>
  </si>
  <si>
    <r>
      <t xml:space="preserve">平野・大林　
</t>
    </r>
    <r>
      <rPr>
        <sz val="8"/>
        <rFont val="Lr oSVbN"/>
        <family val="3"/>
        <charset val="128"/>
      </rPr>
      <t>（Ｂａｍｂｉ）</t>
    </r>
  </si>
  <si>
    <r>
      <t>田中・前田</t>
    </r>
    <r>
      <rPr>
        <sz val="8"/>
        <rFont val="Lr oSVbN"/>
        <family val="3"/>
        <charset val="128"/>
      </rPr>
      <t xml:space="preserve">
（湖東プラチナ）</t>
    </r>
  </si>
  <si>
    <r>
      <t xml:space="preserve">北村・佐竹　
</t>
    </r>
    <r>
      <rPr>
        <sz val="8"/>
        <rFont val="Lr oSVbN"/>
        <family val="3"/>
        <charset val="128"/>
      </rPr>
      <t>（一般・ふれんず）</t>
    </r>
  </si>
  <si>
    <r>
      <rPr>
        <sz val="8"/>
        <rFont val="Lr"/>
        <family val="1"/>
        <charset val="128"/>
      </rPr>
      <t>（一般・</t>
    </r>
    <r>
      <rPr>
        <sz val="8"/>
        <rFont val="Century"/>
        <family val="1"/>
      </rPr>
      <t>Pin</t>
    </r>
    <r>
      <rPr>
        <sz val="8"/>
        <rFont val="Lr"/>
        <family val="1"/>
        <charset val="128"/>
      </rPr>
      <t>　</t>
    </r>
    <r>
      <rPr>
        <sz val="8"/>
        <rFont val="Century"/>
        <family val="1"/>
      </rPr>
      <t>TC</t>
    </r>
    <r>
      <rPr>
        <sz val="8"/>
        <rFont val="Lr"/>
        <family val="1"/>
        <charset val="128"/>
      </rPr>
      <t>）</t>
    </r>
  </si>
  <si>
    <t>第9回</t>
    <phoneticPr fontId="3"/>
  </si>
  <si>
    <t>石井・山本</t>
    <phoneticPr fontId="3"/>
  </si>
  <si>
    <t>稲場・秦泉寺</t>
    <phoneticPr fontId="3"/>
  </si>
  <si>
    <t>岡・福島</t>
    <phoneticPr fontId="3"/>
  </si>
  <si>
    <t>（うさかめ）</t>
    <phoneticPr fontId="3"/>
  </si>
  <si>
    <t>（グリフィンズ・一般）</t>
    <phoneticPr fontId="3"/>
  </si>
  <si>
    <t>（グリフィンズ）</t>
    <phoneticPr fontId="3"/>
  </si>
  <si>
    <t>池端・土肥</t>
    <rPh sb="0" eb="2">
      <t>イケハタ</t>
    </rPh>
    <rPh sb="3" eb="5">
      <t>ドイ</t>
    </rPh>
    <phoneticPr fontId="3"/>
  </si>
  <si>
    <t>小菅・川崎</t>
    <rPh sb="0" eb="2">
      <t>コスガ</t>
    </rPh>
    <rPh sb="3" eb="5">
      <t>カワサキ</t>
    </rPh>
    <phoneticPr fontId="3"/>
  </si>
  <si>
    <t>森本・松井</t>
    <rPh sb="0" eb="2">
      <t>モリモト</t>
    </rPh>
    <rPh sb="3" eb="5">
      <t>マツイ</t>
    </rPh>
    <phoneticPr fontId="3"/>
  </si>
  <si>
    <t>（ぼんズ・フレンズ）</t>
    <phoneticPr fontId="3"/>
  </si>
  <si>
    <t>（ぼんズ・うさかめ）</t>
    <phoneticPr fontId="3"/>
  </si>
  <si>
    <t>（フレンズ）</t>
    <phoneticPr fontId="3"/>
  </si>
  <si>
    <t>川並・田中
（Ｋテニス）</t>
    <rPh sb="0" eb="2">
      <t>カワナミ</t>
    </rPh>
    <phoneticPr fontId="3"/>
  </si>
  <si>
    <t>杉山・米倉</t>
    <rPh sb="3" eb="5">
      <t>ヨネクラ</t>
    </rPh>
    <phoneticPr fontId="3"/>
  </si>
  <si>
    <t>浅野・安田</t>
    <rPh sb="0" eb="2">
      <t>アサノ</t>
    </rPh>
    <rPh sb="3" eb="5">
      <t>ヤスダ</t>
    </rPh>
    <phoneticPr fontId="3"/>
  </si>
  <si>
    <t>（村田八日市）</t>
    <rPh sb="1" eb="3">
      <t>ムラタ</t>
    </rPh>
    <rPh sb="3" eb="6">
      <t>ヨウカイチ</t>
    </rPh>
    <phoneticPr fontId="3"/>
  </si>
  <si>
    <t>木村・近藤</t>
    <rPh sb="0" eb="2">
      <t>キムラ</t>
    </rPh>
    <rPh sb="3" eb="5">
      <t>コンドウ</t>
    </rPh>
    <phoneticPr fontId="3"/>
  </si>
  <si>
    <t>羽田・高田</t>
    <rPh sb="0" eb="2">
      <t>ハネダ</t>
    </rPh>
    <rPh sb="3" eb="5">
      <t>タカダ</t>
    </rPh>
    <phoneticPr fontId="3"/>
  </si>
  <si>
    <t>中野・堀部</t>
    <rPh sb="0" eb="2">
      <t>ナカノ</t>
    </rPh>
    <rPh sb="3" eb="5">
      <t>ホリベ</t>
    </rPh>
    <phoneticPr fontId="3"/>
  </si>
  <si>
    <t>（湖東プラチナ）</t>
    <phoneticPr fontId="3"/>
  </si>
  <si>
    <t>米原市</t>
    <rPh sb="0" eb="2">
      <t>マイバラ</t>
    </rPh>
    <rPh sb="2" eb="3">
      <t>シ</t>
    </rPh>
    <phoneticPr fontId="3"/>
  </si>
  <si>
    <t>(女子・男子・ミックスを問わない）</t>
    <phoneticPr fontId="3"/>
  </si>
  <si>
    <t>NEW MIX参加申込書（クラスごとに）</t>
    <rPh sb="7" eb="9">
      <t>サンカ</t>
    </rPh>
    <rPh sb="9" eb="12">
      <t>モウシコミショ</t>
    </rPh>
    <phoneticPr fontId="3"/>
  </si>
  <si>
    <t>クラブ名：</t>
    <rPh sb="3" eb="4">
      <t>メイ</t>
    </rPh>
    <phoneticPr fontId="3"/>
  </si>
  <si>
    <t>クラスごとに記入して下さい。</t>
    <rPh sb="6" eb="8">
      <t>キニュウ</t>
    </rPh>
    <rPh sb="10" eb="11">
      <t>クダ</t>
    </rPh>
    <phoneticPr fontId="3"/>
  </si>
  <si>
    <t>性別</t>
    <phoneticPr fontId="3"/>
  </si>
  <si>
    <t>年齢</t>
    <phoneticPr fontId="3"/>
  </si>
  <si>
    <t>ハンディ</t>
    <phoneticPr fontId="3"/>
  </si>
  <si>
    <t>合計年齢</t>
    <phoneticPr fontId="3"/>
  </si>
  <si>
    <t>-</t>
    <phoneticPr fontId="3"/>
  </si>
  <si>
    <t>小計</t>
    <phoneticPr fontId="3"/>
  </si>
  <si>
    <t>日高・佐竹</t>
    <rPh sb="0" eb="2">
      <t>ヒダカ</t>
    </rPh>
    <rPh sb="3" eb="5">
      <t>サタケ</t>
    </rPh>
    <phoneticPr fontId="3"/>
  </si>
  <si>
    <t>年齢は　今年何歳になるか　という　年齢です。</t>
    <rPh sb="0" eb="2">
      <t>ネンレイ</t>
    </rPh>
    <rPh sb="4" eb="6">
      <t>コトシ</t>
    </rPh>
    <rPh sb="6" eb="8">
      <t>ナンサイ</t>
    </rPh>
    <rPh sb="17" eb="19">
      <t>ネンレイ</t>
    </rPh>
    <phoneticPr fontId="3"/>
  </si>
  <si>
    <t>参加可否</t>
    <phoneticPr fontId="3"/>
  </si>
  <si>
    <t>登録ナンバーのない方は、登録No.欄に「一般」または「一般Jr」、「Jr]と入力してください</t>
    <phoneticPr fontId="3"/>
  </si>
  <si>
    <t>エクセルで入力すると、登録ナンバーを入れれば、氏名以降すべて、自動的に入ります</t>
    <phoneticPr fontId="3"/>
  </si>
  <si>
    <t>クラブ</t>
    <phoneticPr fontId="3"/>
  </si>
  <si>
    <t>合計</t>
    <phoneticPr fontId="3"/>
  </si>
  <si>
    <t>-</t>
    <phoneticPr fontId="3"/>
  </si>
  <si>
    <t>石井・山崎</t>
    <rPh sb="0" eb="2">
      <t>イシイ</t>
    </rPh>
    <rPh sb="3" eb="5">
      <t>ヤマザキ</t>
    </rPh>
    <phoneticPr fontId="3"/>
  </si>
  <si>
    <t>宮嶋・平塚</t>
    <rPh sb="0" eb="2">
      <t>ミヤジマ</t>
    </rPh>
    <rPh sb="3" eb="5">
      <t>ヒラツカ</t>
    </rPh>
    <phoneticPr fontId="3"/>
  </si>
  <si>
    <t>成宮・筒井</t>
    <rPh sb="0" eb="2">
      <t>ナルミヤ</t>
    </rPh>
    <rPh sb="3" eb="5">
      <t>ツツイ</t>
    </rPh>
    <phoneticPr fontId="3"/>
  </si>
  <si>
    <t>川上・長谷出</t>
    <rPh sb="0" eb="2">
      <t>カワカミ</t>
    </rPh>
    <rPh sb="3" eb="5">
      <t>ハセ</t>
    </rPh>
    <rPh sb="5" eb="6">
      <t>デ</t>
    </rPh>
    <phoneticPr fontId="3"/>
  </si>
  <si>
    <t>（村田・フレンズ）</t>
    <rPh sb="1" eb="3">
      <t>ムラタ</t>
    </rPh>
    <phoneticPr fontId="3"/>
  </si>
  <si>
    <t>川並・田中
（Ｋテニスカレッジ）</t>
    <rPh sb="0" eb="2">
      <t>カワナミ</t>
    </rPh>
    <rPh sb="3" eb="5">
      <t>タナカ</t>
    </rPh>
    <phoneticPr fontId="3"/>
  </si>
  <si>
    <t>森・林</t>
    <rPh sb="0" eb="1">
      <t>モリ</t>
    </rPh>
    <rPh sb="2" eb="3">
      <t>ハヤシ</t>
    </rPh>
    <phoneticPr fontId="3"/>
  </si>
  <si>
    <t>北野・更家</t>
    <rPh sb="0" eb="2">
      <t>キタノ</t>
    </rPh>
    <rPh sb="3" eb="4">
      <t>サラ</t>
    </rPh>
    <rPh sb="4" eb="5">
      <t>イエ</t>
    </rPh>
    <phoneticPr fontId="3"/>
  </si>
  <si>
    <t>永松・石原</t>
    <rPh sb="0" eb="2">
      <t>ナガマツ</t>
    </rPh>
    <rPh sb="3" eb="5">
      <t>イシハラ</t>
    </rPh>
    <phoneticPr fontId="3"/>
  </si>
  <si>
    <t>杉山・吉岡</t>
    <rPh sb="0" eb="2">
      <t>スギヤマ</t>
    </rPh>
    <rPh sb="3" eb="5">
      <t>ヨシオカ</t>
    </rPh>
    <phoneticPr fontId="3"/>
  </si>
  <si>
    <t>木下・小塩</t>
    <rPh sb="0" eb="2">
      <t>キノシタ</t>
    </rPh>
    <rPh sb="3" eb="5">
      <t>コシオ</t>
    </rPh>
    <phoneticPr fontId="3"/>
  </si>
  <si>
    <t>（うさかめ・一般）</t>
    <rPh sb="6" eb="8">
      <t>イッパン</t>
    </rPh>
    <phoneticPr fontId="3"/>
  </si>
  <si>
    <t>梶木・酒居</t>
    <rPh sb="0" eb="2">
      <t>カジキ</t>
    </rPh>
    <rPh sb="3" eb="4">
      <t>サケ</t>
    </rPh>
    <rPh sb="4" eb="5">
      <t>キョ</t>
    </rPh>
    <phoneticPr fontId="3"/>
  </si>
  <si>
    <t>必ず専用の　申込書を使用して、登録ナンバーを入れてください</t>
    <rPh sb="0" eb="1">
      <t>カナラ</t>
    </rPh>
    <rPh sb="2" eb="4">
      <t>センヨウ</t>
    </rPh>
    <rPh sb="6" eb="9">
      <t>モウシコミショ</t>
    </rPh>
    <rPh sb="10" eb="12">
      <t>シヨウ</t>
    </rPh>
    <rPh sb="15" eb="17">
      <t>トウロク</t>
    </rPh>
    <rPh sb="22" eb="23">
      <t>イ</t>
    </rPh>
    <phoneticPr fontId="3"/>
  </si>
  <si>
    <t>１名 1000円（非協会員2000円）学生 500円</t>
    <rPh sb="1" eb="2">
      <t>メイ</t>
    </rPh>
    <rPh sb="7" eb="8">
      <t>エン</t>
    </rPh>
    <rPh sb="9" eb="10">
      <t>ヒ</t>
    </rPh>
    <rPh sb="10" eb="13">
      <t>キョウカイイン</t>
    </rPh>
    <rPh sb="17" eb="18">
      <t>エン</t>
    </rPh>
    <rPh sb="19" eb="21">
      <t>ガクセイ</t>
    </rPh>
    <rPh sb="25" eb="26">
      <t>エン</t>
    </rPh>
    <phoneticPr fontId="3"/>
  </si>
  <si>
    <t>第11回</t>
    <phoneticPr fontId="3"/>
  </si>
  <si>
    <t>（うさかめ</t>
    <phoneticPr fontId="3"/>
  </si>
  <si>
    <t>（Kテニス・ぼんズ）</t>
    <phoneticPr fontId="3"/>
  </si>
  <si>
    <t>（ぼんズ）</t>
    <phoneticPr fontId="3"/>
  </si>
  <si>
    <t>（ぼんズ・フレンズ）</t>
    <phoneticPr fontId="3"/>
  </si>
  <si>
    <t>（サプライズ）</t>
    <phoneticPr fontId="3"/>
  </si>
  <si>
    <t>140歳ダブルス</t>
    <phoneticPr fontId="3"/>
  </si>
  <si>
    <t>（Ｋﾃﾆｽカレッジ）</t>
    <phoneticPr fontId="3"/>
  </si>
  <si>
    <t>150歳ダブルス</t>
    <phoneticPr fontId="3"/>
  </si>
  <si>
    <t>中村・佐竹</t>
    <phoneticPr fontId="3"/>
  </si>
  <si>
    <t>（Kﾃﾆｽ・フレンズ）</t>
    <phoneticPr fontId="3"/>
  </si>
  <si>
    <t>（ぼんズ）</t>
    <phoneticPr fontId="3"/>
  </si>
  <si>
    <t>一般の方以外は　手書き禁止　必ず登録ナンバーを入れてください</t>
    <rPh sb="0" eb="2">
      <t>イッパン</t>
    </rPh>
    <rPh sb="3" eb="4">
      <t>カタ</t>
    </rPh>
    <rPh sb="4" eb="6">
      <t>イガイ</t>
    </rPh>
    <rPh sb="8" eb="10">
      <t>テガ</t>
    </rPh>
    <rPh sb="11" eb="13">
      <t>キンシ</t>
    </rPh>
    <rPh sb="14" eb="15">
      <t>カナラ</t>
    </rPh>
    <rPh sb="16" eb="18">
      <t>トウロク</t>
    </rPh>
    <rPh sb="23" eb="24">
      <t>イ</t>
    </rPh>
    <phoneticPr fontId="3"/>
  </si>
  <si>
    <t>男</t>
    <phoneticPr fontId="3"/>
  </si>
  <si>
    <t>女</t>
    <phoneticPr fontId="3"/>
  </si>
  <si>
    <t>竹下</t>
    <phoneticPr fontId="3"/>
  </si>
  <si>
    <t>Jr</t>
  </si>
  <si>
    <t>近江八幡市</t>
  </si>
  <si>
    <t>山田</t>
  </si>
  <si>
    <t>和宏</t>
  </si>
  <si>
    <t>山口・中田</t>
    <phoneticPr fontId="3"/>
  </si>
  <si>
    <t>宮嶋・平塚</t>
    <phoneticPr fontId="3"/>
  </si>
  <si>
    <t>北村・山本</t>
    <phoneticPr fontId="3"/>
  </si>
  <si>
    <t>川上・水本</t>
    <phoneticPr fontId="3"/>
  </si>
  <si>
    <t>池端・土肥</t>
    <phoneticPr fontId="3"/>
  </si>
  <si>
    <t>川並・田中</t>
    <phoneticPr fontId="3"/>
  </si>
  <si>
    <t>小倉・別宮</t>
    <phoneticPr fontId="3"/>
  </si>
  <si>
    <t>永松・石原</t>
    <phoneticPr fontId="3"/>
  </si>
  <si>
    <t>藤原・近藤</t>
    <phoneticPr fontId="3"/>
  </si>
  <si>
    <t>杉山・吉岡</t>
    <phoneticPr fontId="3"/>
  </si>
  <si>
    <t>中村・佐竹</t>
    <phoneticPr fontId="3"/>
  </si>
  <si>
    <t>（Kﾃﾆｽ・グリフィンズ）</t>
    <phoneticPr fontId="3"/>
  </si>
  <si>
    <t>（Ｋテニス・ぼんズ）</t>
    <phoneticPr fontId="3"/>
  </si>
  <si>
    <t>（グリフィンズ）</t>
    <phoneticPr fontId="3"/>
  </si>
  <si>
    <t>（村田・フレンズ）</t>
    <phoneticPr fontId="3"/>
  </si>
  <si>
    <t>（ぼんズ・フレンズ）</t>
    <phoneticPr fontId="3"/>
  </si>
  <si>
    <t>（Ｋテニスカレッジ）</t>
    <phoneticPr fontId="3"/>
  </si>
  <si>
    <t>（サプライズ）</t>
    <phoneticPr fontId="3"/>
  </si>
  <si>
    <t>（ぼんズ）</t>
    <phoneticPr fontId="3"/>
  </si>
  <si>
    <t>第12回</t>
    <phoneticPr fontId="3"/>
  </si>
  <si>
    <t>140歳ダブルス</t>
    <phoneticPr fontId="3"/>
  </si>
  <si>
    <t>150歳ダブルス</t>
    <phoneticPr fontId="3"/>
  </si>
  <si>
    <t xml:space="preserve">会　　場  ： 東近江市ひばり公園テニスコート　砂入り人工芝　屋内外6面 </t>
    <rPh sb="15" eb="17">
      <t>コウエン</t>
    </rPh>
    <rPh sb="24" eb="25">
      <t>スナ</t>
    </rPh>
    <rPh sb="25" eb="26">
      <t>イ</t>
    </rPh>
    <rPh sb="27" eb="29">
      <t>ジンコウ</t>
    </rPh>
    <rPh sb="29" eb="30">
      <t>シバ</t>
    </rPh>
    <rPh sb="31" eb="33">
      <t>オクナイ</t>
    </rPh>
    <rPh sb="33" eb="34">
      <t>ガイ</t>
    </rPh>
    <rPh sb="35" eb="36">
      <t>メン</t>
    </rPh>
    <phoneticPr fontId="32"/>
  </si>
  <si>
    <t>担当クラブ：アビックBB</t>
    <rPh sb="0" eb="2">
      <t>タントウ</t>
    </rPh>
    <phoneticPr fontId="3"/>
  </si>
  <si>
    <t>一般の方、個人登録の方は　３/１５（木）までにメールで申し込み。</t>
    <phoneticPr fontId="3"/>
  </si>
  <si>
    <t>Eメール　　</t>
    <phoneticPr fontId="3"/>
  </si>
  <si>
    <t>第13回</t>
    <phoneticPr fontId="3"/>
  </si>
  <si>
    <t>彦根市</t>
  </si>
  <si>
    <t>草津市</t>
  </si>
  <si>
    <t>京都市</t>
  </si>
  <si>
    <t>佐藤</t>
  </si>
  <si>
    <t>甲賀市</t>
  </si>
  <si>
    <t>米原市</t>
  </si>
  <si>
    <t>長浜市</t>
  </si>
  <si>
    <t>あ１５</t>
    <phoneticPr fontId="3"/>
  </si>
  <si>
    <t>守山市</t>
  </si>
  <si>
    <t>谷口</t>
  </si>
  <si>
    <t>土田</t>
  </si>
  <si>
    <t>千春</t>
  </si>
  <si>
    <t>藤田</t>
  </si>
  <si>
    <t>き０２</t>
  </si>
  <si>
    <t>き０４</t>
  </si>
  <si>
    <t>き０５</t>
  </si>
  <si>
    <t>き０６</t>
  </si>
  <si>
    <t>き０７</t>
  </si>
  <si>
    <t>き０８</t>
  </si>
  <si>
    <t>き０９</t>
  </si>
  <si>
    <t>き１０</t>
  </si>
  <si>
    <t>き１１</t>
  </si>
  <si>
    <t>き１２</t>
  </si>
  <si>
    <t>き１３</t>
  </si>
  <si>
    <t>き１４</t>
  </si>
  <si>
    <t>き１５</t>
  </si>
  <si>
    <t>き１６</t>
  </si>
  <si>
    <t>き１７</t>
  </si>
  <si>
    <t>き１８</t>
  </si>
  <si>
    <t>き１９</t>
  </si>
  <si>
    <t>き２１</t>
  </si>
  <si>
    <t>蒲生郡</t>
  </si>
  <si>
    <t>き２３</t>
  </si>
  <si>
    <t>き２４</t>
  </si>
  <si>
    <t>き２５</t>
  </si>
  <si>
    <t>野洲市</t>
  </si>
  <si>
    <t>き２６</t>
  </si>
  <si>
    <t>き２７</t>
  </si>
  <si>
    <t>き２８</t>
  </si>
  <si>
    <t>き２９</t>
  </si>
  <si>
    <t>き３０</t>
  </si>
  <si>
    <t>き３１</t>
  </si>
  <si>
    <t>き３２</t>
  </si>
  <si>
    <t>き３３</t>
  </si>
  <si>
    <t>き３４</t>
  </si>
  <si>
    <t>き３５</t>
  </si>
  <si>
    <t>き３６</t>
  </si>
  <si>
    <t>き３７</t>
  </si>
  <si>
    <t>き３８</t>
  </si>
  <si>
    <t>き３９</t>
  </si>
  <si>
    <t>き４０</t>
  </si>
  <si>
    <t>き４１</t>
  </si>
  <si>
    <t>き４２</t>
  </si>
  <si>
    <t>き４３</t>
  </si>
  <si>
    <t>き４４</t>
  </si>
  <si>
    <t>き４５</t>
  </si>
  <si>
    <t>澤田</t>
  </si>
  <si>
    <t>き４６</t>
  </si>
  <si>
    <t>き４７</t>
  </si>
  <si>
    <t>き４８</t>
  </si>
  <si>
    <t>き４９</t>
  </si>
  <si>
    <t>き５０</t>
  </si>
  <si>
    <t>き５１</t>
  </si>
  <si>
    <t>き５２</t>
  </si>
  <si>
    <t>き５３</t>
  </si>
  <si>
    <t>き５４</t>
  </si>
  <si>
    <t>松本</t>
  </si>
  <si>
    <t>き５５</t>
  </si>
  <si>
    <t>き５６</t>
  </si>
  <si>
    <t>き５７</t>
  </si>
  <si>
    <t>き５８</t>
  </si>
  <si>
    <t>西村</t>
  </si>
  <si>
    <t>栗東市</t>
  </si>
  <si>
    <t>達也</t>
  </si>
  <si>
    <t>長谷川</t>
  </si>
  <si>
    <t>愛知郡</t>
  </si>
  <si>
    <t>藤井</t>
  </si>
  <si>
    <t>遠崎</t>
  </si>
  <si>
    <t>梅森</t>
  </si>
  <si>
    <t>和田</t>
    <rPh sb="0" eb="2">
      <t>ワダ</t>
    </rPh>
    <phoneticPr fontId="3"/>
  </si>
  <si>
    <t>桃子</t>
    <rPh sb="0" eb="2">
      <t>モモコ</t>
    </rPh>
    <phoneticPr fontId="3"/>
  </si>
  <si>
    <t>藤岡</t>
    <rPh sb="0" eb="2">
      <t>フジオカ</t>
    </rPh>
    <phoneticPr fontId="3"/>
  </si>
  <si>
    <t>美智子</t>
    <rPh sb="0" eb="3">
      <t>ミチコ</t>
    </rPh>
    <phoneticPr fontId="3"/>
  </si>
  <si>
    <t>濱田</t>
    <rPh sb="0" eb="2">
      <t>ハマダ</t>
    </rPh>
    <phoneticPr fontId="3"/>
  </si>
  <si>
    <t>晴香</t>
    <rPh sb="0" eb="2">
      <t>ハルカ</t>
    </rPh>
    <phoneticPr fontId="3"/>
  </si>
  <si>
    <t>友里</t>
    <rPh sb="0" eb="2">
      <t>ユリ</t>
    </rPh>
    <phoneticPr fontId="3"/>
  </si>
  <si>
    <t>川並和之</t>
  </si>
  <si>
    <t>kawanami0930@yahoo.co.jp</t>
  </si>
  <si>
    <t>法人会員</t>
  </si>
  <si>
    <t>け０１</t>
  </si>
  <si>
    <t>稲岡</t>
  </si>
  <si>
    <t>和紀</t>
  </si>
  <si>
    <t>け０３</t>
  </si>
  <si>
    <t>け０４</t>
  </si>
  <si>
    <t>大樹</t>
  </si>
  <si>
    <t>け０５</t>
  </si>
  <si>
    <t>け０６</t>
  </si>
  <si>
    <t>け０７</t>
  </si>
  <si>
    <t>け０８</t>
  </si>
  <si>
    <t>政治</t>
  </si>
  <si>
    <t>け０９</t>
  </si>
  <si>
    <t>上村</t>
  </si>
  <si>
    <t>悠大</t>
  </si>
  <si>
    <t>け１０</t>
  </si>
  <si>
    <t>　武</t>
  </si>
  <si>
    <t>け１１</t>
  </si>
  <si>
    <t>悠作</t>
  </si>
  <si>
    <t>け１２</t>
  </si>
  <si>
    <t>け１３</t>
  </si>
  <si>
    <t>け１４</t>
  </si>
  <si>
    <t>け１５</t>
  </si>
  <si>
    <t>犬上郡</t>
  </si>
  <si>
    <t>け１６</t>
  </si>
  <si>
    <t>日野町</t>
  </si>
  <si>
    <t>け１７</t>
  </si>
  <si>
    <t>　淳</t>
  </si>
  <si>
    <t>け１８</t>
  </si>
  <si>
    <t>け１９</t>
  </si>
  <si>
    <t>三重県</t>
  </si>
  <si>
    <t>け２０</t>
  </si>
  <si>
    <t>け２１</t>
  </si>
  <si>
    <t>け２２</t>
  </si>
  <si>
    <t>け２３</t>
  </si>
  <si>
    <t>け２４</t>
  </si>
  <si>
    <t>和教</t>
  </si>
  <si>
    <t>け２５</t>
  </si>
  <si>
    <t>け２６</t>
  </si>
  <si>
    <t>け２７</t>
  </si>
  <si>
    <t>け２８</t>
  </si>
  <si>
    <t>け２９</t>
  </si>
  <si>
    <t>Ｊｒ</t>
  </si>
  <si>
    <t>け３０</t>
  </si>
  <si>
    <t>け３１</t>
  </si>
  <si>
    <t>け３２</t>
  </si>
  <si>
    <t>池尻</t>
  </si>
  <si>
    <t>陽香</t>
  </si>
  <si>
    <t>け３３</t>
  </si>
  <si>
    <t>姫欧</t>
  </si>
  <si>
    <t>け３４</t>
  </si>
  <si>
    <t>け３５</t>
  </si>
  <si>
    <t>け３６</t>
  </si>
  <si>
    <t>美由希</t>
  </si>
  <si>
    <t>雅之</t>
    <rPh sb="0" eb="2">
      <t>マサユキ</t>
    </rPh>
    <phoneticPr fontId="3"/>
  </si>
  <si>
    <t>福永</t>
    <phoneticPr fontId="3"/>
  </si>
  <si>
    <t>一典</t>
    <rPh sb="0" eb="2">
      <t>カズノリ</t>
    </rPh>
    <phoneticPr fontId="3"/>
  </si>
  <si>
    <t>畑</t>
    <rPh sb="0" eb="1">
      <t>ハタ</t>
    </rPh>
    <phoneticPr fontId="3"/>
  </si>
  <si>
    <t>　彰</t>
    <rPh sb="1" eb="2">
      <t>アキラ</t>
    </rPh>
    <phoneticPr fontId="3"/>
  </si>
  <si>
    <t>村田ＴＣ</t>
  </si>
  <si>
    <t>む０２</t>
  </si>
  <si>
    <t>稲泉　</t>
  </si>
  <si>
    <t>む０３</t>
  </si>
  <si>
    <t>む０４</t>
  </si>
  <si>
    <t>む０５</t>
  </si>
  <si>
    <t>徳永</t>
  </si>
  <si>
    <t xml:space="preserve"> 剛</t>
  </si>
  <si>
    <t>む０６</t>
  </si>
  <si>
    <t>む０７</t>
  </si>
  <si>
    <t>む０８</t>
  </si>
  <si>
    <t>む０９</t>
  </si>
  <si>
    <t>む１０</t>
  </si>
  <si>
    <t>む１１</t>
  </si>
  <si>
    <t>む１２</t>
  </si>
  <si>
    <t>典人</t>
  </si>
  <si>
    <t>む１３</t>
  </si>
  <si>
    <t>二ツ井</t>
  </si>
  <si>
    <t>裕也</t>
  </si>
  <si>
    <t>む１４</t>
  </si>
  <si>
    <t>森永</t>
  </si>
  <si>
    <t>洋介</t>
  </si>
  <si>
    <t>む１５</t>
  </si>
  <si>
    <t>む１６</t>
  </si>
  <si>
    <t>辰巳</t>
  </si>
  <si>
    <t>悟朗</t>
  </si>
  <si>
    <t>む１７</t>
  </si>
  <si>
    <t>む１８</t>
  </si>
  <si>
    <t>む１９</t>
  </si>
  <si>
    <t>む２０</t>
  </si>
  <si>
    <t>む２１</t>
  </si>
  <si>
    <t>む２２</t>
  </si>
  <si>
    <t>む２３</t>
  </si>
  <si>
    <t>む２４</t>
  </si>
  <si>
    <t>む２５</t>
  </si>
  <si>
    <t>後藤</t>
  </si>
  <si>
    <t>圭介</t>
  </si>
  <si>
    <t>む２６</t>
  </si>
  <si>
    <t>晃平</t>
  </si>
  <si>
    <t>む２７</t>
  </si>
  <si>
    <t>原田</t>
  </si>
  <si>
    <t>真稔</t>
  </si>
  <si>
    <t>む２８</t>
  </si>
  <si>
    <t>池内</t>
  </si>
  <si>
    <t>伸介</t>
  </si>
  <si>
    <t>む２９</t>
  </si>
  <si>
    <t>む３０</t>
  </si>
  <si>
    <t>岩田</t>
  </si>
  <si>
    <t>光央</t>
  </si>
  <si>
    <t>む３１</t>
  </si>
  <si>
    <t>三神</t>
  </si>
  <si>
    <t>秀嗣</t>
  </si>
  <si>
    <t>む３２</t>
  </si>
  <si>
    <t>庸子</t>
  </si>
  <si>
    <t>む３３</t>
  </si>
  <si>
    <t>む３４</t>
  </si>
  <si>
    <t>村田</t>
  </si>
  <si>
    <t>朋子</t>
  </si>
  <si>
    <t>む３５</t>
  </si>
  <si>
    <t>あずさ</t>
  </si>
  <si>
    <t>む３６</t>
  </si>
  <si>
    <t>文代</t>
  </si>
  <si>
    <t>む３７</t>
  </si>
  <si>
    <t>彩子</t>
  </si>
  <si>
    <t>む３８</t>
  </si>
  <si>
    <t>村川</t>
  </si>
  <si>
    <t>む３９</t>
  </si>
  <si>
    <t>洋平</t>
  </si>
  <si>
    <t>む４０</t>
  </si>
  <si>
    <t>田淵</t>
  </si>
  <si>
    <t>敏史</t>
  </si>
  <si>
    <t>む４１</t>
  </si>
  <si>
    <t>穐山</t>
  </si>
  <si>
    <t xml:space="preserve">  航</t>
  </si>
  <si>
    <t>む４２</t>
  </si>
  <si>
    <t>国太郎</t>
  </si>
  <si>
    <t>む４３</t>
  </si>
  <si>
    <t>南井</t>
  </si>
  <si>
    <t>まどか</t>
  </si>
  <si>
    <t>む４４</t>
  </si>
  <si>
    <t>多佳美</t>
  </si>
  <si>
    <t>む４５</t>
  </si>
  <si>
    <t>春澄</t>
  </si>
  <si>
    <t>む４６</t>
  </si>
  <si>
    <t>二上</t>
  </si>
  <si>
    <t>貴光</t>
  </si>
  <si>
    <t>む４７</t>
  </si>
  <si>
    <t>義大</t>
  </si>
  <si>
    <t>む４８</t>
  </si>
  <si>
    <t>む４９</t>
  </si>
  <si>
    <t>川東</t>
  </si>
  <si>
    <t>真央</t>
  </si>
  <si>
    <t>積樹T</t>
    <rPh sb="0" eb="1">
      <t>ツモル</t>
    </rPh>
    <rPh sb="1" eb="2">
      <t>キ</t>
    </rPh>
    <phoneticPr fontId="3"/>
  </si>
  <si>
    <t>積水樹脂テニスクラブ</t>
    <rPh sb="0" eb="4">
      <t>セキスイジュシ</t>
    </rPh>
    <phoneticPr fontId="3"/>
  </si>
  <si>
    <t>せ０１</t>
    <phoneticPr fontId="3"/>
  </si>
  <si>
    <t>せ０２</t>
  </si>
  <si>
    <t>せ０３</t>
  </si>
  <si>
    <t>せ０４</t>
  </si>
  <si>
    <t>せ０５</t>
  </si>
  <si>
    <t>せ０６</t>
  </si>
  <si>
    <t>せ０８</t>
  </si>
  <si>
    <t>TDC</t>
  </si>
  <si>
    <t>て０１</t>
  </si>
  <si>
    <t>て０２</t>
  </si>
  <si>
    <t>て０３</t>
  </si>
  <si>
    <t>て０４</t>
  </si>
  <si>
    <t>て０５</t>
  </si>
  <si>
    <t>草野</t>
  </si>
  <si>
    <t>菜摘</t>
  </si>
  <si>
    <t>て０６</t>
  </si>
  <si>
    <t>て０７</t>
  </si>
  <si>
    <t>て０８</t>
  </si>
  <si>
    <t>て０９</t>
  </si>
  <si>
    <t>姫井</t>
  </si>
  <si>
    <t>亜利沙</t>
  </si>
  <si>
    <t>て１０</t>
  </si>
  <si>
    <t>て１１</t>
  </si>
  <si>
    <t>て１２</t>
  </si>
  <si>
    <t>て１３</t>
  </si>
  <si>
    <t>山岡</t>
  </si>
  <si>
    <t>て１４</t>
  </si>
  <si>
    <t>鹿野</t>
  </si>
  <si>
    <t>て１５</t>
  </si>
  <si>
    <t>て１６</t>
  </si>
  <si>
    <t>て１７</t>
  </si>
  <si>
    <t>上原</t>
  </si>
  <si>
    <t>義弘</t>
  </si>
  <si>
    <t>て１８</t>
  </si>
  <si>
    <t>て１９</t>
  </si>
  <si>
    <t>雄大</t>
  </si>
  <si>
    <t>澁谷</t>
  </si>
  <si>
    <t>晃大</t>
  </si>
  <si>
    <t>中尾</t>
  </si>
  <si>
    <t>大阪府</t>
  </si>
  <si>
    <t>野村</t>
  </si>
  <si>
    <t>良平</t>
  </si>
  <si>
    <t>東山</t>
  </si>
  <si>
    <t>遼太郎</t>
  </si>
  <si>
    <t>う０３</t>
  </si>
  <si>
    <t>う０４</t>
  </si>
  <si>
    <t>う０５</t>
  </si>
  <si>
    <t>う０６</t>
  </si>
  <si>
    <t>う０７</t>
  </si>
  <si>
    <t>う０８</t>
  </si>
  <si>
    <t>う０９</t>
  </si>
  <si>
    <t>う１０</t>
  </si>
  <si>
    <t>う１１</t>
  </si>
  <si>
    <t>う１２</t>
  </si>
  <si>
    <t>う１３</t>
  </si>
  <si>
    <t>和也</t>
  </si>
  <si>
    <t>う１４</t>
  </si>
  <si>
    <t>う１５</t>
  </si>
  <si>
    <t>う１６</t>
  </si>
  <si>
    <t>う１７</t>
  </si>
  <si>
    <t>う１８</t>
  </si>
  <si>
    <t>う１９</t>
  </si>
  <si>
    <t>う２０</t>
  </si>
  <si>
    <t>う２１</t>
  </si>
  <si>
    <t>う２２</t>
  </si>
  <si>
    <t>う２３</t>
  </si>
  <si>
    <t>う２４</t>
  </si>
  <si>
    <t>う２５</t>
  </si>
  <si>
    <t>う２６</t>
  </si>
  <si>
    <t>う２７</t>
  </si>
  <si>
    <t>う２８</t>
  </si>
  <si>
    <t>う２９</t>
  </si>
  <si>
    <t>う３０</t>
  </si>
  <si>
    <t>う３１</t>
  </si>
  <si>
    <t>う３２</t>
  </si>
  <si>
    <t>う３３</t>
  </si>
  <si>
    <t>う３４</t>
  </si>
  <si>
    <t>う３５</t>
  </si>
  <si>
    <t>う３６</t>
  </si>
  <si>
    <t>う３７</t>
  </si>
  <si>
    <t>う３８</t>
  </si>
  <si>
    <t>う３９</t>
  </si>
  <si>
    <t>う４０</t>
  </si>
  <si>
    <t>う４１</t>
  </si>
  <si>
    <t>う４２</t>
  </si>
  <si>
    <t>う４３</t>
  </si>
  <si>
    <t>う４４</t>
  </si>
  <si>
    <t>う４５</t>
  </si>
  <si>
    <t>う４６</t>
  </si>
  <si>
    <t>う４７</t>
  </si>
  <si>
    <t>う４８</t>
  </si>
  <si>
    <t>う４９</t>
  </si>
  <si>
    <t>健太郎</t>
    <rPh sb="0" eb="3">
      <t>ケンタロウ</t>
    </rPh>
    <phoneticPr fontId="3"/>
  </si>
  <si>
    <t>北野</t>
    <rPh sb="0" eb="2">
      <t>キタノ</t>
    </rPh>
    <phoneticPr fontId="3"/>
  </si>
  <si>
    <t>東近江市　市民率</t>
  </si>
  <si>
    <t>野村・片桐</t>
    <rPh sb="0" eb="2">
      <t>ノムラ</t>
    </rPh>
    <rPh sb="3" eb="5">
      <t>カタギリ</t>
    </rPh>
    <phoneticPr fontId="3"/>
  </si>
  <si>
    <t>（TDC）</t>
    <phoneticPr fontId="3"/>
  </si>
  <si>
    <t>川上・岡川　</t>
    <phoneticPr fontId="3"/>
  </si>
  <si>
    <t>辰巳・川上</t>
    <rPh sb="0" eb="2">
      <t>タツミ</t>
    </rPh>
    <rPh sb="3" eb="5">
      <t>カワカミ</t>
    </rPh>
    <phoneticPr fontId="3"/>
  </si>
  <si>
    <t>（村田・Kテニス）</t>
    <rPh sb="1" eb="3">
      <t>ムラタ</t>
    </rPh>
    <phoneticPr fontId="3"/>
  </si>
  <si>
    <t>川並・永松</t>
    <rPh sb="3" eb="5">
      <t>ナガマツ</t>
    </rPh>
    <phoneticPr fontId="3"/>
  </si>
  <si>
    <t>小倉・別宮</t>
    <rPh sb="0" eb="2">
      <t>オグラ</t>
    </rPh>
    <rPh sb="3" eb="5">
      <t>ベック</t>
    </rPh>
    <phoneticPr fontId="3"/>
  </si>
  <si>
    <t>（サプライズ）</t>
    <phoneticPr fontId="3"/>
  </si>
  <si>
    <t>（サプライズ）</t>
    <phoneticPr fontId="3"/>
  </si>
  <si>
    <t>今井・佐藤</t>
    <rPh sb="0" eb="2">
      <t>イマイ</t>
    </rPh>
    <rPh sb="3" eb="5">
      <t>サトウ</t>
    </rPh>
    <phoneticPr fontId="3"/>
  </si>
  <si>
    <t>近藤・日高</t>
    <rPh sb="3" eb="5">
      <t>ヒダカ</t>
    </rPh>
    <phoneticPr fontId="3"/>
  </si>
  <si>
    <t>大林・津田</t>
    <rPh sb="3" eb="5">
      <t>ツダ</t>
    </rPh>
    <phoneticPr fontId="3"/>
  </si>
  <si>
    <t>（プラチナ・フレンズ）</t>
    <phoneticPr fontId="3"/>
  </si>
  <si>
    <t>谷・長谷川</t>
    <rPh sb="0" eb="1">
      <t>タニ</t>
    </rPh>
    <rPh sb="2" eb="5">
      <t>ハセガワ</t>
    </rPh>
    <phoneticPr fontId="3"/>
  </si>
  <si>
    <t>（一般）</t>
    <rPh sb="1" eb="3">
      <t>イッパン</t>
    </rPh>
    <phoneticPr fontId="3"/>
  </si>
  <si>
    <t>落合良弘　</t>
    <rPh sb="0" eb="2">
      <t>オチアイ</t>
    </rPh>
    <rPh sb="2" eb="4">
      <t>ヨシヒロ</t>
    </rPh>
    <phoneticPr fontId="3"/>
  </si>
  <si>
    <t>chai828@nifty.com</t>
    <phoneticPr fontId="3"/>
  </si>
  <si>
    <t>竹内</t>
    <rPh sb="0" eb="2">
      <t>タケウチ</t>
    </rPh>
    <phoneticPr fontId="3"/>
  </si>
  <si>
    <t>こ０１</t>
    <phoneticPr fontId="3"/>
  </si>
  <si>
    <t>安達</t>
    <rPh sb="0" eb="2">
      <t>アダチ</t>
    </rPh>
    <phoneticPr fontId="3"/>
  </si>
  <si>
    <t>隆一</t>
    <rPh sb="0" eb="2">
      <t>リュウイチ</t>
    </rPh>
    <phoneticPr fontId="3"/>
  </si>
  <si>
    <t>個人登録</t>
    <rPh sb="0" eb="4">
      <t>コジントウロク</t>
    </rPh>
    <phoneticPr fontId="3"/>
  </si>
  <si>
    <t>こ０２</t>
  </si>
  <si>
    <t>寺村</t>
    <rPh sb="0" eb="2">
      <t>テラムラ</t>
    </rPh>
    <phoneticPr fontId="3"/>
  </si>
  <si>
    <t>浩一</t>
    <rPh sb="0" eb="2">
      <t>コウイチ</t>
    </rPh>
    <phoneticPr fontId="3"/>
  </si>
  <si>
    <t>愛知郡</t>
    <phoneticPr fontId="3"/>
  </si>
  <si>
    <t>第14回</t>
    <phoneticPr fontId="3"/>
  </si>
  <si>
    <t>朝日・朝日</t>
    <rPh sb="0" eb="2">
      <t>アサヒ</t>
    </rPh>
    <rPh sb="3" eb="5">
      <t>アサヒ</t>
    </rPh>
    <phoneticPr fontId="3"/>
  </si>
  <si>
    <t>片岡・吉村</t>
    <rPh sb="0" eb="2">
      <t>カタオカ</t>
    </rPh>
    <rPh sb="3" eb="5">
      <t>ヨシムラ</t>
    </rPh>
    <phoneticPr fontId="3"/>
  </si>
  <si>
    <t>川上・山本</t>
    <rPh sb="3" eb="5">
      <t>ヤマモト</t>
    </rPh>
    <phoneticPr fontId="3"/>
  </si>
  <si>
    <t>坪田・出縄</t>
    <rPh sb="0" eb="2">
      <t>ツボタ</t>
    </rPh>
    <rPh sb="3" eb="5">
      <t>イデナワ</t>
    </rPh>
    <phoneticPr fontId="3"/>
  </si>
  <si>
    <t>竹村・木澤</t>
    <rPh sb="0" eb="2">
      <t>タケムラ</t>
    </rPh>
    <rPh sb="3" eb="5">
      <t>キザワ</t>
    </rPh>
    <phoneticPr fontId="3"/>
  </si>
  <si>
    <t>（村田・うさかめ）</t>
    <phoneticPr fontId="3"/>
  </si>
  <si>
    <t>（Kテニスカレッジ）</t>
    <phoneticPr fontId="3"/>
  </si>
  <si>
    <t>木村・福永</t>
    <rPh sb="0" eb="2">
      <t>キムラ</t>
    </rPh>
    <rPh sb="3" eb="5">
      <t>フクナガ</t>
    </rPh>
    <phoneticPr fontId="3"/>
  </si>
  <si>
    <t>杉山・梶木</t>
    <rPh sb="0" eb="2">
      <t>スギヤマ</t>
    </rPh>
    <rPh sb="3" eb="5">
      <t>カジキ</t>
    </rPh>
    <phoneticPr fontId="3"/>
  </si>
  <si>
    <t>鈴木・今井</t>
    <rPh sb="0" eb="2">
      <t>スズキ</t>
    </rPh>
    <rPh sb="3" eb="5">
      <t>イマイ</t>
    </rPh>
    <phoneticPr fontId="3"/>
  </si>
  <si>
    <t>（村田・Ｋテニス）</t>
    <rPh sb="1" eb="3">
      <t>ムラタ</t>
    </rPh>
    <phoneticPr fontId="3"/>
  </si>
  <si>
    <t>（フレンズ・うさかめ）</t>
    <phoneticPr fontId="3"/>
  </si>
  <si>
    <t>佐竹・木村</t>
    <rPh sb="0" eb="2">
      <t>サタケ</t>
    </rPh>
    <rPh sb="3" eb="5">
      <t>キムラ</t>
    </rPh>
    <phoneticPr fontId="3"/>
  </si>
  <si>
    <t>（Ｋテニスカレッジ））</t>
    <phoneticPr fontId="3"/>
  </si>
  <si>
    <t>代表　落合　良弘</t>
    <rPh sb="3" eb="5">
      <t>オチアイ</t>
    </rPh>
    <rPh sb="6" eb="8">
      <t>ヨシヒロ</t>
    </rPh>
    <phoneticPr fontId="3"/>
  </si>
  <si>
    <t xml:space="preserve">chai828@nifty.com  </t>
    <phoneticPr fontId="3"/>
  </si>
  <si>
    <t>アビック</t>
    <phoneticPr fontId="3"/>
  </si>
  <si>
    <t>アビックＢＢ</t>
    <phoneticPr fontId="3"/>
  </si>
  <si>
    <t>あ０１</t>
    <phoneticPr fontId="3"/>
  </si>
  <si>
    <t>水野</t>
    <rPh sb="0" eb="2">
      <t>ミズノ</t>
    </rPh>
    <phoneticPr fontId="3"/>
  </si>
  <si>
    <t>圭補</t>
    <rPh sb="0" eb="1">
      <t>ケイ</t>
    </rPh>
    <rPh sb="1" eb="2">
      <t>ホ</t>
    </rPh>
    <phoneticPr fontId="3"/>
  </si>
  <si>
    <t>彦根市</t>
    <rPh sb="0" eb="3">
      <t>ヒコネシ</t>
    </rPh>
    <phoneticPr fontId="3"/>
  </si>
  <si>
    <t>あ０２</t>
    <phoneticPr fontId="3"/>
  </si>
  <si>
    <t>青木</t>
    <rPh sb="0" eb="2">
      <t>アオキ</t>
    </rPh>
    <phoneticPr fontId="3"/>
  </si>
  <si>
    <t>重之</t>
    <rPh sb="0" eb="2">
      <t>シゲユキ</t>
    </rPh>
    <phoneticPr fontId="3"/>
  </si>
  <si>
    <t>あ０３</t>
    <phoneticPr fontId="3"/>
  </si>
  <si>
    <t>京都市</t>
    <rPh sb="0" eb="3">
      <t>キョウトシ</t>
    </rPh>
    <phoneticPr fontId="3"/>
  </si>
  <si>
    <t>あ０４</t>
    <phoneticPr fontId="3"/>
  </si>
  <si>
    <t>政之</t>
    <rPh sb="0" eb="2">
      <t>マサユキ</t>
    </rPh>
    <phoneticPr fontId="3"/>
  </si>
  <si>
    <t>あ０５</t>
    <phoneticPr fontId="3"/>
  </si>
  <si>
    <t>中村</t>
    <rPh sb="0" eb="2">
      <t>ナカムラ</t>
    </rPh>
    <phoneticPr fontId="3"/>
  </si>
  <si>
    <t>あ０６</t>
    <phoneticPr fontId="3"/>
  </si>
  <si>
    <t>谷崎</t>
    <rPh sb="0" eb="2">
      <t>タニザキ</t>
    </rPh>
    <phoneticPr fontId="3"/>
  </si>
  <si>
    <t>真也</t>
    <rPh sb="0" eb="2">
      <t>シンヤ</t>
    </rPh>
    <phoneticPr fontId="3"/>
  </si>
  <si>
    <t>甲賀市</t>
    <rPh sb="0" eb="2">
      <t>コウカ</t>
    </rPh>
    <rPh sb="2" eb="3">
      <t>シ</t>
    </rPh>
    <phoneticPr fontId="3"/>
  </si>
  <si>
    <t>あ０７</t>
    <phoneticPr fontId="3"/>
  </si>
  <si>
    <t>齋田</t>
    <rPh sb="0" eb="2">
      <t>サイダ</t>
    </rPh>
    <phoneticPr fontId="3"/>
  </si>
  <si>
    <t>至</t>
    <rPh sb="0" eb="1">
      <t>イタル</t>
    </rPh>
    <phoneticPr fontId="3"/>
  </si>
  <si>
    <t>あ０８</t>
    <phoneticPr fontId="3"/>
  </si>
  <si>
    <t>優子</t>
    <rPh sb="0" eb="2">
      <t>ユウコ</t>
    </rPh>
    <phoneticPr fontId="3"/>
  </si>
  <si>
    <t>あ０９</t>
    <phoneticPr fontId="3"/>
  </si>
  <si>
    <t>平居</t>
    <rPh sb="0" eb="2">
      <t>ヒライ</t>
    </rPh>
    <phoneticPr fontId="3"/>
  </si>
  <si>
    <t>多賀町</t>
    <rPh sb="0" eb="3">
      <t>タガチョウ</t>
    </rPh>
    <phoneticPr fontId="3"/>
  </si>
  <si>
    <t>あ１０</t>
    <phoneticPr fontId="3"/>
  </si>
  <si>
    <t>あ１１</t>
    <phoneticPr fontId="3"/>
  </si>
  <si>
    <t>野上</t>
    <rPh sb="0" eb="2">
      <t>ノガミ</t>
    </rPh>
    <phoneticPr fontId="3"/>
  </si>
  <si>
    <t>恵梨子</t>
    <rPh sb="0" eb="3">
      <t>エリコ</t>
    </rPh>
    <phoneticPr fontId="3"/>
  </si>
  <si>
    <t>長浜市</t>
    <rPh sb="0" eb="2">
      <t>ナガハマ</t>
    </rPh>
    <rPh sb="2" eb="3">
      <t>シ</t>
    </rPh>
    <phoneticPr fontId="3"/>
  </si>
  <si>
    <t>あ１２</t>
    <phoneticPr fontId="3"/>
  </si>
  <si>
    <t>西山</t>
    <rPh sb="0" eb="2">
      <t>ニシヤマ</t>
    </rPh>
    <phoneticPr fontId="3"/>
  </si>
  <si>
    <t>抄千代</t>
    <rPh sb="0" eb="1">
      <t>ショウ</t>
    </rPh>
    <rPh sb="1" eb="3">
      <t>チヨ</t>
    </rPh>
    <phoneticPr fontId="3"/>
  </si>
  <si>
    <t>米原市</t>
    <rPh sb="0" eb="3">
      <t>マイバラシ</t>
    </rPh>
    <phoneticPr fontId="3"/>
  </si>
  <si>
    <t>あ１３</t>
    <phoneticPr fontId="3"/>
  </si>
  <si>
    <t>三原</t>
    <rPh sb="0" eb="2">
      <t>ミハラ</t>
    </rPh>
    <phoneticPr fontId="3"/>
  </si>
  <si>
    <t>啓子</t>
    <rPh sb="0" eb="2">
      <t>ケイコ</t>
    </rPh>
    <phoneticPr fontId="3"/>
  </si>
  <si>
    <t>あ１４</t>
    <phoneticPr fontId="3"/>
  </si>
  <si>
    <t>落合</t>
    <rPh sb="0" eb="2">
      <t>オチアイ</t>
    </rPh>
    <phoneticPr fontId="3"/>
  </si>
  <si>
    <t>良弘</t>
    <rPh sb="0" eb="2">
      <t>ヨシヒロ</t>
    </rPh>
    <phoneticPr fontId="3"/>
  </si>
  <si>
    <t>杉原</t>
    <rPh sb="0" eb="2">
      <t>スギハラ</t>
    </rPh>
    <phoneticPr fontId="3"/>
  </si>
  <si>
    <t>あ１６</t>
    <phoneticPr fontId="3"/>
  </si>
  <si>
    <t>澤村</t>
    <rPh sb="0" eb="2">
      <t>サワムラ</t>
    </rPh>
    <phoneticPr fontId="3"/>
  </si>
  <si>
    <t>直子</t>
    <rPh sb="0" eb="2">
      <t>ナオコ</t>
    </rPh>
    <phoneticPr fontId="3"/>
  </si>
  <si>
    <t>あ１７</t>
    <phoneticPr fontId="3"/>
  </si>
  <si>
    <t>あ１８</t>
    <phoneticPr fontId="3"/>
  </si>
  <si>
    <t>治田</t>
    <rPh sb="0" eb="1">
      <t>ジ</t>
    </rPh>
    <rPh sb="1" eb="2">
      <t>タ</t>
    </rPh>
    <phoneticPr fontId="3"/>
  </si>
  <si>
    <t>沙映子</t>
    <rPh sb="0" eb="3">
      <t>サエコ</t>
    </rPh>
    <phoneticPr fontId="3"/>
  </si>
  <si>
    <t>守山市</t>
    <rPh sb="0" eb="2">
      <t>モリヤマ</t>
    </rPh>
    <rPh sb="2" eb="3">
      <t>シ</t>
    </rPh>
    <phoneticPr fontId="3"/>
  </si>
  <si>
    <t>あ１９</t>
    <phoneticPr fontId="3"/>
  </si>
  <si>
    <t>寺本</t>
    <rPh sb="0" eb="2">
      <t>テラモト</t>
    </rPh>
    <phoneticPr fontId="3"/>
  </si>
  <si>
    <t>愛荘町</t>
    <rPh sb="0" eb="2">
      <t>アイショウ</t>
    </rPh>
    <rPh sb="2" eb="3">
      <t>チョウ</t>
    </rPh>
    <phoneticPr fontId="3"/>
  </si>
  <si>
    <t>あ２０</t>
  </si>
  <si>
    <t>成宮</t>
    <rPh sb="0" eb="2">
      <t>ナルミヤ</t>
    </rPh>
    <phoneticPr fontId="3"/>
  </si>
  <si>
    <t>まき</t>
    <phoneticPr fontId="3"/>
  </si>
  <si>
    <t>東近江市民</t>
    <phoneticPr fontId="3"/>
  </si>
  <si>
    <t>東近江市民率</t>
    <phoneticPr fontId="3"/>
  </si>
  <si>
    <t>略称</t>
    <rPh sb="0" eb="2">
      <t>リャクショウ</t>
    </rPh>
    <phoneticPr fontId="3"/>
  </si>
  <si>
    <t>正式名称</t>
    <rPh sb="0" eb="2">
      <t>セイシキ</t>
    </rPh>
    <rPh sb="2" eb="4">
      <t>メイショウ</t>
    </rPh>
    <phoneticPr fontId="3"/>
  </si>
  <si>
    <t>東</t>
    <rPh sb="0" eb="1">
      <t>ヒガシ</t>
    </rPh>
    <phoneticPr fontId="3"/>
  </si>
  <si>
    <t>男</t>
    <rPh sb="0" eb="1">
      <t>オトコ</t>
    </rPh>
    <phoneticPr fontId="3"/>
  </si>
  <si>
    <t>池端</t>
    <rPh sb="0" eb="2">
      <t>イケバタ</t>
    </rPh>
    <phoneticPr fontId="3"/>
  </si>
  <si>
    <t>誠治</t>
    <rPh sb="0" eb="2">
      <t>セイジ</t>
    </rPh>
    <phoneticPr fontId="3"/>
  </si>
  <si>
    <t>金谷</t>
    <rPh sb="0" eb="2">
      <t>カナタニ</t>
    </rPh>
    <phoneticPr fontId="3"/>
  </si>
  <si>
    <t>太郎</t>
    <rPh sb="0" eb="2">
      <t>タロウ</t>
    </rPh>
    <phoneticPr fontId="3"/>
  </si>
  <si>
    <t>佐野</t>
    <rPh sb="0" eb="2">
      <t>サノ</t>
    </rPh>
    <phoneticPr fontId="3"/>
  </si>
  <si>
    <t>望</t>
    <rPh sb="0" eb="1">
      <t>ノゾ</t>
    </rPh>
    <phoneticPr fontId="3"/>
  </si>
  <si>
    <t>土田</t>
    <rPh sb="0" eb="2">
      <t>ツチダ</t>
    </rPh>
    <phoneticPr fontId="3"/>
  </si>
  <si>
    <t>哲也</t>
    <rPh sb="0" eb="2">
      <t>テツヤ</t>
    </rPh>
    <phoneticPr fontId="3"/>
  </si>
  <si>
    <t>康弘</t>
    <rPh sb="0" eb="2">
      <t>ヤスヒロ</t>
    </rPh>
    <phoneticPr fontId="3"/>
  </si>
  <si>
    <t>古市</t>
    <rPh sb="0" eb="2">
      <t>フルイチ</t>
    </rPh>
    <phoneticPr fontId="3"/>
  </si>
  <si>
    <t>八木</t>
    <rPh sb="0" eb="2">
      <t>ヤギ</t>
    </rPh>
    <phoneticPr fontId="3"/>
  </si>
  <si>
    <t>篤司</t>
    <rPh sb="0" eb="2">
      <t>アツシ</t>
    </rPh>
    <phoneticPr fontId="3"/>
  </si>
  <si>
    <t>伊吹</t>
    <rPh sb="0" eb="2">
      <t>イブキ</t>
    </rPh>
    <phoneticPr fontId="3"/>
  </si>
  <si>
    <t>邦子</t>
    <rPh sb="0" eb="2">
      <t>クニコ</t>
    </rPh>
    <phoneticPr fontId="3"/>
  </si>
  <si>
    <t>香織</t>
    <rPh sb="0" eb="2">
      <t>カオリ</t>
    </rPh>
    <phoneticPr fontId="3"/>
  </si>
  <si>
    <t>筒井</t>
    <rPh sb="0" eb="2">
      <t>ツツイ</t>
    </rPh>
    <phoneticPr fontId="3"/>
  </si>
  <si>
    <t>珠世</t>
    <rPh sb="0" eb="2">
      <t>タマヨ</t>
    </rPh>
    <phoneticPr fontId="3"/>
  </si>
  <si>
    <t>赤木</t>
    <rPh sb="0" eb="2">
      <t>アカギ</t>
    </rPh>
    <phoneticPr fontId="3"/>
  </si>
  <si>
    <t>荒浪</t>
    <rPh sb="0" eb="1">
      <t>アラ</t>
    </rPh>
    <rPh sb="1" eb="2">
      <t>ナミ</t>
    </rPh>
    <phoneticPr fontId="3"/>
  </si>
  <si>
    <t>井澤　</t>
  </si>
  <si>
    <t>野洲市</t>
    <rPh sb="0" eb="2">
      <t>ヤス</t>
    </rPh>
    <rPh sb="2" eb="3">
      <t>シ</t>
    </rPh>
    <phoneticPr fontId="3"/>
  </si>
  <si>
    <t>石田</t>
    <rPh sb="0" eb="2">
      <t>イシダ</t>
    </rPh>
    <phoneticPr fontId="3"/>
  </si>
  <si>
    <t>文彦</t>
    <rPh sb="0" eb="2">
      <t>フミヒコ</t>
    </rPh>
    <phoneticPr fontId="3"/>
  </si>
  <si>
    <t>澤田</t>
    <rPh sb="0" eb="2">
      <t>サワダ</t>
    </rPh>
    <phoneticPr fontId="3"/>
  </si>
  <si>
    <t>啓一</t>
    <rPh sb="0" eb="2">
      <t>ケイイチ</t>
    </rPh>
    <phoneticPr fontId="3"/>
  </si>
  <si>
    <t>日野市</t>
    <rPh sb="0" eb="2">
      <t>ヒノ</t>
    </rPh>
    <rPh sb="2" eb="3">
      <t>シ</t>
    </rPh>
    <phoneticPr fontId="3"/>
  </si>
  <si>
    <t>草津市</t>
    <rPh sb="0" eb="2">
      <t>クサツ</t>
    </rPh>
    <rPh sb="2" eb="3">
      <t>シ</t>
    </rPh>
    <phoneticPr fontId="3"/>
  </si>
  <si>
    <t>松島</t>
    <rPh sb="0" eb="2">
      <t>マツシマ</t>
    </rPh>
    <phoneticPr fontId="3"/>
  </si>
  <si>
    <t>浅田</t>
    <rPh sb="0" eb="2">
      <t>アサダ</t>
    </rPh>
    <phoneticPr fontId="3"/>
  </si>
  <si>
    <t>亜祐子</t>
    <rPh sb="0" eb="1">
      <t>ア</t>
    </rPh>
    <rPh sb="1" eb="3">
      <t>ユウコ</t>
    </rPh>
    <phoneticPr fontId="3"/>
  </si>
  <si>
    <t>大鳥</t>
    <rPh sb="0" eb="2">
      <t>オオトリ</t>
    </rPh>
    <phoneticPr fontId="3"/>
  </si>
  <si>
    <t>有希子</t>
    <rPh sb="0" eb="3">
      <t>ユキコ</t>
    </rPh>
    <phoneticPr fontId="3"/>
  </si>
  <si>
    <t>香芝市</t>
    <rPh sb="0" eb="2">
      <t>カシバ</t>
    </rPh>
    <rPh sb="2" eb="3">
      <t>シ</t>
    </rPh>
    <phoneticPr fontId="3"/>
  </si>
  <si>
    <t>フレンズ</t>
    <phoneticPr fontId="3"/>
  </si>
  <si>
    <t>鈴木</t>
    <rPh sb="0" eb="2">
      <t>スズキ</t>
    </rPh>
    <phoneticPr fontId="3"/>
  </si>
  <si>
    <t>長谷出</t>
    <rPh sb="0" eb="2">
      <t>ナガタニ</t>
    </rPh>
    <rPh sb="2" eb="3">
      <t>デ</t>
    </rPh>
    <phoneticPr fontId="3"/>
  </si>
  <si>
    <t xml:space="preserve"> 浩</t>
    <rPh sb="1" eb="2">
      <t>ヒロシ</t>
    </rPh>
    <phoneticPr fontId="3"/>
  </si>
  <si>
    <t xml:space="preserve">山崎 </t>
    <rPh sb="0" eb="2">
      <t>ヤマザキ</t>
    </rPh>
    <phoneticPr fontId="3"/>
  </si>
  <si>
    <t xml:space="preserve"> 豊</t>
    <rPh sb="1" eb="2">
      <t>ユタカ</t>
    </rPh>
    <phoneticPr fontId="3"/>
  </si>
  <si>
    <t>水本</t>
    <rPh sb="0" eb="2">
      <t>ミズモト</t>
    </rPh>
    <phoneticPr fontId="3"/>
  </si>
  <si>
    <t>佑人</t>
    <rPh sb="0" eb="1">
      <t>ユウ</t>
    </rPh>
    <rPh sb="1" eb="2">
      <t>ヒト</t>
    </rPh>
    <phoneticPr fontId="3"/>
  </si>
  <si>
    <t>小路</t>
    <rPh sb="0" eb="1">
      <t>コ</t>
    </rPh>
    <rPh sb="1" eb="2">
      <t>ミチ</t>
    </rPh>
    <phoneticPr fontId="3"/>
  </si>
  <si>
    <t xml:space="preserve"> 貴</t>
    <rPh sb="1" eb="2">
      <t>タカシ</t>
    </rPh>
    <phoneticPr fontId="3"/>
  </si>
  <si>
    <t>小路 貴</t>
    <rPh sb="0" eb="1">
      <t>コ</t>
    </rPh>
    <rPh sb="1" eb="2">
      <t>ミチ</t>
    </rPh>
    <rPh sb="3" eb="4">
      <t>タカシ</t>
    </rPh>
    <phoneticPr fontId="3"/>
  </si>
  <si>
    <t>平塚</t>
    <rPh sb="0" eb="2">
      <t>ヒラツカ</t>
    </rPh>
    <phoneticPr fontId="3"/>
  </si>
  <si>
    <t xml:space="preserve"> 聡</t>
    <rPh sb="1" eb="2">
      <t>サトシ</t>
    </rPh>
    <phoneticPr fontId="3"/>
  </si>
  <si>
    <t>三代</t>
    <rPh sb="0" eb="2">
      <t>ミシロ</t>
    </rPh>
    <phoneticPr fontId="3"/>
  </si>
  <si>
    <t>康成</t>
    <rPh sb="0" eb="1">
      <t>ヤス</t>
    </rPh>
    <rPh sb="1" eb="2">
      <t>ナリ</t>
    </rPh>
    <phoneticPr fontId="3"/>
  </si>
  <si>
    <t>淳史</t>
    <rPh sb="0" eb="1">
      <t>ジュン</t>
    </rPh>
    <rPh sb="1" eb="2">
      <t>シ</t>
    </rPh>
    <phoneticPr fontId="3"/>
  </si>
  <si>
    <t>善弘</t>
    <rPh sb="0" eb="1">
      <t>ヨシ</t>
    </rPh>
    <rPh sb="1" eb="2">
      <t>ヒロ</t>
    </rPh>
    <phoneticPr fontId="3"/>
  </si>
  <si>
    <t>松井</t>
    <rPh sb="0" eb="2">
      <t>マツイ</t>
    </rPh>
    <phoneticPr fontId="3"/>
  </si>
  <si>
    <t>美和子</t>
    <rPh sb="0" eb="3">
      <t>ミワコ</t>
    </rPh>
    <phoneticPr fontId="3"/>
  </si>
  <si>
    <t>梨絵</t>
    <rPh sb="0" eb="2">
      <t>リエ</t>
    </rPh>
    <phoneticPr fontId="3"/>
  </si>
  <si>
    <t>土肥</t>
    <rPh sb="0" eb="2">
      <t>ドヒ</t>
    </rPh>
    <phoneticPr fontId="3"/>
  </si>
  <si>
    <t>祐子</t>
    <rPh sb="0" eb="2">
      <t>ユウコ</t>
    </rPh>
    <phoneticPr fontId="3"/>
  </si>
  <si>
    <t>松村</t>
    <rPh sb="0" eb="2">
      <t>マツムラ</t>
    </rPh>
    <phoneticPr fontId="3"/>
  </si>
  <si>
    <t>明香</t>
    <rPh sb="0" eb="2">
      <t>トモカ</t>
    </rPh>
    <phoneticPr fontId="3"/>
  </si>
  <si>
    <t>松村明香</t>
    <rPh sb="0" eb="2">
      <t>マツムラ</t>
    </rPh>
    <rPh sb="2" eb="3">
      <t>アキラ</t>
    </rPh>
    <rPh sb="3" eb="4">
      <t>カオリ</t>
    </rPh>
    <phoneticPr fontId="3"/>
  </si>
  <si>
    <t>大野</t>
    <rPh sb="0" eb="2">
      <t>オオノ</t>
    </rPh>
    <phoneticPr fontId="3"/>
  </si>
  <si>
    <t>美南</t>
    <rPh sb="0" eb="1">
      <t>ミ</t>
    </rPh>
    <rPh sb="1" eb="2">
      <t>ナン</t>
    </rPh>
    <phoneticPr fontId="3"/>
  </si>
  <si>
    <t>大野美南</t>
    <rPh sb="0" eb="2">
      <t>オオノ</t>
    </rPh>
    <rPh sb="2" eb="3">
      <t>ミ</t>
    </rPh>
    <rPh sb="3" eb="4">
      <t>ナン</t>
    </rPh>
    <phoneticPr fontId="3"/>
  </si>
  <si>
    <t>鍵弥</t>
    <rPh sb="0" eb="1">
      <t>カギ</t>
    </rPh>
    <rPh sb="1" eb="2">
      <t>ヤ</t>
    </rPh>
    <phoneticPr fontId="3"/>
  </si>
  <si>
    <t>初美</t>
    <rPh sb="0" eb="2">
      <t>ハツミ</t>
    </rPh>
    <phoneticPr fontId="3"/>
  </si>
  <si>
    <t>鍵弥初美</t>
    <rPh sb="0" eb="2">
      <t>カギヤ</t>
    </rPh>
    <rPh sb="2" eb="4">
      <t>ハツミ</t>
    </rPh>
    <phoneticPr fontId="3"/>
  </si>
  <si>
    <t>吉岡</t>
    <rPh sb="0" eb="2">
      <t>ヨシオカ</t>
    </rPh>
    <phoneticPr fontId="3"/>
  </si>
  <si>
    <t>京子</t>
    <rPh sb="0" eb="2">
      <t>キョウコ</t>
    </rPh>
    <phoneticPr fontId="3"/>
  </si>
  <si>
    <t>ぐ０１</t>
    <phoneticPr fontId="3"/>
  </si>
  <si>
    <t>中西</t>
    <rPh sb="0" eb="2">
      <t>ナカニシ</t>
    </rPh>
    <phoneticPr fontId="3"/>
  </si>
  <si>
    <t>近江八幡市</t>
    <rPh sb="0" eb="2">
      <t>オウミ</t>
    </rPh>
    <rPh sb="2" eb="4">
      <t>ハチマン</t>
    </rPh>
    <rPh sb="4" eb="5">
      <t>シ</t>
    </rPh>
    <phoneticPr fontId="3"/>
  </si>
  <si>
    <t>幸典</t>
    <rPh sb="0" eb="2">
      <t>ユキノリ</t>
    </rPh>
    <phoneticPr fontId="3"/>
  </si>
  <si>
    <t>村上</t>
    <rPh sb="0" eb="2">
      <t>ムラカミ</t>
    </rPh>
    <phoneticPr fontId="3"/>
  </si>
  <si>
    <t>卓</t>
    <rPh sb="0" eb="1">
      <t>タク</t>
    </rPh>
    <phoneticPr fontId="3"/>
  </si>
  <si>
    <t>栗東市</t>
    <rPh sb="0" eb="3">
      <t>リットウシ</t>
    </rPh>
    <phoneticPr fontId="3"/>
  </si>
  <si>
    <t>久保</t>
    <rPh sb="0" eb="2">
      <t>クボ</t>
    </rPh>
    <phoneticPr fontId="3"/>
  </si>
  <si>
    <t>井ノ口</t>
    <rPh sb="0" eb="1">
      <t>イ</t>
    </rPh>
    <rPh sb="2" eb="3">
      <t>グチ</t>
    </rPh>
    <phoneticPr fontId="3"/>
  </si>
  <si>
    <t>幹也</t>
    <rPh sb="0" eb="2">
      <t>ミキヤ</t>
    </rPh>
    <phoneticPr fontId="3"/>
  </si>
  <si>
    <t>西原</t>
    <rPh sb="0" eb="2">
      <t>ニシハラ</t>
    </rPh>
    <phoneticPr fontId="3"/>
  </si>
  <si>
    <t>達也</t>
    <rPh sb="0" eb="2">
      <t>タツヤ</t>
    </rPh>
    <phoneticPr fontId="3"/>
  </si>
  <si>
    <t>藤井</t>
    <rPh sb="0" eb="2">
      <t>フジイ</t>
    </rPh>
    <phoneticPr fontId="3"/>
  </si>
  <si>
    <t>正和</t>
    <rPh sb="0" eb="2">
      <t>マサカズ</t>
    </rPh>
    <phoneticPr fontId="3"/>
  </si>
  <si>
    <t>武藤</t>
    <rPh sb="0" eb="2">
      <t>ムトウ</t>
    </rPh>
    <phoneticPr fontId="3"/>
  </si>
  <si>
    <t>幸宏</t>
    <rPh sb="0" eb="2">
      <t>ユキヒロ</t>
    </rPh>
    <phoneticPr fontId="3"/>
  </si>
  <si>
    <t>男</t>
    <rPh sb="0" eb="1">
      <t>ダン</t>
    </rPh>
    <phoneticPr fontId="3"/>
  </si>
  <si>
    <t>小出</t>
    <rPh sb="0" eb="2">
      <t>コイデ</t>
    </rPh>
    <phoneticPr fontId="3"/>
  </si>
  <si>
    <t>周平</t>
    <rPh sb="0" eb="2">
      <t>シュウヘイ</t>
    </rPh>
    <phoneticPr fontId="3"/>
  </si>
  <si>
    <t>中根</t>
    <rPh sb="0" eb="2">
      <t>ナカネ</t>
    </rPh>
    <phoneticPr fontId="3"/>
  </si>
  <si>
    <t>啓伍</t>
    <rPh sb="0" eb="1">
      <t>ケイ</t>
    </rPh>
    <rPh sb="1" eb="2">
      <t>ゴ</t>
    </rPh>
    <phoneticPr fontId="3"/>
  </si>
  <si>
    <t>田内</t>
    <rPh sb="0" eb="2">
      <t>タウチ</t>
    </rPh>
    <phoneticPr fontId="3"/>
  </si>
  <si>
    <t>岩崎</t>
    <rPh sb="0" eb="2">
      <t>イワサキ</t>
    </rPh>
    <phoneticPr fontId="3"/>
  </si>
  <si>
    <t>順子</t>
    <rPh sb="0" eb="2">
      <t>ジュンコ</t>
    </rPh>
    <phoneticPr fontId="3"/>
  </si>
  <si>
    <t>吉村</t>
    <rPh sb="0" eb="2">
      <t>ヨシムラ</t>
    </rPh>
    <phoneticPr fontId="3"/>
  </si>
  <si>
    <t>今井</t>
    <rPh sb="0" eb="2">
      <t>イマイ</t>
    </rPh>
    <phoneticPr fontId="3"/>
  </si>
  <si>
    <t>あづさ</t>
    <phoneticPr fontId="3"/>
  </si>
  <si>
    <t>深尾</t>
    <rPh sb="0" eb="2">
      <t>フカオ</t>
    </rPh>
    <phoneticPr fontId="3"/>
  </si>
  <si>
    <t>純子</t>
    <rPh sb="0" eb="2">
      <t>ジュンコ</t>
    </rPh>
    <phoneticPr fontId="3"/>
  </si>
  <si>
    <t>伊藤</t>
    <rPh sb="0" eb="2">
      <t>イトウ</t>
    </rPh>
    <phoneticPr fontId="3"/>
  </si>
  <si>
    <t>牧子</t>
    <rPh sb="0" eb="2">
      <t>マキコ</t>
    </rPh>
    <phoneticPr fontId="3"/>
  </si>
  <si>
    <t>岩切</t>
    <rPh sb="0" eb="2">
      <t>イワキリ</t>
    </rPh>
    <phoneticPr fontId="3"/>
  </si>
  <si>
    <t>佑磨</t>
    <rPh sb="0" eb="2">
      <t>ユウマ</t>
    </rPh>
    <phoneticPr fontId="3"/>
  </si>
  <si>
    <t>け０２</t>
    <phoneticPr fontId="3"/>
  </si>
  <si>
    <t>早苗</t>
    <rPh sb="0" eb="2">
      <t>サナエ</t>
    </rPh>
    <phoneticPr fontId="3"/>
  </si>
  <si>
    <t>梅田</t>
    <rPh sb="0" eb="2">
      <t>ウメダ</t>
    </rPh>
    <phoneticPr fontId="3"/>
  </si>
  <si>
    <t>長浜市</t>
    <phoneticPr fontId="3"/>
  </si>
  <si>
    <t>山口</t>
    <phoneticPr fontId="3"/>
  </si>
  <si>
    <t>小百合</t>
    <rPh sb="0" eb="3">
      <t>サユリ</t>
    </rPh>
    <phoneticPr fontId="3"/>
  </si>
  <si>
    <t>直也</t>
    <rPh sb="0" eb="2">
      <t>ナオヤ</t>
    </rPh>
    <phoneticPr fontId="3"/>
  </si>
  <si>
    <t>奈良県</t>
    <rPh sb="0" eb="3">
      <t>ナラケン</t>
    </rPh>
    <phoneticPr fontId="3"/>
  </si>
  <si>
    <t>大阪府</t>
    <rPh sb="0" eb="3">
      <t>オオサカフ</t>
    </rPh>
    <phoneticPr fontId="3"/>
  </si>
  <si>
    <t>浅野</t>
    <rPh sb="0" eb="2">
      <t>アサノ</t>
    </rPh>
    <phoneticPr fontId="3"/>
  </si>
  <si>
    <t>木奈子</t>
    <rPh sb="0" eb="1">
      <t>キ</t>
    </rPh>
    <rPh sb="1" eb="3">
      <t>ナコ</t>
    </rPh>
    <rPh sb="2" eb="3">
      <t>コ</t>
    </rPh>
    <phoneticPr fontId="3"/>
  </si>
  <si>
    <t>小澤</t>
    <rPh sb="0" eb="2">
      <t>コザワ</t>
    </rPh>
    <phoneticPr fontId="3"/>
  </si>
  <si>
    <t>藤信</t>
    <rPh sb="0" eb="2">
      <t>フジノブ</t>
    </rPh>
    <phoneticPr fontId="3"/>
  </si>
  <si>
    <t>嶋田</t>
    <rPh sb="0" eb="2">
      <t>シマダ</t>
    </rPh>
    <phoneticPr fontId="3"/>
  </si>
  <si>
    <t>功太郎</t>
    <rPh sb="0" eb="3">
      <t>コウタロウ</t>
    </rPh>
    <phoneticPr fontId="3"/>
  </si>
  <si>
    <t>疋田</t>
    <rPh sb="0" eb="2">
      <t>ヒキダ</t>
    </rPh>
    <phoneticPr fontId="3"/>
  </si>
  <si>
    <t>之宏</t>
    <rPh sb="0" eb="1">
      <t>コレ</t>
    </rPh>
    <rPh sb="1" eb="2">
      <t>ヒロシ</t>
    </rPh>
    <phoneticPr fontId="3"/>
  </si>
  <si>
    <t>東近江市</t>
    <phoneticPr fontId="3"/>
  </si>
  <si>
    <t>大阪市</t>
    <rPh sb="0" eb="3">
      <t>オオサカシ</t>
    </rPh>
    <phoneticPr fontId="3"/>
  </si>
  <si>
    <t>彰</t>
  </si>
  <si>
    <t>代表　鶴田　進</t>
    <rPh sb="3" eb="5">
      <t>ツルタ</t>
    </rPh>
    <rPh sb="6" eb="7">
      <t>ススム</t>
    </rPh>
    <phoneticPr fontId="3"/>
  </si>
  <si>
    <t>susumu282002@yahoo.co.jp</t>
    <phoneticPr fontId="3"/>
  </si>
  <si>
    <t>プラチナ</t>
    <phoneticPr fontId="3"/>
  </si>
  <si>
    <t xml:space="preserve"> </t>
    <phoneticPr fontId="3"/>
  </si>
  <si>
    <t>ぷ０１</t>
    <phoneticPr fontId="3"/>
  </si>
  <si>
    <t>ぷ０２</t>
    <phoneticPr fontId="3"/>
  </si>
  <si>
    <t>山田</t>
    <rPh sb="0" eb="2">
      <t>ヤマダ</t>
    </rPh>
    <phoneticPr fontId="3"/>
  </si>
  <si>
    <t>蒲生郡</t>
    <rPh sb="0" eb="3">
      <t>ガモウグン</t>
    </rPh>
    <phoneticPr fontId="3"/>
  </si>
  <si>
    <t>英泰</t>
  </si>
  <si>
    <t>永友</t>
    <rPh sb="0" eb="2">
      <t>ナガトモ</t>
    </rPh>
    <phoneticPr fontId="3"/>
  </si>
  <si>
    <t>康貴</t>
    <rPh sb="0" eb="2">
      <t>ヤスタカ</t>
    </rPh>
    <phoneticPr fontId="3"/>
  </si>
  <si>
    <t>武田</t>
  </si>
  <si>
    <t>亜加梨</t>
  </si>
  <si>
    <t>若森</t>
  </si>
  <si>
    <t>裕生</t>
  </si>
  <si>
    <t>松岡</t>
  </si>
  <si>
    <t>宗隆</t>
  </si>
  <si>
    <t>國領</t>
  </si>
  <si>
    <t>吉川</t>
  </si>
  <si>
    <t>孝次</t>
  </si>
  <si>
    <t>智彦</t>
    <rPh sb="0" eb="2">
      <t>トモヒコ</t>
    </rPh>
    <phoneticPr fontId="3"/>
  </si>
  <si>
    <t>大垣市</t>
    <rPh sb="0" eb="3">
      <t>オオガキシ</t>
    </rPh>
    <phoneticPr fontId="3"/>
  </si>
  <si>
    <t>片岡</t>
    <rPh sb="0" eb="2">
      <t>カタオカ</t>
    </rPh>
    <phoneticPr fontId="3"/>
  </si>
  <si>
    <t>一寿</t>
    <rPh sb="0" eb="2">
      <t>カズトシ</t>
    </rPh>
    <phoneticPr fontId="3"/>
  </si>
  <si>
    <t>竜王町</t>
    <rPh sb="0" eb="2">
      <t>リュウオウ</t>
    </rPh>
    <rPh sb="2" eb="3">
      <t>チョウ</t>
    </rPh>
    <phoneticPr fontId="3"/>
  </si>
  <si>
    <t xml:space="preserve">片岡  </t>
    <rPh sb="0" eb="2">
      <t>カタオカ</t>
    </rPh>
    <phoneticPr fontId="3"/>
  </si>
  <si>
    <t>大</t>
    <rPh sb="0" eb="1">
      <t>マサル</t>
    </rPh>
    <phoneticPr fontId="3"/>
  </si>
  <si>
    <t>亀井</t>
    <rPh sb="0" eb="2">
      <t>カメイ</t>
    </rPh>
    <phoneticPr fontId="3"/>
  </si>
  <si>
    <t>雅嗣</t>
    <rPh sb="0" eb="2">
      <t>マサツグ</t>
    </rPh>
    <phoneticPr fontId="3"/>
  </si>
  <si>
    <t>木下</t>
    <rPh sb="0" eb="2">
      <t>キノシタ</t>
    </rPh>
    <phoneticPr fontId="3"/>
  </si>
  <si>
    <t>多賀町</t>
    <rPh sb="0" eb="2">
      <t>タガ</t>
    </rPh>
    <rPh sb="2" eb="3">
      <t>チョウ</t>
    </rPh>
    <phoneticPr fontId="3"/>
  </si>
  <si>
    <t>稙田</t>
    <rPh sb="0" eb="1">
      <t>ショク</t>
    </rPh>
    <rPh sb="1" eb="2">
      <t>タ</t>
    </rPh>
    <phoneticPr fontId="3"/>
  </si>
  <si>
    <t>優也</t>
    <rPh sb="0" eb="2">
      <t>ユウヤ</t>
    </rPh>
    <phoneticPr fontId="3"/>
  </si>
  <si>
    <t>竹田</t>
    <rPh sb="0" eb="2">
      <t>タケダ</t>
    </rPh>
    <phoneticPr fontId="3"/>
  </si>
  <si>
    <t>圭佑</t>
    <rPh sb="0" eb="2">
      <t>ケイスケ</t>
    </rPh>
    <phoneticPr fontId="3"/>
  </si>
  <si>
    <t>昌紀</t>
    <rPh sb="0" eb="2">
      <t>マサノリ</t>
    </rPh>
    <phoneticPr fontId="3"/>
  </si>
  <si>
    <t>浩之</t>
    <rPh sb="0" eb="2">
      <t>ヒロユキ</t>
    </rPh>
    <phoneticPr fontId="3"/>
  </si>
  <si>
    <t>舘形</t>
  </si>
  <si>
    <t>和典</t>
  </si>
  <si>
    <t>洋平</t>
    <rPh sb="0" eb="2">
      <t>ヨウヘイ</t>
    </rPh>
    <phoneticPr fontId="3"/>
  </si>
  <si>
    <t>邦明</t>
    <phoneticPr fontId="3"/>
  </si>
  <si>
    <t>植垣</t>
    <rPh sb="0" eb="2">
      <t>ウエガキ</t>
    </rPh>
    <phoneticPr fontId="3"/>
  </si>
  <si>
    <t>貴美子</t>
    <rPh sb="0" eb="3">
      <t>キミコ</t>
    </rPh>
    <phoneticPr fontId="3"/>
  </si>
  <si>
    <t>川崎</t>
    <rPh sb="0" eb="2">
      <t>カワサキ</t>
    </rPh>
    <phoneticPr fontId="3"/>
  </si>
  <si>
    <t>悦子</t>
    <rPh sb="0" eb="2">
      <t>エツコ</t>
    </rPh>
    <phoneticPr fontId="3"/>
  </si>
  <si>
    <t>佳子</t>
    <rPh sb="0" eb="2">
      <t>ヨシコ</t>
    </rPh>
    <phoneticPr fontId="3"/>
  </si>
  <si>
    <t>光代</t>
    <rPh sb="0" eb="2">
      <t>ミツヨ</t>
    </rPh>
    <phoneticPr fontId="3"/>
  </si>
  <si>
    <t>こ０３</t>
  </si>
  <si>
    <t>征矢</t>
    <rPh sb="0" eb="2">
      <t>ソヤ</t>
    </rPh>
    <phoneticPr fontId="3"/>
  </si>
  <si>
    <t>こ０４</t>
  </si>
  <si>
    <t>こ０５</t>
  </si>
  <si>
    <t>國本　</t>
    <rPh sb="0" eb="2">
      <t>クニモト</t>
    </rPh>
    <phoneticPr fontId="3"/>
  </si>
  <si>
    <t>こ０６</t>
  </si>
  <si>
    <t>大橋</t>
    <rPh sb="0" eb="2">
      <t>オオハシ</t>
    </rPh>
    <phoneticPr fontId="3"/>
  </si>
  <si>
    <t>賢太郎</t>
    <rPh sb="0" eb="3">
      <t>ケンタロウ</t>
    </rPh>
    <phoneticPr fontId="3"/>
  </si>
  <si>
    <t>第15回</t>
    <phoneticPr fontId="3"/>
  </si>
  <si>
    <t>130歳ダブルス</t>
    <phoneticPr fontId="3"/>
  </si>
  <si>
    <t>←80・100・120・130・140・150のいずれかを半角数字で記入</t>
    <phoneticPr fontId="3"/>
  </si>
  <si>
    <t>種　　目  ： 80歳以上・100歳以上・120歳以上・130歳以上・140歳以上・150歳以上ダブルス</t>
    <rPh sb="10" eb="11">
      <t>サイ</t>
    </rPh>
    <rPh sb="11" eb="13">
      <t>イジョウ</t>
    </rPh>
    <rPh sb="17" eb="18">
      <t>サイ</t>
    </rPh>
    <rPh sb="18" eb="20">
      <t>イジョウ</t>
    </rPh>
    <rPh sb="24" eb="25">
      <t>サイ</t>
    </rPh>
    <rPh sb="25" eb="27">
      <t>イジョウ</t>
    </rPh>
    <rPh sb="31" eb="32">
      <t>サイ</t>
    </rPh>
    <rPh sb="32" eb="34">
      <t>イジョウ</t>
    </rPh>
    <rPh sb="38" eb="39">
      <t>サイ</t>
    </rPh>
    <rPh sb="39" eb="41">
      <t>イジョウ</t>
    </rPh>
    <phoneticPr fontId="32"/>
  </si>
  <si>
    <t>清水</t>
    <phoneticPr fontId="3"/>
  </si>
  <si>
    <t>西岡</t>
    <rPh sb="0" eb="2">
      <t>ニシオカ</t>
    </rPh>
    <phoneticPr fontId="3"/>
  </si>
  <si>
    <t>庸介</t>
    <rPh sb="0" eb="2">
      <t>ヨウスケ</t>
    </rPh>
    <phoneticPr fontId="3"/>
  </si>
  <si>
    <t>和彦</t>
  </si>
  <si>
    <t>青木</t>
  </si>
  <si>
    <t>う０１</t>
    <phoneticPr fontId="3"/>
  </si>
  <si>
    <t>石岡</t>
    <rPh sb="0" eb="2">
      <t>イシオカ</t>
    </rPh>
    <phoneticPr fontId="3"/>
  </si>
  <si>
    <t>良典</t>
    <rPh sb="0" eb="2">
      <t>ヨシノリ</t>
    </rPh>
    <phoneticPr fontId="3"/>
  </si>
  <si>
    <t>うさぎとかめの集い</t>
    <rPh sb="7" eb="8">
      <t>ツド</t>
    </rPh>
    <phoneticPr fontId="3"/>
  </si>
  <si>
    <t>小倉</t>
    <rPh sb="0" eb="2">
      <t>オグラ</t>
    </rPh>
    <phoneticPr fontId="3"/>
  </si>
  <si>
    <t>俊郎</t>
    <rPh sb="0" eb="1">
      <t>トシ</t>
    </rPh>
    <rPh sb="1" eb="2">
      <t>ロウ</t>
    </rPh>
    <phoneticPr fontId="3"/>
  </si>
  <si>
    <t>凛耶</t>
    <rPh sb="0" eb="1">
      <t>リン</t>
    </rPh>
    <rPh sb="1" eb="2">
      <t>ヤ</t>
    </rPh>
    <phoneticPr fontId="3"/>
  </si>
  <si>
    <t>皓太</t>
    <rPh sb="0" eb="1">
      <t>コウ</t>
    </rPh>
    <rPh sb="1" eb="2">
      <t>タ</t>
    </rPh>
    <phoneticPr fontId="3"/>
  </si>
  <si>
    <t>神田</t>
    <rPh sb="0" eb="2">
      <t>カンダ</t>
    </rPh>
    <phoneticPr fontId="3"/>
  </si>
  <si>
    <t>圭右</t>
    <rPh sb="0" eb="1">
      <t>ケイ</t>
    </rPh>
    <rPh sb="1" eb="2">
      <t>ミギ</t>
    </rPh>
    <phoneticPr fontId="3"/>
  </si>
  <si>
    <t>岐阜市</t>
    <rPh sb="0" eb="3">
      <t>ギフシ</t>
    </rPh>
    <phoneticPr fontId="3"/>
  </si>
  <si>
    <t>智尋</t>
    <rPh sb="0" eb="1">
      <t>トモ</t>
    </rPh>
    <rPh sb="1" eb="2">
      <t>ヒロ</t>
    </rPh>
    <phoneticPr fontId="3"/>
  </si>
  <si>
    <t>木森</t>
    <rPh sb="0" eb="2">
      <t>キモリ</t>
    </rPh>
    <phoneticPr fontId="3"/>
  </si>
  <si>
    <t>厚志</t>
    <rPh sb="0" eb="2">
      <t>アツシ</t>
    </rPh>
    <phoneticPr fontId="3"/>
  </si>
  <si>
    <t>久保田</t>
    <rPh sb="0" eb="3">
      <t>クボタ</t>
    </rPh>
    <phoneticPr fontId="3"/>
  </si>
  <si>
    <t>勉</t>
    <rPh sb="0" eb="1">
      <t>ツトム</t>
    </rPh>
    <phoneticPr fontId="3"/>
  </si>
  <si>
    <t>昭仁</t>
    <rPh sb="0" eb="2">
      <t>アキヒト</t>
    </rPh>
    <phoneticPr fontId="3"/>
  </si>
  <si>
    <t>中田</t>
    <rPh sb="0" eb="2">
      <t>ナカタ</t>
    </rPh>
    <phoneticPr fontId="3"/>
  </si>
  <si>
    <t>富憲</t>
    <rPh sb="0" eb="1">
      <t>フ</t>
    </rPh>
    <rPh sb="1" eb="2">
      <t>ケン</t>
    </rPh>
    <phoneticPr fontId="3"/>
  </si>
  <si>
    <t>深田</t>
    <rPh sb="0" eb="2">
      <t>フカダ</t>
    </rPh>
    <phoneticPr fontId="3"/>
  </si>
  <si>
    <t>松野</t>
    <rPh sb="0" eb="2">
      <t>マツノ</t>
    </rPh>
    <phoneticPr fontId="3"/>
  </si>
  <si>
    <t>航平</t>
    <rPh sb="0" eb="2">
      <t>コウヘイ</t>
    </rPh>
    <phoneticPr fontId="3"/>
  </si>
  <si>
    <t>健一</t>
    <rPh sb="0" eb="2">
      <t>ケンイチ</t>
    </rPh>
    <phoneticPr fontId="3"/>
  </si>
  <si>
    <t>恭平</t>
    <rPh sb="0" eb="2">
      <t>キョウヘイ</t>
    </rPh>
    <phoneticPr fontId="3"/>
  </si>
  <si>
    <t>Jr</t>
    <phoneticPr fontId="3"/>
  </si>
  <si>
    <t>伸一</t>
    <rPh sb="0" eb="2">
      <t>シンイチ</t>
    </rPh>
    <phoneticPr fontId="3"/>
  </si>
  <si>
    <t>宏樹</t>
    <rPh sb="0" eb="1">
      <t>ヒロ</t>
    </rPh>
    <rPh sb="1" eb="2">
      <t>キ</t>
    </rPh>
    <phoneticPr fontId="3"/>
  </si>
  <si>
    <t>石津</t>
    <rPh sb="0" eb="2">
      <t>イシヅ</t>
    </rPh>
    <phoneticPr fontId="3"/>
  </si>
  <si>
    <t>綾香</t>
    <rPh sb="0" eb="2">
      <t>アヤカ</t>
    </rPh>
    <phoneticPr fontId="3"/>
  </si>
  <si>
    <t>小塩</t>
    <rPh sb="0" eb="2">
      <t>コシオ</t>
    </rPh>
    <phoneticPr fontId="3"/>
  </si>
  <si>
    <t>政子</t>
    <rPh sb="0" eb="2">
      <t>マサコ</t>
    </rPh>
    <phoneticPr fontId="3"/>
  </si>
  <si>
    <t>西崎</t>
    <rPh sb="0" eb="2">
      <t>ニシザキ</t>
    </rPh>
    <phoneticPr fontId="3"/>
  </si>
  <si>
    <t>友香</t>
    <rPh sb="0" eb="2">
      <t>ユカ</t>
    </rPh>
    <phoneticPr fontId="3"/>
  </si>
  <si>
    <t>倍田</t>
    <rPh sb="0" eb="1">
      <t>バイ</t>
    </rPh>
    <rPh sb="1" eb="2">
      <t>タ</t>
    </rPh>
    <phoneticPr fontId="3"/>
  </si>
  <si>
    <t>みほ</t>
    <phoneticPr fontId="3"/>
  </si>
  <si>
    <t>眞規子</t>
    <rPh sb="0" eb="3">
      <t>マキコ</t>
    </rPh>
    <phoneticPr fontId="3"/>
  </si>
  <si>
    <t>翔太</t>
  </si>
  <si>
    <t>寿人</t>
    <rPh sb="0" eb="2">
      <t>ヒサト</t>
    </rPh>
    <phoneticPr fontId="3"/>
  </si>
  <si>
    <t>福島</t>
    <rPh sb="0" eb="2">
      <t>フクシマ</t>
    </rPh>
    <phoneticPr fontId="3"/>
  </si>
  <si>
    <t>山口</t>
    <rPh sb="0" eb="2">
      <t>ヤマグチ</t>
    </rPh>
    <phoneticPr fontId="3"/>
  </si>
  <si>
    <t>千恵</t>
    <rPh sb="0" eb="2">
      <t>チエ</t>
    </rPh>
    <phoneticPr fontId="3"/>
  </si>
  <si>
    <t>け３７</t>
  </si>
  <si>
    <t>け３８</t>
  </si>
  <si>
    <t>け３９</t>
  </si>
  <si>
    <t>け４０</t>
  </si>
  <si>
    <t>け４１</t>
  </si>
  <si>
    <t>け４２</t>
  </si>
  <si>
    <t>朝日</t>
    <rPh sb="0" eb="2">
      <t>アサヒ</t>
    </rPh>
    <phoneticPr fontId="3"/>
  </si>
  <si>
    <t>尚紀</t>
    <rPh sb="0" eb="1">
      <t>ナオ</t>
    </rPh>
    <rPh sb="1" eb="2">
      <t>キ</t>
    </rPh>
    <phoneticPr fontId="3"/>
  </si>
  <si>
    <t>三重県</t>
    <phoneticPr fontId="3"/>
  </si>
  <si>
    <t>智美</t>
    <rPh sb="0" eb="2">
      <t>トモミ</t>
    </rPh>
    <phoneticPr fontId="3"/>
  </si>
  <si>
    <t>河野</t>
    <rPh sb="0" eb="2">
      <t>コウノ</t>
    </rPh>
    <phoneticPr fontId="3"/>
  </si>
  <si>
    <t>由子</t>
    <rPh sb="0" eb="2">
      <t>ユウコ</t>
    </rPh>
    <phoneticPr fontId="3"/>
  </si>
  <si>
    <t>蒲生郡</t>
    <rPh sb="0" eb="2">
      <t>ガモウ</t>
    </rPh>
    <rPh sb="2" eb="3">
      <t>グン</t>
    </rPh>
    <phoneticPr fontId="3"/>
  </si>
  <si>
    <t>谷口</t>
    <rPh sb="0" eb="2">
      <t>タニグチ</t>
    </rPh>
    <phoneticPr fontId="3"/>
  </si>
  <si>
    <t>竜平</t>
  </si>
  <si>
    <t>寺元</t>
  </si>
  <si>
    <t>て２０</t>
  </si>
  <si>
    <t>て２１</t>
  </si>
  <si>
    <t>て２２</t>
  </si>
  <si>
    <t>知里</t>
  </si>
  <si>
    <t>期　　日 ： 令和２年３月２９日（日）　8：30～17：30</t>
    <rPh sb="7" eb="8">
      <t>レイ</t>
    </rPh>
    <rPh sb="8" eb="9">
      <t>ワ</t>
    </rPh>
    <rPh sb="10" eb="11">
      <t>ネン</t>
    </rPh>
    <phoneticPr fontId="3"/>
  </si>
  <si>
    <t>第16回</t>
    <phoneticPr fontId="3"/>
  </si>
  <si>
    <t>3組に満たないカテゴリーは下の年齢に組み入れます。</t>
    <rPh sb="1" eb="2">
      <t>クミ</t>
    </rPh>
    <rPh sb="3" eb="4">
      <t>ミ</t>
    </rPh>
    <rPh sb="13" eb="14">
      <t>シタ</t>
    </rPh>
    <rPh sb="15" eb="17">
      <t>ネンレイ</t>
    </rPh>
    <rPh sb="18" eb="19">
      <t>ク</t>
    </rPh>
    <rPh sb="20" eb="21">
      <t>イ</t>
    </rPh>
    <phoneticPr fontId="3"/>
  </si>
  <si>
    <t>西口・吉田</t>
    <rPh sb="0" eb="2">
      <t>ニシグチ</t>
    </rPh>
    <rPh sb="3" eb="5">
      <t>ヨシダ</t>
    </rPh>
    <phoneticPr fontId="3"/>
  </si>
  <si>
    <t>竹村・西和田</t>
    <rPh sb="0" eb="2">
      <t>タケムラ</t>
    </rPh>
    <rPh sb="3" eb="4">
      <t>ニシ</t>
    </rPh>
    <rPh sb="4" eb="6">
      <t>ワダ</t>
    </rPh>
    <phoneticPr fontId="3"/>
  </si>
  <si>
    <t>一般</t>
    <rPh sb="0" eb="2">
      <t>イッパン</t>
    </rPh>
    <phoneticPr fontId="3"/>
  </si>
  <si>
    <t>（Kﾃﾆｽ・うさかめ）</t>
    <phoneticPr fontId="3"/>
  </si>
  <si>
    <t>川上・辰巳</t>
    <rPh sb="0" eb="2">
      <t>カワカミ</t>
    </rPh>
    <rPh sb="3" eb="5">
      <t>タツミ</t>
    </rPh>
    <phoneticPr fontId="3"/>
  </si>
  <si>
    <t>出縄・小口</t>
    <rPh sb="0" eb="2">
      <t>イデナワ</t>
    </rPh>
    <rPh sb="3" eb="5">
      <t>コグチ</t>
    </rPh>
    <phoneticPr fontId="3"/>
  </si>
  <si>
    <t>（村田八日市TC）</t>
    <rPh sb="1" eb="6">
      <t>ムラタヨウカイチ</t>
    </rPh>
    <phoneticPr fontId="3"/>
  </si>
  <si>
    <t>（Kテニス・一般）</t>
    <rPh sb="6" eb="8">
      <t>イッパン</t>
    </rPh>
    <phoneticPr fontId="3"/>
  </si>
  <si>
    <t>川並・田中</t>
    <rPh sb="0" eb="2">
      <t>カワナミ</t>
    </rPh>
    <rPh sb="3" eb="5">
      <t>タナカ</t>
    </rPh>
    <phoneticPr fontId="3"/>
  </si>
  <si>
    <t>竹下・辻</t>
    <rPh sb="0" eb="2">
      <t>タケシタ</t>
    </rPh>
    <rPh sb="3" eb="4">
      <t>ツジ</t>
    </rPh>
    <phoneticPr fontId="3"/>
  </si>
  <si>
    <t>伊吹・松井</t>
    <rPh sb="0" eb="2">
      <t>イブキ</t>
    </rPh>
    <rPh sb="3" eb="5">
      <t>マツイ</t>
    </rPh>
    <phoneticPr fontId="3"/>
  </si>
  <si>
    <t>鈴木・吉岡</t>
    <rPh sb="0" eb="2">
      <t>スズキ</t>
    </rPh>
    <rPh sb="3" eb="5">
      <t>ヨシオカ</t>
    </rPh>
    <phoneticPr fontId="3"/>
  </si>
  <si>
    <t>（村田・Ｋテニス）</t>
    <phoneticPr fontId="3"/>
  </si>
  <si>
    <t>藤本・谷口</t>
    <rPh sb="0" eb="2">
      <t>フジモト</t>
    </rPh>
    <rPh sb="3" eb="5">
      <t>タニグチ</t>
    </rPh>
    <phoneticPr fontId="3"/>
  </si>
  <si>
    <t>090-2044-6835</t>
    <phoneticPr fontId="3"/>
  </si>
  <si>
    <t>川上</t>
    <rPh sb="0" eb="2">
      <t>カワカミ</t>
    </rPh>
    <phoneticPr fontId="3"/>
  </si>
  <si>
    <t>龍介</t>
    <rPh sb="0" eb="2">
      <t>リュウスケ</t>
    </rPh>
    <phoneticPr fontId="3"/>
  </si>
  <si>
    <t>亨</t>
    <rPh sb="0" eb="1">
      <t>トオル</t>
    </rPh>
    <phoneticPr fontId="3"/>
  </si>
  <si>
    <t>崇</t>
    <rPh sb="0" eb="1">
      <t>タカシ</t>
    </rPh>
    <phoneticPr fontId="3"/>
  </si>
  <si>
    <t>大林</t>
    <rPh sb="0" eb="2">
      <t>オオバヤシ</t>
    </rPh>
    <phoneticPr fontId="3"/>
  </si>
  <si>
    <t>弘典</t>
    <rPh sb="0" eb="2">
      <t>ヒロノリ</t>
    </rPh>
    <phoneticPr fontId="3"/>
  </si>
  <si>
    <t>徹</t>
    <rPh sb="0" eb="1">
      <t>トオル</t>
    </rPh>
    <phoneticPr fontId="3"/>
  </si>
  <si>
    <t>浅井</t>
    <rPh sb="0" eb="2">
      <t>アサイ</t>
    </rPh>
    <phoneticPr fontId="3"/>
  </si>
  <si>
    <t>恵</t>
    <rPh sb="0" eb="1">
      <t>メグミ</t>
    </rPh>
    <phoneticPr fontId="3"/>
  </si>
  <si>
    <t>あ２１</t>
    <phoneticPr fontId="3"/>
  </si>
  <si>
    <t>鹿取</t>
    <rPh sb="0" eb="2">
      <t>カトリ</t>
    </rPh>
    <phoneticPr fontId="3"/>
  </si>
  <si>
    <t>あつみ</t>
    <phoneticPr fontId="3"/>
  </si>
  <si>
    <t>あ２２</t>
    <phoneticPr fontId="3"/>
  </si>
  <si>
    <t>憲生</t>
    <rPh sb="0" eb="2">
      <t>ノリオ</t>
    </rPh>
    <phoneticPr fontId="3"/>
  </si>
  <si>
    <t>代表：石田　文彦</t>
    <rPh sb="0" eb="2">
      <t>ダイヒョウ</t>
    </rPh>
    <rPh sb="3" eb="5">
      <t>イシダ</t>
    </rPh>
    <rPh sb="6" eb="8">
      <t>フミヒコ</t>
    </rPh>
    <phoneticPr fontId="3"/>
  </si>
  <si>
    <t>ishida5122@gmail.com</t>
    <phoneticPr fontId="3"/>
  </si>
  <si>
    <t>京セラ</t>
    <rPh sb="0" eb="1">
      <t>キョウ</t>
    </rPh>
    <phoneticPr fontId="3"/>
  </si>
  <si>
    <t>京セラTC</t>
    <rPh sb="0" eb="1">
      <t>キョウ</t>
    </rPh>
    <phoneticPr fontId="3"/>
  </si>
  <si>
    <t>き０１</t>
    <phoneticPr fontId="3"/>
  </si>
  <si>
    <t>拓</t>
    <rPh sb="0" eb="1">
      <t>タク</t>
    </rPh>
    <phoneticPr fontId="3"/>
  </si>
  <si>
    <t>匡志</t>
    <phoneticPr fontId="3"/>
  </si>
  <si>
    <t>OK</t>
  </si>
  <si>
    <t>石田文彦</t>
  </si>
  <si>
    <t>一色</t>
    <phoneticPr fontId="3"/>
  </si>
  <si>
    <t>翼</t>
    <phoneticPr fontId="3"/>
  </si>
  <si>
    <t>京セラTC</t>
    <phoneticPr fontId="3"/>
  </si>
  <si>
    <t>兼古</t>
    <phoneticPr fontId="3"/>
  </si>
  <si>
    <t>翔太</t>
    <phoneticPr fontId="3"/>
  </si>
  <si>
    <t>櫻井</t>
    <rPh sb="0" eb="2">
      <t>サクライ</t>
    </rPh>
    <phoneticPr fontId="3"/>
  </si>
  <si>
    <t>貴哉</t>
    <phoneticPr fontId="3"/>
  </si>
  <si>
    <t>京セラ</t>
    <phoneticPr fontId="3"/>
  </si>
  <si>
    <t>柴田</t>
    <phoneticPr fontId="3"/>
  </si>
  <si>
    <t>雅寛</t>
    <phoneticPr fontId="3"/>
  </si>
  <si>
    <t>名古屋市</t>
    <phoneticPr fontId="3"/>
  </si>
  <si>
    <t>陽介</t>
    <phoneticPr fontId="3"/>
  </si>
  <si>
    <t>中元寺</t>
    <phoneticPr fontId="3"/>
  </si>
  <si>
    <t>功貴</t>
    <phoneticPr fontId="3"/>
  </si>
  <si>
    <t>薮内</t>
    <phoneticPr fontId="3"/>
  </si>
  <si>
    <t>陸久</t>
    <phoneticPr fontId="3"/>
  </si>
  <si>
    <t>山本</t>
    <phoneticPr fontId="3"/>
  </si>
  <si>
    <t>和樹</t>
    <phoneticPr fontId="3"/>
  </si>
  <si>
    <t>大津市</t>
    <phoneticPr fontId="3"/>
  </si>
  <si>
    <t>菊井</t>
    <phoneticPr fontId="3"/>
  </si>
  <si>
    <t>鈴夏</t>
    <phoneticPr fontId="3"/>
  </si>
  <si>
    <t>森</t>
    <phoneticPr fontId="3"/>
  </si>
  <si>
    <t>愛捺花</t>
    <phoneticPr fontId="3"/>
  </si>
  <si>
    <t>湖南市</t>
    <phoneticPr fontId="3"/>
  </si>
  <si>
    <t>涼花</t>
    <phoneticPr fontId="3"/>
  </si>
  <si>
    <t>伊藤</t>
    <phoneticPr fontId="3"/>
  </si>
  <si>
    <t>成行</t>
    <phoneticPr fontId="3"/>
  </si>
  <si>
    <t>京都市</t>
    <phoneticPr fontId="3"/>
  </si>
  <si>
    <t>川田</t>
    <phoneticPr fontId="3"/>
  </si>
  <si>
    <t>達也</t>
    <phoneticPr fontId="3"/>
  </si>
  <si>
    <t>宇治市</t>
    <phoneticPr fontId="3"/>
  </si>
  <si>
    <t>貴也</t>
    <phoneticPr fontId="3"/>
  </si>
  <si>
    <t>岸本</t>
    <phoneticPr fontId="3"/>
  </si>
  <si>
    <t>恭介</t>
    <phoneticPr fontId="3"/>
  </si>
  <si>
    <t>大和郡山市</t>
    <phoneticPr fontId="3"/>
  </si>
  <si>
    <t>佐治</t>
    <phoneticPr fontId="3"/>
  </si>
  <si>
    <t>武</t>
    <phoneticPr fontId="3"/>
  </si>
  <si>
    <t>甲賀市</t>
    <phoneticPr fontId="3"/>
  </si>
  <si>
    <t>佐藤</t>
    <phoneticPr fontId="3"/>
  </si>
  <si>
    <t>祥</t>
    <phoneticPr fontId="3"/>
  </si>
  <si>
    <t>細川</t>
    <phoneticPr fontId="3"/>
  </si>
  <si>
    <t>知剛</t>
    <phoneticPr fontId="3"/>
  </si>
  <si>
    <t>松本</t>
    <phoneticPr fontId="3"/>
  </si>
  <si>
    <t>太一</t>
    <phoneticPr fontId="3"/>
  </si>
  <si>
    <t>村西</t>
    <phoneticPr fontId="3"/>
  </si>
  <si>
    <t>徹</t>
    <phoneticPr fontId="3"/>
  </si>
  <si>
    <t>守山市</t>
    <phoneticPr fontId="3"/>
  </si>
  <si>
    <t>青木</t>
    <phoneticPr fontId="3"/>
  </si>
  <si>
    <t>香奈依</t>
    <phoneticPr fontId="3"/>
  </si>
  <si>
    <t>金山</t>
    <phoneticPr fontId="3"/>
  </si>
  <si>
    <t>真理子</t>
    <phoneticPr fontId="3"/>
  </si>
  <si>
    <t>亀井</t>
    <phoneticPr fontId="3"/>
  </si>
  <si>
    <t>莉乃</t>
    <phoneticPr fontId="3"/>
  </si>
  <si>
    <t>島井</t>
    <phoneticPr fontId="3"/>
  </si>
  <si>
    <t>美帆</t>
    <phoneticPr fontId="3"/>
  </si>
  <si>
    <t>田端</t>
    <phoneticPr fontId="3"/>
  </si>
  <si>
    <t>輝子</t>
    <phoneticPr fontId="3"/>
  </si>
  <si>
    <t>八幡市</t>
    <phoneticPr fontId="3"/>
  </si>
  <si>
    <t>由井</t>
    <phoneticPr fontId="3"/>
  </si>
  <si>
    <t>利紗子</t>
    <phoneticPr fontId="3"/>
  </si>
  <si>
    <t>相楽郡</t>
    <phoneticPr fontId="3"/>
  </si>
  <si>
    <t>篠原</t>
    <rPh sb="0" eb="2">
      <t>シノハラ</t>
    </rPh>
    <phoneticPr fontId="3"/>
  </si>
  <si>
    <t>弘法</t>
    <rPh sb="0" eb="2">
      <t>ヒロノリ</t>
    </rPh>
    <phoneticPr fontId="3"/>
  </si>
  <si>
    <t>き５９</t>
  </si>
  <si>
    <t>一瀬</t>
    <rPh sb="0" eb="2">
      <t>イチセ</t>
    </rPh>
    <phoneticPr fontId="3"/>
  </si>
  <si>
    <t>翔太</t>
    <rPh sb="0" eb="2">
      <t>ショウタ</t>
    </rPh>
    <phoneticPr fontId="3"/>
  </si>
  <si>
    <t>き６０</t>
  </si>
  <si>
    <t>樋口</t>
    <rPh sb="0" eb="2">
      <t>ヒグチ</t>
    </rPh>
    <phoneticPr fontId="3"/>
  </si>
  <si>
    <t>大輔</t>
    <rPh sb="0" eb="2">
      <t>ダイスケ</t>
    </rPh>
    <phoneticPr fontId="3"/>
  </si>
  <si>
    <t>き６１</t>
  </si>
  <si>
    <t>片渕</t>
    <rPh sb="0" eb="2">
      <t>カタブチ</t>
    </rPh>
    <phoneticPr fontId="3"/>
  </si>
  <si>
    <t>友結</t>
    <rPh sb="0" eb="1">
      <t>ユウ</t>
    </rPh>
    <rPh sb="1" eb="2">
      <t>ケツ</t>
    </rPh>
    <phoneticPr fontId="3"/>
  </si>
  <si>
    <t>き６２</t>
  </si>
  <si>
    <t>石川</t>
    <rPh sb="0" eb="2">
      <t>イシカワ</t>
    </rPh>
    <phoneticPr fontId="3"/>
  </si>
  <si>
    <t>和洋</t>
    <rPh sb="0" eb="2">
      <t>ワヨウ</t>
    </rPh>
    <phoneticPr fontId="3"/>
  </si>
  <si>
    <t>き６３</t>
  </si>
  <si>
    <t>智紀</t>
    <rPh sb="0" eb="2">
      <t>トモキ</t>
    </rPh>
    <phoneticPr fontId="3"/>
  </si>
  <si>
    <t>き６４</t>
  </si>
  <si>
    <t>勇輔</t>
    <rPh sb="0" eb="2">
      <t>ユウスケ</t>
    </rPh>
    <phoneticPr fontId="3"/>
  </si>
  <si>
    <t>き６５</t>
  </si>
  <si>
    <t>中尾</t>
    <rPh sb="0" eb="2">
      <t>ナカオ</t>
    </rPh>
    <phoneticPr fontId="3"/>
  </si>
  <si>
    <t>慶太</t>
    <rPh sb="0" eb="2">
      <t>ケイタ</t>
    </rPh>
    <phoneticPr fontId="3"/>
  </si>
  <si>
    <t>き６６</t>
  </si>
  <si>
    <t>奥田</t>
    <rPh sb="0" eb="2">
      <t>オクダ</t>
    </rPh>
    <phoneticPr fontId="3"/>
  </si>
  <si>
    <t>響介</t>
    <rPh sb="0" eb="1">
      <t>ヒビ</t>
    </rPh>
    <rPh sb="1" eb="2">
      <t>スケ</t>
    </rPh>
    <phoneticPr fontId="3"/>
  </si>
  <si>
    <t>松井美和子</t>
    <rPh sb="0" eb="2">
      <t>マツイ</t>
    </rPh>
    <rPh sb="2" eb="5">
      <t>ミワコ</t>
    </rPh>
    <phoneticPr fontId="3"/>
  </si>
  <si>
    <t>miwako-matsui-216@hotmail.co.jp</t>
    <phoneticPr fontId="3"/>
  </si>
  <si>
    <t>ふ１</t>
    <phoneticPr fontId="3"/>
  </si>
  <si>
    <t>ふ２</t>
    <phoneticPr fontId="3"/>
  </si>
  <si>
    <t>ふ３</t>
    <phoneticPr fontId="3"/>
  </si>
  <si>
    <t>ふ４</t>
    <phoneticPr fontId="3"/>
  </si>
  <si>
    <t>ふ５</t>
    <phoneticPr fontId="3"/>
  </si>
  <si>
    <t>ふ６</t>
    <phoneticPr fontId="3"/>
  </si>
  <si>
    <t>ふ７</t>
    <phoneticPr fontId="3"/>
  </si>
  <si>
    <t>ふ８</t>
    <phoneticPr fontId="3"/>
  </si>
  <si>
    <t>ふ９</t>
    <phoneticPr fontId="3"/>
  </si>
  <si>
    <t>ふ１０</t>
    <phoneticPr fontId="3"/>
  </si>
  <si>
    <t>ふ１１</t>
    <phoneticPr fontId="3"/>
  </si>
  <si>
    <t>ふ１２</t>
    <phoneticPr fontId="3"/>
  </si>
  <si>
    <t>ふ１３</t>
    <phoneticPr fontId="3"/>
  </si>
  <si>
    <t>ふ１４</t>
    <phoneticPr fontId="3"/>
  </si>
  <si>
    <t>ふ１５</t>
    <phoneticPr fontId="3"/>
  </si>
  <si>
    <t>ふ１６</t>
    <phoneticPr fontId="3"/>
  </si>
  <si>
    <t>岡野</t>
    <rPh sb="0" eb="2">
      <t>オカノ</t>
    </rPh>
    <phoneticPr fontId="3"/>
  </si>
  <si>
    <t>羽</t>
    <rPh sb="0" eb="1">
      <t>ハネ</t>
    </rPh>
    <phoneticPr fontId="3"/>
  </si>
  <si>
    <t>ふ１７</t>
    <phoneticPr fontId="3"/>
  </si>
  <si>
    <t>宇治市</t>
    <rPh sb="0" eb="3">
      <t>ウジシ</t>
    </rPh>
    <phoneticPr fontId="3"/>
  </si>
  <si>
    <t>ふ１８</t>
    <phoneticPr fontId="3"/>
  </si>
  <si>
    <t>ふ１９</t>
    <phoneticPr fontId="3"/>
  </si>
  <si>
    <t>ふ２０</t>
    <phoneticPr fontId="3"/>
  </si>
  <si>
    <t>代表　鍵谷　浩太</t>
    <rPh sb="3" eb="5">
      <t>カギタニ</t>
    </rPh>
    <rPh sb="6" eb="8">
      <t>コウタ</t>
    </rPh>
    <phoneticPr fontId="3"/>
  </si>
  <si>
    <t>kyu-chosu0808@outlook.jp</t>
    <phoneticPr fontId="3"/>
  </si>
  <si>
    <t>グリフィンズ　</t>
    <phoneticPr fontId="3"/>
  </si>
  <si>
    <t>東近江グリフィンズ</t>
    <rPh sb="0" eb="3">
      <t>ヒガシオウミ</t>
    </rPh>
    <phoneticPr fontId="3"/>
  </si>
  <si>
    <t>鍵谷</t>
    <rPh sb="0" eb="2">
      <t>カギタニ</t>
    </rPh>
    <phoneticPr fontId="3"/>
  </si>
  <si>
    <t>浩太</t>
    <rPh sb="0" eb="2">
      <t>コウタ</t>
    </rPh>
    <phoneticPr fontId="3"/>
  </si>
  <si>
    <t>ぐ０２</t>
    <phoneticPr fontId="3"/>
  </si>
  <si>
    <t>恵亮</t>
    <rPh sb="0" eb="2">
      <t>ケイスケ</t>
    </rPh>
    <phoneticPr fontId="3"/>
  </si>
  <si>
    <t>ぐ０３</t>
    <phoneticPr fontId="3"/>
  </si>
  <si>
    <t>泰輝</t>
    <rPh sb="0" eb="2">
      <t>タイキ</t>
    </rPh>
    <phoneticPr fontId="3"/>
  </si>
  <si>
    <t>ぐ０４</t>
    <phoneticPr fontId="3"/>
  </si>
  <si>
    <t>梅本</t>
    <rPh sb="0" eb="2">
      <t>ウメモト</t>
    </rPh>
    <phoneticPr fontId="3"/>
  </si>
  <si>
    <t>彬充</t>
    <rPh sb="0" eb="1">
      <t>アキ</t>
    </rPh>
    <rPh sb="1" eb="2">
      <t>ミツ</t>
    </rPh>
    <phoneticPr fontId="3"/>
  </si>
  <si>
    <t>ぐ０５</t>
    <phoneticPr fontId="3"/>
  </si>
  <si>
    <t>浦崎</t>
    <rPh sb="0" eb="2">
      <t>ウラサキ</t>
    </rPh>
    <phoneticPr fontId="3"/>
  </si>
  <si>
    <t>康平</t>
    <rPh sb="0" eb="2">
      <t>コウヘイ</t>
    </rPh>
    <phoneticPr fontId="3"/>
  </si>
  <si>
    <t>ぐ０６</t>
    <phoneticPr fontId="3"/>
  </si>
  <si>
    <t>中山</t>
    <rPh sb="0" eb="1">
      <t>ナカ</t>
    </rPh>
    <rPh sb="1" eb="2">
      <t>ヤマ</t>
    </rPh>
    <phoneticPr fontId="3"/>
  </si>
  <si>
    <t>ぐ０７</t>
    <phoneticPr fontId="3"/>
  </si>
  <si>
    <t>照幸</t>
    <rPh sb="0" eb="2">
      <t>テルユキ</t>
    </rPh>
    <phoneticPr fontId="3"/>
  </si>
  <si>
    <t>グリフィンズ　</t>
  </si>
  <si>
    <t>ぐ０８</t>
    <phoneticPr fontId="3"/>
  </si>
  <si>
    <t>ぐ０９</t>
    <phoneticPr fontId="3"/>
  </si>
  <si>
    <t>侑暉</t>
    <rPh sb="0" eb="1">
      <t>ユウ</t>
    </rPh>
    <rPh sb="1" eb="2">
      <t>カガヤ</t>
    </rPh>
    <phoneticPr fontId="3"/>
  </si>
  <si>
    <t>ぐ１０</t>
    <phoneticPr fontId="3"/>
  </si>
  <si>
    <t>ぐ１１</t>
    <phoneticPr fontId="3"/>
  </si>
  <si>
    <t>ぐ１２</t>
    <phoneticPr fontId="3"/>
  </si>
  <si>
    <t>ぐ１３</t>
    <phoneticPr fontId="3"/>
  </si>
  <si>
    <t>ぐ１４</t>
    <phoneticPr fontId="3"/>
  </si>
  <si>
    <t>ぐ１５</t>
    <phoneticPr fontId="3"/>
  </si>
  <si>
    <t>彬弘</t>
    <rPh sb="0" eb="1">
      <t>アキ</t>
    </rPh>
    <rPh sb="1" eb="2">
      <t>ヒロ</t>
    </rPh>
    <phoneticPr fontId="3"/>
  </si>
  <si>
    <t>ぐ１６</t>
    <phoneticPr fontId="3"/>
  </si>
  <si>
    <t>ぐ１７</t>
    <phoneticPr fontId="3"/>
  </si>
  <si>
    <t>ぐ１８</t>
    <phoneticPr fontId="3"/>
  </si>
  <si>
    <t>ぐ１９</t>
    <phoneticPr fontId="3"/>
  </si>
  <si>
    <t>ぐ２０</t>
    <phoneticPr fontId="3"/>
  </si>
  <si>
    <t>ぐ２１</t>
    <phoneticPr fontId="3"/>
  </si>
  <si>
    <t>ぐ２２</t>
    <phoneticPr fontId="3"/>
  </si>
  <si>
    <t>ぐ２３</t>
    <phoneticPr fontId="3"/>
  </si>
  <si>
    <t>ぐ２４</t>
    <phoneticPr fontId="3"/>
  </si>
  <si>
    <t>将義</t>
    <rPh sb="0" eb="2">
      <t>マサヨシ</t>
    </rPh>
    <phoneticPr fontId="3"/>
  </si>
  <si>
    <t>ぐ２５</t>
    <phoneticPr fontId="3"/>
  </si>
  <si>
    <t>ぐ２６</t>
    <phoneticPr fontId="3"/>
  </si>
  <si>
    <t>ぐ２７</t>
    <phoneticPr fontId="3"/>
  </si>
  <si>
    <t>孝宜</t>
    <rPh sb="0" eb="1">
      <t>タカシ</t>
    </rPh>
    <rPh sb="1" eb="2">
      <t>ギ</t>
    </rPh>
    <phoneticPr fontId="3"/>
  </si>
  <si>
    <t>ぐ２８</t>
    <phoneticPr fontId="3"/>
  </si>
  <si>
    <t>吉野</t>
    <rPh sb="0" eb="2">
      <t>ヨシノ</t>
    </rPh>
    <phoneticPr fontId="3"/>
  </si>
  <si>
    <t>淳也</t>
    <rPh sb="0" eb="2">
      <t>ジュンヤ</t>
    </rPh>
    <phoneticPr fontId="3"/>
  </si>
  <si>
    <t>ぐ２９</t>
    <phoneticPr fontId="3"/>
  </si>
  <si>
    <t>岸田</t>
    <rPh sb="0" eb="2">
      <t>キシダ</t>
    </rPh>
    <phoneticPr fontId="3"/>
  </si>
  <si>
    <t>ぐ３０</t>
    <phoneticPr fontId="3"/>
  </si>
  <si>
    <t>ぐ３１</t>
    <phoneticPr fontId="3"/>
  </si>
  <si>
    <t>ぐ３２</t>
    <phoneticPr fontId="3"/>
  </si>
  <si>
    <t>ぐ３３</t>
    <phoneticPr fontId="3"/>
  </si>
  <si>
    <t>ぐ３４</t>
    <phoneticPr fontId="3"/>
  </si>
  <si>
    <t>卓志</t>
    <rPh sb="0" eb="2">
      <t>タカシ</t>
    </rPh>
    <phoneticPr fontId="3"/>
  </si>
  <si>
    <t>ぐ３５</t>
    <phoneticPr fontId="3"/>
  </si>
  <si>
    <t>ぐ３６</t>
    <phoneticPr fontId="3"/>
  </si>
  <si>
    <t>向井</t>
    <rPh sb="0" eb="2">
      <t>ムカイ</t>
    </rPh>
    <phoneticPr fontId="3"/>
  </si>
  <si>
    <t>章人</t>
    <rPh sb="0" eb="2">
      <t>アキト</t>
    </rPh>
    <phoneticPr fontId="3"/>
  </si>
  <si>
    <t>ぐ３７</t>
    <phoneticPr fontId="3"/>
  </si>
  <si>
    <t>安梨佐</t>
    <rPh sb="0" eb="1">
      <t>ヤス</t>
    </rPh>
    <rPh sb="1" eb="2">
      <t>ナシ</t>
    </rPh>
    <rPh sb="2" eb="3">
      <t>サ</t>
    </rPh>
    <phoneticPr fontId="3"/>
  </si>
  <si>
    <t>ぐ３８</t>
    <phoneticPr fontId="3"/>
  </si>
  <si>
    <t>荒木</t>
    <rPh sb="0" eb="2">
      <t>アラキ</t>
    </rPh>
    <phoneticPr fontId="3"/>
  </si>
  <si>
    <t>麻友</t>
    <rPh sb="0" eb="2">
      <t>マユ</t>
    </rPh>
    <phoneticPr fontId="3"/>
  </si>
  <si>
    <t>ぐ３９</t>
    <phoneticPr fontId="3"/>
  </si>
  <si>
    <t>菊地</t>
    <rPh sb="0" eb="2">
      <t>キクチ</t>
    </rPh>
    <phoneticPr fontId="3"/>
  </si>
  <si>
    <t>ぐ４０</t>
    <phoneticPr fontId="3"/>
  </si>
  <si>
    <t>瀬古</t>
    <rPh sb="0" eb="2">
      <t>セコ</t>
    </rPh>
    <phoneticPr fontId="3"/>
  </si>
  <si>
    <t>悠貴</t>
    <rPh sb="0" eb="2">
      <t>ユキ</t>
    </rPh>
    <phoneticPr fontId="3"/>
  </si>
  <si>
    <t>ぐ４１</t>
    <phoneticPr fontId="3"/>
  </si>
  <si>
    <t>鈴置</t>
    <rPh sb="0" eb="2">
      <t>スズオキ</t>
    </rPh>
    <phoneticPr fontId="3"/>
  </si>
  <si>
    <t>朋也</t>
    <rPh sb="0" eb="2">
      <t>トモヤ</t>
    </rPh>
    <phoneticPr fontId="3"/>
  </si>
  <si>
    <t>ぐ４２</t>
    <phoneticPr fontId="3"/>
  </si>
  <si>
    <t>ぐ４３</t>
    <phoneticPr fontId="3"/>
  </si>
  <si>
    <t>森</t>
    <rPh sb="0" eb="1">
      <t>モリ</t>
    </rPh>
    <phoneticPr fontId="3"/>
  </si>
  <si>
    <t>ぐ４４</t>
    <phoneticPr fontId="3"/>
  </si>
  <si>
    <t>陽子</t>
    <rPh sb="0" eb="2">
      <t>ヨウコ</t>
    </rPh>
    <phoneticPr fontId="3"/>
  </si>
  <si>
    <t>大谷</t>
    <rPh sb="0" eb="2">
      <t>オオタニ</t>
    </rPh>
    <phoneticPr fontId="3"/>
  </si>
  <si>
    <t>英江</t>
    <rPh sb="0" eb="1">
      <t>エイ</t>
    </rPh>
    <rPh sb="1" eb="2">
      <t>コウ</t>
    </rPh>
    <phoneticPr fontId="3"/>
  </si>
  <si>
    <t>日高</t>
    <rPh sb="0" eb="2">
      <t>ヒダカ</t>
    </rPh>
    <phoneticPr fontId="3"/>
  </si>
  <si>
    <t>榎本</t>
    <rPh sb="0" eb="2">
      <t>エノモト</t>
    </rPh>
    <phoneticPr fontId="3"/>
  </si>
  <si>
    <t>匡秀</t>
    <rPh sb="0" eb="2">
      <t>タダヒデ</t>
    </rPh>
    <phoneticPr fontId="3"/>
  </si>
  <si>
    <t>代表者　森永洋介</t>
    <rPh sb="4" eb="6">
      <t>モリナガ</t>
    </rPh>
    <rPh sb="6" eb="8">
      <t>ヨウスケ</t>
    </rPh>
    <phoneticPr fontId="3"/>
  </si>
  <si>
    <t>　yosukem9@gmail.com</t>
    <phoneticPr fontId="3"/>
  </si>
  <si>
    <t>村田八日市ＴＣ</t>
  </si>
  <si>
    <t>む０１</t>
  </si>
  <si>
    <t>南井まどか</t>
  </si>
  <si>
    <t>澤田多佳美</t>
  </si>
  <si>
    <t>杉山春澄</t>
  </si>
  <si>
    <t>二上貴光</t>
  </si>
  <si>
    <t>山田義大</t>
  </si>
  <si>
    <t>大里</t>
  </si>
  <si>
    <t>哲哉</t>
  </si>
  <si>
    <t>大里哲哉</t>
  </si>
  <si>
    <t>川東真央</t>
  </si>
  <si>
    <t>む５０</t>
    <phoneticPr fontId="3"/>
  </si>
  <si>
    <t>草野</t>
    <phoneticPr fontId="3"/>
  </si>
  <si>
    <t>健一</t>
    <phoneticPr fontId="3"/>
  </si>
  <si>
    <t>草野健一</t>
    <phoneticPr fontId="3"/>
  </si>
  <si>
    <t>む５１</t>
    <phoneticPr fontId="3"/>
  </si>
  <si>
    <t>杉山</t>
    <phoneticPr fontId="3"/>
  </si>
  <si>
    <t>涼佑</t>
    <rPh sb="0" eb="1">
      <t>リョウ</t>
    </rPh>
    <rPh sb="1" eb="2">
      <t>スケ</t>
    </rPh>
    <phoneticPr fontId="3"/>
  </si>
  <si>
    <t>杉山涼佑</t>
    <rPh sb="0" eb="2">
      <t>スギヤマ</t>
    </rPh>
    <rPh sb="2" eb="3">
      <t>スズ</t>
    </rPh>
    <rPh sb="3" eb="4">
      <t>スケ</t>
    </rPh>
    <phoneticPr fontId="3"/>
  </si>
  <si>
    <t>彦根市</t>
    <phoneticPr fontId="3"/>
  </si>
  <si>
    <t>む５２</t>
    <phoneticPr fontId="3"/>
  </si>
  <si>
    <t>藤原　　まい</t>
    <phoneticPr fontId="3"/>
  </si>
  <si>
    <t>藤原まい</t>
    <rPh sb="0" eb="2">
      <t>フジワラ</t>
    </rPh>
    <phoneticPr fontId="3"/>
  </si>
  <si>
    <t>む５３</t>
    <phoneticPr fontId="3"/>
  </si>
  <si>
    <t>並河　康訓</t>
    <phoneticPr fontId="3"/>
  </si>
  <si>
    <t>並河康訓</t>
    <phoneticPr fontId="3"/>
  </si>
  <si>
    <t>近江八幡市</t>
    <phoneticPr fontId="3"/>
  </si>
  <si>
    <t>む５４</t>
    <phoneticPr fontId="3"/>
  </si>
  <si>
    <t>大塚　陽</t>
    <rPh sb="0" eb="2">
      <t>オオツカ</t>
    </rPh>
    <rPh sb="3" eb="4">
      <t>ヨウ</t>
    </rPh>
    <phoneticPr fontId="3"/>
  </si>
  <si>
    <t>大塚陽</t>
    <rPh sb="0" eb="2">
      <t>オオツカ</t>
    </rPh>
    <rPh sb="2" eb="3">
      <t>ヨウ</t>
    </rPh>
    <phoneticPr fontId="3"/>
  </si>
  <si>
    <t>む５５</t>
    <phoneticPr fontId="3"/>
  </si>
  <si>
    <t>出路</t>
    <rPh sb="0" eb="2">
      <t>デジ</t>
    </rPh>
    <phoneticPr fontId="3"/>
  </si>
  <si>
    <t>美乃</t>
  </si>
  <si>
    <t>む５６</t>
  </si>
  <si>
    <t>相坂　常朝</t>
    <phoneticPr fontId="3"/>
  </si>
  <si>
    <t>高田</t>
  </si>
  <si>
    <t>洋治</t>
  </si>
  <si>
    <t>プラチナ</t>
  </si>
  <si>
    <t>湖東プラチナ</t>
  </si>
  <si>
    <t>中野</t>
  </si>
  <si>
    <t>哲也</t>
  </si>
  <si>
    <t>ぷ０３</t>
  </si>
  <si>
    <t>羽田</t>
  </si>
  <si>
    <t>昭夫</t>
  </si>
  <si>
    <t>ぷ０４</t>
  </si>
  <si>
    <t>藤本</t>
  </si>
  <si>
    <t>昌彦</t>
  </si>
  <si>
    <t>ぷ０５</t>
  </si>
  <si>
    <t>安田</t>
  </si>
  <si>
    <t>ぷ０６</t>
  </si>
  <si>
    <t>吉田</t>
  </si>
  <si>
    <t>知司</t>
  </si>
  <si>
    <t>ぷ０７</t>
  </si>
  <si>
    <t>直八</t>
  </si>
  <si>
    <t>ぷ０８</t>
  </si>
  <si>
    <t>新屋</t>
  </si>
  <si>
    <t>正男</t>
  </si>
  <si>
    <t>ぷ０９</t>
  </si>
  <si>
    <t>保憲</t>
  </si>
  <si>
    <t>ぷ１０</t>
  </si>
  <si>
    <t>一男</t>
  </si>
  <si>
    <t>ぷ１１</t>
  </si>
  <si>
    <t>小柳</t>
  </si>
  <si>
    <t>寛明</t>
  </si>
  <si>
    <t>ぷ１２</t>
  </si>
  <si>
    <t>関塚</t>
  </si>
  <si>
    <t>清茂</t>
  </si>
  <si>
    <t>ぷ１３</t>
  </si>
  <si>
    <t>早川</t>
  </si>
  <si>
    <t>浩</t>
  </si>
  <si>
    <t>ぷ１４</t>
  </si>
  <si>
    <t>堀部</t>
  </si>
  <si>
    <t>品子</t>
  </si>
  <si>
    <t>ぷ１５</t>
  </si>
  <si>
    <t>森谷</t>
  </si>
  <si>
    <t>洋子</t>
  </si>
  <si>
    <t>ぷ１６</t>
  </si>
  <si>
    <t>田邉</t>
  </si>
  <si>
    <t>俊子</t>
  </si>
  <si>
    <t>ぷ１７</t>
  </si>
  <si>
    <t>堀川</t>
  </si>
  <si>
    <t>敬児</t>
  </si>
  <si>
    <t>ぷ１８</t>
  </si>
  <si>
    <t>本池</t>
  </si>
  <si>
    <t>清子</t>
  </si>
  <si>
    <t>ぷ１９</t>
  </si>
  <si>
    <t>晶枝</t>
  </si>
  <si>
    <t>ぷ２０</t>
  </si>
  <si>
    <t>鶴田</t>
  </si>
  <si>
    <t>進</t>
  </si>
  <si>
    <t>ぷ２１</t>
  </si>
  <si>
    <t>澤井</t>
  </si>
  <si>
    <t>恵子</t>
  </si>
  <si>
    <t>澤井恵子</t>
  </si>
  <si>
    <t>ぷ２２</t>
  </si>
  <si>
    <t>鈴木</t>
  </si>
  <si>
    <t>英夫</t>
  </si>
  <si>
    <t>ぷ３６</t>
  </si>
  <si>
    <t>鈴木英夫</t>
  </si>
  <si>
    <t>ぷ２３</t>
  </si>
  <si>
    <t>油利</t>
  </si>
  <si>
    <t>亨</t>
  </si>
  <si>
    <t>ぷ３７</t>
  </si>
  <si>
    <t>油利亨</t>
  </si>
  <si>
    <t>ぷ２４</t>
  </si>
  <si>
    <t>誠</t>
  </si>
  <si>
    <t>ぷ３８</t>
  </si>
  <si>
    <t>澤井誠</t>
  </si>
  <si>
    <t>ぷ２５</t>
  </si>
  <si>
    <t>早苗</t>
  </si>
  <si>
    <t>ぷ３９</t>
  </si>
  <si>
    <t>関塚早苗</t>
  </si>
  <si>
    <t>ぷ40</t>
  </si>
  <si>
    <t>仰倉</t>
  </si>
  <si>
    <t>隆男</t>
  </si>
  <si>
    <t>ぷ４０</t>
  </si>
  <si>
    <t>仰倉隆男</t>
  </si>
  <si>
    <t>ぷ４１</t>
  </si>
  <si>
    <t>羽生田</t>
  </si>
  <si>
    <t>羽生田正</t>
  </si>
  <si>
    <t>代表　国村 昌生</t>
    <rPh sb="3" eb="5">
      <t>クニムラ</t>
    </rPh>
    <rPh sb="6" eb="8">
      <t>マサオ</t>
    </rPh>
    <phoneticPr fontId="3"/>
  </si>
  <si>
    <t>kunimuram@sekisuijsuhi.co.jp</t>
    <phoneticPr fontId="3"/>
  </si>
  <si>
    <t>白井</t>
    <rPh sb="0" eb="2">
      <t>シライ</t>
    </rPh>
    <phoneticPr fontId="3"/>
  </si>
  <si>
    <t>秀幸</t>
    <rPh sb="0" eb="2">
      <t>ヒデユキ</t>
    </rPh>
    <phoneticPr fontId="3"/>
  </si>
  <si>
    <t>国村</t>
    <rPh sb="0" eb="2">
      <t>クニムラ</t>
    </rPh>
    <phoneticPr fontId="3"/>
  </si>
  <si>
    <t>昌生</t>
    <rPh sb="0" eb="2">
      <t>マサオ</t>
    </rPh>
    <phoneticPr fontId="3"/>
  </si>
  <si>
    <t>上原</t>
    <rPh sb="0" eb="2">
      <t>ウエハラ</t>
    </rPh>
    <phoneticPr fontId="3"/>
  </si>
  <si>
    <t>悠</t>
    <rPh sb="0" eb="1">
      <t>ユウ</t>
    </rPh>
    <phoneticPr fontId="3"/>
  </si>
  <si>
    <t>宮崎</t>
    <rPh sb="0" eb="2">
      <t>ミヤザキ</t>
    </rPh>
    <phoneticPr fontId="3"/>
  </si>
  <si>
    <t>大悟</t>
    <rPh sb="0" eb="2">
      <t>ダイゴ</t>
    </rPh>
    <phoneticPr fontId="3"/>
  </si>
  <si>
    <t>せ０７</t>
  </si>
  <si>
    <t>西垣</t>
    <rPh sb="0" eb="2">
      <t>ニシガキ</t>
    </rPh>
    <phoneticPr fontId="3"/>
  </si>
  <si>
    <t>学</t>
    <rPh sb="0" eb="1">
      <t>マナ</t>
    </rPh>
    <phoneticPr fontId="3"/>
  </si>
  <si>
    <t>大津市</t>
    <rPh sb="0" eb="2">
      <t>オオツ</t>
    </rPh>
    <rPh sb="2" eb="3">
      <t>シ</t>
    </rPh>
    <phoneticPr fontId="3"/>
  </si>
  <si>
    <t>代表　鹿野　雄大</t>
  </si>
  <si>
    <t>deer.field199199@gmail.com</t>
    <phoneticPr fontId="3"/>
  </si>
  <si>
    <t>高森</t>
  </si>
  <si>
    <t>美保</t>
  </si>
  <si>
    <t>孟</t>
  </si>
  <si>
    <t>巧</t>
  </si>
  <si>
    <t>博</t>
  </si>
  <si>
    <t>西村</t>
    <rPh sb="0" eb="2">
      <t>ニシムラ</t>
    </rPh>
    <phoneticPr fontId="3"/>
  </si>
  <si>
    <t>保乃実</t>
    <phoneticPr fontId="3"/>
  </si>
  <si>
    <t>長浜市</t>
    <rPh sb="0" eb="2">
      <t>ナガハマ</t>
    </rPh>
    <phoneticPr fontId="3"/>
  </si>
  <si>
    <t>藤居</t>
    <rPh sb="0" eb="2">
      <t>フジイ</t>
    </rPh>
    <phoneticPr fontId="3"/>
  </si>
  <si>
    <t>将隆</t>
    <rPh sb="0" eb="2">
      <t>マサタカ</t>
    </rPh>
    <phoneticPr fontId="3"/>
  </si>
  <si>
    <t>楠瀬</t>
    <rPh sb="0" eb="2">
      <t>クスセ</t>
    </rPh>
    <phoneticPr fontId="3"/>
  </si>
  <si>
    <t>正雄</t>
    <rPh sb="0" eb="2">
      <t>マサオ</t>
    </rPh>
    <phoneticPr fontId="3"/>
  </si>
  <si>
    <t>代表　片岡一寿</t>
    <rPh sb="0" eb="2">
      <t>ダイヒョウ</t>
    </rPh>
    <rPh sb="3" eb="5">
      <t>カタオカ</t>
    </rPh>
    <rPh sb="5" eb="7">
      <t>カズトシ</t>
    </rPh>
    <phoneticPr fontId="3"/>
  </si>
  <si>
    <t>ptkq67180＠yahoo.co.jp</t>
    <phoneticPr fontId="3"/>
  </si>
  <si>
    <t>う０２</t>
    <phoneticPr fontId="3"/>
  </si>
  <si>
    <t>進</t>
    <rPh sb="0" eb="1">
      <t>ススム</t>
    </rPh>
    <phoneticPr fontId="3"/>
  </si>
  <si>
    <t>末</t>
    <rPh sb="0" eb="1">
      <t>スエ</t>
    </rPh>
    <phoneticPr fontId="3"/>
  </si>
  <si>
    <t>末和也</t>
    <rPh sb="0" eb="1">
      <t>スエ</t>
    </rPh>
    <rPh sb="1" eb="3">
      <t>カズヤ</t>
    </rPh>
    <phoneticPr fontId="3"/>
  </si>
  <si>
    <t>堤内</t>
    <rPh sb="0" eb="1">
      <t>ツツミ</t>
    </rPh>
    <rPh sb="1" eb="2">
      <t>ウチ</t>
    </rPh>
    <phoneticPr fontId="3"/>
  </si>
  <si>
    <t>峰　</t>
    <phoneticPr fontId="3"/>
  </si>
  <si>
    <t>祥靖</t>
  </si>
  <si>
    <t>淳</t>
  </si>
  <si>
    <t>出縄</t>
    <rPh sb="0" eb="2">
      <t>イデナワ</t>
    </rPh>
    <phoneticPr fontId="3"/>
  </si>
  <si>
    <t>久子</t>
    <rPh sb="0" eb="2">
      <t>ヒサコ</t>
    </rPh>
    <phoneticPr fontId="3"/>
  </si>
  <si>
    <t>辻</t>
    <rPh sb="0" eb="1">
      <t>ツジ</t>
    </rPh>
    <phoneticPr fontId="3"/>
  </si>
  <si>
    <t>藤村</t>
    <rPh sb="0" eb="2">
      <t>フジムラ</t>
    </rPh>
    <phoneticPr fontId="3"/>
  </si>
  <si>
    <t>加代子</t>
    <rPh sb="0" eb="3">
      <t>カヨコ</t>
    </rPh>
    <phoneticPr fontId="3"/>
  </si>
  <si>
    <t>友加里</t>
    <rPh sb="0" eb="3">
      <t>ユカリ</t>
    </rPh>
    <phoneticPr fontId="3"/>
  </si>
  <si>
    <t>松本</t>
    <rPh sb="0" eb="2">
      <t>マツモト</t>
    </rPh>
    <phoneticPr fontId="3"/>
  </si>
  <si>
    <t>美緒</t>
    <rPh sb="0" eb="2">
      <t>ミオ</t>
    </rPh>
    <phoneticPr fontId="3"/>
  </si>
  <si>
    <t>牛道</t>
    <rPh sb="0" eb="1">
      <t>ウシ</t>
    </rPh>
    <rPh sb="1" eb="2">
      <t>ミチ</t>
    </rPh>
    <phoneticPr fontId="3"/>
  </si>
  <si>
    <t>雄介</t>
    <rPh sb="0" eb="2">
      <t>ユウスケ</t>
    </rPh>
    <phoneticPr fontId="3"/>
  </si>
  <si>
    <t>代表　上津慶和</t>
    <rPh sb="0" eb="2">
      <t>ダイヒョウ</t>
    </rPh>
    <rPh sb="3" eb="4">
      <t>ウワ</t>
    </rPh>
    <rPh sb="4" eb="5">
      <t>ツ</t>
    </rPh>
    <rPh sb="5" eb="7">
      <t>ヨシカズ</t>
    </rPh>
    <phoneticPr fontId="3"/>
  </si>
  <si>
    <t>smile.yu5052@gmail.com</t>
    <phoneticPr fontId="3"/>
  </si>
  <si>
    <t>アンヴァース</t>
    <phoneticPr fontId="3"/>
  </si>
  <si>
    <t>あん０１</t>
    <phoneticPr fontId="3"/>
  </si>
  <si>
    <t>片桐</t>
    <rPh sb="0" eb="2">
      <t>カタギリ</t>
    </rPh>
    <phoneticPr fontId="3"/>
  </si>
  <si>
    <t>美里</t>
    <rPh sb="0" eb="2">
      <t>ミサト</t>
    </rPh>
    <phoneticPr fontId="3"/>
  </si>
  <si>
    <t>あん０２</t>
    <phoneticPr fontId="3"/>
  </si>
  <si>
    <t>中川</t>
    <rPh sb="0" eb="2">
      <t>ナカガワ</t>
    </rPh>
    <phoneticPr fontId="3"/>
  </si>
  <si>
    <t>久江</t>
    <rPh sb="0" eb="2">
      <t>ヒサエ</t>
    </rPh>
    <phoneticPr fontId="3"/>
  </si>
  <si>
    <t>あん０３</t>
  </si>
  <si>
    <t>米澤</t>
    <rPh sb="0" eb="2">
      <t>ヨネザワ</t>
    </rPh>
    <phoneticPr fontId="3"/>
  </si>
  <si>
    <t>香澄</t>
    <rPh sb="0" eb="2">
      <t>カスミ</t>
    </rPh>
    <phoneticPr fontId="3"/>
  </si>
  <si>
    <t>あん０４</t>
  </si>
  <si>
    <t>上津</t>
    <rPh sb="0" eb="1">
      <t>ウワ</t>
    </rPh>
    <rPh sb="1" eb="2">
      <t>ツ</t>
    </rPh>
    <phoneticPr fontId="3"/>
  </si>
  <si>
    <t>慶和</t>
    <rPh sb="0" eb="2">
      <t>ヨシカズ</t>
    </rPh>
    <phoneticPr fontId="3"/>
  </si>
  <si>
    <t>あん０５</t>
  </si>
  <si>
    <t>池内</t>
    <rPh sb="0" eb="2">
      <t>イケウチ</t>
    </rPh>
    <phoneticPr fontId="3"/>
  </si>
  <si>
    <t>大道</t>
    <rPh sb="0" eb="2">
      <t>オオミチ</t>
    </rPh>
    <phoneticPr fontId="3"/>
  </si>
  <si>
    <t>あん０６</t>
  </si>
  <si>
    <t>猪飼</t>
    <rPh sb="0" eb="2">
      <t>イガイ</t>
    </rPh>
    <phoneticPr fontId="3"/>
  </si>
  <si>
    <t>尚輝</t>
    <rPh sb="0" eb="2">
      <t>ナオキ</t>
    </rPh>
    <phoneticPr fontId="3"/>
  </si>
  <si>
    <t>あん０７</t>
  </si>
  <si>
    <t>岡</t>
    <rPh sb="0" eb="1">
      <t>オカ</t>
    </rPh>
    <phoneticPr fontId="3"/>
  </si>
  <si>
    <t>栄介</t>
    <rPh sb="0" eb="1">
      <t>エイ</t>
    </rPh>
    <rPh sb="1" eb="2">
      <t>スケ</t>
    </rPh>
    <phoneticPr fontId="3"/>
  </si>
  <si>
    <t>あん０８</t>
  </si>
  <si>
    <t>西嶌</t>
    <phoneticPr fontId="3"/>
  </si>
  <si>
    <t>あん０９</t>
  </si>
  <si>
    <t>島田</t>
    <rPh sb="0" eb="2">
      <t>シマダ</t>
    </rPh>
    <phoneticPr fontId="3"/>
  </si>
  <si>
    <t>あん１０</t>
  </si>
  <si>
    <t>宮川</t>
    <rPh sb="0" eb="2">
      <t>ミヤガワ</t>
    </rPh>
    <phoneticPr fontId="3"/>
  </si>
  <si>
    <t>裕樹</t>
    <rPh sb="0" eb="2">
      <t>ユウキ</t>
    </rPh>
    <phoneticPr fontId="3"/>
  </si>
  <si>
    <t>あん１１</t>
  </si>
  <si>
    <t>渡辺</t>
    <rPh sb="0" eb="2">
      <t>ワタナベ</t>
    </rPh>
    <phoneticPr fontId="3"/>
  </si>
  <si>
    <t>智之</t>
    <rPh sb="0" eb="2">
      <t>トモノリ</t>
    </rPh>
    <phoneticPr fontId="3"/>
  </si>
  <si>
    <t>あん１２</t>
  </si>
  <si>
    <t>津曲</t>
    <rPh sb="0" eb="2">
      <t>ツマガリ</t>
    </rPh>
    <phoneticPr fontId="3"/>
  </si>
  <si>
    <t>崇志</t>
    <rPh sb="0" eb="2">
      <t>タカシ</t>
    </rPh>
    <phoneticPr fontId="3"/>
  </si>
  <si>
    <t>湖南市</t>
    <rPh sb="0" eb="2">
      <t>コナン</t>
    </rPh>
    <rPh sb="2" eb="3">
      <t>シ</t>
    </rPh>
    <phoneticPr fontId="3"/>
  </si>
  <si>
    <t>あん１３</t>
  </si>
  <si>
    <t>越智</t>
    <rPh sb="0" eb="2">
      <t>オチ</t>
    </rPh>
    <phoneticPr fontId="3"/>
  </si>
  <si>
    <t>友基</t>
    <rPh sb="0" eb="2">
      <t>トモキ</t>
    </rPh>
    <phoneticPr fontId="3"/>
  </si>
  <si>
    <t>あん１４</t>
  </si>
  <si>
    <t>辻本</t>
    <rPh sb="0" eb="2">
      <t>ツジモト</t>
    </rPh>
    <phoneticPr fontId="3"/>
  </si>
  <si>
    <t>将士</t>
    <rPh sb="0" eb="2">
      <t>マサシ</t>
    </rPh>
    <phoneticPr fontId="3"/>
  </si>
  <si>
    <t>あん１５</t>
  </si>
  <si>
    <t>原</t>
    <rPh sb="0" eb="1">
      <t>ハラ</t>
    </rPh>
    <phoneticPr fontId="3"/>
  </si>
  <si>
    <t>智則</t>
    <rPh sb="0" eb="2">
      <t>トモノリ</t>
    </rPh>
    <phoneticPr fontId="3"/>
  </si>
  <si>
    <t>あん１６</t>
  </si>
  <si>
    <t>石倉</t>
    <rPh sb="0" eb="2">
      <t>イシクラ</t>
    </rPh>
    <phoneticPr fontId="3"/>
  </si>
  <si>
    <t>あん１７</t>
  </si>
  <si>
    <t>ピーター</t>
    <phoneticPr fontId="3"/>
  </si>
  <si>
    <t>リーダー</t>
    <phoneticPr fontId="3"/>
  </si>
  <si>
    <t>あん１８</t>
  </si>
  <si>
    <t>鍋内</t>
    <rPh sb="0" eb="2">
      <t>ナベウチ</t>
    </rPh>
    <phoneticPr fontId="3"/>
  </si>
  <si>
    <t>雄樹</t>
    <rPh sb="0" eb="2">
      <t>ユウキ</t>
    </rPh>
    <phoneticPr fontId="3"/>
  </si>
  <si>
    <t>あん１９</t>
  </si>
  <si>
    <t>石内</t>
    <rPh sb="0" eb="2">
      <t>イシウチ</t>
    </rPh>
    <phoneticPr fontId="3"/>
  </si>
  <si>
    <t>伸幸</t>
    <rPh sb="0" eb="2">
      <t>ノブユキ</t>
    </rPh>
    <phoneticPr fontId="3"/>
  </si>
  <si>
    <t>あん２０</t>
  </si>
  <si>
    <t>靖之</t>
    <rPh sb="0" eb="1">
      <t>セイ</t>
    </rPh>
    <rPh sb="1" eb="2">
      <t>ユキ</t>
    </rPh>
    <phoneticPr fontId="3"/>
  </si>
  <si>
    <t>あん２１</t>
  </si>
  <si>
    <t>あん２２</t>
  </si>
  <si>
    <t>橋爪</t>
    <rPh sb="0" eb="2">
      <t>ハシヅメ</t>
    </rPh>
    <phoneticPr fontId="3"/>
  </si>
  <si>
    <t>あん２３</t>
  </si>
  <si>
    <t>佳祐</t>
    <rPh sb="0" eb="2">
      <t>ケイスケ</t>
    </rPh>
    <phoneticPr fontId="3"/>
  </si>
  <si>
    <t>あん２４</t>
  </si>
  <si>
    <t>あん２５</t>
  </si>
  <si>
    <t>あん２６</t>
  </si>
  <si>
    <t>あん２７</t>
  </si>
  <si>
    <t>末木</t>
  </si>
  <si>
    <t>久美子</t>
  </si>
  <si>
    <t>垂井町</t>
  </si>
  <si>
    <t>こ０７</t>
  </si>
  <si>
    <t>個人登録</t>
    <rPh sb="0" eb="2">
      <t>コジン</t>
    </rPh>
    <rPh sb="2" eb="4">
      <t>トウロク</t>
    </rPh>
    <phoneticPr fontId="3"/>
  </si>
  <si>
    <t>第16回ＮＥＷ　ＭＩＸ選手権大会　要項</t>
    <phoneticPr fontId="32"/>
  </si>
  <si>
    <t>３月22日(日)9時ドロー会議まで</t>
    <rPh sb="4" eb="5">
      <t>ニチ</t>
    </rPh>
    <rPh sb="6" eb="7">
      <t>ヒ</t>
    </rPh>
    <rPh sb="9" eb="10">
      <t>ジ</t>
    </rPh>
    <rPh sb="13" eb="15">
      <t>カイギ</t>
    </rPh>
    <phoneticPr fontId="3"/>
  </si>
  <si>
    <t>３月2２日(日)9時～　中野コミセン</t>
    <rPh sb="1" eb="2">
      <t>ガツ</t>
    </rPh>
    <rPh sb="4" eb="5">
      <t>ニチ</t>
    </rPh>
    <rPh sb="6" eb="7">
      <t>ヒ</t>
    </rPh>
    <rPh sb="9" eb="10">
      <t>ジ</t>
    </rPh>
    <rPh sb="12" eb="14">
      <t>ナカノ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</si>
</sst>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quot;人&quot;"/>
    <numFmt numFmtId="177" formatCode="yyyy/m/d;@"/>
    <numFmt numFmtId="178" formatCode="0&quot;円&quot;"/>
    <numFmt numFmtId="179" formatCode="0_);[Red]\(0\)"/>
  </numFmts>
  <fonts count="10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b/>
      <sz val="11"/>
      <color indexed="8"/>
      <name val="ＭＳ Ｐゴシック"/>
      <family val="3"/>
      <charset val="128"/>
    </font>
    <font>
      <b/>
      <sz val="11"/>
      <color indexed="8"/>
      <name val="HGP平成明朝体W3"/>
      <family val="1"/>
      <charset val="128"/>
    </font>
    <font>
      <b/>
      <sz val="12"/>
      <color indexed="8"/>
      <name val="HGP平成明朝体W3"/>
      <family val="1"/>
      <charset val="128"/>
    </font>
    <font>
      <b/>
      <sz val="14"/>
      <color indexed="8"/>
      <name val="HGP平成明朝体W3"/>
      <family val="1"/>
      <charset val="128"/>
    </font>
    <font>
      <b/>
      <sz val="18"/>
      <color indexed="8"/>
      <name val="ＭＳ Ｐゴシック"/>
      <family val="3"/>
      <charset val="128"/>
    </font>
    <font>
      <b/>
      <sz val="18"/>
      <color indexed="8"/>
      <name val="HGP平成明朝体W3"/>
      <family val="1"/>
      <charset val="128"/>
    </font>
    <font>
      <b/>
      <sz val="16"/>
      <color indexed="8"/>
      <name val="HGP平成明朝体W3"/>
      <family val="1"/>
      <charset val="128"/>
    </font>
    <font>
      <b/>
      <sz val="24"/>
      <color indexed="8"/>
      <name val="HGP平成明朝体W3"/>
      <family val="1"/>
      <charset val="128"/>
    </font>
    <font>
      <sz val="11"/>
      <name val="ＭＳ Ｐゴシック"/>
      <family val="3"/>
      <charset val="128"/>
    </font>
    <font>
      <b/>
      <sz val="11"/>
      <name val="ＭＳ Ｐゴシック"/>
      <family val="3"/>
      <charset val="128"/>
    </font>
    <font>
      <b/>
      <sz val="11"/>
      <color indexed="10"/>
      <name val="ＭＳ Ｐゴシック"/>
      <family val="3"/>
      <charset val="128"/>
    </font>
    <font>
      <sz val="11"/>
      <color indexed="8"/>
      <name val="ＭＳ Ｐゴシック"/>
      <family val="3"/>
      <charset val="128"/>
    </font>
    <font>
      <b/>
      <sz val="9"/>
      <color indexed="8"/>
      <name val="ＭＳ Ｐゴシック"/>
      <family val="3"/>
      <charset val="128"/>
    </font>
    <font>
      <b/>
      <sz val="11"/>
      <color indexed="8"/>
      <name val="ＭＳ ゴシック"/>
      <family val="3"/>
      <charset val="128"/>
    </font>
    <font>
      <b/>
      <sz val="11"/>
      <color indexed="10"/>
      <name val="ＭＳ ゴシック"/>
      <family val="3"/>
      <charset val="128"/>
    </font>
    <font>
      <b/>
      <sz val="12"/>
      <color indexed="8"/>
      <name val="ＭＳ Ｐゴシック"/>
      <family val="3"/>
      <charset val="128"/>
    </font>
    <font>
      <b/>
      <sz val="10"/>
      <color indexed="8"/>
      <name val="ＭＳ Ｐゴシック"/>
      <family val="3"/>
      <charset val="128"/>
    </font>
    <font>
      <b/>
      <sz val="20"/>
      <color indexed="60"/>
      <name val="Lr oSVbN"/>
      <family val="3"/>
      <charset val="128"/>
    </font>
    <font>
      <b/>
      <sz val="16"/>
      <name val="Lr oSVbN"/>
      <family val="3"/>
      <charset val="128"/>
    </font>
    <font>
      <sz val="16"/>
      <name val="Lr oSVbN"/>
      <family val="3"/>
      <charset val="128"/>
    </font>
    <font>
      <sz val="11"/>
      <name val="Lr oSVbN"/>
      <family val="3"/>
      <charset val="128"/>
    </font>
    <font>
      <b/>
      <sz val="11"/>
      <name val="Lr oSVbN"/>
      <family val="3"/>
      <charset val="128"/>
    </font>
    <font>
      <sz val="10"/>
      <name val="Lr oSVbN"/>
      <family val="3"/>
      <charset val="128"/>
    </font>
    <font>
      <sz val="8"/>
      <name val="Lr oSVbN"/>
      <family val="3"/>
      <charset val="128"/>
    </font>
    <font>
      <sz val="7"/>
      <name val="Lr oSVbN"/>
      <family val="3"/>
      <charset val="128"/>
    </font>
    <font>
      <sz val="9"/>
      <name val="Lr oSVbN"/>
      <family val="3"/>
      <charset val="128"/>
    </font>
    <font>
      <sz val="8"/>
      <name val="Century"/>
      <family val="1"/>
    </font>
    <font>
      <sz val="8"/>
      <name val="Lr"/>
      <family val="1"/>
      <charset val="128"/>
    </font>
    <font>
      <sz val="6"/>
      <name val="Lr oSVbN"/>
      <family val="3"/>
      <charset val="128"/>
    </font>
    <font>
      <b/>
      <sz val="12"/>
      <color indexed="8"/>
      <name val="Arial Unicode MS"/>
      <family val="3"/>
      <charset val="128"/>
    </font>
    <font>
      <b/>
      <sz val="12"/>
      <color indexed="10"/>
      <name val="Arial Unicode MS"/>
      <family val="3"/>
      <charset val="128"/>
    </font>
    <font>
      <b/>
      <sz val="11"/>
      <name val="Arial Unicode MS"/>
      <family val="3"/>
      <charset val="128"/>
    </font>
    <font>
      <b/>
      <sz val="12"/>
      <name val="Arial Unicode MS"/>
      <family val="3"/>
      <charset val="128"/>
    </font>
    <font>
      <b/>
      <sz val="11"/>
      <color indexed="8"/>
      <name val="Arial Unicode MS"/>
      <family val="3"/>
      <charset val="128"/>
    </font>
    <font>
      <sz val="11"/>
      <color indexed="8"/>
      <name val="Arial Unicode MS"/>
      <family val="3"/>
      <charset val="128"/>
    </font>
    <font>
      <b/>
      <sz val="16"/>
      <name val="Arial Unicode MS"/>
      <family val="3"/>
      <charset val="128"/>
    </font>
    <font>
      <b/>
      <sz val="20"/>
      <color indexed="10"/>
      <name val="Arial Unicode MS"/>
      <family val="3"/>
      <charset val="128"/>
    </font>
    <font>
      <b/>
      <sz val="10.5"/>
      <color indexed="8"/>
      <name val="Arial Unicode MS"/>
      <family val="3"/>
      <charset val="128"/>
    </font>
    <font>
      <b/>
      <sz val="12"/>
      <color indexed="10"/>
      <name val="Arial Unicode MS"/>
      <family val="3"/>
      <charset val="128"/>
    </font>
    <font>
      <b/>
      <sz val="9"/>
      <color indexed="8"/>
      <name val="HGP平成明朝体W3"/>
      <family val="1"/>
      <charset val="128"/>
    </font>
    <font>
      <b/>
      <sz val="10"/>
      <color indexed="8"/>
      <name val="HGP平成明朝体W3"/>
      <family val="1"/>
      <charset val="128"/>
    </font>
    <font>
      <b/>
      <sz val="10"/>
      <color indexed="10"/>
      <name val="HGP平成明朝体W3"/>
      <family val="1"/>
      <charset val="128"/>
    </font>
    <font>
      <b/>
      <sz val="14"/>
      <color indexed="10"/>
      <name val="HGP平成明朝体W3"/>
      <family val="1"/>
      <charset val="128"/>
    </font>
    <font>
      <b/>
      <sz val="9"/>
      <color indexed="10"/>
      <name val="ＭＳ Ｐゴシック"/>
      <family val="3"/>
      <charset val="128"/>
    </font>
    <font>
      <b/>
      <sz val="12"/>
      <color indexed="17"/>
      <name val="Arial Unicode MS"/>
      <family val="3"/>
      <charset val="128"/>
    </font>
    <font>
      <sz val="11"/>
      <color indexed="10"/>
      <name val="ＭＳ Ｐゴシック"/>
      <family val="3"/>
      <charset val="128"/>
    </font>
    <font>
      <b/>
      <sz val="12"/>
      <color indexed="12"/>
      <name val="Arial Unicode MS"/>
      <family val="3"/>
      <charset val="128"/>
    </font>
    <font>
      <b/>
      <sz val="8"/>
      <color indexed="8"/>
      <name val="HGP平成明朝体W3"/>
      <family val="1"/>
      <charset val="128"/>
    </font>
    <font>
      <b/>
      <sz val="12"/>
      <color indexed="10"/>
      <name val="HGP平成明朝体W3"/>
      <family val="1"/>
      <charset val="128"/>
    </font>
    <font>
      <b/>
      <sz val="20"/>
      <color indexed="10"/>
      <name val="HGP平成明朝体W3"/>
      <family val="1"/>
      <charset val="128"/>
    </font>
    <font>
      <b/>
      <sz val="16"/>
      <color indexed="17"/>
      <name val="Arial Unicode MS"/>
      <family val="3"/>
      <charset val="128"/>
    </font>
    <font>
      <b/>
      <sz val="14"/>
      <color indexed="12"/>
      <name val="HGP平成明朝体W3"/>
      <family val="1"/>
      <charset val="128"/>
    </font>
    <font>
      <b/>
      <sz val="16"/>
      <color indexed="12"/>
      <name val="HGP平成明朝体W3"/>
      <family val="1"/>
      <charset val="128"/>
    </font>
    <font>
      <sz val="11"/>
      <color indexed="8"/>
      <name val="Lr oSVbN"/>
      <family val="3"/>
      <charset val="128"/>
    </font>
    <font>
      <sz val="10"/>
      <color indexed="8"/>
      <name val="Lr oSVbN"/>
      <family val="3"/>
      <charset val="128"/>
    </font>
    <font>
      <sz val="9"/>
      <color indexed="8"/>
      <name val="Lr oSVbN"/>
      <family val="3"/>
      <charset val="128"/>
    </font>
    <font>
      <sz val="8"/>
      <color indexed="8"/>
      <name val="Lr oSVbN"/>
      <family val="3"/>
      <charset val="128"/>
    </font>
    <font>
      <sz val="10"/>
      <color indexed="8"/>
      <name val="Lr"/>
      <family val="1"/>
      <charset val="128"/>
    </font>
    <font>
      <sz val="8"/>
      <color indexed="8"/>
      <name val="Lr"/>
      <family val="1"/>
      <charset val="128"/>
    </font>
    <font>
      <sz val="11"/>
      <color indexed="8"/>
      <name val="ＭＳ Ｐゴシック"/>
      <family val="3"/>
      <charset val="128"/>
    </font>
    <font>
      <sz val="11"/>
      <color theme="1"/>
      <name val="ＭＳ Ｐゴシック"/>
      <family val="3"/>
      <charset val="128"/>
      <scheme val="minor"/>
    </font>
    <font>
      <sz val="10"/>
      <name val="Lr"/>
      <family val="1"/>
      <charset val="128"/>
    </font>
    <font>
      <b/>
      <sz val="11"/>
      <color theme="1"/>
      <name val="ＭＳ Ｐゴシック"/>
      <family val="3"/>
      <charset val="128"/>
      <scheme val="minor"/>
    </font>
    <font>
      <b/>
      <sz val="11"/>
      <color rgb="FFFF0000"/>
      <name val="ＭＳ Ｐゴシック"/>
      <family val="3"/>
      <charset val="128"/>
    </font>
    <font>
      <b/>
      <sz val="11"/>
      <color theme="1"/>
      <name val="ＭＳ Ｐゴシック"/>
      <family val="3"/>
      <charset val="128"/>
    </font>
    <font>
      <b/>
      <sz val="9"/>
      <color rgb="FFFF0000"/>
      <name val="ＭＳ Ｐゴシック"/>
      <family val="3"/>
      <charset val="128"/>
    </font>
    <font>
      <b/>
      <sz val="11"/>
      <color indexed="17"/>
      <name val="ＭＳ Ｐゴシック"/>
      <family val="3"/>
      <charset val="128"/>
    </font>
    <font>
      <sz val="11"/>
      <color theme="1"/>
      <name val="ＭＳ Ｐゴシック"/>
      <family val="3"/>
      <charset val="128"/>
    </font>
    <font>
      <u/>
      <sz val="11"/>
      <color theme="10"/>
      <name val="ＭＳ Ｐゴシック"/>
      <family val="3"/>
      <charset val="128"/>
    </font>
    <font>
      <u/>
      <sz val="12"/>
      <color theme="10"/>
      <name val="Meiryo UI"/>
      <family val="3"/>
      <charset val="128"/>
    </font>
    <font>
      <b/>
      <sz val="11"/>
      <color rgb="FFFF0000"/>
      <name val="Lr oSVbN"/>
      <family val="3"/>
      <charset val="128"/>
    </font>
    <font>
      <b/>
      <sz val="10"/>
      <color rgb="FFFF0000"/>
      <name val="Lr oSVbN"/>
      <family val="3"/>
      <charset val="128"/>
    </font>
    <font>
      <b/>
      <sz val="9"/>
      <color rgb="FFFF0000"/>
      <name val="Lr oSVbN"/>
      <family val="3"/>
      <charset val="128"/>
    </font>
    <font>
      <b/>
      <sz val="8"/>
      <color rgb="FFFF0000"/>
      <name val="Lr oSVbN"/>
      <family val="3"/>
      <charset val="128"/>
    </font>
    <font>
      <b/>
      <sz val="10"/>
      <color rgb="FFFF0000"/>
      <name val="Lr"/>
      <family val="1"/>
      <charset val="128"/>
    </font>
    <font>
      <sz val="11"/>
      <color theme="1"/>
      <name val="Arial Unicode MS"/>
      <family val="3"/>
      <charset val="128"/>
    </font>
    <font>
      <b/>
      <sz val="12"/>
      <color theme="1"/>
      <name val="Arial Unicode MS"/>
      <family val="3"/>
      <charset val="128"/>
    </font>
    <font>
      <b/>
      <sz val="12"/>
      <color rgb="FFFF0000"/>
      <name val="Arial Unicode MS"/>
      <family val="3"/>
      <charset val="128"/>
    </font>
    <font>
      <sz val="11"/>
      <color rgb="FFFF0000"/>
      <name val="ＭＳ Ｐゴシック"/>
      <family val="3"/>
      <charset val="128"/>
    </font>
    <font>
      <b/>
      <sz val="9"/>
      <color theme="1"/>
      <name val="ＭＳ Ｐゴシック"/>
      <family val="3"/>
      <charset val="128"/>
    </font>
    <font>
      <b/>
      <sz val="11"/>
      <name val="ＭＳ Ｐゴシック"/>
      <family val="3"/>
      <charset val="128"/>
      <scheme val="minor"/>
    </font>
    <font>
      <b/>
      <sz val="11"/>
      <color rgb="FFFF0000"/>
      <name val="ＭＳ Ｐゴシック"/>
      <family val="3"/>
      <charset val="128"/>
      <scheme val="minor"/>
    </font>
    <font>
      <b/>
      <sz val="18"/>
      <color indexed="12"/>
      <name val="ＭＳ Ｐゴシック"/>
      <family val="3"/>
      <charset val="128"/>
    </font>
    <font>
      <b/>
      <sz val="14"/>
      <color indexed="17"/>
      <name val="ＭＳ Ｐゴシック"/>
      <family val="3"/>
      <charset val="128"/>
    </font>
    <font>
      <b/>
      <sz val="14"/>
      <color indexed="10"/>
      <name val="ＭＳ Ｐゴシック"/>
      <family val="3"/>
      <charset val="128"/>
    </font>
    <font>
      <b/>
      <sz val="11"/>
      <color theme="1"/>
      <name val="Lr oSVbN"/>
      <family val="3"/>
      <charset val="128"/>
    </font>
    <font>
      <b/>
      <sz val="10"/>
      <color theme="1"/>
      <name val="Lr oSVbN"/>
      <family val="3"/>
      <charset val="128"/>
    </font>
    <font>
      <b/>
      <sz val="9"/>
      <color theme="1"/>
      <name val="Lr oSVbN"/>
      <family val="3"/>
      <charset val="128"/>
    </font>
    <font>
      <b/>
      <sz val="8"/>
      <color theme="1"/>
      <name val="Lr oSVbN"/>
      <family val="3"/>
      <charset val="128"/>
    </font>
    <font>
      <b/>
      <sz val="10"/>
      <color theme="1"/>
      <name val="Lr"/>
      <family val="1"/>
      <charset val="128"/>
    </font>
    <font>
      <b/>
      <sz val="10"/>
      <name val="ＭＳ Ｐゴシック"/>
      <family val="3"/>
      <charset val="128"/>
    </font>
    <font>
      <b/>
      <sz val="11"/>
      <name val="MS PGothic"/>
      <family val="3"/>
      <charset val="128"/>
    </font>
    <font>
      <b/>
      <sz val="11"/>
      <color theme="1"/>
      <name val="MS PGothic"/>
      <family val="3"/>
      <charset val="128"/>
    </font>
    <font>
      <b/>
      <sz val="11"/>
      <color rgb="FF000000"/>
      <name val="MS PGothic"/>
      <family val="3"/>
      <charset val="128"/>
    </font>
    <font>
      <b/>
      <sz val="9"/>
      <color rgb="FF000000"/>
      <name val="MS PGothic"/>
      <family val="3"/>
      <charset val="128"/>
    </font>
    <font>
      <b/>
      <sz val="11"/>
      <color rgb="FFFF0000"/>
      <name val="MS PGothic"/>
      <family val="3"/>
      <charset val="128"/>
    </font>
    <font>
      <b/>
      <sz val="11"/>
      <color rgb="FF92D050"/>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theme="0"/>
        <bgColor indexed="64"/>
      </patternFill>
    </fill>
  </fills>
  <borders count="8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style="medium">
        <color indexed="64"/>
      </right>
      <top style="thin">
        <color indexed="64"/>
      </top>
      <bottom style="hair">
        <color indexed="64"/>
      </bottom>
      <diagonal/>
    </border>
    <border>
      <left style="medium">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medium">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hair">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dotted">
        <color indexed="64"/>
      </right>
      <top style="hair">
        <color indexed="64"/>
      </top>
      <bottom style="thin">
        <color indexed="64"/>
      </bottom>
      <diagonal/>
    </border>
    <border>
      <left/>
      <right style="dotted">
        <color indexed="64"/>
      </right>
      <top style="thin">
        <color indexed="64"/>
      </top>
      <bottom style="hair">
        <color indexed="64"/>
      </bottom>
      <diagonal/>
    </border>
    <border>
      <left/>
      <right style="medium">
        <color indexed="64"/>
      </right>
      <top/>
      <bottom/>
      <diagonal/>
    </border>
    <border>
      <left style="dotted">
        <color indexed="64"/>
      </left>
      <right/>
      <top style="hair">
        <color indexed="64"/>
      </top>
      <bottom style="medium">
        <color indexed="64"/>
      </bottom>
      <diagonal/>
    </border>
    <border>
      <left/>
      <right style="dotted">
        <color indexed="64"/>
      </right>
      <top style="hair">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style="thin">
        <color indexed="64"/>
      </top>
      <bottom/>
      <diagonal/>
    </border>
    <border>
      <left/>
      <right/>
      <top style="thin">
        <color indexed="64"/>
      </top>
      <bottom style="hair">
        <color indexed="64"/>
      </bottom>
      <diagonal/>
    </border>
    <border>
      <left/>
      <right/>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style="hair">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hair">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top style="thin">
        <color indexed="64"/>
      </top>
      <bottom/>
      <diagonal/>
    </border>
    <border>
      <left/>
      <right/>
      <top style="thin">
        <color indexed="64"/>
      </top>
      <bottom/>
      <diagonal/>
    </border>
    <border>
      <left style="dotted">
        <color indexed="64"/>
      </left>
      <right style="dotted">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thin">
        <color indexed="64"/>
      </top>
      <bottom/>
      <diagonal/>
    </border>
    <border>
      <left style="medium">
        <color indexed="64"/>
      </left>
      <right/>
      <top/>
      <bottom style="thin">
        <color indexed="64"/>
      </bottom>
      <diagonal/>
    </border>
    <border>
      <left style="dotted">
        <color indexed="64"/>
      </left>
      <right/>
      <top/>
      <bottom style="hair">
        <color indexed="64"/>
      </bottom>
      <diagonal/>
    </border>
    <border>
      <left/>
      <right style="dotted">
        <color indexed="64"/>
      </right>
      <top/>
      <bottom style="thin">
        <color indexed="64"/>
      </bottom>
      <diagonal/>
    </border>
    <border>
      <left style="dotted">
        <color indexed="64"/>
      </left>
      <right style="thin">
        <color indexed="64"/>
      </right>
      <top style="hair">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8"/>
      </right>
      <top/>
      <bottom/>
      <diagonal/>
    </border>
    <border>
      <left style="dotted">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indexed="64"/>
      </right>
      <top/>
      <bottom style="medium">
        <color indexed="64"/>
      </bottom>
      <diagonal/>
    </border>
    <border>
      <left/>
      <right style="dotted">
        <color indexed="64"/>
      </right>
      <top/>
      <bottom/>
      <diagonal/>
    </border>
    <border>
      <left style="medium">
        <color rgb="FFFF0000"/>
      </left>
      <right/>
      <top/>
      <bottom/>
      <diagonal/>
    </border>
    <border>
      <left/>
      <right/>
      <top style="medium">
        <color rgb="FFFF0000"/>
      </top>
      <bottom/>
      <diagonal/>
    </border>
    <border>
      <left/>
      <right style="medium">
        <color rgb="FFFF0000"/>
      </right>
      <top/>
      <bottom/>
      <diagonal/>
    </border>
    <border>
      <left/>
      <right/>
      <top/>
      <bottom style="medium">
        <color rgb="FFFF0000"/>
      </bottom>
      <diagonal/>
    </border>
  </borders>
  <cellStyleXfs count="35">
    <xf numFmtId="0" fontId="0" fillId="0" borderId="0">
      <alignment vertical="center"/>
    </xf>
    <xf numFmtId="0" fontId="15" fillId="0" borderId="0">
      <alignment vertical="center"/>
    </xf>
    <xf numFmtId="6" fontId="15" fillId="0" borderId="0" applyFont="0" applyFill="0" applyBorder="0" applyAlignment="0" applyProtection="0">
      <alignment vertical="center"/>
    </xf>
    <xf numFmtId="0" fontId="1" fillId="0" borderId="0">
      <alignment vertical="center"/>
    </xf>
    <xf numFmtId="0" fontId="64" fillId="0" borderId="0">
      <alignment vertical="center"/>
    </xf>
    <xf numFmtId="0" fontId="12" fillId="0" borderId="0">
      <alignment vertical="center"/>
    </xf>
    <xf numFmtId="0" fontId="12" fillId="0" borderId="0" applyProtection="0">
      <alignment vertical="center"/>
    </xf>
    <xf numFmtId="0" fontId="12" fillId="0" borderId="0" applyProtection="0">
      <alignment vertical="center"/>
    </xf>
    <xf numFmtId="0" fontId="12" fillId="0" borderId="0" applyProtection="0">
      <alignment vertical="center"/>
    </xf>
    <xf numFmtId="0" fontId="64" fillId="0" borderId="0">
      <alignment vertical="center"/>
    </xf>
    <xf numFmtId="0" fontId="2" fillId="0" borderId="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pplyProtection="0">
      <alignment vertical="center"/>
    </xf>
    <xf numFmtId="0" fontId="12" fillId="0" borderId="0"/>
    <xf numFmtId="0" fontId="12" fillId="0" borderId="0" applyProtection="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pplyProtection="0">
      <alignment vertical="center"/>
    </xf>
    <xf numFmtId="0" fontId="1" fillId="0" borderId="0">
      <alignment vertical="center"/>
    </xf>
    <xf numFmtId="0" fontId="72" fillId="0" borderId="0" applyNumberFormat="0" applyFill="0" applyBorder="0" applyAlignment="0" applyProtection="0">
      <alignment vertical="top"/>
      <protection locked="0"/>
    </xf>
    <xf numFmtId="0" fontId="12" fillId="0" borderId="0"/>
    <xf numFmtId="0" fontId="1" fillId="0" borderId="0">
      <alignment vertical="center"/>
    </xf>
    <xf numFmtId="0" fontId="12"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cellStyleXfs>
  <cellXfs count="596">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4" fillId="0" borderId="0" xfId="0" applyFont="1">
      <alignment vertical="center"/>
    </xf>
    <xf numFmtId="0" fontId="4" fillId="0" borderId="0" xfId="0" applyFont="1" applyAlignment="1">
      <alignment horizontal="right"/>
    </xf>
    <xf numFmtId="176" fontId="13" fillId="0" borderId="0" xfId="16" applyNumberFormat="1" applyFont="1">
      <alignment vertical="center"/>
    </xf>
    <xf numFmtId="10" fontId="13" fillId="0" borderId="0" xfId="16" applyNumberFormat="1" applyFont="1">
      <alignment vertical="center"/>
    </xf>
    <xf numFmtId="0" fontId="4" fillId="0" borderId="0" xfId="16" applyFont="1" applyAlignment="1">
      <alignment horizontal="right" vertical="center"/>
    </xf>
    <xf numFmtId="0" fontId="16" fillId="0" borderId="0" xfId="16" applyFont="1">
      <alignment vertical="center"/>
    </xf>
    <xf numFmtId="0" fontId="13" fillId="0" borderId="0" xfId="18" applyFont="1"/>
    <xf numFmtId="0" fontId="21" fillId="2" borderId="0" xfId="0" applyFont="1" applyFill="1" applyAlignment="1"/>
    <xf numFmtId="0" fontId="22" fillId="2" borderId="0" xfId="0" applyFont="1" applyFill="1" applyAlignment="1"/>
    <xf numFmtId="0" fontId="23" fillId="2" borderId="0" xfId="0" applyFont="1" applyFill="1" applyAlignment="1"/>
    <xf numFmtId="0" fontId="24" fillId="2" borderId="0" xfId="0" applyFont="1" applyFill="1" applyAlignment="1"/>
    <xf numFmtId="0" fontId="33" fillId="0" borderId="0" xfId="0" applyFont="1">
      <alignment vertical="center"/>
    </xf>
    <xf numFmtId="0" fontId="34" fillId="0" borderId="0" xfId="0" applyFont="1">
      <alignment vertical="center"/>
    </xf>
    <xf numFmtId="0" fontId="35" fillId="0" borderId="0" xfId="0" applyFont="1" applyAlignment="1"/>
    <xf numFmtId="0" fontId="36" fillId="0" borderId="0" xfId="0" applyFont="1" applyAlignment="1">
      <alignment horizontal="left" indent="1"/>
    </xf>
    <xf numFmtId="0" fontId="37" fillId="0" borderId="0" xfId="0" applyFont="1">
      <alignment vertical="center"/>
    </xf>
    <xf numFmtId="0" fontId="38" fillId="0" borderId="0" xfId="0" applyFont="1">
      <alignment vertical="center"/>
    </xf>
    <xf numFmtId="0" fontId="35" fillId="0" borderId="1" xfId="0" applyFont="1" applyBorder="1" applyAlignment="1"/>
    <xf numFmtId="0" fontId="35" fillId="0" borderId="2" xfId="0" applyFont="1" applyBorder="1" applyAlignment="1"/>
    <xf numFmtId="0" fontId="35" fillId="0" borderId="3" xfId="0" applyFont="1" applyBorder="1" applyAlignment="1"/>
    <xf numFmtId="0" fontId="39" fillId="0" borderId="4" xfId="0" applyFont="1" applyBorder="1" applyAlignment="1">
      <alignment horizontal="left"/>
    </xf>
    <xf numFmtId="0" fontId="35" fillId="0" borderId="5" xfId="0" applyFont="1" applyBorder="1" applyAlignment="1"/>
    <xf numFmtId="0" fontId="35" fillId="0" borderId="5" xfId="0" applyFont="1" applyBorder="1" applyAlignment="1">
      <alignment horizontal="center"/>
    </xf>
    <xf numFmtId="0" fontId="35" fillId="0" borderId="6" xfId="0" applyFont="1" applyBorder="1" applyAlignment="1"/>
    <xf numFmtId="0" fontId="41" fillId="0" borderId="0" xfId="0" applyFont="1">
      <alignment vertical="center"/>
    </xf>
    <xf numFmtId="0" fontId="33" fillId="0" borderId="0" xfId="0" applyFont="1" applyAlignment="1">
      <alignment horizontal="right" vertical="center"/>
    </xf>
    <xf numFmtId="0" fontId="43" fillId="0" borderId="0" xfId="0" applyFont="1" applyAlignment="1">
      <alignment horizontal="center"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44" fillId="0" borderId="0" xfId="0" applyFont="1" applyAlignment="1">
      <alignment horizontal="center"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6" fillId="0" borderId="0" xfId="0" applyFont="1">
      <alignment vertical="center"/>
    </xf>
    <xf numFmtId="0" fontId="7" fillId="0" borderId="15" xfId="0" applyFont="1" applyBorder="1">
      <alignment vertical="center"/>
    </xf>
    <xf numFmtId="0" fontId="7" fillId="0" borderId="13" xfId="0" applyFont="1" applyBorder="1">
      <alignment vertical="center"/>
    </xf>
    <xf numFmtId="0" fontId="0" fillId="2" borderId="0" xfId="0" applyFill="1">
      <alignment vertical="center"/>
    </xf>
    <xf numFmtId="0" fontId="25" fillId="2" borderId="16" xfId="0" applyFont="1" applyFill="1" applyBorder="1" applyAlignment="1">
      <alignment horizontal="center"/>
    </xf>
    <xf numFmtId="0" fontId="25" fillId="2" borderId="17" xfId="0" applyFont="1" applyFill="1" applyBorder="1" applyAlignment="1">
      <alignment horizontal="center"/>
    </xf>
    <xf numFmtId="0" fontId="4" fillId="0" borderId="0" xfId="16" applyFont="1" applyAlignment="1">
      <alignment horizontal="left" vertical="center" shrinkToFit="1"/>
    </xf>
    <xf numFmtId="0" fontId="14" fillId="0" borderId="0" xfId="16" applyFont="1" applyAlignment="1">
      <alignment horizontal="left" vertical="center" shrinkToFit="1"/>
    </xf>
    <xf numFmtId="0" fontId="13" fillId="0" borderId="0" xfId="19" applyFont="1">
      <alignment vertical="center"/>
    </xf>
    <xf numFmtId="0" fontId="20" fillId="0" borderId="0" xfId="16" applyFont="1">
      <alignment vertical="center"/>
    </xf>
    <xf numFmtId="0" fontId="46" fillId="0" borderId="18" xfId="0" applyFont="1" applyBorder="1" applyAlignment="1">
      <alignment horizontal="center" vertical="center"/>
    </xf>
    <xf numFmtId="0" fontId="48" fillId="0" borderId="0" xfId="0" applyFont="1" applyAlignment="1">
      <alignment horizontal="left" indent="1"/>
    </xf>
    <xf numFmtId="0" fontId="7" fillId="0" borderId="19" xfId="0" applyFont="1" applyBorder="1" applyAlignment="1">
      <alignment horizontal="center" vertical="center"/>
    </xf>
    <xf numFmtId="0" fontId="19" fillId="0" borderId="0" xfId="0" applyFont="1">
      <alignment vertical="center"/>
    </xf>
    <xf numFmtId="0" fontId="45" fillId="0" borderId="23" xfId="0" applyFont="1" applyBorder="1" applyAlignment="1">
      <alignment horizontal="center" vertical="center"/>
    </xf>
    <xf numFmtId="0" fontId="51" fillId="0" borderId="0" xfId="0" applyFont="1" applyAlignment="1">
      <alignment horizontal="center" vertical="center"/>
    </xf>
    <xf numFmtId="0" fontId="6"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0" fillId="0" borderId="20"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8" xfId="0" applyFont="1" applyBorder="1" applyAlignment="1">
      <alignment horizontal="center" vertical="center"/>
    </xf>
    <xf numFmtId="0" fontId="46" fillId="0" borderId="30" xfId="0" applyFont="1" applyBorder="1" applyAlignment="1">
      <alignment horizontal="center" vertical="center"/>
    </xf>
    <xf numFmtId="0" fontId="7" fillId="0" borderId="31" xfId="0" applyFont="1" applyBorder="1">
      <alignment vertical="center"/>
    </xf>
    <xf numFmtId="178" fontId="6" fillId="0" borderId="0" xfId="0" applyNumberFormat="1" applyFont="1">
      <alignment vertical="center"/>
    </xf>
    <xf numFmtId="0" fontId="11" fillId="0" borderId="0" xfId="0" applyFont="1" applyAlignment="1">
      <alignment horizontal="center" vertical="center"/>
    </xf>
    <xf numFmtId="0" fontId="9" fillId="0" borderId="0" xfId="0" applyFont="1" applyAlignment="1">
      <alignment horizontal="center" vertical="center"/>
    </xf>
    <xf numFmtId="0" fontId="7" fillId="0" borderId="0" xfId="0" applyFont="1">
      <alignment vertical="center"/>
    </xf>
    <xf numFmtId="0" fontId="4" fillId="0" borderId="33" xfId="0" applyFont="1" applyBorder="1">
      <alignment vertical="center"/>
    </xf>
    <xf numFmtId="0" fontId="7" fillId="0" borderId="34" xfId="0" applyFont="1" applyBorder="1" applyAlignment="1">
      <alignment horizontal="right" vertical="center"/>
    </xf>
    <xf numFmtId="0" fontId="13" fillId="0" borderId="0" xfId="16" applyFont="1" applyAlignment="1">
      <alignment horizontal="left" vertical="center"/>
    </xf>
    <xf numFmtId="0" fontId="0" fillId="2" borderId="20"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2" borderId="38" xfId="0" applyFill="1" applyBorder="1">
      <alignment vertical="center"/>
    </xf>
    <xf numFmtId="0" fontId="13" fillId="0" borderId="0" xfId="17" applyFont="1"/>
    <xf numFmtId="0" fontId="5" fillId="0" borderId="20" xfId="0" applyFont="1" applyBorder="1">
      <alignment vertical="center"/>
    </xf>
    <xf numFmtId="0" fontId="7" fillId="0" borderId="39" xfId="0" applyFont="1" applyBorder="1">
      <alignment vertical="center"/>
    </xf>
    <xf numFmtId="0" fontId="7" fillId="0" borderId="40" xfId="0" applyFont="1" applyBorder="1" applyAlignment="1">
      <alignment horizontal="center" vertical="center"/>
    </xf>
    <xf numFmtId="0" fontId="7" fillId="0" borderId="41" xfId="0" applyFont="1" applyBorder="1">
      <alignment vertical="center"/>
    </xf>
    <xf numFmtId="0" fontId="7" fillId="0" borderId="42" xfId="0" applyFont="1" applyBorder="1" applyAlignment="1">
      <alignment horizontal="right" vertical="center"/>
    </xf>
    <xf numFmtId="0" fontId="7" fillId="0" borderId="41" xfId="0" applyFont="1" applyBorder="1" applyAlignment="1">
      <alignment horizontal="right" vertical="center"/>
    </xf>
    <xf numFmtId="0" fontId="7" fillId="0" borderId="43" xfId="0" applyFont="1" applyBorder="1" applyAlignment="1">
      <alignment horizontal="right" vertical="center"/>
    </xf>
    <xf numFmtId="0" fontId="7" fillId="0" borderId="44" xfId="0" applyFont="1" applyBorder="1" applyAlignment="1">
      <alignment horizontal="right" vertical="center"/>
    </xf>
    <xf numFmtId="0" fontId="7" fillId="0" borderId="46" xfId="0" applyFont="1" applyBorder="1">
      <alignment vertical="center"/>
    </xf>
    <xf numFmtId="0" fontId="7" fillId="0" borderId="47" xfId="0" applyFont="1" applyBorder="1" applyAlignment="1">
      <alignment horizontal="center" vertical="center"/>
    </xf>
    <xf numFmtId="0" fontId="46" fillId="0" borderId="47" xfId="0" applyFont="1" applyBorder="1" applyAlignment="1">
      <alignment horizontal="center" vertical="center"/>
    </xf>
    <xf numFmtId="0" fontId="7" fillId="0" borderId="24" xfId="0" applyFont="1" applyBorder="1">
      <alignment vertical="center"/>
    </xf>
    <xf numFmtId="0" fontId="9" fillId="0" borderId="2" xfId="0" applyFont="1" applyBorder="1" applyAlignment="1">
      <alignment horizontal="center" vertical="center"/>
    </xf>
    <xf numFmtId="0" fontId="7" fillId="0" borderId="2" xfId="0" applyFont="1" applyBorder="1">
      <alignment vertical="center"/>
    </xf>
    <xf numFmtId="0" fontId="7" fillId="0" borderId="26" xfId="0" applyFont="1" applyBorder="1" applyAlignment="1">
      <alignment horizontal="right" vertical="center"/>
    </xf>
    <xf numFmtId="0" fontId="6" fillId="0" borderId="14" xfId="0" applyFont="1" applyBorder="1">
      <alignment vertical="center"/>
    </xf>
    <xf numFmtId="0" fontId="6" fillId="0" borderId="43" xfId="0" applyFont="1" applyBorder="1">
      <alignment vertical="center"/>
    </xf>
    <xf numFmtId="0" fontId="6" fillId="0" borderId="27" xfId="0" applyFont="1" applyBorder="1">
      <alignment vertical="center"/>
    </xf>
    <xf numFmtId="0" fontId="34" fillId="0" borderId="0" xfId="0" applyFont="1" applyAlignment="1">
      <alignment horizontal="left" vertical="center"/>
    </xf>
    <xf numFmtId="49" fontId="13" fillId="0" borderId="0" xfId="16" applyNumberFormat="1" applyFont="1">
      <alignment vertical="center"/>
    </xf>
    <xf numFmtId="0" fontId="14" fillId="0" borderId="0" xfId="16" applyFont="1">
      <alignment vertical="center"/>
    </xf>
    <xf numFmtId="0" fontId="13" fillId="0" borderId="0" xfId="0" applyFont="1" applyAlignment="1"/>
    <xf numFmtId="0" fontId="47" fillId="0" borderId="0" xfId="16" applyFont="1">
      <alignment vertical="center"/>
    </xf>
    <xf numFmtId="0" fontId="4" fillId="0" borderId="0" xfId="16" applyFont="1">
      <alignment vertical="center"/>
    </xf>
    <xf numFmtId="0" fontId="4" fillId="0" borderId="0" xfId="0" applyFont="1" applyAlignment="1"/>
    <xf numFmtId="0" fontId="13" fillId="0" borderId="0" xfId="16" applyFont="1" applyAlignment="1">
      <alignment horizontal="right" vertical="center"/>
    </xf>
    <xf numFmtId="0" fontId="17" fillId="0" borderId="0" xfId="0" applyFont="1" applyAlignment="1">
      <alignment horizontal="left"/>
    </xf>
    <xf numFmtId="0" fontId="4" fillId="0" borderId="0" xfId="0" applyFont="1" applyAlignment="1">
      <alignment horizontal="left"/>
    </xf>
    <xf numFmtId="0" fontId="14" fillId="0" borderId="0" xfId="16" applyFont="1" applyAlignment="1">
      <alignment horizontal="left" vertical="center"/>
    </xf>
    <xf numFmtId="0" fontId="63" fillId="2" borderId="35" xfId="0" applyFont="1" applyFill="1" applyBorder="1">
      <alignment vertical="center"/>
    </xf>
    <xf numFmtId="0" fontId="63" fillId="2" borderId="37" xfId="0" applyFont="1" applyFill="1" applyBorder="1">
      <alignment vertical="center"/>
    </xf>
    <xf numFmtId="0" fontId="63" fillId="2" borderId="38" xfId="0" applyFont="1" applyFill="1" applyBorder="1">
      <alignment vertical="center"/>
    </xf>
    <xf numFmtId="0" fontId="63" fillId="2" borderId="36" xfId="0" applyFont="1" applyFill="1" applyBorder="1">
      <alignment vertical="center"/>
    </xf>
    <xf numFmtId="0" fontId="7" fillId="0" borderId="49" xfId="0" applyFont="1" applyBorder="1" applyAlignment="1">
      <alignment horizontal="center" vertical="center"/>
    </xf>
    <xf numFmtId="0" fontId="46" fillId="0" borderId="22" xfId="0" applyFont="1" applyBorder="1" applyAlignment="1">
      <alignment horizontal="center" vertical="center"/>
    </xf>
    <xf numFmtId="0" fontId="46" fillId="0" borderId="76" xfId="0" applyFont="1" applyBorder="1" applyAlignment="1">
      <alignment horizontal="center" vertical="center"/>
    </xf>
    <xf numFmtId="0" fontId="7" fillId="0" borderId="77" xfId="0" applyFont="1" applyBorder="1" applyAlignment="1">
      <alignment horizontal="right" vertical="center"/>
    </xf>
    <xf numFmtId="0" fontId="7" fillId="0" borderId="32" xfId="0" applyFont="1" applyBorder="1" applyAlignment="1">
      <alignment horizontal="right" vertical="center"/>
    </xf>
    <xf numFmtId="0" fontId="7" fillId="0" borderId="48" xfId="0" applyFont="1" applyBorder="1" applyAlignment="1">
      <alignment horizontal="right" vertical="center"/>
    </xf>
    <xf numFmtId="0" fontId="7" fillId="0" borderId="78" xfId="0" applyFont="1" applyBorder="1">
      <alignment vertical="center"/>
    </xf>
    <xf numFmtId="0" fontId="12" fillId="2" borderId="35" xfId="0" applyFont="1" applyFill="1" applyBorder="1">
      <alignment vertical="center"/>
    </xf>
    <xf numFmtId="0" fontId="12" fillId="2" borderId="37" xfId="0" applyFont="1" applyFill="1" applyBorder="1">
      <alignment vertical="center"/>
    </xf>
    <xf numFmtId="0" fontId="12" fillId="2" borderId="38" xfId="0" applyFont="1" applyFill="1" applyBorder="1">
      <alignment vertical="center"/>
    </xf>
    <xf numFmtId="0" fontId="12" fillId="2" borderId="36" xfId="0" applyFont="1" applyFill="1" applyBorder="1">
      <alignment vertical="center"/>
    </xf>
    <xf numFmtId="0" fontId="19" fillId="0" borderId="0" xfId="16" applyFont="1" applyAlignment="1">
      <alignment horizontal="center" vertical="center"/>
    </xf>
    <xf numFmtId="0" fontId="67" fillId="0" borderId="0" xfId="16" applyFont="1">
      <alignment vertical="center"/>
    </xf>
    <xf numFmtId="0" fontId="13" fillId="0" borderId="0" xfId="20" applyFont="1">
      <alignment vertical="center"/>
    </xf>
    <xf numFmtId="0" fontId="4" fillId="0" borderId="0" xfId="20" applyFont="1" applyAlignment="1">
      <alignment horizontal="right"/>
    </xf>
    <xf numFmtId="0" fontId="14" fillId="0" borderId="0" xfId="20" applyFont="1">
      <alignment vertical="center"/>
    </xf>
    <xf numFmtId="0" fontId="14" fillId="0" borderId="0" xfId="21" applyFont="1">
      <alignment vertical="center"/>
    </xf>
    <xf numFmtId="0" fontId="68" fillId="0" borderId="0" xfId="20" applyFont="1">
      <alignment vertical="center"/>
    </xf>
    <xf numFmtId="0" fontId="14" fillId="0" borderId="0" xfId="22" applyFont="1">
      <alignment vertical="center"/>
    </xf>
    <xf numFmtId="0" fontId="4" fillId="0" borderId="0" xfId="22" applyFont="1">
      <alignment vertical="center"/>
    </xf>
    <xf numFmtId="0" fontId="0" fillId="0" borderId="0" xfId="23" applyFont="1" applyAlignment="1"/>
    <xf numFmtId="0" fontId="67" fillId="0" borderId="0" xfId="16" applyFont="1" applyAlignment="1">
      <alignment horizontal="left" vertical="center" shrinkToFit="1"/>
    </xf>
    <xf numFmtId="0" fontId="4" fillId="0" borderId="0" xfId="23" applyFont="1" applyAlignment="1"/>
    <xf numFmtId="0" fontId="67" fillId="0" borderId="0" xfId="23" applyFont="1">
      <alignment vertical="center"/>
    </xf>
    <xf numFmtId="0" fontId="69" fillId="0" borderId="0" xfId="16" applyFont="1">
      <alignment vertical="center"/>
    </xf>
    <xf numFmtId="0" fontId="14" fillId="0" borderId="0" xfId="24" applyFont="1">
      <alignment vertical="center"/>
    </xf>
    <xf numFmtId="0" fontId="70" fillId="0" borderId="0" xfId="16" applyFont="1">
      <alignment vertical="center"/>
    </xf>
    <xf numFmtId="0" fontId="13" fillId="4" borderId="0" xfId="16" applyFont="1" applyFill="1">
      <alignment vertical="center"/>
    </xf>
    <xf numFmtId="0" fontId="13" fillId="4" borderId="0" xfId="16" applyFont="1" applyFill="1" applyAlignment="1">
      <alignment horizontal="center" vertical="center"/>
    </xf>
    <xf numFmtId="0" fontId="13" fillId="4" borderId="0" xfId="16" applyFont="1" applyFill="1" applyAlignment="1">
      <alignment horizontal="right" vertical="center"/>
    </xf>
    <xf numFmtId="0" fontId="68" fillId="0" borderId="0" xfId="16" applyFont="1">
      <alignment vertical="center"/>
    </xf>
    <xf numFmtId="0" fontId="4" fillId="0" borderId="0" xfId="23" applyFont="1">
      <alignment vertical="center"/>
    </xf>
    <xf numFmtId="0" fontId="67" fillId="0" borderId="0" xfId="16" applyFont="1" applyAlignment="1">
      <alignment horizontal="left" vertical="center"/>
    </xf>
    <xf numFmtId="0" fontId="4" fillId="0" borderId="0" xfId="22" applyFont="1" applyAlignment="1">
      <alignment horizontal="left" vertical="center"/>
    </xf>
    <xf numFmtId="0" fontId="14" fillId="0" borderId="0" xfId="22" applyFont="1" applyAlignment="1">
      <alignment horizontal="left" vertical="center"/>
    </xf>
    <xf numFmtId="0" fontId="54" fillId="0" borderId="0" xfId="0" applyFont="1" applyAlignment="1">
      <alignment horizontal="center" vertical="center"/>
    </xf>
    <xf numFmtId="0" fontId="7" fillId="0" borderId="79" xfId="0" applyFont="1" applyBorder="1">
      <alignment vertical="center"/>
    </xf>
    <xf numFmtId="0" fontId="7" fillId="0" borderId="80" xfId="0" applyFont="1" applyBorder="1">
      <alignment vertical="center"/>
    </xf>
    <xf numFmtId="0" fontId="7" fillId="0" borderId="5" xfId="0" applyFont="1" applyBorder="1" applyAlignment="1">
      <alignment horizontal="center" vertical="center"/>
    </xf>
    <xf numFmtId="0" fontId="6" fillId="0" borderId="81" xfId="0" applyFont="1" applyBorder="1">
      <alignment vertical="center"/>
    </xf>
    <xf numFmtId="0" fontId="73" fillId="0" borderId="0" xfId="25" applyFont="1" applyAlignment="1" applyProtection="1">
      <alignment vertical="center"/>
    </xf>
    <xf numFmtId="0" fontId="13" fillId="0" borderId="0" xfId="23" applyFont="1" applyAlignment="1"/>
    <xf numFmtId="0" fontId="1" fillId="0" borderId="0" xfId="23" applyAlignment="1"/>
    <xf numFmtId="0" fontId="14" fillId="0" borderId="0" xfId="23" applyFont="1">
      <alignment vertical="center"/>
    </xf>
    <xf numFmtId="0" fontId="13" fillId="0" borderId="0" xfId="23" applyFont="1">
      <alignment vertical="center"/>
    </xf>
    <xf numFmtId="0" fontId="67" fillId="0" borderId="0" xfId="0" applyFont="1">
      <alignment vertical="center"/>
    </xf>
    <xf numFmtId="0" fontId="4" fillId="0" borderId="0" xfId="26" applyFont="1"/>
    <xf numFmtId="0" fontId="4" fillId="0" borderId="0" xfId="23" applyFont="1" applyAlignment="1">
      <alignment horizontal="right" vertical="center"/>
    </xf>
    <xf numFmtId="0" fontId="4" fillId="0" borderId="0" xfId="23" applyFont="1" applyAlignment="1">
      <alignment horizontal="center" vertical="center"/>
    </xf>
    <xf numFmtId="0" fontId="66" fillId="2" borderId="0" xfId="0" applyFont="1" applyFill="1">
      <alignment vertical="center"/>
    </xf>
    <xf numFmtId="0" fontId="66" fillId="0" borderId="0" xfId="0" applyFont="1">
      <alignment vertical="center"/>
    </xf>
    <xf numFmtId="0" fontId="66" fillId="2" borderId="35" xfId="0" applyFont="1" applyFill="1" applyBorder="1">
      <alignment vertical="center"/>
    </xf>
    <xf numFmtId="0" fontId="67" fillId="2" borderId="35" xfId="0" applyFont="1" applyFill="1" applyBorder="1">
      <alignment vertical="center"/>
    </xf>
    <xf numFmtId="0" fontId="67" fillId="2" borderId="37" xfId="0" applyFont="1" applyFill="1" applyBorder="1">
      <alignment vertical="center"/>
    </xf>
    <xf numFmtId="0" fontId="66" fillId="2" borderId="20" xfId="0" applyFont="1" applyFill="1" applyBorder="1">
      <alignment vertical="center"/>
    </xf>
    <xf numFmtId="0" fontId="67" fillId="2" borderId="38" xfId="0" applyFont="1" applyFill="1" applyBorder="1">
      <alignment vertical="center"/>
    </xf>
    <xf numFmtId="0" fontId="67" fillId="2" borderId="36" xfId="0" applyFont="1" applyFill="1" applyBorder="1">
      <alignment vertical="center"/>
    </xf>
    <xf numFmtId="0" fontId="79" fillId="0" borderId="0" xfId="0" applyFont="1">
      <alignment vertical="center"/>
    </xf>
    <xf numFmtId="0" fontId="80" fillId="0" borderId="0" xfId="0" applyFont="1" applyAlignment="1">
      <alignment horizontal="left" indent="1"/>
    </xf>
    <xf numFmtId="0" fontId="81" fillId="0" borderId="0" xfId="0" applyFont="1">
      <alignment vertical="center"/>
    </xf>
    <xf numFmtId="0" fontId="82" fillId="0" borderId="0" xfId="0" applyFont="1">
      <alignment vertical="center"/>
    </xf>
    <xf numFmtId="0" fontId="68" fillId="0" borderId="0" xfId="0" applyFont="1" applyAlignment="1">
      <alignment horizontal="left" vertical="center"/>
    </xf>
    <xf numFmtId="0" fontId="14"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left" vertical="center"/>
    </xf>
    <xf numFmtId="0" fontId="14" fillId="0" borderId="0" xfId="0" applyFont="1">
      <alignment vertical="center"/>
    </xf>
    <xf numFmtId="0" fontId="13" fillId="0" borderId="0" xfId="28" applyFont="1">
      <alignment vertical="center"/>
    </xf>
    <xf numFmtId="0" fontId="68" fillId="0" borderId="0" xfId="28" applyFont="1">
      <alignment vertical="center"/>
    </xf>
    <xf numFmtId="0" fontId="68" fillId="0" borderId="0" xfId="16" applyFont="1" applyAlignment="1">
      <alignment horizontal="right" vertical="center"/>
    </xf>
    <xf numFmtId="0" fontId="67" fillId="0" borderId="0" xfId="19" applyFont="1">
      <alignment vertical="center"/>
    </xf>
    <xf numFmtId="0" fontId="83" fillId="0" borderId="0" xfId="16" applyFont="1">
      <alignment vertical="center"/>
    </xf>
    <xf numFmtId="0" fontId="14" fillId="0" borderId="0" xfId="28" applyFont="1">
      <alignment vertical="center"/>
    </xf>
    <xf numFmtId="0" fontId="4" fillId="0" borderId="0" xfId="28" applyFont="1">
      <alignment vertical="center"/>
    </xf>
    <xf numFmtId="0" fontId="68" fillId="0" borderId="0" xfId="23" applyFont="1">
      <alignment vertical="center"/>
    </xf>
    <xf numFmtId="0" fontId="68" fillId="0" borderId="0" xfId="0" applyFont="1">
      <alignment vertical="center"/>
    </xf>
    <xf numFmtId="0" fontId="1" fillId="0" borderId="0" xfId="0" applyFont="1">
      <alignment vertical="center"/>
    </xf>
    <xf numFmtId="0" fontId="49" fillId="0" borderId="0" xfId="0" applyFont="1">
      <alignment vertical="center"/>
    </xf>
    <xf numFmtId="179" fontId="4" fillId="0" borderId="0" xfId="16" applyNumberFormat="1" applyFont="1" applyAlignment="1">
      <alignment horizontal="right" vertical="center"/>
    </xf>
    <xf numFmtId="179" fontId="13" fillId="4" borderId="0" xfId="16" applyNumberFormat="1" applyFont="1" applyFill="1" applyAlignment="1">
      <alignment horizontal="right" vertical="center"/>
    </xf>
    <xf numFmtId="0" fontId="13" fillId="4" borderId="0" xfId="0" applyFont="1" applyFill="1">
      <alignment vertical="center"/>
    </xf>
    <xf numFmtId="0" fontId="0" fillId="4" borderId="0" xfId="0" applyFill="1">
      <alignment vertical="center"/>
    </xf>
    <xf numFmtId="0" fontId="67" fillId="4" borderId="0" xfId="16" applyFont="1" applyFill="1">
      <alignment vertical="center"/>
    </xf>
    <xf numFmtId="0" fontId="67" fillId="4" borderId="0" xfId="16" applyFont="1" applyFill="1" applyAlignment="1">
      <alignment horizontal="left" vertical="center"/>
    </xf>
    <xf numFmtId="0" fontId="67" fillId="4" borderId="0" xfId="0" applyFont="1" applyFill="1">
      <alignment vertical="center"/>
    </xf>
    <xf numFmtId="0" fontId="71" fillId="0" borderId="0" xfId="0" applyFont="1">
      <alignment vertical="center"/>
    </xf>
    <xf numFmtId="0" fontId="4" fillId="0" borderId="82" xfId="16" applyFont="1" applyBorder="1">
      <alignment vertical="center"/>
    </xf>
    <xf numFmtId="0" fontId="4" fillId="0" borderId="24" xfId="16" applyFont="1" applyBorder="1">
      <alignment vertical="center"/>
    </xf>
    <xf numFmtId="0" fontId="20" fillId="0" borderId="0" xfId="0" applyFont="1">
      <alignment vertical="center"/>
    </xf>
    <xf numFmtId="0" fontId="4" fillId="0" borderId="0" xfId="29" applyFont="1" applyAlignment="1">
      <alignment horizontal="right"/>
    </xf>
    <xf numFmtId="0" fontId="68" fillId="0" borderId="0" xfId="16" applyFont="1" applyAlignment="1">
      <alignment horizontal="left" vertical="center"/>
    </xf>
    <xf numFmtId="0" fontId="4" fillId="0" borderId="0" xfId="30" applyFont="1" applyAlignment="1"/>
    <xf numFmtId="0" fontId="4" fillId="0" borderId="0" xfId="30" applyFont="1">
      <alignment vertical="center"/>
    </xf>
    <xf numFmtId="0" fontId="19" fillId="0" borderId="0" xfId="29" applyFont="1" applyAlignment="1">
      <alignment horizontal="center" vertical="center"/>
    </xf>
    <xf numFmtId="0" fontId="4" fillId="0" borderId="0" xfId="29" applyFont="1" applyAlignment="1">
      <alignment horizontal="left"/>
    </xf>
    <xf numFmtId="0" fontId="13" fillId="0" borderId="0" xfId="29" applyFont="1" applyAlignment="1">
      <alignment horizontal="left"/>
    </xf>
    <xf numFmtId="0" fontId="84" fillId="0" borderId="0" xfId="0" applyFont="1">
      <alignment vertical="center"/>
    </xf>
    <xf numFmtId="0" fontId="13" fillId="0" borderId="0" xfId="22" applyFont="1" applyAlignment="1">
      <alignment horizontal="left" vertical="center"/>
    </xf>
    <xf numFmtId="0" fontId="4" fillId="0" borderId="0" xfId="29" applyFont="1" applyAlignment="1">
      <alignment horizontal="left" vertical="center"/>
    </xf>
    <xf numFmtId="0" fontId="84" fillId="0" borderId="0" xfId="0" applyFont="1" applyAlignment="1">
      <alignment horizontal="center" vertical="center"/>
    </xf>
    <xf numFmtId="0" fontId="85" fillId="0" borderId="0" xfId="0" applyFont="1">
      <alignment vertical="center"/>
    </xf>
    <xf numFmtId="0" fontId="4" fillId="0" borderId="0" xfId="31" applyFont="1" applyAlignment="1">
      <alignment horizontal="left"/>
    </xf>
    <xf numFmtId="0" fontId="4" fillId="0" borderId="0" xfId="30" applyFont="1" applyAlignment="1">
      <alignment horizontal="center" vertical="center"/>
    </xf>
    <xf numFmtId="0" fontId="4" fillId="0" borderId="0" xfId="32" applyFont="1">
      <alignment vertical="center"/>
    </xf>
    <xf numFmtId="0" fontId="67" fillId="0" borderId="0" xfId="29" applyFont="1" applyAlignment="1">
      <alignment horizontal="left"/>
    </xf>
    <xf numFmtId="0" fontId="14" fillId="0" borderId="0" xfId="30" applyFont="1">
      <alignment vertical="center"/>
    </xf>
    <xf numFmtId="0" fontId="14" fillId="0" borderId="0" xfId="29" applyFont="1" applyAlignment="1">
      <alignment horizontal="left"/>
    </xf>
    <xf numFmtId="0" fontId="18" fillId="0" borderId="0" xfId="31" applyFont="1" applyAlignment="1">
      <alignment horizontal="left"/>
    </xf>
    <xf numFmtId="0" fontId="14" fillId="0" borderId="0" xfId="31" applyFont="1" applyAlignment="1">
      <alignment horizontal="left"/>
    </xf>
    <xf numFmtId="0" fontId="4" fillId="0" borderId="0" xfId="31" applyFont="1">
      <alignment vertical="center"/>
    </xf>
    <xf numFmtId="0" fontId="4" fillId="0" borderId="0" xfId="31" applyFont="1" applyAlignment="1">
      <alignment horizontal="center" vertical="center"/>
    </xf>
    <xf numFmtId="0" fontId="67" fillId="0" borderId="0" xfId="22" applyFont="1" applyAlignment="1">
      <alignment horizontal="left" vertical="center"/>
    </xf>
    <xf numFmtId="0" fontId="76" fillId="2" borderId="59" xfId="0" applyFont="1" applyFill="1" applyBorder="1" applyAlignment="1">
      <alignment horizontal="center" wrapText="1"/>
    </xf>
    <xf numFmtId="0" fontId="76" fillId="2" borderId="60" xfId="0" applyFont="1" applyFill="1" applyBorder="1" applyAlignment="1">
      <alignment horizontal="center" wrapText="1"/>
    </xf>
    <xf numFmtId="0" fontId="75" fillId="2" borderId="59" xfId="0" applyFont="1" applyFill="1" applyBorder="1" applyAlignment="1">
      <alignment horizontal="center"/>
    </xf>
    <xf numFmtId="0" fontId="75" fillId="2" borderId="60" xfId="0" applyFont="1" applyFill="1" applyBorder="1" applyAlignment="1">
      <alignment horizontal="center"/>
    </xf>
    <xf numFmtId="0" fontId="75" fillId="2" borderId="20" xfId="0" applyFont="1" applyFill="1" applyBorder="1" applyAlignment="1">
      <alignment horizontal="center"/>
    </xf>
    <xf numFmtId="0" fontId="14" fillId="0" borderId="0" xfId="23" applyFont="1" applyAlignment="1"/>
    <xf numFmtId="0" fontId="68" fillId="2" borderId="35" xfId="0" applyFont="1" applyFill="1" applyBorder="1">
      <alignment vertical="center"/>
    </xf>
    <xf numFmtId="0" fontId="68" fillId="2" borderId="37" xfId="0" applyFont="1" applyFill="1" applyBorder="1">
      <alignment vertical="center"/>
    </xf>
    <xf numFmtId="0" fontId="68" fillId="2" borderId="38" xfId="0" applyFont="1" applyFill="1" applyBorder="1">
      <alignment vertical="center"/>
    </xf>
    <xf numFmtId="0" fontId="68" fillId="2" borderId="36" xfId="0" applyFont="1" applyFill="1" applyBorder="1">
      <alignment vertical="center"/>
    </xf>
    <xf numFmtId="0" fontId="13" fillId="0" borderId="0" xfId="16" applyFont="1" applyAlignment="1">
      <alignment horizontal="center" vertical="center"/>
    </xf>
    <xf numFmtId="10" fontId="13" fillId="0" borderId="0" xfId="16" applyNumberFormat="1" applyFont="1" applyAlignment="1">
      <alignment horizontal="center" vertical="center"/>
    </xf>
    <xf numFmtId="0" fontId="4" fillId="0" borderId="0" xfId="16" applyFont="1" applyAlignment="1">
      <alignment horizontal="center" vertical="center"/>
    </xf>
    <xf numFmtId="0" fontId="0" fillId="0" borderId="0" xfId="0">
      <alignment vertical="center"/>
    </xf>
    <xf numFmtId="0" fontId="16" fillId="0" borderId="0" xfId="16" applyFont="1" applyAlignment="1">
      <alignment horizontal="left" vertical="center"/>
    </xf>
    <xf numFmtId="0" fontId="13" fillId="0" borderId="0" xfId="0" applyFont="1" applyAlignment="1">
      <alignment horizontal="center" vertical="center"/>
    </xf>
    <xf numFmtId="0" fontId="4" fillId="0" borderId="0" xfId="0" applyFont="1">
      <alignment vertical="center"/>
    </xf>
    <xf numFmtId="0" fontId="13" fillId="0" borderId="0" xfId="22" applyFont="1" applyAlignment="1">
      <alignment horizontal="center" vertical="center"/>
    </xf>
    <xf numFmtId="0" fontId="13" fillId="0" borderId="0" xfId="0" applyFont="1">
      <alignment vertical="center"/>
    </xf>
    <xf numFmtId="0" fontId="13" fillId="0" borderId="0" xfId="16" applyFont="1">
      <alignment vertical="center"/>
    </xf>
    <xf numFmtId="0" fontId="4" fillId="0" borderId="0" xfId="16" applyFont="1" applyAlignment="1">
      <alignment horizontal="left" vertical="center"/>
    </xf>
    <xf numFmtId="176" fontId="13" fillId="0" borderId="0" xfId="16" applyNumberFormat="1" applyFont="1" applyAlignment="1">
      <alignment horizontal="center" vertical="center"/>
    </xf>
    <xf numFmtId="0" fontId="4" fillId="0" borderId="0" xfId="4" applyFont="1" applyAlignment="1"/>
    <xf numFmtId="0" fontId="12" fillId="0" borderId="0" xfId="4" applyFont="1">
      <alignment vertical="center"/>
    </xf>
    <xf numFmtId="0" fontId="64" fillId="0" borderId="0" xfId="4">
      <alignment vertical="center"/>
    </xf>
    <xf numFmtId="0" fontId="4" fillId="0" borderId="0" xfId="4" applyFont="1" applyAlignment="1">
      <alignment horizontal="right"/>
    </xf>
    <xf numFmtId="0" fontId="1" fillId="0" borderId="0" xfId="4" applyFont="1">
      <alignment vertical="center"/>
    </xf>
    <xf numFmtId="0" fontId="4" fillId="0" borderId="0" xfId="4" applyFont="1">
      <alignment vertical="center"/>
    </xf>
    <xf numFmtId="0" fontId="13" fillId="0" borderId="83" xfId="16" applyFont="1" applyBorder="1">
      <alignment vertical="center"/>
    </xf>
    <xf numFmtId="0" fontId="4" fillId="0" borderId="84" xfId="16" applyFont="1" applyBorder="1" applyAlignment="1">
      <alignment horizontal="right" vertical="center"/>
    </xf>
    <xf numFmtId="0" fontId="68" fillId="0" borderId="0" xfId="23" applyFont="1" applyAlignment="1"/>
    <xf numFmtId="0" fontId="68" fillId="0" borderId="0" xfId="4" applyFont="1">
      <alignment vertical="center"/>
    </xf>
    <xf numFmtId="0" fontId="14" fillId="0" borderId="85" xfId="23" applyFont="1" applyBorder="1" applyAlignment="1"/>
    <xf numFmtId="0" fontId="4" fillId="0" borderId="86" xfId="16" applyFont="1" applyBorder="1" applyAlignment="1">
      <alignment horizontal="right" vertical="center"/>
    </xf>
    <xf numFmtId="0" fontId="13" fillId="0" borderId="85" xfId="23" applyFont="1" applyBorder="1" applyAlignment="1"/>
    <xf numFmtId="0" fontId="13" fillId="0" borderId="0" xfId="34" applyFont="1">
      <alignment vertical="center"/>
    </xf>
    <xf numFmtId="0" fontId="67" fillId="0" borderId="0" xfId="34" applyFont="1">
      <alignment vertical="center"/>
    </xf>
    <xf numFmtId="0" fontId="67" fillId="0" borderId="0" xfId="16" applyFont="1" applyAlignment="1">
      <alignment horizontal="right" vertical="center"/>
    </xf>
    <xf numFmtId="0" fontId="67" fillId="0" borderId="0" xfId="0" applyFont="1" applyAlignment="1"/>
    <xf numFmtId="56" fontId="13" fillId="0" borderId="0" xfId="16" applyNumberFormat="1" applyFont="1">
      <alignment vertical="center"/>
    </xf>
    <xf numFmtId="0" fontId="67" fillId="0" borderId="0" xfId="24" applyFont="1">
      <alignment vertical="center"/>
    </xf>
    <xf numFmtId="0" fontId="13" fillId="0" borderId="0" xfId="33" applyFont="1">
      <alignment vertical="center"/>
    </xf>
    <xf numFmtId="0" fontId="14" fillId="0" borderId="0" xfId="34" applyFont="1">
      <alignment vertical="center"/>
    </xf>
    <xf numFmtId="0" fontId="4" fillId="0" borderId="0" xfId="34" applyFont="1">
      <alignment vertical="center"/>
    </xf>
    <xf numFmtId="0" fontId="94" fillId="0" borderId="0" xfId="17" applyFont="1"/>
    <xf numFmtId="0" fontId="14" fillId="0" borderId="0" xfId="33" applyFont="1">
      <alignment vertical="center"/>
    </xf>
    <xf numFmtId="0" fontId="4" fillId="0" borderId="0" xfId="33" applyFont="1">
      <alignment vertical="center"/>
    </xf>
    <xf numFmtId="0" fontId="14" fillId="0" borderId="0" xfId="18" applyFont="1"/>
    <xf numFmtId="0" fontId="67" fillId="0" borderId="0" xfId="18" applyFont="1"/>
    <xf numFmtId="0" fontId="13" fillId="0" borderId="0" xfId="23" applyFont="1" applyAlignment="1">
      <alignment horizontal="right" vertical="center"/>
    </xf>
    <xf numFmtId="0" fontId="68" fillId="0" borderId="49" xfId="16" applyFont="1" applyBorder="1">
      <alignment vertical="center"/>
    </xf>
    <xf numFmtId="0" fontId="13" fillId="0" borderId="40" xfId="16" applyFont="1" applyBorder="1">
      <alignment vertical="center"/>
    </xf>
    <xf numFmtId="0" fontId="95" fillId="0" borderId="0" xfId="0" applyFont="1">
      <alignment vertical="center"/>
    </xf>
    <xf numFmtId="0" fontId="97" fillId="0" borderId="0" xfId="0" applyFont="1" applyAlignment="1"/>
    <xf numFmtId="176" fontId="95" fillId="0" borderId="0" xfId="0" applyNumberFormat="1" applyFont="1" applyAlignment="1">
      <alignment horizontal="center" vertical="center"/>
    </xf>
    <xf numFmtId="0" fontId="97" fillId="0" borderId="0" xfId="0" applyFont="1">
      <alignment vertical="center"/>
    </xf>
    <xf numFmtId="0" fontId="97" fillId="0" borderId="0" xfId="0" applyFont="1" applyAlignment="1">
      <alignment horizontal="center" vertical="center"/>
    </xf>
    <xf numFmtId="0" fontId="95" fillId="0" borderId="0" xfId="0" applyFont="1" applyAlignment="1">
      <alignment horizontal="right" vertical="center"/>
    </xf>
    <xf numFmtId="0" fontId="97" fillId="0" borderId="0" xfId="0" applyFont="1" applyAlignment="1">
      <alignment horizontal="right"/>
    </xf>
    <xf numFmtId="0" fontId="99" fillId="0" borderId="0" xfId="0" applyFont="1">
      <alignment vertical="center"/>
    </xf>
    <xf numFmtId="0" fontId="97" fillId="0" borderId="0" xfId="0" applyFont="1" applyAlignment="1">
      <alignment horizontal="left" vertical="center"/>
    </xf>
    <xf numFmtId="0" fontId="99" fillId="0" borderId="0" xfId="0" applyFont="1" applyAlignment="1">
      <alignment horizontal="left" vertical="center"/>
    </xf>
    <xf numFmtId="0" fontId="97" fillId="0" borderId="0" xfId="0" applyFont="1" applyAlignment="1">
      <alignment horizontal="right" vertical="center"/>
    </xf>
    <xf numFmtId="0" fontId="66" fillId="0" borderId="0" xfId="0" applyFont="1" applyAlignment="1">
      <alignment horizontal="center" vertical="center"/>
    </xf>
    <xf numFmtId="10" fontId="4" fillId="0" borderId="0" xfId="30" applyNumberFormat="1" applyFont="1">
      <alignment vertical="center"/>
    </xf>
    <xf numFmtId="56" fontId="13" fillId="0" borderId="0" xfId="22" applyNumberFormat="1" applyFont="1" applyAlignment="1">
      <alignment horizontal="center" vertical="center"/>
    </xf>
    <xf numFmtId="0" fontId="100" fillId="0" borderId="0" xfId="16" applyFont="1">
      <alignment vertical="center"/>
    </xf>
    <xf numFmtId="0" fontId="68" fillId="0" borderId="0" xfId="0" applyFont="1" applyAlignment="1">
      <alignment horizontal="right"/>
    </xf>
    <xf numFmtId="0" fontId="66" fillId="0" borderId="0" xfId="0" applyFont="1" applyAlignment="1">
      <alignment horizontal="left" vertical="center"/>
    </xf>
    <xf numFmtId="0" fontId="54" fillId="0" borderId="0" xfId="0" applyFont="1" applyAlignment="1">
      <alignment horizontal="center" vertical="center"/>
    </xf>
    <xf numFmtId="0" fontId="39" fillId="0" borderId="35" xfId="0" applyFont="1" applyBorder="1" applyAlignment="1">
      <alignment horizontal="center"/>
    </xf>
    <xf numFmtId="0" fontId="39" fillId="0" borderId="0" xfId="0" applyFont="1" applyAlignment="1">
      <alignment horizontal="center"/>
    </xf>
    <xf numFmtId="0" fontId="39" fillId="0" borderId="54" xfId="0" applyFont="1" applyBorder="1" applyAlignment="1">
      <alignment horizontal="center"/>
    </xf>
    <xf numFmtId="0" fontId="40" fillId="0" borderId="35" xfId="0" applyFont="1" applyBorder="1" applyAlignment="1">
      <alignment horizontal="center"/>
    </xf>
    <xf numFmtId="0" fontId="40" fillId="0" borderId="0" xfId="0" applyFont="1" applyAlignment="1">
      <alignment horizontal="center"/>
    </xf>
    <xf numFmtId="0" fontId="40" fillId="0" borderId="54" xfId="0" applyFont="1" applyBorder="1" applyAlignment="1">
      <alignment horizontal="center"/>
    </xf>
    <xf numFmtId="0" fontId="42" fillId="0" borderId="0" xfId="0" applyFont="1" applyAlignment="1">
      <alignment horizontal="center"/>
    </xf>
    <xf numFmtId="0" fontId="34" fillId="0" borderId="0" xfId="0" applyFont="1" applyAlignment="1">
      <alignment horizontal="left" vertical="center"/>
    </xf>
    <xf numFmtId="0" fontId="48" fillId="0" borderId="0" xfId="0" applyFont="1" applyAlignment="1">
      <alignment horizontal="left" vertical="center"/>
    </xf>
    <xf numFmtId="0" fontId="50" fillId="0" borderId="0" xfId="0" applyFont="1" applyAlignment="1">
      <alignment horizontal="center"/>
    </xf>
    <xf numFmtId="0" fontId="33" fillId="0" borderId="0" xfId="0" applyFont="1" applyAlignment="1">
      <alignment horizontal="center" vertical="center"/>
    </xf>
    <xf numFmtId="0" fontId="36" fillId="0" borderId="0" xfId="0" applyFont="1" applyAlignment="1">
      <alignment horizontal="center"/>
    </xf>
    <xf numFmtId="0" fontId="51" fillId="0" borderId="40" xfId="0" applyFont="1" applyBorder="1" applyAlignment="1">
      <alignment horizontal="center" vertical="center"/>
    </xf>
    <xf numFmtId="0" fontId="51" fillId="0" borderId="53" xfId="0" applyFont="1" applyBorder="1" applyAlignment="1">
      <alignment horizontal="center" vertical="center"/>
    </xf>
    <xf numFmtId="0" fontId="52" fillId="0" borderId="49" xfId="0" applyFont="1" applyBorder="1" applyAlignment="1">
      <alignment horizontal="center" vertical="center"/>
    </xf>
    <xf numFmtId="0" fontId="52" fillId="0" borderId="52" xfId="0" applyFont="1" applyBorder="1" applyAlignment="1">
      <alignment horizontal="center" vertical="center"/>
    </xf>
    <xf numFmtId="0" fontId="11" fillId="0" borderId="20" xfId="0" applyFont="1" applyBorder="1" applyAlignment="1">
      <alignment horizontal="center" vertical="center"/>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10" fillId="0" borderId="55" xfId="0" applyFont="1" applyBorder="1" applyAlignment="1">
      <alignment horizontal="center" vertical="center"/>
    </xf>
    <xf numFmtId="0" fontId="10" fillId="0" borderId="47" xfId="0" applyFont="1" applyBorder="1" applyAlignment="1">
      <alignment horizontal="center" vertical="center"/>
    </xf>
    <xf numFmtId="0" fontId="56" fillId="0" borderId="2" xfId="0" applyFont="1" applyBorder="1" applyAlignment="1">
      <alignment horizontal="center" vertical="center"/>
    </xf>
    <xf numFmtId="0" fontId="56" fillId="0" borderId="49"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56" fillId="0" borderId="2" xfId="0" applyFont="1" applyBorder="1" applyAlignment="1">
      <alignment horizontal="left" vertical="center"/>
    </xf>
    <xf numFmtId="0" fontId="56" fillId="0" borderId="17" xfId="0" applyFont="1" applyBorder="1" applyAlignment="1">
      <alignment horizontal="left" vertical="center"/>
    </xf>
    <xf numFmtId="0" fontId="56" fillId="0" borderId="49" xfId="0" applyFont="1" applyBorder="1" applyAlignment="1">
      <alignment horizontal="left" vertical="center"/>
    </xf>
    <xf numFmtId="0" fontId="56" fillId="0" borderId="50" xfId="0" applyFont="1" applyBorder="1" applyAlignment="1">
      <alignment horizontal="left" vertical="center"/>
    </xf>
    <xf numFmtId="0" fontId="55" fillId="0" borderId="1" xfId="0" applyFont="1" applyBorder="1" applyAlignment="1">
      <alignment horizontal="right" vertical="center"/>
    </xf>
    <xf numFmtId="0" fontId="55" fillId="0" borderId="2" xfId="0" applyFont="1" applyBorder="1" applyAlignment="1">
      <alignment horizontal="right" vertical="center"/>
    </xf>
    <xf numFmtId="0" fontId="55" fillId="0" borderId="45" xfId="0" applyFont="1" applyBorder="1" applyAlignment="1">
      <alignment horizontal="right" vertical="center"/>
    </xf>
    <xf numFmtId="0" fontId="55" fillId="0" borderId="49" xfId="0" applyFont="1" applyBorder="1" applyAlignment="1">
      <alignment horizontal="right" vertical="center"/>
    </xf>
    <xf numFmtId="0" fontId="56" fillId="0" borderId="40" xfId="0" applyFont="1" applyBorder="1" applyAlignment="1">
      <alignment horizontal="center" vertical="center"/>
    </xf>
    <xf numFmtId="178" fontId="6" fillId="0" borderId="35" xfId="0" applyNumberFormat="1" applyFont="1" applyBorder="1" applyAlignment="1">
      <alignment horizontal="center" vertical="center"/>
    </xf>
    <xf numFmtId="0" fontId="55" fillId="0" borderId="56" xfId="0" applyFont="1" applyBorder="1" applyAlignment="1">
      <alignment horizontal="right" vertical="center"/>
    </xf>
    <xf numFmtId="0" fontId="55" fillId="0" borderId="40" xfId="0" applyFont="1" applyBorder="1" applyAlignment="1">
      <alignment horizontal="right" vertical="center"/>
    </xf>
    <xf numFmtId="0" fontId="56" fillId="0" borderId="40" xfId="0" applyFont="1" applyBorder="1" applyAlignment="1">
      <alignment horizontal="left" vertical="center"/>
    </xf>
    <xf numFmtId="0" fontId="56" fillId="0" borderId="51" xfId="0" applyFont="1" applyBorder="1" applyAlignment="1">
      <alignment horizontal="left" vertical="center"/>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53" fillId="0" borderId="45" xfId="0" applyFont="1" applyBorder="1" applyAlignment="1">
      <alignment horizontal="center" vertical="center"/>
    </xf>
    <xf numFmtId="0" fontId="53" fillId="0" borderId="49" xfId="0" applyFont="1" applyBorder="1" applyAlignment="1">
      <alignment horizontal="center" vertical="center"/>
    </xf>
    <xf numFmtId="0" fontId="43" fillId="0" borderId="2" xfId="0" applyFont="1" applyBorder="1" applyAlignment="1">
      <alignment horizontal="center" vertical="center"/>
    </xf>
    <xf numFmtId="0" fontId="43" fillId="0" borderId="49" xfId="0" applyFont="1" applyBorder="1" applyAlignment="1">
      <alignment horizontal="center" vertical="center"/>
    </xf>
    <xf numFmtId="0" fontId="6" fillId="0" borderId="2" xfId="0" applyFont="1" applyBorder="1" applyAlignment="1">
      <alignment horizontal="center" vertical="center"/>
    </xf>
    <xf numFmtId="0" fontId="6" fillId="0" borderId="49" xfId="0" applyFont="1" applyBorder="1" applyAlignment="1">
      <alignment horizontal="center" vertical="center"/>
    </xf>
    <xf numFmtId="0" fontId="19" fillId="0" borderId="0" xfId="0" applyFont="1" applyAlignment="1">
      <alignment horizontal="center" vertical="center"/>
    </xf>
    <xf numFmtId="0" fontId="88" fillId="0" borderId="0" xfId="0" applyFont="1" applyAlignment="1">
      <alignment horizontal="center" vertical="center"/>
    </xf>
    <xf numFmtId="0" fontId="87" fillId="0" borderId="0" xfId="0" applyFont="1" applyAlignment="1">
      <alignment horizontal="center" vertical="center"/>
    </xf>
    <xf numFmtId="0" fontId="86" fillId="3" borderId="5" xfId="0" applyFont="1" applyFill="1" applyBorder="1" applyAlignment="1">
      <alignment horizontal="center" vertical="center"/>
    </xf>
    <xf numFmtId="0" fontId="75" fillId="2" borderId="57" xfId="0" applyFont="1" applyFill="1" applyBorder="1" applyAlignment="1">
      <alignment horizontal="center" vertical="center"/>
    </xf>
    <xf numFmtId="0" fontId="75" fillId="2" borderId="51" xfId="0" applyFont="1" applyFill="1" applyBorder="1" applyAlignment="1">
      <alignment horizontal="center" vertical="center"/>
    </xf>
    <xf numFmtId="0" fontId="75" fillId="2" borderId="61" xfId="0" applyFont="1" applyFill="1" applyBorder="1" applyAlignment="1">
      <alignment horizontal="center" vertical="center"/>
    </xf>
    <xf numFmtId="0" fontId="75" fillId="2" borderId="50" xfId="0" applyFont="1" applyFill="1" applyBorder="1" applyAlignment="1">
      <alignment horizontal="center" vertical="center"/>
    </xf>
    <xf numFmtId="0" fontId="76" fillId="2" borderId="59" xfId="0" applyFont="1" applyFill="1" applyBorder="1" applyAlignment="1">
      <alignment horizontal="center"/>
    </xf>
    <xf numFmtId="0" fontId="76" fillId="2" borderId="60" xfId="0" applyFont="1" applyFill="1" applyBorder="1" applyAlignment="1">
      <alignment horizontal="center"/>
    </xf>
    <xf numFmtId="0" fontId="76" fillId="2" borderId="57" xfId="0" applyFont="1" applyFill="1" applyBorder="1" applyAlignment="1">
      <alignment horizontal="center"/>
    </xf>
    <xf numFmtId="0" fontId="76" fillId="2" borderId="51" xfId="0" applyFont="1" applyFill="1" applyBorder="1" applyAlignment="1">
      <alignment horizontal="center"/>
    </xf>
    <xf numFmtId="0" fontId="76" fillId="2" borderId="53" xfId="0" applyFont="1" applyFill="1" applyBorder="1" applyAlignment="1">
      <alignment horizontal="center"/>
    </xf>
    <xf numFmtId="0" fontId="78" fillId="2" borderId="58" xfId="0" applyFont="1" applyFill="1" applyBorder="1" applyAlignment="1">
      <alignment horizontal="center"/>
    </xf>
    <xf numFmtId="0" fontId="78" fillId="2" borderId="36" xfId="0" applyFont="1" applyFill="1" applyBorder="1" applyAlignment="1">
      <alignment horizontal="center"/>
    </xf>
    <xf numFmtId="0" fontId="75" fillId="2" borderId="58" xfId="0" applyFont="1" applyFill="1" applyBorder="1" applyAlignment="1">
      <alignment horizontal="center"/>
    </xf>
    <xf numFmtId="0" fontId="75" fillId="2" borderId="36" xfId="0" applyFont="1" applyFill="1" applyBorder="1" applyAlignment="1">
      <alignment horizontal="center"/>
    </xf>
    <xf numFmtId="0" fontId="75" fillId="2" borderId="6" xfId="0" applyFont="1" applyFill="1" applyBorder="1" applyAlignment="1">
      <alignment horizontal="center"/>
    </xf>
    <xf numFmtId="0" fontId="75" fillId="2" borderId="58" xfId="0" applyFont="1" applyFill="1" applyBorder="1" applyAlignment="1">
      <alignment horizontal="center" vertical="center"/>
    </xf>
    <xf numFmtId="0" fontId="75" fillId="2" borderId="36" xfId="0" applyFont="1" applyFill="1" applyBorder="1" applyAlignment="1">
      <alignment horizontal="center" vertical="center"/>
    </xf>
    <xf numFmtId="0" fontId="76" fillId="2" borderId="61" xfId="0" applyFont="1" applyFill="1" applyBorder="1" applyAlignment="1">
      <alignment horizontal="center" wrapText="1"/>
    </xf>
    <xf numFmtId="0" fontId="76" fillId="2" borderId="50" xfId="0" applyFont="1" applyFill="1" applyBorder="1" applyAlignment="1">
      <alignment horizontal="center" wrapText="1"/>
    </xf>
    <xf numFmtId="0" fontId="78" fillId="2" borderId="59" xfId="0" applyFont="1" applyFill="1" applyBorder="1" applyAlignment="1">
      <alignment horizontal="center"/>
    </xf>
    <xf numFmtId="0" fontId="78" fillId="2" borderId="60" xfId="0" applyFont="1" applyFill="1" applyBorder="1" applyAlignment="1">
      <alignment horizontal="center"/>
    </xf>
    <xf numFmtId="0" fontId="76" fillId="2" borderId="20" xfId="0" applyFont="1" applyFill="1" applyBorder="1" applyAlignment="1">
      <alignment horizontal="center"/>
    </xf>
    <xf numFmtId="0" fontId="74" fillId="2" borderId="16" xfId="0" applyFont="1" applyFill="1" applyBorder="1" applyAlignment="1">
      <alignment horizontal="center" vertical="center"/>
    </xf>
    <xf numFmtId="0" fontId="74" fillId="2" borderId="63" xfId="0" applyFont="1" applyFill="1" applyBorder="1" applyAlignment="1">
      <alignment horizontal="center" vertical="center"/>
    </xf>
    <xf numFmtId="177" fontId="75" fillId="2" borderId="64" xfId="0" applyNumberFormat="1" applyFont="1" applyFill="1" applyBorder="1" applyAlignment="1">
      <alignment horizontal="center" vertical="center"/>
    </xf>
    <xf numFmtId="177" fontId="75" fillId="2" borderId="37" xfId="0" applyNumberFormat="1" applyFont="1" applyFill="1" applyBorder="1" applyAlignment="1">
      <alignment horizontal="center" vertical="center"/>
    </xf>
    <xf numFmtId="0" fontId="75" fillId="2" borderId="62" xfId="0" applyFont="1" applyFill="1" applyBorder="1" applyAlignment="1">
      <alignment horizontal="center" vertical="center"/>
    </xf>
    <xf numFmtId="0" fontId="75" fillId="2" borderId="17" xfId="0" applyFont="1" applyFill="1" applyBorder="1" applyAlignment="1">
      <alignment horizontal="center" vertical="center"/>
    </xf>
    <xf numFmtId="0" fontId="76" fillId="2" borderId="62" xfId="0" applyFont="1" applyFill="1" applyBorder="1" applyAlignment="1">
      <alignment horizontal="center"/>
    </xf>
    <xf numFmtId="0" fontId="76" fillId="2" borderId="17" xfId="0" applyFont="1" applyFill="1" applyBorder="1" applyAlignment="1">
      <alignment horizontal="center"/>
    </xf>
    <xf numFmtId="0" fontId="76" fillId="2" borderId="3" xfId="0" applyFont="1" applyFill="1" applyBorder="1" applyAlignment="1">
      <alignment horizontal="center"/>
    </xf>
    <xf numFmtId="0" fontId="76" fillId="2" borderId="61" xfId="0" applyFont="1" applyFill="1" applyBorder="1" applyAlignment="1">
      <alignment horizontal="center"/>
    </xf>
    <xf numFmtId="0" fontId="76" fillId="2" borderId="49" xfId="0" applyFont="1" applyFill="1" applyBorder="1" applyAlignment="1">
      <alignment horizontal="center"/>
    </xf>
    <xf numFmtId="0" fontId="75" fillId="2" borderId="61" xfId="0" applyFont="1" applyFill="1" applyBorder="1" applyAlignment="1">
      <alignment horizontal="center"/>
    </xf>
    <xf numFmtId="0" fontId="75" fillId="2" borderId="52" xfId="0" applyFont="1" applyFill="1" applyBorder="1" applyAlignment="1">
      <alignment horizontal="center"/>
    </xf>
    <xf numFmtId="0" fontId="76" fillId="2" borderId="57" xfId="0" applyFont="1" applyFill="1" applyBorder="1" applyAlignment="1">
      <alignment horizontal="center" wrapText="1"/>
    </xf>
    <xf numFmtId="0" fontId="76" fillId="2" borderId="40" xfId="0" applyFont="1" applyFill="1" applyBorder="1" applyAlignment="1">
      <alignment horizontal="center"/>
    </xf>
    <xf numFmtId="0" fontId="76" fillId="2" borderId="50" xfId="0" applyFont="1" applyFill="1" applyBorder="1" applyAlignment="1">
      <alignment horizontal="center"/>
    </xf>
    <xf numFmtId="0" fontId="76" fillId="2" borderId="57" xfId="0" applyFont="1" applyFill="1" applyBorder="1" applyAlignment="1">
      <alignment horizontal="center" vertical="center" wrapText="1"/>
    </xf>
    <xf numFmtId="0" fontId="76" fillId="2" borderId="51" xfId="0" applyFont="1" applyFill="1" applyBorder="1" applyAlignment="1">
      <alignment horizontal="center" vertical="center" wrapText="1"/>
    </xf>
    <xf numFmtId="0" fontId="76" fillId="2" borderId="57" xfId="0" applyFont="1" applyFill="1" applyBorder="1" applyAlignment="1">
      <alignment horizontal="center" vertical="center"/>
    </xf>
    <xf numFmtId="0" fontId="76" fillId="2" borderId="51" xfId="0" applyFont="1" applyFill="1" applyBorder="1" applyAlignment="1">
      <alignment horizontal="center" vertical="center"/>
    </xf>
    <xf numFmtId="0" fontId="76" fillId="2" borderId="53" xfId="0" applyFont="1" applyFill="1" applyBorder="1" applyAlignment="1">
      <alignment horizontal="center" vertical="center"/>
    </xf>
    <xf numFmtId="0" fontId="75" fillId="2" borderId="50" xfId="0" applyFont="1" applyFill="1" applyBorder="1" applyAlignment="1">
      <alignment horizontal="center"/>
    </xf>
    <xf numFmtId="0" fontId="75" fillId="2" borderId="59" xfId="0" applyFont="1" applyFill="1" applyBorder="1" applyAlignment="1">
      <alignment horizontal="center" vertical="center"/>
    </xf>
    <xf numFmtId="0" fontId="75" fillId="2" borderId="60" xfId="0" applyFont="1" applyFill="1" applyBorder="1" applyAlignment="1">
      <alignment horizontal="center" vertical="center"/>
    </xf>
    <xf numFmtId="0" fontId="91" fillId="2" borderId="57" xfId="0" applyFont="1" applyFill="1" applyBorder="1" applyAlignment="1">
      <alignment horizontal="center"/>
    </xf>
    <xf numFmtId="0" fontId="91" fillId="2" borderId="51" xfId="0" applyFont="1" applyFill="1" applyBorder="1" applyAlignment="1">
      <alignment horizontal="center"/>
    </xf>
    <xf numFmtId="0" fontId="91" fillId="2" borderId="53" xfId="0" applyFont="1" applyFill="1" applyBorder="1" applyAlignment="1">
      <alignment horizontal="center"/>
    </xf>
    <xf numFmtId="0" fontId="91" fillId="2" borderId="61" xfId="0" applyFont="1" applyFill="1" applyBorder="1" applyAlignment="1">
      <alignment horizontal="center" wrapText="1"/>
    </xf>
    <xf numFmtId="0" fontId="91" fillId="2" borderId="50" xfId="0" applyFont="1" applyFill="1" applyBorder="1" applyAlignment="1">
      <alignment horizontal="center" wrapText="1"/>
    </xf>
    <xf numFmtId="0" fontId="93" fillId="2" borderId="59" xfId="0" applyFont="1" applyFill="1" applyBorder="1" applyAlignment="1">
      <alignment horizontal="center"/>
    </xf>
    <xf numFmtId="0" fontId="93" fillId="2" borderId="60" xfId="0" applyFont="1" applyFill="1" applyBorder="1" applyAlignment="1">
      <alignment horizontal="center"/>
    </xf>
    <xf numFmtId="0" fontId="91" fillId="2" borderId="59" xfId="0" applyFont="1" applyFill="1" applyBorder="1" applyAlignment="1">
      <alignment horizontal="center"/>
    </xf>
    <xf numFmtId="0" fontId="91" fillId="2" borderId="20" xfId="0" applyFont="1" applyFill="1" applyBorder="1" applyAlignment="1">
      <alignment horizontal="center"/>
    </xf>
    <xf numFmtId="0" fontId="90" fillId="2" borderId="57" xfId="0" applyFont="1" applyFill="1" applyBorder="1" applyAlignment="1">
      <alignment horizontal="center" vertical="center"/>
    </xf>
    <xf numFmtId="0" fontId="90" fillId="2" borderId="51" xfId="0" applyFont="1" applyFill="1" applyBorder="1" applyAlignment="1">
      <alignment horizontal="center" vertical="center"/>
    </xf>
    <xf numFmtId="0" fontId="90" fillId="2" borderId="58" xfId="0" applyFont="1" applyFill="1" applyBorder="1" applyAlignment="1">
      <alignment horizontal="center" vertical="center"/>
    </xf>
    <xf numFmtId="0" fontId="90" fillId="2" borderId="36" xfId="0" applyFont="1" applyFill="1" applyBorder="1" applyAlignment="1">
      <alignment horizontal="center" vertical="center"/>
    </xf>
    <xf numFmtId="0" fontId="91" fillId="2" borderId="60" xfId="0" applyFont="1" applyFill="1" applyBorder="1" applyAlignment="1">
      <alignment horizontal="center"/>
    </xf>
    <xf numFmtId="0" fontId="93" fillId="2" borderId="58" xfId="0" applyFont="1" applyFill="1" applyBorder="1" applyAlignment="1">
      <alignment horizontal="center"/>
    </xf>
    <xf numFmtId="0" fontId="93" fillId="2" borderId="36" xfId="0" applyFont="1" applyFill="1" applyBorder="1" applyAlignment="1">
      <alignment horizontal="center"/>
    </xf>
    <xf numFmtId="0" fontId="90" fillId="2" borderId="58" xfId="0" applyFont="1" applyFill="1" applyBorder="1" applyAlignment="1">
      <alignment horizontal="center"/>
    </xf>
    <xf numFmtId="0" fontId="90" fillId="2" borderId="36" xfId="0" applyFont="1" applyFill="1" applyBorder="1" applyAlignment="1">
      <alignment horizontal="center"/>
    </xf>
    <xf numFmtId="0" fontId="90" fillId="2" borderId="6" xfId="0" applyFont="1" applyFill="1" applyBorder="1" applyAlignment="1">
      <alignment horizontal="center"/>
    </xf>
    <xf numFmtId="0" fontId="89" fillId="2" borderId="16" xfId="0" applyFont="1" applyFill="1" applyBorder="1" applyAlignment="1">
      <alignment horizontal="center" vertical="center"/>
    </xf>
    <xf numFmtId="0" fontId="89" fillId="2" borderId="63" xfId="0" applyFont="1" applyFill="1" applyBorder="1" applyAlignment="1">
      <alignment horizontal="center" vertical="center"/>
    </xf>
    <xf numFmtId="177" fontId="90" fillId="2" borderId="64" xfId="0" applyNumberFormat="1" applyFont="1" applyFill="1" applyBorder="1" applyAlignment="1">
      <alignment horizontal="center" vertical="center"/>
    </xf>
    <xf numFmtId="177" fontId="90" fillId="2" borderId="37" xfId="0" applyNumberFormat="1" applyFont="1" applyFill="1" applyBorder="1" applyAlignment="1">
      <alignment horizontal="center" vertical="center"/>
    </xf>
    <xf numFmtId="0" fontId="90" fillId="2" borderId="62" xfId="0" applyFont="1" applyFill="1" applyBorder="1" applyAlignment="1">
      <alignment horizontal="center" vertical="center"/>
    </xf>
    <xf numFmtId="0" fontId="90" fillId="2" borderId="17" xfId="0" applyFont="1" applyFill="1" applyBorder="1" applyAlignment="1">
      <alignment horizontal="center" vertical="center"/>
    </xf>
    <xf numFmtId="0" fontId="90" fillId="2" borderId="61" xfId="0" applyFont="1" applyFill="1" applyBorder="1" applyAlignment="1">
      <alignment horizontal="center" vertical="center"/>
    </xf>
    <xf numFmtId="0" fontId="90" fillId="2" borderId="50" xfId="0" applyFont="1" applyFill="1" applyBorder="1" applyAlignment="1">
      <alignment horizontal="center" vertical="center"/>
    </xf>
    <xf numFmtId="0" fontId="91" fillId="2" borderId="62" xfId="0" applyFont="1" applyFill="1" applyBorder="1" applyAlignment="1">
      <alignment horizontal="center"/>
    </xf>
    <xf numFmtId="0" fontId="91" fillId="2" borderId="17" xfId="0" applyFont="1" applyFill="1" applyBorder="1" applyAlignment="1">
      <alignment horizontal="center"/>
    </xf>
    <xf numFmtId="0" fontId="91" fillId="2" borderId="2" xfId="0" applyFont="1" applyFill="1" applyBorder="1" applyAlignment="1">
      <alignment horizontal="center"/>
    </xf>
    <xf numFmtId="0" fontId="91" fillId="2" borderId="3" xfId="0" applyFont="1" applyFill="1" applyBorder="1" applyAlignment="1">
      <alignment horizontal="center"/>
    </xf>
    <xf numFmtId="0" fontId="91" fillId="2" borderId="61" xfId="0" applyFont="1" applyFill="1" applyBorder="1" applyAlignment="1">
      <alignment horizontal="center"/>
    </xf>
    <xf numFmtId="0" fontId="91" fillId="2" borderId="49" xfId="0" applyFont="1" applyFill="1" applyBorder="1" applyAlignment="1">
      <alignment horizontal="center"/>
    </xf>
    <xf numFmtId="0" fontId="91" fillId="2" borderId="50" xfId="0" applyFont="1" applyFill="1" applyBorder="1" applyAlignment="1">
      <alignment horizontal="center"/>
    </xf>
    <xf numFmtId="0" fontId="90" fillId="2" borderId="61" xfId="0" applyFont="1" applyFill="1" applyBorder="1" applyAlignment="1">
      <alignment horizontal="center"/>
    </xf>
    <xf numFmtId="0" fontId="90" fillId="2" borderId="52" xfId="0" applyFont="1" applyFill="1" applyBorder="1" applyAlignment="1">
      <alignment horizontal="center"/>
    </xf>
    <xf numFmtId="0" fontId="91" fillId="2" borderId="57" xfId="0" applyFont="1" applyFill="1" applyBorder="1" applyAlignment="1">
      <alignment horizontal="center" wrapText="1"/>
    </xf>
    <xf numFmtId="0" fontId="91" fillId="2" borderId="40" xfId="0" applyFont="1" applyFill="1" applyBorder="1" applyAlignment="1">
      <alignment horizontal="center"/>
    </xf>
    <xf numFmtId="0" fontId="92" fillId="2" borderId="61" xfId="0" applyFont="1" applyFill="1" applyBorder="1" applyAlignment="1">
      <alignment horizontal="center"/>
    </xf>
    <xf numFmtId="0" fontId="92" fillId="2" borderId="49" xfId="0" applyFont="1" applyFill="1" applyBorder="1" applyAlignment="1">
      <alignment horizontal="center"/>
    </xf>
    <xf numFmtId="0" fontId="91" fillId="2" borderId="51" xfId="0" applyFont="1" applyFill="1" applyBorder="1" applyAlignment="1">
      <alignment horizontal="center" wrapText="1"/>
    </xf>
    <xf numFmtId="0" fontId="90" fillId="2" borderId="50" xfId="0" applyFont="1" applyFill="1" applyBorder="1" applyAlignment="1">
      <alignment horizontal="center"/>
    </xf>
    <xf numFmtId="0" fontId="90" fillId="2" borderId="59" xfId="0" applyFont="1" applyFill="1" applyBorder="1" applyAlignment="1">
      <alignment horizontal="center" vertical="center"/>
    </xf>
    <xf numFmtId="0" fontId="90" fillId="2" borderId="60" xfId="0" applyFont="1" applyFill="1" applyBorder="1" applyAlignment="1">
      <alignment horizontal="center" vertical="center"/>
    </xf>
    <xf numFmtId="0" fontId="29" fillId="2" borderId="61" xfId="0" applyFont="1" applyFill="1" applyBorder="1" applyAlignment="1">
      <alignment horizontal="center" wrapText="1"/>
    </xf>
    <xf numFmtId="0" fontId="29" fillId="2" borderId="50" xfId="0" applyFont="1" applyFill="1" applyBorder="1" applyAlignment="1">
      <alignment horizontal="center" wrapText="1"/>
    </xf>
    <xf numFmtId="0" fontId="31" fillId="2" borderId="59" xfId="0" applyFont="1" applyFill="1" applyBorder="1" applyAlignment="1">
      <alignment horizontal="center"/>
    </xf>
    <xf numFmtId="0" fontId="31" fillId="2" borderId="60" xfId="0" applyFont="1" applyFill="1" applyBorder="1" applyAlignment="1">
      <alignment horizontal="center"/>
    </xf>
    <xf numFmtId="0" fontId="27" fillId="2" borderId="59" xfId="0" applyFont="1" applyFill="1" applyBorder="1" applyAlignment="1">
      <alignment horizontal="center"/>
    </xf>
    <xf numFmtId="0" fontId="27" fillId="2" borderId="20" xfId="0" applyFont="1" applyFill="1" applyBorder="1" applyAlignment="1">
      <alignment horizontal="center"/>
    </xf>
    <xf numFmtId="0" fontId="29" fillId="2" borderId="57" xfId="0" applyFont="1" applyFill="1" applyBorder="1" applyAlignment="1">
      <alignment horizontal="center"/>
    </xf>
    <xf numFmtId="0" fontId="29" fillId="2" borderId="51" xfId="0" applyFont="1" applyFill="1" applyBorder="1" applyAlignment="1">
      <alignment horizontal="center"/>
    </xf>
    <xf numFmtId="0" fontId="29" fillId="2" borderId="53" xfId="0" applyFont="1" applyFill="1" applyBorder="1" applyAlignment="1">
      <alignment horizontal="center"/>
    </xf>
    <xf numFmtId="0" fontId="27" fillId="2" borderId="61" xfId="0" applyFont="1" applyFill="1" applyBorder="1" applyAlignment="1">
      <alignment horizontal="center"/>
    </xf>
    <xf numFmtId="0" fontId="27" fillId="2" borderId="50" xfId="0" applyFont="1" applyFill="1" applyBorder="1" applyAlignment="1">
      <alignment horizontal="center"/>
    </xf>
    <xf numFmtId="0" fontId="27" fillId="2" borderId="52" xfId="0" applyFont="1" applyFill="1" applyBorder="1" applyAlignment="1">
      <alignment horizontal="center"/>
    </xf>
    <xf numFmtId="0" fontId="26" fillId="2" borderId="57" xfId="0" applyFont="1" applyFill="1" applyBorder="1" applyAlignment="1">
      <alignment horizontal="center" vertical="center"/>
    </xf>
    <xf numFmtId="0" fontId="26" fillId="2" borderId="51" xfId="0" applyFont="1" applyFill="1" applyBorder="1" applyAlignment="1">
      <alignment horizontal="center" vertical="center"/>
    </xf>
    <xf numFmtId="0" fontId="26" fillId="2" borderId="58" xfId="0" applyFont="1" applyFill="1" applyBorder="1" applyAlignment="1">
      <alignment horizontal="center" vertical="center"/>
    </xf>
    <xf numFmtId="0" fontId="26" fillId="2" borderId="36" xfId="0" applyFont="1" applyFill="1" applyBorder="1" applyAlignment="1">
      <alignment horizontal="center" vertical="center"/>
    </xf>
    <xf numFmtId="0" fontId="29" fillId="2" borderId="59" xfId="0" applyFont="1" applyFill="1" applyBorder="1" applyAlignment="1">
      <alignment horizontal="center"/>
    </xf>
    <xf numFmtId="0" fontId="29" fillId="2" borderId="60" xfId="0" applyFont="1" applyFill="1" applyBorder="1" applyAlignment="1">
      <alignment horizontal="center"/>
    </xf>
    <xf numFmtId="0" fontId="31" fillId="2" borderId="58" xfId="0" applyFont="1" applyFill="1" applyBorder="1" applyAlignment="1">
      <alignment horizontal="center"/>
    </xf>
    <xf numFmtId="0" fontId="31" fillId="2" borderId="36" xfId="0" applyFont="1" applyFill="1" applyBorder="1" applyAlignment="1">
      <alignment horizontal="center"/>
    </xf>
    <xf numFmtId="0" fontId="27" fillId="2" borderId="58" xfId="0" applyFont="1" applyFill="1" applyBorder="1" applyAlignment="1">
      <alignment horizontal="center"/>
    </xf>
    <xf numFmtId="0" fontId="27" fillId="2" borderId="36" xfId="0" applyFont="1" applyFill="1" applyBorder="1" applyAlignment="1">
      <alignment horizontal="center"/>
    </xf>
    <xf numFmtId="0" fontId="27" fillId="2" borderId="6" xfId="0" applyFont="1" applyFill="1" applyBorder="1" applyAlignment="1">
      <alignment horizontal="center"/>
    </xf>
    <xf numFmtId="0" fontId="60" fillId="2" borderId="61" xfId="0" applyFont="1" applyFill="1" applyBorder="1" applyAlignment="1">
      <alignment horizontal="center"/>
    </xf>
    <xf numFmtId="0" fontId="60" fillId="2" borderId="50" xfId="0" applyFont="1" applyFill="1" applyBorder="1" applyAlignment="1">
      <alignment horizontal="center"/>
    </xf>
    <xf numFmtId="0" fontId="60" fillId="2" borderId="49" xfId="0" applyFont="1" applyFill="1" applyBorder="1" applyAlignment="1">
      <alignment horizontal="center"/>
    </xf>
    <xf numFmtId="0" fontId="59" fillId="2" borderId="57" xfId="0" applyFont="1" applyFill="1" applyBorder="1" applyAlignment="1">
      <alignment horizontal="center"/>
    </xf>
    <xf numFmtId="0" fontId="59" fillId="2" borderId="51" xfId="0" applyFont="1" applyFill="1" applyBorder="1" applyAlignment="1">
      <alignment horizontal="center"/>
    </xf>
    <xf numFmtId="0" fontId="59" fillId="2" borderId="53" xfId="0" applyFont="1" applyFill="1" applyBorder="1" applyAlignment="1">
      <alignment horizontal="center"/>
    </xf>
    <xf numFmtId="0" fontId="60" fillId="2" borderId="52" xfId="0" applyFont="1" applyFill="1" applyBorder="1" applyAlignment="1">
      <alignment horizontal="center"/>
    </xf>
    <xf numFmtId="0" fontId="59" fillId="2" borderId="62" xfId="0" applyFont="1" applyFill="1" applyBorder="1" applyAlignment="1">
      <alignment horizontal="center"/>
    </xf>
    <xf numFmtId="0" fontId="59" fillId="2" borderId="17" xfId="0" applyFont="1" applyFill="1" applyBorder="1" applyAlignment="1">
      <alignment horizontal="center"/>
    </xf>
    <xf numFmtId="0" fontId="59" fillId="2" borderId="3" xfId="0" applyFont="1" applyFill="1" applyBorder="1" applyAlignment="1">
      <alignment horizontal="center"/>
    </xf>
    <xf numFmtId="0" fontId="24" fillId="2" borderId="16" xfId="0" applyFont="1" applyFill="1" applyBorder="1" applyAlignment="1">
      <alignment horizontal="center" vertical="center"/>
    </xf>
    <xf numFmtId="0" fontId="24" fillId="2" borderId="63" xfId="0" applyFont="1" applyFill="1" applyBorder="1" applyAlignment="1">
      <alignment horizontal="center" vertical="center"/>
    </xf>
    <xf numFmtId="177" fontId="26" fillId="2" borderId="64" xfId="0" applyNumberFormat="1" applyFont="1" applyFill="1" applyBorder="1" applyAlignment="1">
      <alignment horizontal="center" vertical="center"/>
    </xf>
    <xf numFmtId="177" fontId="26" fillId="2" borderId="37" xfId="0" applyNumberFormat="1" applyFont="1" applyFill="1" applyBorder="1" applyAlignment="1">
      <alignment horizontal="center" vertical="center"/>
    </xf>
    <xf numFmtId="0" fontId="26" fillId="2" borderId="62"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61" xfId="0" applyFont="1" applyFill="1" applyBorder="1" applyAlignment="1">
      <alignment horizontal="center" vertical="center"/>
    </xf>
    <xf numFmtId="0" fontId="26" fillId="2" borderId="50" xfId="0" applyFont="1" applyFill="1" applyBorder="1" applyAlignment="1">
      <alignment horizontal="center" vertical="center"/>
    </xf>
    <xf numFmtId="0" fontId="29" fillId="2" borderId="62" xfId="0" applyFont="1" applyFill="1" applyBorder="1" applyAlignment="1">
      <alignment horizontal="center"/>
    </xf>
    <xf numFmtId="0" fontId="29" fillId="2" borderId="17" xfId="0" applyFont="1" applyFill="1" applyBorder="1" applyAlignment="1">
      <alignment horizontal="center"/>
    </xf>
    <xf numFmtId="0" fontId="29" fillId="2" borderId="57" xfId="0" applyFont="1" applyFill="1" applyBorder="1" applyAlignment="1">
      <alignment horizontal="center" wrapText="1"/>
    </xf>
    <xf numFmtId="0" fontId="29" fillId="2" borderId="51" xfId="0" applyFont="1" applyFill="1" applyBorder="1" applyAlignment="1">
      <alignment horizontal="center" wrapText="1"/>
    </xf>
    <xf numFmtId="0" fontId="26" fillId="2" borderId="59" xfId="0" applyFont="1" applyFill="1" applyBorder="1" applyAlignment="1">
      <alignment horizontal="center" vertical="center"/>
    </xf>
    <xf numFmtId="0" fontId="26" fillId="2" borderId="60" xfId="0" applyFont="1" applyFill="1" applyBorder="1" applyAlignment="1">
      <alignment horizontal="center" vertical="center"/>
    </xf>
    <xf numFmtId="0" fontId="29" fillId="2" borderId="3" xfId="0" applyFont="1" applyFill="1" applyBorder="1" applyAlignment="1">
      <alignment horizontal="center"/>
    </xf>
    <xf numFmtId="0" fontId="31" fillId="2" borderId="61" xfId="0" applyFont="1" applyFill="1" applyBorder="1" applyAlignment="1">
      <alignment horizontal="center"/>
    </xf>
    <xf numFmtId="0" fontId="31" fillId="2" borderId="50" xfId="0" applyFont="1" applyFill="1" applyBorder="1" applyAlignment="1">
      <alignment horizontal="center"/>
    </xf>
    <xf numFmtId="0" fontId="24" fillId="2" borderId="38" xfId="0" applyFont="1" applyFill="1" applyBorder="1" applyAlignment="1">
      <alignment horizontal="center" vertical="center"/>
    </xf>
    <xf numFmtId="177" fontId="26" fillId="2" borderId="72" xfId="0" applyNumberFormat="1" applyFont="1" applyFill="1" applyBorder="1" applyAlignment="1">
      <alignment horizontal="center" vertical="center"/>
    </xf>
    <xf numFmtId="0" fontId="29" fillId="2" borderId="74" xfId="0" applyFont="1" applyFill="1" applyBorder="1" applyAlignment="1">
      <alignment horizontal="center"/>
    </xf>
    <xf numFmtId="0" fontId="29" fillId="2" borderId="75" xfId="0" applyFont="1" applyFill="1" applyBorder="1" applyAlignment="1">
      <alignment horizontal="center"/>
    </xf>
    <xf numFmtId="0" fontId="29" fillId="2" borderId="73" xfId="0" applyFont="1" applyFill="1" applyBorder="1" applyAlignment="1">
      <alignment horizontal="center"/>
    </xf>
    <xf numFmtId="0" fontId="29" fillId="2" borderId="20" xfId="0" applyFont="1" applyFill="1" applyBorder="1" applyAlignment="1">
      <alignment horizontal="center"/>
    </xf>
    <xf numFmtId="0" fontId="27" fillId="2" borderId="57" xfId="0" applyFont="1" applyFill="1" applyBorder="1" applyAlignment="1">
      <alignment horizontal="center"/>
    </xf>
    <xf numFmtId="0" fontId="27" fillId="2" borderId="51" xfId="0" applyFont="1" applyFill="1" applyBorder="1" applyAlignment="1">
      <alignment horizontal="center"/>
    </xf>
    <xf numFmtId="0" fontId="27" fillId="2" borderId="74" xfId="0" applyFont="1" applyFill="1" applyBorder="1" applyAlignment="1">
      <alignment horizontal="center"/>
    </xf>
    <xf numFmtId="0" fontId="27" fillId="2" borderId="75" xfId="0" applyFont="1" applyFill="1" applyBorder="1" applyAlignment="1">
      <alignment horizontal="center"/>
    </xf>
    <xf numFmtId="0" fontId="27" fillId="2" borderId="53" xfId="0" applyFont="1" applyFill="1" applyBorder="1" applyAlignment="1">
      <alignment horizontal="center"/>
    </xf>
    <xf numFmtId="0" fontId="26" fillId="2" borderId="70" xfId="0" applyFont="1" applyFill="1" applyBorder="1" applyAlignment="1">
      <alignment horizontal="center" vertical="center"/>
    </xf>
    <xf numFmtId="0" fontId="29" fillId="2" borderId="70" xfId="0" applyFont="1" applyFill="1" applyBorder="1" applyAlignment="1">
      <alignment horizontal="center" vertical="center" wrapText="1"/>
    </xf>
    <xf numFmtId="0" fontId="29" fillId="2" borderId="71" xfId="0" applyFont="1" applyFill="1" applyBorder="1" applyAlignment="1">
      <alignment horizontal="center" vertical="center" wrapText="1"/>
    </xf>
    <xf numFmtId="0" fontId="26" fillId="2" borderId="68" xfId="0" applyFont="1" applyFill="1" applyBorder="1" applyAlignment="1">
      <alignment horizontal="center" vertical="center"/>
    </xf>
    <xf numFmtId="0" fontId="29" fillId="2" borderId="68" xfId="0" applyFont="1" applyFill="1" applyBorder="1" applyAlignment="1">
      <alignment horizontal="center" vertical="center" wrapText="1"/>
    </xf>
    <xf numFmtId="0" fontId="29" fillId="2" borderId="69" xfId="0" applyFont="1" applyFill="1" applyBorder="1" applyAlignment="1">
      <alignment horizontal="center" vertical="center" wrapText="1"/>
    </xf>
    <xf numFmtId="0" fontId="26" fillId="2" borderId="72" xfId="0" applyFont="1" applyFill="1" applyBorder="1" applyAlignment="1">
      <alignment horizontal="center" vertical="center"/>
    </xf>
    <xf numFmtId="0" fontId="26" fillId="2" borderId="65" xfId="0" applyFont="1" applyFill="1" applyBorder="1" applyAlignment="1">
      <alignment horizontal="center" vertical="center"/>
    </xf>
    <xf numFmtId="0" fontId="29" fillId="2" borderId="65" xfId="0" applyFont="1" applyFill="1" applyBorder="1" applyAlignment="1">
      <alignment horizontal="center" vertical="center" wrapText="1"/>
    </xf>
    <xf numFmtId="0" fontId="29" fillId="2" borderId="66" xfId="0" applyFont="1" applyFill="1" applyBorder="1" applyAlignment="1">
      <alignment horizontal="center" vertical="center" wrapText="1"/>
    </xf>
    <xf numFmtId="0" fontId="29" fillId="2" borderId="68" xfId="0" applyFont="1" applyFill="1" applyBorder="1" applyAlignment="1">
      <alignment horizontal="center" vertical="center"/>
    </xf>
    <xf numFmtId="0" fontId="29" fillId="2" borderId="69" xfId="0" applyFont="1" applyFill="1" applyBorder="1" applyAlignment="1">
      <alignment horizontal="center" vertical="center"/>
    </xf>
    <xf numFmtId="0" fontId="27" fillId="2" borderId="70" xfId="0" applyFont="1" applyFill="1" applyBorder="1" applyAlignment="1">
      <alignment horizontal="center" vertical="center" wrapText="1"/>
    </xf>
    <xf numFmtId="0" fontId="27" fillId="2" borderId="71" xfId="0" applyFont="1" applyFill="1" applyBorder="1" applyAlignment="1">
      <alignment horizontal="center" vertical="center" wrapText="1"/>
    </xf>
    <xf numFmtId="0" fontId="27" fillId="2" borderId="65" xfId="0" applyFont="1" applyFill="1" applyBorder="1" applyAlignment="1">
      <alignment horizontal="center" vertical="center" wrapText="1"/>
    </xf>
    <xf numFmtId="0" fontId="27" fillId="2" borderId="66" xfId="0" applyFont="1" applyFill="1" applyBorder="1" applyAlignment="1">
      <alignment horizontal="center" vertical="center" wrapText="1"/>
    </xf>
    <xf numFmtId="0" fontId="25" fillId="2" borderId="64" xfId="0" applyFont="1" applyFill="1" applyBorder="1" applyAlignment="1">
      <alignment horizontal="center"/>
    </xf>
    <xf numFmtId="0" fontId="25" fillId="2" borderId="67" xfId="0" applyFont="1" applyFill="1" applyBorder="1" applyAlignment="1">
      <alignment horizontal="center"/>
    </xf>
    <xf numFmtId="0" fontId="27" fillId="2" borderId="68" xfId="0" applyFont="1" applyFill="1" applyBorder="1" applyAlignment="1">
      <alignment horizontal="center" vertical="center" wrapText="1"/>
    </xf>
    <xf numFmtId="0" fontId="27" fillId="2" borderId="69" xfId="0" applyFont="1" applyFill="1" applyBorder="1" applyAlignment="1">
      <alignment horizontal="center" vertical="center" wrapText="1"/>
    </xf>
    <xf numFmtId="0" fontId="57" fillId="2" borderId="16" xfId="0" applyFont="1" applyFill="1" applyBorder="1" applyAlignment="1">
      <alignment horizontal="center" vertical="center"/>
    </xf>
    <xf numFmtId="0" fontId="57" fillId="2" borderId="63" xfId="0" applyFont="1" applyFill="1" applyBorder="1" applyAlignment="1">
      <alignment horizontal="center" vertical="center"/>
    </xf>
    <xf numFmtId="177" fontId="58" fillId="2" borderId="64" xfId="0" applyNumberFormat="1" applyFont="1" applyFill="1" applyBorder="1" applyAlignment="1">
      <alignment horizontal="center" vertical="center"/>
    </xf>
    <xf numFmtId="177" fontId="58" fillId="2" borderId="37" xfId="0" applyNumberFormat="1" applyFont="1" applyFill="1" applyBorder="1" applyAlignment="1">
      <alignment horizontal="center" vertical="center"/>
    </xf>
    <xf numFmtId="0" fontId="58" fillId="2" borderId="62" xfId="0" applyFont="1" applyFill="1" applyBorder="1" applyAlignment="1">
      <alignment horizontal="center" vertical="center"/>
    </xf>
    <xf numFmtId="0" fontId="58" fillId="2" borderId="17" xfId="0" applyFont="1" applyFill="1" applyBorder="1" applyAlignment="1">
      <alignment horizontal="center" vertical="center"/>
    </xf>
    <xf numFmtId="0" fontId="58" fillId="2" borderId="61" xfId="0" applyFont="1" applyFill="1" applyBorder="1" applyAlignment="1">
      <alignment horizontal="center" vertical="center"/>
    </xf>
    <xf numFmtId="0" fontId="58" fillId="2" borderId="50" xfId="0" applyFont="1" applyFill="1" applyBorder="1" applyAlignment="1">
      <alignment horizontal="center" vertical="center"/>
    </xf>
    <xf numFmtId="0" fontId="58" fillId="2" borderId="57" xfId="0" applyFont="1" applyFill="1" applyBorder="1" applyAlignment="1">
      <alignment horizontal="center" vertical="center"/>
    </xf>
    <xf numFmtId="0" fontId="58" fillId="2" borderId="51" xfId="0" applyFont="1" applyFill="1" applyBorder="1" applyAlignment="1">
      <alignment horizontal="center" vertical="center"/>
    </xf>
    <xf numFmtId="0" fontId="59" fillId="2" borderId="57" xfId="0" applyFont="1" applyFill="1" applyBorder="1" applyAlignment="1">
      <alignment horizontal="center" wrapText="1"/>
    </xf>
    <xf numFmtId="0" fontId="59" fillId="2" borderId="51" xfId="0" applyFont="1" applyFill="1" applyBorder="1" applyAlignment="1">
      <alignment horizontal="center" wrapText="1"/>
    </xf>
    <xf numFmtId="0" fontId="59" fillId="2" borderId="61" xfId="0" applyFont="1" applyFill="1" applyBorder="1" applyAlignment="1">
      <alignment horizontal="center" wrapText="1"/>
    </xf>
    <xf numFmtId="0" fontId="59" fillId="2" borderId="50" xfId="0" applyFont="1" applyFill="1" applyBorder="1" applyAlignment="1">
      <alignment horizontal="center" wrapText="1"/>
    </xf>
    <xf numFmtId="0" fontId="58" fillId="2" borderId="59" xfId="0" applyFont="1" applyFill="1" applyBorder="1" applyAlignment="1">
      <alignment horizontal="center" vertical="center"/>
    </xf>
    <xf numFmtId="0" fontId="58" fillId="2" borderId="60" xfId="0" applyFont="1" applyFill="1" applyBorder="1" applyAlignment="1">
      <alignment horizontal="center" vertical="center"/>
    </xf>
    <xf numFmtId="0" fontId="59" fillId="2" borderId="40" xfId="0" applyFont="1" applyFill="1" applyBorder="1" applyAlignment="1">
      <alignment horizontal="center"/>
    </xf>
    <xf numFmtId="0" fontId="61" fillId="2" borderId="61" xfId="0" applyFont="1" applyFill="1" applyBorder="1" applyAlignment="1">
      <alignment horizontal="center"/>
    </xf>
    <xf numFmtId="0" fontId="61" fillId="2" borderId="50" xfId="0" applyFont="1" applyFill="1" applyBorder="1" applyAlignment="1">
      <alignment horizontal="center"/>
    </xf>
    <xf numFmtId="0" fontId="62" fillId="2" borderId="59" xfId="0" applyFont="1" applyFill="1" applyBorder="1" applyAlignment="1">
      <alignment horizontal="center"/>
    </xf>
    <xf numFmtId="0" fontId="62" fillId="2" borderId="60" xfId="0" applyFont="1" applyFill="1" applyBorder="1" applyAlignment="1">
      <alignment horizontal="center"/>
    </xf>
    <xf numFmtId="0" fontId="60" fillId="2" borderId="59" xfId="0" applyFont="1" applyFill="1" applyBorder="1" applyAlignment="1">
      <alignment horizontal="center"/>
    </xf>
    <xf numFmtId="0" fontId="60" fillId="2" borderId="20" xfId="0" applyFont="1" applyFill="1" applyBorder="1" applyAlignment="1">
      <alignment horizontal="center"/>
    </xf>
    <xf numFmtId="0" fontId="58" fillId="2" borderId="58" xfId="0" applyFont="1" applyFill="1" applyBorder="1" applyAlignment="1">
      <alignment horizontal="center" vertical="center"/>
    </xf>
    <xf numFmtId="0" fontId="58" fillId="2" borderId="36" xfId="0" applyFont="1" applyFill="1" applyBorder="1" applyAlignment="1">
      <alignment horizontal="center" vertical="center"/>
    </xf>
    <xf numFmtId="0" fontId="59" fillId="2" borderId="59" xfId="0" applyFont="1" applyFill="1" applyBorder="1" applyAlignment="1">
      <alignment horizontal="center"/>
    </xf>
    <xf numFmtId="0" fontId="59" fillId="2" borderId="60" xfId="0" applyFont="1" applyFill="1" applyBorder="1" applyAlignment="1">
      <alignment horizontal="center"/>
    </xf>
    <xf numFmtId="0" fontId="62" fillId="2" borderId="58" xfId="0" applyFont="1" applyFill="1" applyBorder="1" applyAlignment="1">
      <alignment horizontal="center"/>
    </xf>
    <xf numFmtId="0" fontId="62" fillId="2" borderId="36" xfId="0" applyFont="1" applyFill="1" applyBorder="1" applyAlignment="1">
      <alignment horizontal="center"/>
    </xf>
    <xf numFmtId="0" fontId="60" fillId="2" borderId="58" xfId="0" applyFont="1" applyFill="1" applyBorder="1" applyAlignment="1">
      <alignment horizontal="center"/>
    </xf>
    <xf numFmtId="0" fontId="60" fillId="2" borderId="36" xfId="0" applyFont="1" applyFill="1" applyBorder="1" applyAlignment="1">
      <alignment horizontal="center"/>
    </xf>
    <xf numFmtId="0" fontId="60" fillId="2" borderId="6" xfId="0" applyFont="1" applyFill="1" applyBorder="1" applyAlignment="1">
      <alignment horizontal="center"/>
    </xf>
    <xf numFmtId="0" fontId="29" fillId="2" borderId="61" xfId="0" applyFont="1" applyFill="1" applyBorder="1" applyAlignment="1">
      <alignment horizontal="center"/>
    </xf>
    <xf numFmtId="0" fontId="29" fillId="2" borderId="50" xfId="0" applyFont="1" applyFill="1" applyBorder="1" applyAlignment="1">
      <alignment horizontal="center"/>
    </xf>
    <xf numFmtId="0" fontId="27" fillId="2" borderId="49" xfId="0" applyFont="1" applyFill="1" applyBorder="1" applyAlignment="1">
      <alignment horizontal="center"/>
    </xf>
    <xf numFmtId="0" fontId="26" fillId="2" borderId="61" xfId="0" applyFont="1" applyFill="1" applyBorder="1" applyAlignment="1">
      <alignment horizontal="center"/>
    </xf>
    <xf numFmtId="0" fontId="26" fillId="2" borderId="50" xfId="0" applyFont="1" applyFill="1" applyBorder="1" applyAlignment="1">
      <alignment horizontal="center"/>
    </xf>
    <xf numFmtId="0" fontId="29" fillId="2" borderId="2" xfId="0" applyFont="1" applyFill="1" applyBorder="1" applyAlignment="1">
      <alignment horizontal="center"/>
    </xf>
    <xf numFmtId="0" fontId="29" fillId="2" borderId="49" xfId="0" applyFont="1" applyFill="1" applyBorder="1" applyAlignment="1">
      <alignment horizontal="center"/>
    </xf>
    <xf numFmtId="0" fontId="26" fillId="2" borderId="52" xfId="0" applyFont="1" applyFill="1" applyBorder="1" applyAlignment="1">
      <alignment horizontal="center"/>
    </xf>
    <xf numFmtId="0" fontId="29" fillId="2" borderId="40" xfId="0" applyFont="1" applyFill="1" applyBorder="1" applyAlignment="1">
      <alignment horizontal="center"/>
    </xf>
    <xf numFmtId="0" fontId="65" fillId="2" borderId="59" xfId="0" applyFont="1" applyFill="1" applyBorder="1" applyAlignment="1">
      <alignment horizontal="center"/>
    </xf>
    <xf numFmtId="0" fontId="65" fillId="2" borderId="60" xfId="0" applyFont="1" applyFill="1" applyBorder="1" applyAlignment="1">
      <alignment horizontal="center"/>
    </xf>
    <xf numFmtId="0" fontId="65" fillId="2" borderId="58" xfId="0" applyFont="1" applyFill="1" applyBorder="1" applyAlignment="1">
      <alignment horizontal="center"/>
    </xf>
    <xf numFmtId="0" fontId="65" fillId="2" borderId="36" xfId="0" applyFont="1" applyFill="1" applyBorder="1" applyAlignment="1">
      <alignment horizontal="center"/>
    </xf>
    <xf numFmtId="0" fontId="26" fillId="2" borderId="58" xfId="0" applyFont="1" applyFill="1" applyBorder="1" applyAlignment="1">
      <alignment horizontal="center"/>
    </xf>
    <xf numFmtId="0" fontId="26" fillId="2" borderId="36" xfId="0" applyFont="1" applyFill="1" applyBorder="1" applyAlignment="1">
      <alignment horizontal="center"/>
    </xf>
    <xf numFmtId="0" fontId="26" fillId="2" borderId="6" xfId="0" applyFont="1" applyFill="1" applyBorder="1" applyAlignment="1">
      <alignment horizontal="center"/>
    </xf>
    <xf numFmtId="0" fontId="76" fillId="2" borderId="2" xfId="0" applyFont="1" applyFill="1" applyBorder="1" applyAlignment="1">
      <alignment horizontal="center"/>
    </xf>
    <xf numFmtId="0" fontId="77" fillId="2" borderId="61" xfId="0" applyFont="1" applyFill="1" applyBorder="1" applyAlignment="1">
      <alignment horizontal="center"/>
    </xf>
    <xf numFmtId="0" fontId="77" fillId="2" borderId="49" xfId="0" applyFont="1" applyFill="1" applyBorder="1" applyAlignment="1">
      <alignment horizontal="center"/>
    </xf>
    <xf numFmtId="0" fontId="76" fillId="2" borderId="51" xfId="0" applyFont="1" applyFill="1" applyBorder="1" applyAlignment="1">
      <alignment horizontal="center" wrapText="1"/>
    </xf>
    <xf numFmtId="0" fontId="13" fillId="0" borderId="0" xfId="16" applyFont="1" applyAlignment="1">
      <alignment horizontal="center" vertical="center"/>
    </xf>
    <xf numFmtId="10" fontId="13" fillId="0" borderId="0" xfId="16" applyNumberFormat="1" applyFont="1" applyAlignment="1">
      <alignment horizontal="center" vertical="center"/>
    </xf>
    <xf numFmtId="0" fontId="16" fillId="0" borderId="0" xfId="16" applyFont="1" applyAlignment="1">
      <alignment horizontal="left" vertical="center"/>
    </xf>
    <xf numFmtId="0" fontId="14" fillId="0" borderId="0" xfId="16" applyFont="1" applyAlignment="1">
      <alignment horizontal="center" vertical="center"/>
    </xf>
    <xf numFmtId="0" fontId="13" fillId="0" borderId="0" xfId="22" applyFont="1" applyAlignment="1">
      <alignment horizontal="center" vertical="center"/>
    </xf>
    <xf numFmtId="0" fontId="13" fillId="0" borderId="0" xfId="4" applyFont="1" applyAlignment="1">
      <alignment horizontal="center" vertical="center"/>
    </xf>
    <xf numFmtId="0" fontId="68" fillId="0" borderId="0" xfId="16" applyFont="1" applyAlignment="1">
      <alignment horizontal="center" vertical="center"/>
    </xf>
    <xf numFmtId="0" fontId="13" fillId="0" borderId="0" xfId="0" applyFont="1">
      <alignment vertical="center"/>
    </xf>
    <xf numFmtId="0" fontId="4" fillId="0" borderId="0" xfId="16" applyFont="1" applyAlignment="1">
      <alignment horizontal="center" vertical="center"/>
    </xf>
    <xf numFmtId="0" fontId="4" fillId="0" borderId="0" xfId="16" applyFont="1" applyAlignment="1">
      <alignment horizontal="left" vertical="center"/>
    </xf>
    <xf numFmtId="0" fontId="13" fillId="0" borderId="0" xfId="16" applyFont="1" applyAlignment="1">
      <alignment horizontal="left" vertical="center"/>
    </xf>
    <xf numFmtId="0" fontId="13" fillId="0" borderId="0" xfId="0" applyFont="1" applyAlignment="1">
      <alignment horizontal="center" vertical="center"/>
    </xf>
    <xf numFmtId="0" fontId="4" fillId="0" borderId="0" xfId="0" applyFont="1">
      <alignment vertical="center"/>
    </xf>
    <xf numFmtId="10" fontId="68" fillId="0" borderId="0" xfId="0" applyNumberFormat="1" applyFont="1" applyAlignment="1">
      <alignment horizontal="center" vertical="center"/>
    </xf>
    <xf numFmtId="0" fontId="96" fillId="0" borderId="0" xfId="0" applyFont="1" applyAlignment="1">
      <alignment horizontal="center" vertical="center"/>
    </xf>
    <xf numFmtId="0" fontId="71" fillId="0" borderId="0" xfId="0" applyFont="1">
      <alignment vertical="center"/>
    </xf>
    <xf numFmtId="0" fontId="95" fillId="0" borderId="0" xfId="0" applyFont="1" applyAlignment="1">
      <alignment horizontal="center" vertical="center"/>
    </xf>
    <xf numFmtId="0" fontId="0" fillId="0" borderId="0" xfId="0">
      <alignment vertical="center"/>
    </xf>
    <xf numFmtId="10" fontId="95" fillId="0" borderId="0" xfId="0" applyNumberFormat="1" applyFont="1" applyAlignment="1">
      <alignment horizontal="center" vertical="center"/>
    </xf>
    <xf numFmtId="176" fontId="13" fillId="0" borderId="0" xfId="16" applyNumberFormat="1" applyFont="1" applyAlignment="1">
      <alignment horizontal="center" vertical="center"/>
    </xf>
    <xf numFmtId="176" fontId="14" fillId="0" borderId="0" xfId="23" applyNumberFormat="1" applyFont="1" applyAlignment="1">
      <alignment horizontal="center"/>
    </xf>
    <xf numFmtId="0" fontId="98" fillId="0" borderId="0" xfId="0" applyFont="1" applyAlignment="1">
      <alignment horizontal="left" vertical="center"/>
    </xf>
    <xf numFmtId="0" fontId="66" fillId="0" borderId="0" xfId="0" applyFont="1" applyAlignment="1">
      <alignment horizontal="center" vertical="center"/>
    </xf>
    <xf numFmtId="0" fontId="4" fillId="0" borderId="0" xfId="23" applyFont="1" applyAlignment="1">
      <alignment horizontal="left" vertical="center"/>
    </xf>
    <xf numFmtId="49" fontId="13" fillId="0" borderId="0" xfId="16" applyNumberFormat="1" applyFont="1" applyAlignment="1">
      <alignment horizontal="center" vertical="center"/>
    </xf>
    <xf numFmtId="0" fontId="14" fillId="0" borderId="0" xfId="23" applyFont="1" applyAlignment="1">
      <alignment horizontal="center"/>
    </xf>
    <xf numFmtId="10" fontId="14" fillId="0" borderId="0" xfId="23" applyNumberFormat="1" applyFont="1" applyAlignment="1">
      <alignment horizontal="center"/>
    </xf>
  </cellXfs>
  <cellStyles count="35">
    <cellStyle name="Excel Built-in Normal" xfId="1" xr:uid="{00000000-0005-0000-0000-000000000000}"/>
    <cellStyle name="Excel Built-in Normal 2" xfId="24" xr:uid="{00000000-0005-0000-0000-000001000000}"/>
    <cellStyle name="Excel Built-in Normal 3" xfId="33" xr:uid="{93585FF4-D1AC-4088-A13B-E87F7E9A7789}"/>
    <cellStyle name="ハイパーリンク" xfId="25" builtinId="8"/>
    <cellStyle name="通貨 2" xfId="2" xr:uid="{00000000-0005-0000-0000-000003000000}"/>
    <cellStyle name="標準" xfId="0" builtinId="0"/>
    <cellStyle name="標準 10" xfId="3" xr:uid="{00000000-0005-0000-0000-000005000000}"/>
    <cellStyle name="標準 10 2" xfId="31" xr:uid="{B386AF91-2CDB-4F9B-B388-CB1F15602503}"/>
    <cellStyle name="標準 11" xfId="27" xr:uid="{6E597DA8-697D-48FC-B787-AC192B589C8B}"/>
    <cellStyle name="標準 2" xfId="4" xr:uid="{00000000-0005-0000-0000-000006000000}"/>
    <cellStyle name="標準 2 2" xfId="5" xr:uid="{00000000-0005-0000-0000-000007000000}"/>
    <cellStyle name="標準 2 2 2" xfId="6" xr:uid="{00000000-0005-0000-0000-000008000000}"/>
    <cellStyle name="標準 2 2_2013NewMixkekka" xfId="7" xr:uid="{00000000-0005-0000-0000-000009000000}"/>
    <cellStyle name="標準 2_2013NewMixkekka" xfId="8" xr:uid="{00000000-0005-0000-0000-00000A000000}"/>
    <cellStyle name="標準 3" xfId="9" xr:uid="{00000000-0005-0000-0000-00000B000000}"/>
    <cellStyle name="標準 3 2" xfId="22" xr:uid="{00000000-0005-0000-0000-00000C000000}"/>
    <cellStyle name="標準 3_登録ナンバー" xfId="10" xr:uid="{00000000-0005-0000-0000-00000D000000}"/>
    <cellStyle name="標準 3_登録ナンバー 2" xfId="23" xr:uid="{00000000-0005-0000-0000-00000E000000}"/>
    <cellStyle name="標準 3_登録ナンバー15.02.16" xfId="21" xr:uid="{00000000-0005-0000-0000-000010000000}"/>
    <cellStyle name="標準 4" xfId="11" xr:uid="{00000000-0005-0000-0000-000011000000}"/>
    <cellStyle name="標準 4 2" xfId="29" xr:uid="{44A49532-729F-4F0F-A425-5AE1A50116FC}"/>
    <cellStyle name="標準 5" xfId="12" xr:uid="{00000000-0005-0000-0000-000012000000}"/>
    <cellStyle name="標準 6" xfId="13" xr:uid="{00000000-0005-0000-0000-000013000000}"/>
    <cellStyle name="標準 6 2" xfId="30" xr:uid="{951194ED-0CB3-43AC-A8C6-785EAB389B01}"/>
    <cellStyle name="標準 7" xfId="14" xr:uid="{00000000-0005-0000-0000-000014000000}"/>
    <cellStyle name="標準 8" xfId="26" xr:uid="{00000000-0005-0000-0000-000015000000}"/>
    <cellStyle name="標準 9" xfId="15" xr:uid="{00000000-0005-0000-0000-000016000000}"/>
    <cellStyle name="標準 9 2" xfId="32" xr:uid="{17757D5D-3F26-422F-93E2-30E5389F063E}"/>
    <cellStyle name="標準_Book2" xfId="34" xr:uid="{95E0ED14-180A-445B-8AB0-3BCBCF06C548}"/>
    <cellStyle name="標準_Book2 2" xfId="28" xr:uid="{6699D9EE-DA1E-4BA5-AB04-68CF5FD36244}"/>
    <cellStyle name="標準_Book2_登録ナンバー" xfId="16" xr:uid="{00000000-0005-0000-0000-000018000000}"/>
    <cellStyle name="標準_Sheet1" xfId="17" xr:uid="{00000000-0005-0000-0000-00001A000000}"/>
    <cellStyle name="標準_Sheet1_登録ナンバー" xfId="18" xr:uid="{00000000-0005-0000-0000-00001B000000}"/>
    <cellStyle name="標準_登録ナンバー" xfId="19" xr:uid="{00000000-0005-0000-0000-00001C000000}"/>
    <cellStyle name="標準_登録ナンバー15.02.16" xfId="20" xr:uid="{00000000-0005-0000-0000-00001D000000}"/>
  </cellStyles>
  <dxfs count="5">
    <dxf>
      <font>
        <color rgb="FFFF0000"/>
      </font>
    </dxf>
    <dxf>
      <font>
        <color rgb="FFFF0000"/>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542925</xdr:colOff>
      <xdr:row>530</xdr:row>
      <xdr:rowOff>114300</xdr:rowOff>
    </xdr:from>
    <xdr:to>
      <xdr:col>2</xdr:col>
      <xdr:colOff>38100</xdr:colOff>
      <xdr:row>530</xdr:row>
      <xdr:rowOff>114300</xdr:rowOff>
    </xdr:to>
    <xdr:sp macro="" textlink="">
      <xdr:nvSpPr>
        <xdr:cNvPr id="1025" name="Line 8">
          <a:extLst>
            <a:ext uri="{FF2B5EF4-FFF2-40B4-BE49-F238E27FC236}">
              <a16:creationId xmlns:a16="http://schemas.microsoft.com/office/drawing/2014/main" id="{00000000-0008-0000-0300-000001040000}"/>
            </a:ext>
          </a:extLst>
        </xdr:cNvPr>
        <xdr:cNvSpPr>
          <a:spLocks noChangeShapeType="1"/>
        </xdr:cNvSpPr>
      </xdr:nvSpPr>
      <xdr:spPr bwMode="auto">
        <a:xfrm flipH="1">
          <a:off x="1123950" y="9012555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427</xdr:row>
      <xdr:rowOff>114300</xdr:rowOff>
    </xdr:from>
    <xdr:to>
      <xdr:col>2</xdr:col>
      <xdr:colOff>38100</xdr:colOff>
      <xdr:row>427</xdr:row>
      <xdr:rowOff>114300</xdr:rowOff>
    </xdr:to>
    <xdr:sp macro="" textlink="">
      <xdr:nvSpPr>
        <xdr:cNvPr id="1026" name="Line 8">
          <a:extLst>
            <a:ext uri="{FF2B5EF4-FFF2-40B4-BE49-F238E27FC236}">
              <a16:creationId xmlns:a16="http://schemas.microsoft.com/office/drawing/2014/main" id="{00000000-0008-0000-0300-000002040000}"/>
            </a:ext>
          </a:extLst>
        </xdr:cNvPr>
        <xdr:cNvSpPr>
          <a:spLocks noChangeShapeType="1"/>
        </xdr:cNvSpPr>
      </xdr:nvSpPr>
      <xdr:spPr bwMode="auto">
        <a:xfrm flipH="1">
          <a:off x="1123950" y="7232332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518</xdr:row>
      <xdr:rowOff>114300</xdr:rowOff>
    </xdr:from>
    <xdr:to>
      <xdr:col>2</xdr:col>
      <xdr:colOff>57150</xdr:colOff>
      <xdr:row>518</xdr:row>
      <xdr:rowOff>114300</xdr:rowOff>
    </xdr:to>
    <xdr:sp macro="" textlink="">
      <xdr:nvSpPr>
        <xdr:cNvPr id="4" name="Line 8">
          <a:extLst>
            <a:ext uri="{FF2B5EF4-FFF2-40B4-BE49-F238E27FC236}">
              <a16:creationId xmlns:a16="http://schemas.microsoft.com/office/drawing/2014/main" id="{00000000-0008-0000-0300-000004000000}"/>
            </a:ext>
          </a:extLst>
        </xdr:cNvPr>
        <xdr:cNvSpPr>
          <a:spLocks noChangeShapeType="1"/>
        </xdr:cNvSpPr>
      </xdr:nvSpPr>
      <xdr:spPr bwMode="auto">
        <a:xfrm flipH="1">
          <a:off x="1266825" y="8792527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413</xdr:row>
      <xdr:rowOff>114300</xdr:rowOff>
    </xdr:from>
    <xdr:to>
      <xdr:col>2</xdr:col>
      <xdr:colOff>57150</xdr:colOff>
      <xdr:row>413</xdr:row>
      <xdr:rowOff>114300</xdr:rowOff>
    </xdr:to>
    <xdr:sp macro="" textlink="">
      <xdr:nvSpPr>
        <xdr:cNvPr id="5" name="Line 8">
          <a:extLst>
            <a:ext uri="{FF2B5EF4-FFF2-40B4-BE49-F238E27FC236}">
              <a16:creationId xmlns:a16="http://schemas.microsoft.com/office/drawing/2014/main" id="{00000000-0008-0000-0300-000005000000}"/>
            </a:ext>
          </a:extLst>
        </xdr:cNvPr>
        <xdr:cNvSpPr>
          <a:spLocks noChangeShapeType="1"/>
        </xdr:cNvSpPr>
      </xdr:nvSpPr>
      <xdr:spPr bwMode="auto">
        <a:xfrm flipH="1">
          <a:off x="1266825" y="6990397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528</xdr:row>
      <xdr:rowOff>114300</xdr:rowOff>
    </xdr:from>
    <xdr:to>
      <xdr:col>2</xdr:col>
      <xdr:colOff>57150</xdr:colOff>
      <xdr:row>528</xdr:row>
      <xdr:rowOff>114300</xdr:rowOff>
    </xdr:to>
    <xdr:sp macro="" textlink="">
      <xdr:nvSpPr>
        <xdr:cNvPr id="6" name="Line 8">
          <a:extLst>
            <a:ext uri="{FF2B5EF4-FFF2-40B4-BE49-F238E27FC236}">
              <a16:creationId xmlns:a16="http://schemas.microsoft.com/office/drawing/2014/main" id="{00000000-0008-0000-0300-000006000000}"/>
            </a:ext>
          </a:extLst>
        </xdr:cNvPr>
        <xdr:cNvSpPr>
          <a:spLocks noChangeShapeType="1"/>
        </xdr:cNvSpPr>
      </xdr:nvSpPr>
      <xdr:spPr bwMode="auto">
        <a:xfrm flipH="1">
          <a:off x="1266825" y="8964930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419</xdr:row>
      <xdr:rowOff>114300</xdr:rowOff>
    </xdr:from>
    <xdr:to>
      <xdr:col>2</xdr:col>
      <xdr:colOff>57150</xdr:colOff>
      <xdr:row>419</xdr:row>
      <xdr:rowOff>114300</xdr:rowOff>
    </xdr:to>
    <xdr:sp macro="" textlink="">
      <xdr:nvSpPr>
        <xdr:cNvPr id="7" name="Line 8">
          <a:extLst>
            <a:ext uri="{FF2B5EF4-FFF2-40B4-BE49-F238E27FC236}">
              <a16:creationId xmlns:a16="http://schemas.microsoft.com/office/drawing/2014/main" id="{00000000-0008-0000-0300-000007000000}"/>
            </a:ext>
          </a:extLst>
        </xdr:cNvPr>
        <xdr:cNvSpPr>
          <a:spLocks noChangeShapeType="1"/>
        </xdr:cNvSpPr>
      </xdr:nvSpPr>
      <xdr:spPr bwMode="auto">
        <a:xfrm flipH="1">
          <a:off x="1266825" y="7093267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603</xdr:row>
      <xdr:rowOff>114300</xdr:rowOff>
    </xdr:from>
    <xdr:to>
      <xdr:col>2</xdr:col>
      <xdr:colOff>57150</xdr:colOff>
      <xdr:row>603</xdr:row>
      <xdr:rowOff>114300</xdr:rowOff>
    </xdr:to>
    <xdr:sp macro="" textlink="">
      <xdr:nvSpPr>
        <xdr:cNvPr id="8" name="Line 8">
          <a:extLst>
            <a:ext uri="{FF2B5EF4-FFF2-40B4-BE49-F238E27FC236}">
              <a16:creationId xmlns:a16="http://schemas.microsoft.com/office/drawing/2014/main" id="{00000000-0008-0000-0300-000008000000}"/>
            </a:ext>
          </a:extLst>
        </xdr:cNvPr>
        <xdr:cNvSpPr>
          <a:spLocks noChangeShapeType="1"/>
        </xdr:cNvSpPr>
      </xdr:nvSpPr>
      <xdr:spPr bwMode="auto">
        <a:xfrm flipH="1">
          <a:off x="1266825" y="10281285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468</xdr:row>
      <xdr:rowOff>114300</xdr:rowOff>
    </xdr:from>
    <xdr:to>
      <xdr:col>2</xdr:col>
      <xdr:colOff>57150</xdr:colOff>
      <xdr:row>468</xdr:row>
      <xdr:rowOff>114300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flipH="1">
          <a:off x="1266825" y="7935277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565</xdr:row>
      <xdr:rowOff>114300</xdr:rowOff>
    </xdr:from>
    <xdr:to>
      <xdr:col>2</xdr:col>
      <xdr:colOff>66675</xdr:colOff>
      <xdr:row>565</xdr:row>
      <xdr:rowOff>114300</xdr:rowOff>
    </xdr:to>
    <xdr:sp macro="" textlink="">
      <xdr:nvSpPr>
        <xdr:cNvPr id="10" name="Line 8">
          <a:extLst>
            <a:ext uri="{FF2B5EF4-FFF2-40B4-BE49-F238E27FC236}">
              <a16:creationId xmlns:a16="http://schemas.microsoft.com/office/drawing/2014/main" id="{00000000-0008-0000-0300-00000A000000}"/>
            </a:ext>
          </a:extLst>
        </xdr:cNvPr>
        <xdr:cNvSpPr>
          <a:spLocks noChangeShapeType="1"/>
        </xdr:cNvSpPr>
      </xdr:nvSpPr>
      <xdr:spPr bwMode="auto">
        <a:xfrm flipH="1">
          <a:off x="1257300" y="9603105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452</xdr:row>
      <xdr:rowOff>114300</xdr:rowOff>
    </xdr:from>
    <xdr:to>
      <xdr:col>2</xdr:col>
      <xdr:colOff>66675</xdr:colOff>
      <xdr:row>452</xdr:row>
      <xdr:rowOff>114300</xdr:rowOff>
    </xdr:to>
    <xdr:sp macro="" textlink="">
      <xdr:nvSpPr>
        <xdr:cNvPr id="11" name="Line 8">
          <a:extLst>
            <a:ext uri="{FF2B5EF4-FFF2-40B4-BE49-F238E27FC236}">
              <a16:creationId xmlns:a16="http://schemas.microsoft.com/office/drawing/2014/main" id="{00000000-0008-0000-0300-00000B000000}"/>
            </a:ext>
          </a:extLst>
        </xdr:cNvPr>
        <xdr:cNvSpPr>
          <a:spLocks noChangeShapeType="1"/>
        </xdr:cNvSpPr>
      </xdr:nvSpPr>
      <xdr:spPr bwMode="auto">
        <a:xfrm flipH="1">
          <a:off x="1257300" y="7657147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459</xdr:row>
      <xdr:rowOff>114300</xdr:rowOff>
    </xdr:from>
    <xdr:to>
      <xdr:col>2</xdr:col>
      <xdr:colOff>76200</xdr:colOff>
      <xdr:row>459</xdr:row>
      <xdr:rowOff>114300</xdr:rowOff>
    </xdr:to>
    <xdr:sp macro="" textlink="">
      <xdr:nvSpPr>
        <xdr:cNvPr id="12" name="Line 8">
          <a:extLst>
            <a:ext uri="{FF2B5EF4-FFF2-40B4-BE49-F238E27FC236}">
              <a16:creationId xmlns:a16="http://schemas.microsoft.com/office/drawing/2014/main" id="{00000000-0008-0000-0300-00000C000000}"/>
            </a:ext>
          </a:extLst>
        </xdr:cNvPr>
        <xdr:cNvSpPr>
          <a:spLocks noChangeShapeType="1"/>
        </xdr:cNvSpPr>
      </xdr:nvSpPr>
      <xdr:spPr bwMode="auto">
        <a:xfrm flipH="1">
          <a:off x="1257300" y="77771625"/>
          <a:ext cx="0" cy="0"/>
        </a:xfrm>
        <a:prstGeom prst="line">
          <a:avLst/>
        </a:prstGeom>
        <a:noFill/>
        <a:ln w="9525">
          <a:solidFill>
            <a:srgbClr val="000000"/>
          </a:solidFill>
          <a:round/>
          <a:headEnd/>
          <a:tailEnd type="triangle" w="med" len="med"/>
        </a:ln>
      </xdr:spPr>
    </xdr:sp>
    <xdr:clientData/>
  </xdr:twoCellAnchor>
  <xdr:twoCellAnchor>
    <xdr:from>
      <xdr:col>2</xdr:col>
      <xdr:colOff>0</xdr:colOff>
      <xdr:row>487</xdr:row>
      <xdr:rowOff>95250</xdr:rowOff>
    </xdr:from>
    <xdr:to>
      <xdr:col>2</xdr:col>
      <xdr:colOff>38100</xdr:colOff>
      <xdr:row>487</xdr:row>
      <xdr:rowOff>104775</xdr:rowOff>
    </xdr:to>
    <xdr:sp macro="" textlink="">
      <xdr:nvSpPr>
        <xdr:cNvPr id="13" name="Line 7">
          <a:extLst>
            <a:ext uri="{FF2B5EF4-FFF2-40B4-BE49-F238E27FC236}">
              <a16:creationId xmlns:a16="http://schemas.microsoft.com/office/drawing/2014/main" id="{00000000-0008-0000-0300-00000D000000}"/>
            </a:ext>
          </a:extLst>
        </xdr:cNvPr>
        <xdr:cNvSpPr>
          <a:spLocks noChangeShapeType="1"/>
        </xdr:cNvSpPr>
      </xdr:nvSpPr>
      <xdr:spPr bwMode="auto">
        <a:xfrm flipH="1" flipV="1">
          <a:off x="1257300" y="82553175"/>
          <a:ext cx="0" cy="9525"/>
        </a:xfrm>
        <a:prstGeom prst="line">
          <a:avLst/>
        </a:prstGeom>
        <a:noFill/>
        <a:ln w="9525">
          <a:solidFill>
            <a:srgbClr val="000000"/>
          </a:solidFill>
          <a:round/>
          <a:headEnd/>
          <a:tailEnd type="triangle" w="med" len="med"/>
        </a:ln>
      </xdr:spPr>
    </xdr:sp>
    <xdr:clientData/>
  </xdr:twoCellAnchor>
  <xdr:twoCellAnchor>
    <xdr:from>
      <xdr:col>2</xdr:col>
      <xdr:colOff>0</xdr:colOff>
      <xdr:row>488</xdr:row>
      <xdr:rowOff>114300</xdr:rowOff>
    </xdr:from>
    <xdr:to>
      <xdr:col>2</xdr:col>
      <xdr:colOff>0</xdr:colOff>
      <xdr:row>488</xdr:row>
      <xdr:rowOff>114300</xdr:rowOff>
    </xdr:to>
    <xdr:sp macro="" textlink="">
      <xdr:nvSpPr>
        <xdr:cNvPr id="14" name="Line 8">
          <a:extLst>
            <a:ext uri="{FF2B5EF4-FFF2-40B4-BE49-F238E27FC236}">
              <a16:creationId xmlns:a16="http://schemas.microsoft.com/office/drawing/2014/main" id="{00000000-0008-0000-0300-00000E000000}"/>
            </a:ext>
          </a:extLst>
        </xdr:cNvPr>
        <xdr:cNvSpPr>
          <a:spLocks noChangeShapeType="1"/>
        </xdr:cNvSpPr>
      </xdr:nvSpPr>
      <xdr:spPr bwMode="auto">
        <a:xfrm flipH="1">
          <a:off x="1257300" y="82743675"/>
          <a:ext cx="0" cy="0"/>
        </a:xfrm>
        <a:prstGeom prst="line">
          <a:avLst/>
        </a:prstGeom>
        <a:noFill/>
        <a:ln w="9525">
          <a:solidFill>
            <a:srgbClr val="000000"/>
          </a:solidFill>
          <a:round/>
          <a:headEnd/>
          <a:tailEnd type="triangle" w="med" len="med"/>
        </a:ln>
      </xdr:spPr>
    </xdr:sp>
    <xdr:clientData/>
  </xdr:twoCellAnchor>
  <xdr:twoCellAnchor>
    <xdr:from>
      <xdr:col>2</xdr:col>
      <xdr:colOff>466725</xdr:colOff>
      <xdr:row>215</xdr:row>
      <xdr:rowOff>95250</xdr:rowOff>
    </xdr:from>
    <xdr:to>
      <xdr:col>3</xdr:col>
      <xdr:colOff>38100</xdr:colOff>
      <xdr:row>215</xdr:row>
      <xdr:rowOff>104775</xdr:rowOff>
    </xdr:to>
    <xdr:sp macro="" textlink="">
      <xdr:nvSpPr>
        <xdr:cNvPr id="15" name="Line 7">
          <a:extLst>
            <a:ext uri="{FF2B5EF4-FFF2-40B4-BE49-F238E27FC236}">
              <a16:creationId xmlns:a16="http://schemas.microsoft.com/office/drawing/2014/main" id="{00000000-0008-0000-0300-00000F000000}"/>
            </a:ext>
          </a:extLst>
        </xdr:cNvPr>
        <xdr:cNvSpPr>
          <a:spLocks noChangeShapeType="1"/>
        </xdr:cNvSpPr>
      </xdr:nvSpPr>
      <xdr:spPr bwMode="auto">
        <a:xfrm flipH="1" flipV="1">
          <a:off x="1257300" y="36947475"/>
          <a:ext cx="0" cy="9525"/>
        </a:xfrm>
        <a:prstGeom prst="line">
          <a:avLst/>
        </a:prstGeom>
        <a:noFill/>
        <a:ln w="9525">
          <a:solidFill>
            <a:srgbClr val="000000"/>
          </a:solidFill>
          <a:round/>
          <a:headEnd/>
          <a:tailEnd type="triangle" w="med" len="med"/>
        </a:ln>
      </xdr:spPr>
    </xdr:sp>
    <xdr:clientData/>
  </xdr:twoCellAnchor>
  <xdr:twoCellAnchor>
    <xdr:from>
      <xdr:col>2</xdr:col>
      <xdr:colOff>542925</xdr:colOff>
      <xdr:row>216</xdr:row>
      <xdr:rowOff>114300</xdr:rowOff>
    </xdr:from>
    <xdr:to>
      <xdr:col>3</xdr:col>
      <xdr:colOff>0</xdr:colOff>
      <xdr:row>216</xdr:row>
      <xdr:rowOff>114300</xdr:rowOff>
    </xdr:to>
    <xdr:sp macro="" textlink="">
      <xdr:nvSpPr>
        <xdr:cNvPr id="16" name="Line 8">
          <a:extLst>
            <a:ext uri="{FF2B5EF4-FFF2-40B4-BE49-F238E27FC236}">
              <a16:creationId xmlns:a16="http://schemas.microsoft.com/office/drawing/2014/main" id="{00000000-0008-0000-0300-000010000000}"/>
            </a:ext>
          </a:extLst>
        </xdr:cNvPr>
        <xdr:cNvSpPr>
          <a:spLocks noChangeShapeType="1"/>
        </xdr:cNvSpPr>
      </xdr:nvSpPr>
      <xdr:spPr bwMode="auto">
        <a:xfrm flipH="1">
          <a:off x="1257300" y="3713797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459</xdr:row>
      <xdr:rowOff>114300</xdr:rowOff>
    </xdr:from>
    <xdr:to>
      <xdr:col>2</xdr:col>
      <xdr:colOff>542925</xdr:colOff>
      <xdr:row>459</xdr:row>
      <xdr:rowOff>114300</xdr:rowOff>
    </xdr:to>
    <xdr:sp macro="" textlink="">
      <xdr:nvSpPr>
        <xdr:cNvPr id="17" name="Line 8">
          <a:extLst>
            <a:ext uri="{FF2B5EF4-FFF2-40B4-BE49-F238E27FC236}">
              <a16:creationId xmlns:a16="http://schemas.microsoft.com/office/drawing/2014/main" id="{A7F81154-BE81-44C9-AEE3-427629736299}"/>
            </a:ext>
          </a:extLst>
        </xdr:cNvPr>
        <xdr:cNvSpPr>
          <a:spLocks noChangeShapeType="1"/>
        </xdr:cNvSpPr>
      </xdr:nvSpPr>
      <xdr:spPr bwMode="auto">
        <a:xfrm flipH="1">
          <a:off x="1800225" y="77771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487</xdr:row>
      <xdr:rowOff>95250</xdr:rowOff>
    </xdr:from>
    <xdr:to>
      <xdr:col>2</xdr:col>
      <xdr:colOff>38100</xdr:colOff>
      <xdr:row>487</xdr:row>
      <xdr:rowOff>104775</xdr:rowOff>
    </xdr:to>
    <xdr:sp macro="" textlink="">
      <xdr:nvSpPr>
        <xdr:cNvPr id="18" name="Line 7">
          <a:extLst>
            <a:ext uri="{FF2B5EF4-FFF2-40B4-BE49-F238E27FC236}">
              <a16:creationId xmlns:a16="http://schemas.microsoft.com/office/drawing/2014/main" id="{B5CE2F79-73D5-459C-AA8E-F32A22DD36B0}"/>
            </a:ext>
          </a:extLst>
        </xdr:cNvPr>
        <xdr:cNvSpPr>
          <a:spLocks noChangeShapeType="1"/>
        </xdr:cNvSpPr>
      </xdr:nvSpPr>
      <xdr:spPr bwMode="auto">
        <a:xfrm flipH="1" flipV="1">
          <a:off x="1257300" y="825531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488</xdr:row>
      <xdr:rowOff>114300</xdr:rowOff>
    </xdr:from>
    <xdr:to>
      <xdr:col>2</xdr:col>
      <xdr:colOff>0</xdr:colOff>
      <xdr:row>488</xdr:row>
      <xdr:rowOff>114300</xdr:rowOff>
    </xdr:to>
    <xdr:sp macro="" textlink="">
      <xdr:nvSpPr>
        <xdr:cNvPr id="19" name="Line 8">
          <a:extLst>
            <a:ext uri="{FF2B5EF4-FFF2-40B4-BE49-F238E27FC236}">
              <a16:creationId xmlns:a16="http://schemas.microsoft.com/office/drawing/2014/main" id="{9D85B27C-62D0-485D-9BF6-D43175E943C8}"/>
            </a:ext>
          </a:extLst>
        </xdr:cNvPr>
        <xdr:cNvSpPr>
          <a:spLocks noChangeShapeType="1"/>
        </xdr:cNvSpPr>
      </xdr:nvSpPr>
      <xdr:spPr bwMode="auto">
        <a:xfrm flipH="1">
          <a:off x="1257300" y="82743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215</xdr:row>
      <xdr:rowOff>95250</xdr:rowOff>
    </xdr:from>
    <xdr:to>
      <xdr:col>3</xdr:col>
      <xdr:colOff>38100</xdr:colOff>
      <xdr:row>215</xdr:row>
      <xdr:rowOff>104775</xdr:rowOff>
    </xdr:to>
    <xdr:sp macro="" textlink="">
      <xdr:nvSpPr>
        <xdr:cNvPr id="20" name="Line 7">
          <a:extLst>
            <a:ext uri="{FF2B5EF4-FFF2-40B4-BE49-F238E27FC236}">
              <a16:creationId xmlns:a16="http://schemas.microsoft.com/office/drawing/2014/main" id="{8C5BE66C-BA22-43C4-A432-CE5BCBCE6AC6}"/>
            </a:ext>
          </a:extLst>
        </xdr:cNvPr>
        <xdr:cNvSpPr>
          <a:spLocks noChangeShapeType="1"/>
        </xdr:cNvSpPr>
      </xdr:nvSpPr>
      <xdr:spPr bwMode="auto">
        <a:xfrm flipH="1" flipV="1">
          <a:off x="1724025" y="36947475"/>
          <a:ext cx="1524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216</xdr:row>
      <xdr:rowOff>114300</xdr:rowOff>
    </xdr:from>
    <xdr:to>
      <xdr:col>3</xdr:col>
      <xdr:colOff>0</xdr:colOff>
      <xdr:row>216</xdr:row>
      <xdr:rowOff>114300</xdr:rowOff>
    </xdr:to>
    <xdr:sp macro="" textlink="">
      <xdr:nvSpPr>
        <xdr:cNvPr id="21" name="Line 8">
          <a:extLst>
            <a:ext uri="{FF2B5EF4-FFF2-40B4-BE49-F238E27FC236}">
              <a16:creationId xmlns:a16="http://schemas.microsoft.com/office/drawing/2014/main" id="{A50303AA-5F56-4B64-A0CF-0A609C3DF286}"/>
            </a:ext>
          </a:extLst>
        </xdr:cNvPr>
        <xdr:cNvSpPr>
          <a:spLocks noChangeShapeType="1"/>
        </xdr:cNvSpPr>
      </xdr:nvSpPr>
      <xdr:spPr bwMode="auto">
        <a:xfrm flipH="1">
          <a:off x="1800225" y="37137975"/>
          <a:ext cx="38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442</xdr:row>
      <xdr:rowOff>114300</xdr:rowOff>
    </xdr:from>
    <xdr:to>
      <xdr:col>2</xdr:col>
      <xdr:colOff>85725</xdr:colOff>
      <xdr:row>442</xdr:row>
      <xdr:rowOff>114300</xdr:rowOff>
    </xdr:to>
    <xdr:sp macro="" textlink="">
      <xdr:nvSpPr>
        <xdr:cNvPr id="22" name="Line 8">
          <a:extLst>
            <a:ext uri="{FF2B5EF4-FFF2-40B4-BE49-F238E27FC236}">
              <a16:creationId xmlns:a16="http://schemas.microsoft.com/office/drawing/2014/main" id="{3C09B6B0-EC0C-438E-BF98-450600E638DB}"/>
            </a:ext>
          </a:extLst>
        </xdr:cNvPr>
        <xdr:cNvSpPr>
          <a:spLocks noChangeShapeType="1"/>
        </xdr:cNvSpPr>
      </xdr:nvSpPr>
      <xdr:spPr bwMode="auto">
        <a:xfrm flipH="1">
          <a:off x="1333500" y="75885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95250</xdr:rowOff>
    </xdr:from>
    <xdr:to>
      <xdr:col>2</xdr:col>
      <xdr:colOff>38100</xdr:colOff>
      <xdr:row>469</xdr:row>
      <xdr:rowOff>104775</xdr:rowOff>
    </xdr:to>
    <xdr:sp macro="" textlink="">
      <xdr:nvSpPr>
        <xdr:cNvPr id="23" name="Line 7">
          <a:extLst>
            <a:ext uri="{FF2B5EF4-FFF2-40B4-BE49-F238E27FC236}">
              <a16:creationId xmlns:a16="http://schemas.microsoft.com/office/drawing/2014/main" id="{9D47401E-DD3A-49F4-9272-E9F2C19BCA27}"/>
            </a:ext>
          </a:extLst>
        </xdr:cNvPr>
        <xdr:cNvSpPr>
          <a:spLocks noChangeShapeType="1"/>
        </xdr:cNvSpPr>
      </xdr:nvSpPr>
      <xdr:spPr bwMode="auto">
        <a:xfrm flipH="1" flipV="1">
          <a:off x="971550" y="804957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114300</xdr:rowOff>
    </xdr:from>
    <xdr:to>
      <xdr:col>2</xdr:col>
      <xdr:colOff>0</xdr:colOff>
      <xdr:row>470</xdr:row>
      <xdr:rowOff>114300</xdr:rowOff>
    </xdr:to>
    <xdr:sp macro="" textlink="">
      <xdr:nvSpPr>
        <xdr:cNvPr id="24" name="Line 8">
          <a:extLst>
            <a:ext uri="{FF2B5EF4-FFF2-40B4-BE49-F238E27FC236}">
              <a16:creationId xmlns:a16="http://schemas.microsoft.com/office/drawing/2014/main" id="{3F746664-4282-45FF-A451-B7E6C2DB32EA}"/>
            </a:ext>
          </a:extLst>
        </xdr:cNvPr>
        <xdr:cNvSpPr>
          <a:spLocks noChangeShapeType="1"/>
        </xdr:cNvSpPr>
      </xdr:nvSpPr>
      <xdr:spPr bwMode="auto">
        <a:xfrm flipH="1">
          <a:off x="971550" y="80686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204</xdr:row>
      <xdr:rowOff>95250</xdr:rowOff>
    </xdr:from>
    <xdr:to>
      <xdr:col>3</xdr:col>
      <xdr:colOff>38100</xdr:colOff>
      <xdr:row>204</xdr:row>
      <xdr:rowOff>104775</xdr:rowOff>
    </xdr:to>
    <xdr:sp macro="" textlink="">
      <xdr:nvSpPr>
        <xdr:cNvPr id="25" name="Line 7">
          <a:extLst>
            <a:ext uri="{FF2B5EF4-FFF2-40B4-BE49-F238E27FC236}">
              <a16:creationId xmlns:a16="http://schemas.microsoft.com/office/drawing/2014/main" id="{76141E19-9C60-4E7D-942A-89DB1728A8CB}"/>
            </a:ext>
          </a:extLst>
        </xdr:cNvPr>
        <xdr:cNvSpPr>
          <a:spLocks noChangeShapeType="1"/>
        </xdr:cNvSpPr>
      </xdr:nvSpPr>
      <xdr:spPr bwMode="auto">
        <a:xfrm flipH="1" flipV="1">
          <a:off x="1333500" y="35061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205</xdr:row>
      <xdr:rowOff>114300</xdr:rowOff>
    </xdr:from>
    <xdr:to>
      <xdr:col>3</xdr:col>
      <xdr:colOff>0</xdr:colOff>
      <xdr:row>205</xdr:row>
      <xdr:rowOff>114300</xdr:rowOff>
    </xdr:to>
    <xdr:sp macro="" textlink="">
      <xdr:nvSpPr>
        <xdr:cNvPr id="26" name="Line 8">
          <a:extLst>
            <a:ext uri="{FF2B5EF4-FFF2-40B4-BE49-F238E27FC236}">
              <a16:creationId xmlns:a16="http://schemas.microsoft.com/office/drawing/2014/main" id="{0E250280-88B3-4C1C-98B2-D186159A4FCF}"/>
            </a:ext>
          </a:extLst>
        </xdr:cNvPr>
        <xdr:cNvSpPr>
          <a:spLocks noChangeShapeType="1"/>
        </xdr:cNvSpPr>
      </xdr:nvSpPr>
      <xdr:spPr bwMode="auto">
        <a:xfrm flipH="1">
          <a:off x="1333500" y="35252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528</xdr:row>
      <xdr:rowOff>114300</xdr:rowOff>
    </xdr:from>
    <xdr:to>
      <xdr:col>2</xdr:col>
      <xdr:colOff>76200</xdr:colOff>
      <xdr:row>528</xdr:row>
      <xdr:rowOff>114300</xdr:rowOff>
    </xdr:to>
    <xdr:sp macro="" textlink="">
      <xdr:nvSpPr>
        <xdr:cNvPr id="27" name="Line 8">
          <a:extLst>
            <a:ext uri="{FF2B5EF4-FFF2-40B4-BE49-F238E27FC236}">
              <a16:creationId xmlns:a16="http://schemas.microsoft.com/office/drawing/2014/main" id="{3AA9D7F5-4D79-465F-AD7D-7B37D773625A}"/>
            </a:ext>
          </a:extLst>
        </xdr:cNvPr>
        <xdr:cNvSpPr>
          <a:spLocks noChangeShapeType="1"/>
        </xdr:cNvSpPr>
      </xdr:nvSpPr>
      <xdr:spPr bwMode="auto">
        <a:xfrm flipH="1">
          <a:off x="1047750" y="90630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423</xdr:row>
      <xdr:rowOff>114300</xdr:rowOff>
    </xdr:from>
    <xdr:to>
      <xdr:col>2</xdr:col>
      <xdr:colOff>76200</xdr:colOff>
      <xdr:row>423</xdr:row>
      <xdr:rowOff>114300</xdr:rowOff>
    </xdr:to>
    <xdr:sp macro="" textlink="">
      <xdr:nvSpPr>
        <xdr:cNvPr id="28" name="Line 8">
          <a:extLst>
            <a:ext uri="{FF2B5EF4-FFF2-40B4-BE49-F238E27FC236}">
              <a16:creationId xmlns:a16="http://schemas.microsoft.com/office/drawing/2014/main" id="{898D680A-53C0-4014-8950-A9E8F7975A6F}"/>
            </a:ext>
          </a:extLst>
        </xdr:cNvPr>
        <xdr:cNvSpPr>
          <a:spLocks noChangeShapeType="1"/>
        </xdr:cNvSpPr>
      </xdr:nvSpPr>
      <xdr:spPr bwMode="auto">
        <a:xfrm flipH="1">
          <a:off x="1047750" y="72628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528</xdr:row>
      <xdr:rowOff>114300</xdr:rowOff>
    </xdr:from>
    <xdr:to>
      <xdr:col>2</xdr:col>
      <xdr:colOff>76200</xdr:colOff>
      <xdr:row>528</xdr:row>
      <xdr:rowOff>114300</xdr:rowOff>
    </xdr:to>
    <xdr:sp macro="" textlink="">
      <xdr:nvSpPr>
        <xdr:cNvPr id="29" name="Line 8">
          <a:extLst>
            <a:ext uri="{FF2B5EF4-FFF2-40B4-BE49-F238E27FC236}">
              <a16:creationId xmlns:a16="http://schemas.microsoft.com/office/drawing/2014/main" id="{3776E0E0-EEFB-47D4-BD7D-2722F48C5874}"/>
            </a:ext>
          </a:extLst>
        </xdr:cNvPr>
        <xdr:cNvSpPr>
          <a:spLocks noChangeShapeType="1"/>
        </xdr:cNvSpPr>
      </xdr:nvSpPr>
      <xdr:spPr bwMode="auto">
        <a:xfrm flipH="1">
          <a:off x="1047750" y="90630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423</xdr:row>
      <xdr:rowOff>114300</xdr:rowOff>
    </xdr:from>
    <xdr:to>
      <xdr:col>2</xdr:col>
      <xdr:colOff>76200</xdr:colOff>
      <xdr:row>423</xdr:row>
      <xdr:rowOff>114300</xdr:rowOff>
    </xdr:to>
    <xdr:sp macro="" textlink="">
      <xdr:nvSpPr>
        <xdr:cNvPr id="30" name="Line 8">
          <a:extLst>
            <a:ext uri="{FF2B5EF4-FFF2-40B4-BE49-F238E27FC236}">
              <a16:creationId xmlns:a16="http://schemas.microsoft.com/office/drawing/2014/main" id="{32B9C8AB-58B2-4CCB-B4AF-3C87C6C98260}"/>
            </a:ext>
          </a:extLst>
        </xdr:cNvPr>
        <xdr:cNvSpPr>
          <a:spLocks noChangeShapeType="1"/>
        </xdr:cNvSpPr>
      </xdr:nvSpPr>
      <xdr:spPr bwMode="auto">
        <a:xfrm flipH="1">
          <a:off x="1047750" y="72628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415</xdr:row>
      <xdr:rowOff>114300</xdr:rowOff>
    </xdr:from>
    <xdr:to>
      <xdr:col>2</xdr:col>
      <xdr:colOff>76200</xdr:colOff>
      <xdr:row>415</xdr:row>
      <xdr:rowOff>114300</xdr:rowOff>
    </xdr:to>
    <xdr:sp macro="" textlink="">
      <xdr:nvSpPr>
        <xdr:cNvPr id="31" name="Line 8">
          <a:extLst>
            <a:ext uri="{FF2B5EF4-FFF2-40B4-BE49-F238E27FC236}">
              <a16:creationId xmlns:a16="http://schemas.microsoft.com/office/drawing/2014/main" id="{6BEDCC65-B76D-48BD-8A3B-2E3824079FFB}"/>
            </a:ext>
          </a:extLst>
        </xdr:cNvPr>
        <xdr:cNvSpPr>
          <a:spLocks noChangeShapeType="1"/>
        </xdr:cNvSpPr>
      </xdr:nvSpPr>
      <xdr:spPr bwMode="auto">
        <a:xfrm flipH="1">
          <a:off x="1047750" y="71256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443</xdr:row>
      <xdr:rowOff>95250</xdr:rowOff>
    </xdr:from>
    <xdr:to>
      <xdr:col>2</xdr:col>
      <xdr:colOff>38100</xdr:colOff>
      <xdr:row>443</xdr:row>
      <xdr:rowOff>104775</xdr:rowOff>
    </xdr:to>
    <xdr:sp macro="" textlink="">
      <xdr:nvSpPr>
        <xdr:cNvPr id="32" name="Line 7">
          <a:extLst>
            <a:ext uri="{FF2B5EF4-FFF2-40B4-BE49-F238E27FC236}">
              <a16:creationId xmlns:a16="http://schemas.microsoft.com/office/drawing/2014/main" id="{622A8514-5854-476D-BFCF-51B00C0FFB19}"/>
            </a:ext>
          </a:extLst>
        </xdr:cNvPr>
        <xdr:cNvSpPr>
          <a:spLocks noChangeShapeType="1"/>
        </xdr:cNvSpPr>
      </xdr:nvSpPr>
      <xdr:spPr bwMode="auto">
        <a:xfrm flipH="1" flipV="1">
          <a:off x="971550" y="760380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444</xdr:row>
      <xdr:rowOff>114300</xdr:rowOff>
    </xdr:from>
    <xdr:to>
      <xdr:col>2</xdr:col>
      <xdr:colOff>0</xdr:colOff>
      <xdr:row>444</xdr:row>
      <xdr:rowOff>114300</xdr:rowOff>
    </xdr:to>
    <xdr:sp macro="" textlink="">
      <xdr:nvSpPr>
        <xdr:cNvPr id="33" name="Line 8">
          <a:extLst>
            <a:ext uri="{FF2B5EF4-FFF2-40B4-BE49-F238E27FC236}">
              <a16:creationId xmlns:a16="http://schemas.microsoft.com/office/drawing/2014/main" id="{0405BF09-98CE-47C9-ADF7-E437E558C374}"/>
            </a:ext>
          </a:extLst>
        </xdr:cNvPr>
        <xdr:cNvSpPr>
          <a:spLocks noChangeShapeType="1"/>
        </xdr:cNvSpPr>
      </xdr:nvSpPr>
      <xdr:spPr bwMode="auto">
        <a:xfrm flipH="1">
          <a:off x="971550" y="76228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442</xdr:row>
      <xdr:rowOff>114300</xdr:rowOff>
    </xdr:from>
    <xdr:to>
      <xdr:col>2</xdr:col>
      <xdr:colOff>85725</xdr:colOff>
      <xdr:row>442</xdr:row>
      <xdr:rowOff>114300</xdr:rowOff>
    </xdr:to>
    <xdr:sp macro="" textlink="">
      <xdr:nvSpPr>
        <xdr:cNvPr id="34" name="Line 8">
          <a:extLst>
            <a:ext uri="{FF2B5EF4-FFF2-40B4-BE49-F238E27FC236}">
              <a16:creationId xmlns:a16="http://schemas.microsoft.com/office/drawing/2014/main" id="{5B7EAC87-2C91-403A-8D1B-E570605AEBE9}"/>
            </a:ext>
          </a:extLst>
        </xdr:cNvPr>
        <xdr:cNvSpPr>
          <a:spLocks noChangeShapeType="1"/>
        </xdr:cNvSpPr>
      </xdr:nvSpPr>
      <xdr:spPr bwMode="auto">
        <a:xfrm flipH="1">
          <a:off x="1333500" y="75885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95250</xdr:rowOff>
    </xdr:from>
    <xdr:to>
      <xdr:col>2</xdr:col>
      <xdr:colOff>38100</xdr:colOff>
      <xdr:row>469</xdr:row>
      <xdr:rowOff>104775</xdr:rowOff>
    </xdr:to>
    <xdr:sp macro="" textlink="">
      <xdr:nvSpPr>
        <xdr:cNvPr id="35" name="Line 7">
          <a:extLst>
            <a:ext uri="{FF2B5EF4-FFF2-40B4-BE49-F238E27FC236}">
              <a16:creationId xmlns:a16="http://schemas.microsoft.com/office/drawing/2014/main" id="{067A5BA9-281C-4FF2-9B41-55123A15ABD7}"/>
            </a:ext>
          </a:extLst>
        </xdr:cNvPr>
        <xdr:cNvSpPr>
          <a:spLocks noChangeShapeType="1"/>
        </xdr:cNvSpPr>
      </xdr:nvSpPr>
      <xdr:spPr bwMode="auto">
        <a:xfrm flipH="1" flipV="1">
          <a:off x="971550" y="804957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114300</xdr:rowOff>
    </xdr:from>
    <xdr:to>
      <xdr:col>2</xdr:col>
      <xdr:colOff>0</xdr:colOff>
      <xdr:row>470</xdr:row>
      <xdr:rowOff>114300</xdr:rowOff>
    </xdr:to>
    <xdr:sp macro="" textlink="">
      <xdr:nvSpPr>
        <xdr:cNvPr id="36" name="Line 8">
          <a:extLst>
            <a:ext uri="{FF2B5EF4-FFF2-40B4-BE49-F238E27FC236}">
              <a16:creationId xmlns:a16="http://schemas.microsoft.com/office/drawing/2014/main" id="{A170B3EE-F233-411B-8938-9B9CB8B4AA71}"/>
            </a:ext>
          </a:extLst>
        </xdr:cNvPr>
        <xdr:cNvSpPr>
          <a:spLocks noChangeShapeType="1"/>
        </xdr:cNvSpPr>
      </xdr:nvSpPr>
      <xdr:spPr bwMode="auto">
        <a:xfrm flipH="1">
          <a:off x="971550" y="80686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204</xdr:row>
      <xdr:rowOff>95250</xdr:rowOff>
    </xdr:from>
    <xdr:to>
      <xdr:col>3</xdr:col>
      <xdr:colOff>38100</xdr:colOff>
      <xdr:row>204</xdr:row>
      <xdr:rowOff>104775</xdr:rowOff>
    </xdr:to>
    <xdr:sp macro="" textlink="">
      <xdr:nvSpPr>
        <xdr:cNvPr id="37" name="Line 7">
          <a:extLst>
            <a:ext uri="{FF2B5EF4-FFF2-40B4-BE49-F238E27FC236}">
              <a16:creationId xmlns:a16="http://schemas.microsoft.com/office/drawing/2014/main" id="{C7AB007B-9041-421E-AD54-21F617D941E2}"/>
            </a:ext>
          </a:extLst>
        </xdr:cNvPr>
        <xdr:cNvSpPr>
          <a:spLocks noChangeShapeType="1"/>
        </xdr:cNvSpPr>
      </xdr:nvSpPr>
      <xdr:spPr bwMode="auto">
        <a:xfrm flipH="1" flipV="1">
          <a:off x="1333500" y="35061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205</xdr:row>
      <xdr:rowOff>114300</xdr:rowOff>
    </xdr:from>
    <xdr:to>
      <xdr:col>3</xdr:col>
      <xdr:colOff>0</xdr:colOff>
      <xdr:row>205</xdr:row>
      <xdr:rowOff>114300</xdr:rowOff>
    </xdr:to>
    <xdr:sp macro="" textlink="">
      <xdr:nvSpPr>
        <xdr:cNvPr id="38" name="Line 8">
          <a:extLst>
            <a:ext uri="{FF2B5EF4-FFF2-40B4-BE49-F238E27FC236}">
              <a16:creationId xmlns:a16="http://schemas.microsoft.com/office/drawing/2014/main" id="{CB38643F-60F3-4C1D-A311-1694E58EAECD}"/>
            </a:ext>
          </a:extLst>
        </xdr:cNvPr>
        <xdr:cNvSpPr>
          <a:spLocks noChangeShapeType="1"/>
        </xdr:cNvSpPr>
      </xdr:nvSpPr>
      <xdr:spPr bwMode="auto">
        <a:xfrm flipH="1">
          <a:off x="1333500" y="35252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387</xdr:row>
      <xdr:rowOff>114300</xdr:rowOff>
    </xdr:from>
    <xdr:to>
      <xdr:col>2</xdr:col>
      <xdr:colOff>85725</xdr:colOff>
      <xdr:row>387</xdr:row>
      <xdr:rowOff>114300</xdr:rowOff>
    </xdr:to>
    <xdr:sp macro="" textlink="">
      <xdr:nvSpPr>
        <xdr:cNvPr id="39" name="Line 8">
          <a:extLst>
            <a:ext uri="{FF2B5EF4-FFF2-40B4-BE49-F238E27FC236}">
              <a16:creationId xmlns:a16="http://schemas.microsoft.com/office/drawing/2014/main" id="{073548A7-865C-476C-A5B7-12D13BC2F23E}"/>
            </a:ext>
          </a:extLst>
        </xdr:cNvPr>
        <xdr:cNvSpPr>
          <a:spLocks noChangeShapeType="1"/>
        </xdr:cNvSpPr>
      </xdr:nvSpPr>
      <xdr:spPr bwMode="auto">
        <a:xfrm flipH="1">
          <a:off x="1609725" y="66455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413</xdr:row>
      <xdr:rowOff>95250</xdr:rowOff>
    </xdr:from>
    <xdr:to>
      <xdr:col>2</xdr:col>
      <xdr:colOff>38100</xdr:colOff>
      <xdr:row>413</xdr:row>
      <xdr:rowOff>104775</xdr:rowOff>
    </xdr:to>
    <xdr:sp macro="" textlink="">
      <xdr:nvSpPr>
        <xdr:cNvPr id="40" name="Line 7">
          <a:extLst>
            <a:ext uri="{FF2B5EF4-FFF2-40B4-BE49-F238E27FC236}">
              <a16:creationId xmlns:a16="http://schemas.microsoft.com/office/drawing/2014/main" id="{1F747A13-33C4-4DF6-A15E-4A1758590306}"/>
            </a:ext>
          </a:extLst>
        </xdr:cNvPr>
        <xdr:cNvSpPr>
          <a:spLocks noChangeShapeType="1"/>
        </xdr:cNvSpPr>
      </xdr:nvSpPr>
      <xdr:spPr bwMode="auto">
        <a:xfrm flipH="1" flipV="1">
          <a:off x="1066800" y="70875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414</xdr:row>
      <xdr:rowOff>114300</xdr:rowOff>
    </xdr:from>
    <xdr:to>
      <xdr:col>2</xdr:col>
      <xdr:colOff>0</xdr:colOff>
      <xdr:row>414</xdr:row>
      <xdr:rowOff>114300</xdr:rowOff>
    </xdr:to>
    <xdr:sp macro="" textlink="">
      <xdr:nvSpPr>
        <xdr:cNvPr id="41" name="Line 8">
          <a:extLst>
            <a:ext uri="{FF2B5EF4-FFF2-40B4-BE49-F238E27FC236}">
              <a16:creationId xmlns:a16="http://schemas.microsoft.com/office/drawing/2014/main" id="{F80932FE-D523-4E5F-B9EE-FC3CDF000133}"/>
            </a:ext>
          </a:extLst>
        </xdr:cNvPr>
        <xdr:cNvSpPr>
          <a:spLocks noChangeShapeType="1"/>
        </xdr:cNvSpPr>
      </xdr:nvSpPr>
      <xdr:spPr bwMode="auto">
        <a:xfrm flipH="1">
          <a:off x="1066800" y="71056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173</xdr:row>
      <xdr:rowOff>95250</xdr:rowOff>
    </xdr:from>
    <xdr:to>
      <xdr:col>3</xdr:col>
      <xdr:colOff>38100</xdr:colOff>
      <xdr:row>173</xdr:row>
      <xdr:rowOff>104775</xdr:rowOff>
    </xdr:to>
    <xdr:sp macro="" textlink="">
      <xdr:nvSpPr>
        <xdr:cNvPr id="42" name="Line 7">
          <a:extLst>
            <a:ext uri="{FF2B5EF4-FFF2-40B4-BE49-F238E27FC236}">
              <a16:creationId xmlns:a16="http://schemas.microsoft.com/office/drawing/2014/main" id="{7793658C-D4FF-45C4-884A-6541C881DE7A}"/>
            </a:ext>
          </a:extLst>
        </xdr:cNvPr>
        <xdr:cNvSpPr>
          <a:spLocks noChangeShapeType="1"/>
        </xdr:cNvSpPr>
      </xdr:nvSpPr>
      <xdr:spPr bwMode="auto">
        <a:xfrm flipH="1" flipV="1">
          <a:off x="1533525" y="29746575"/>
          <a:ext cx="2381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174</xdr:row>
      <xdr:rowOff>114300</xdr:rowOff>
    </xdr:from>
    <xdr:to>
      <xdr:col>3</xdr:col>
      <xdr:colOff>0</xdr:colOff>
      <xdr:row>174</xdr:row>
      <xdr:rowOff>114300</xdr:rowOff>
    </xdr:to>
    <xdr:sp macro="" textlink="">
      <xdr:nvSpPr>
        <xdr:cNvPr id="43" name="Line 8">
          <a:extLst>
            <a:ext uri="{FF2B5EF4-FFF2-40B4-BE49-F238E27FC236}">
              <a16:creationId xmlns:a16="http://schemas.microsoft.com/office/drawing/2014/main" id="{3F4DF671-7255-40CE-B0AC-7DFED828BC62}"/>
            </a:ext>
          </a:extLst>
        </xdr:cNvPr>
        <xdr:cNvSpPr>
          <a:spLocks noChangeShapeType="1"/>
        </xdr:cNvSpPr>
      </xdr:nvSpPr>
      <xdr:spPr bwMode="auto">
        <a:xfrm flipH="1">
          <a:off x="1609725" y="29937075"/>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438</xdr:row>
      <xdr:rowOff>114300</xdr:rowOff>
    </xdr:from>
    <xdr:to>
      <xdr:col>2</xdr:col>
      <xdr:colOff>76200</xdr:colOff>
      <xdr:row>438</xdr:row>
      <xdr:rowOff>114300</xdr:rowOff>
    </xdr:to>
    <xdr:sp macro="" textlink="">
      <xdr:nvSpPr>
        <xdr:cNvPr id="44" name="Line 8">
          <a:extLst>
            <a:ext uri="{FF2B5EF4-FFF2-40B4-BE49-F238E27FC236}">
              <a16:creationId xmlns:a16="http://schemas.microsoft.com/office/drawing/2014/main" id="{053371B5-7143-4C60-B2C8-2721B4D3AA57}"/>
            </a:ext>
          </a:extLst>
        </xdr:cNvPr>
        <xdr:cNvSpPr>
          <a:spLocks noChangeShapeType="1"/>
        </xdr:cNvSpPr>
      </xdr:nvSpPr>
      <xdr:spPr bwMode="auto">
        <a:xfrm flipH="1">
          <a:off x="1143000" y="7498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368</xdr:row>
      <xdr:rowOff>114300</xdr:rowOff>
    </xdr:from>
    <xdr:to>
      <xdr:col>2</xdr:col>
      <xdr:colOff>76200</xdr:colOff>
      <xdr:row>368</xdr:row>
      <xdr:rowOff>114300</xdr:rowOff>
    </xdr:to>
    <xdr:sp macro="" textlink="">
      <xdr:nvSpPr>
        <xdr:cNvPr id="45" name="Line 8">
          <a:extLst>
            <a:ext uri="{FF2B5EF4-FFF2-40B4-BE49-F238E27FC236}">
              <a16:creationId xmlns:a16="http://schemas.microsoft.com/office/drawing/2014/main" id="{6D0B1C12-C1EE-4192-90FF-A77663185EDE}"/>
            </a:ext>
          </a:extLst>
        </xdr:cNvPr>
        <xdr:cNvSpPr>
          <a:spLocks noChangeShapeType="1"/>
        </xdr:cNvSpPr>
      </xdr:nvSpPr>
      <xdr:spPr bwMode="auto">
        <a:xfrm flipH="1">
          <a:off x="1143000" y="63198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438</xdr:row>
      <xdr:rowOff>114300</xdr:rowOff>
    </xdr:from>
    <xdr:to>
      <xdr:col>2</xdr:col>
      <xdr:colOff>76200</xdr:colOff>
      <xdr:row>438</xdr:row>
      <xdr:rowOff>114300</xdr:rowOff>
    </xdr:to>
    <xdr:sp macro="" textlink="">
      <xdr:nvSpPr>
        <xdr:cNvPr id="46" name="Line 8">
          <a:extLst>
            <a:ext uri="{FF2B5EF4-FFF2-40B4-BE49-F238E27FC236}">
              <a16:creationId xmlns:a16="http://schemas.microsoft.com/office/drawing/2014/main" id="{461A7AC0-8D9A-411A-ADFA-CDA8B5E44A47}"/>
            </a:ext>
          </a:extLst>
        </xdr:cNvPr>
        <xdr:cNvSpPr>
          <a:spLocks noChangeShapeType="1"/>
        </xdr:cNvSpPr>
      </xdr:nvSpPr>
      <xdr:spPr bwMode="auto">
        <a:xfrm flipH="1">
          <a:off x="1143000" y="7498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368</xdr:row>
      <xdr:rowOff>114300</xdr:rowOff>
    </xdr:from>
    <xdr:to>
      <xdr:col>2</xdr:col>
      <xdr:colOff>76200</xdr:colOff>
      <xdr:row>368</xdr:row>
      <xdr:rowOff>114300</xdr:rowOff>
    </xdr:to>
    <xdr:sp macro="" textlink="">
      <xdr:nvSpPr>
        <xdr:cNvPr id="47" name="Line 8">
          <a:extLst>
            <a:ext uri="{FF2B5EF4-FFF2-40B4-BE49-F238E27FC236}">
              <a16:creationId xmlns:a16="http://schemas.microsoft.com/office/drawing/2014/main" id="{026ED461-0FA5-4032-B9A7-10850DF0A1CB}"/>
            </a:ext>
          </a:extLst>
        </xdr:cNvPr>
        <xdr:cNvSpPr>
          <a:spLocks noChangeShapeType="1"/>
        </xdr:cNvSpPr>
      </xdr:nvSpPr>
      <xdr:spPr bwMode="auto">
        <a:xfrm flipH="1">
          <a:off x="1143000" y="63198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360</xdr:row>
      <xdr:rowOff>114300</xdr:rowOff>
    </xdr:from>
    <xdr:to>
      <xdr:col>2</xdr:col>
      <xdr:colOff>76200</xdr:colOff>
      <xdr:row>360</xdr:row>
      <xdr:rowOff>114300</xdr:rowOff>
    </xdr:to>
    <xdr:sp macro="" textlink="">
      <xdr:nvSpPr>
        <xdr:cNvPr id="48" name="Line 8">
          <a:extLst>
            <a:ext uri="{FF2B5EF4-FFF2-40B4-BE49-F238E27FC236}">
              <a16:creationId xmlns:a16="http://schemas.microsoft.com/office/drawing/2014/main" id="{E0324015-2633-4532-A3F2-FBDE0D6520F4}"/>
            </a:ext>
          </a:extLst>
        </xdr:cNvPr>
        <xdr:cNvSpPr>
          <a:spLocks noChangeShapeType="1"/>
        </xdr:cNvSpPr>
      </xdr:nvSpPr>
      <xdr:spPr bwMode="auto">
        <a:xfrm flipH="1">
          <a:off x="1143000" y="61826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388</xdr:row>
      <xdr:rowOff>95250</xdr:rowOff>
    </xdr:from>
    <xdr:to>
      <xdr:col>2</xdr:col>
      <xdr:colOff>38100</xdr:colOff>
      <xdr:row>388</xdr:row>
      <xdr:rowOff>104775</xdr:rowOff>
    </xdr:to>
    <xdr:sp macro="" textlink="">
      <xdr:nvSpPr>
        <xdr:cNvPr id="49" name="Line 7">
          <a:extLst>
            <a:ext uri="{FF2B5EF4-FFF2-40B4-BE49-F238E27FC236}">
              <a16:creationId xmlns:a16="http://schemas.microsoft.com/office/drawing/2014/main" id="{2146A358-60B1-4C21-B2FD-BEE765FA39E6}"/>
            </a:ext>
          </a:extLst>
        </xdr:cNvPr>
        <xdr:cNvSpPr>
          <a:spLocks noChangeShapeType="1"/>
        </xdr:cNvSpPr>
      </xdr:nvSpPr>
      <xdr:spPr bwMode="auto">
        <a:xfrm flipH="1" flipV="1">
          <a:off x="1066800" y="666083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389</xdr:row>
      <xdr:rowOff>114300</xdr:rowOff>
    </xdr:from>
    <xdr:to>
      <xdr:col>2</xdr:col>
      <xdr:colOff>0</xdr:colOff>
      <xdr:row>389</xdr:row>
      <xdr:rowOff>114300</xdr:rowOff>
    </xdr:to>
    <xdr:sp macro="" textlink="">
      <xdr:nvSpPr>
        <xdr:cNvPr id="50" name="Line 8">
          <a:extLst>
            <a:ext uri="{FF2B5EF4-FFF2-40B4-BE49-F238E27FC236}">
              <a16:creationId xmlns:a16="http://schemas.microsoft.com/office/drawing/2014/main" id="{5E62DB0C-4C1C-40FA-939E-E655A1D80BA5}"/>
            </a:ext>
          </a:extLst>
        </xdr:cNvPr>
        <xdr:cNvSpPr>
          <a:spLocks noChangeShapeType="1"/>
        </xdr:cNvSpPr>
      </xdr:nvSpPr>
      <xdr:spPr bwMode="auto">
        <a:xfrm flipH="1">
          <a:off x="1066800" y="66798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387</xdr:row>
      <xdr:rowOff>114300</xdr:rowOff>
    </xdr:from>
    <xdr:to>
      <xdr:col>2</xdr:col>
      <xdr:colOff>85725</xdr:colOff>
      <xdr:row>387</xdr:row>
      <xdr:rowOff>114300</xdr:rowOff>
    </xdr:to>
    <xdr:sp macro="" textlink="">
      <xdr:nvSpPr>
        <xdr:cNvPr id="51" name="Line 8">
          <a:extLst>
            <a:ext uri="{FF2B5EF4-FFF2-40B4-BE49-F238E27FC236}">
              <a16:creationId xmlns:a16="http://schemas.microsoft.com/office/drawing/2014/main" id="{D9C322C4-B5F2-466A-9814-7808DFFE8EF8}"/>
            </a:ext>
          </a:extLst>
        </xdr:cNvPr>
        <xdr:cNvSpPr>
          <a:spLocks noChangeShapeType="1"/>
        </xdr:cNvSpPr>
      </xdr:nvSpPr>
      <xdr:spPr bwMode="auto">
        <a:xfrm flipH="1">
          <a:off x="1609725" y="66455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413</xdr:row>
      <xdr:rowOff>95250</xdr:rowOff>
    </xdr:from>
    <xdr:to>
      <xdr:col>2</xdr:col>
      <xdr:colOff>38100</xdr:colOff>
      <xdr:row>413</xdr:row>
      <xdr:rowOff>104775</xdr:rowOff>
    </xdr:to>
    <xdr:sp macro="" textlink="">
      <xdr:nvSpPr>
        <xdr:cNvPr id="52" name="Line 7">
          <a:extLst>
            <a:ext uri="{FF2B5EF4-FFF2-40B4-BE49-F238E27FC236}">
              <a16:creationId xmlns:a16="http://schemas.microsoft.com/office/drawing/2014/main" id="{32ABF10A-C4FB-490E-B304-28EDE0207775}"/>
            </a:ext>
          </a:extLst>
        </xdr:cNvPr>
        <xdr:cNvSpPr>
          <a:spLocks noChangeShapeType="1"/>
        </xdr:cNvSpPr>
      </xdr:nvSpPr>
      <xdr:spPr bwMode="auto">
        <a:xfrm flipH="1" flipV="1">
          <a:off x="1066800" y="70875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414</xdr:row>
      <xdr:rowOff>114300</xdr:rowOff>
    </xdr:from>
    <xdr:to>
      <xdr:col>2</xdr:col>
      <xdr:colOff>0</xdr:colOff>
      <xdr:row>414</xdr:row>
      <xdr:rowOff>114300</xdr:rowOff>
    </xdr:to>
    <xdr:sp macro="" textlink="">
      <xdr:nvSpPr>
        <xdr:cNvPr id="53" name="Line 8">
          <a:extLst>
            <a:ext uri="{FF2B5EF4-FFF2-40B4-BE49-F238E27FC236}">
              <a16:creationId xmlns:a16="http://schemas.microsoft.com/office/drawing/2014/main" id="{AD1E4EC4-B090-4609-85CC-EBA83BD15649}"/>
            </a:ext>
          </a:extLst>
        </xdr:cNvPr>
        <xdr:cNvSpPr>
          <a:spLocks noChangeShapeType="1"/>
        </xdr:cNvSpPr>
      </xdr:nvSpPr>
      <xdr:spPr bwMode="auto">
        <a:xfrm flipH="1">
          <a:off x="1066800" y="71056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174</xdr:row>
      <xdr:rowOff>114300</xdr:rowOff>
    </xdr:from>
    <xdr:to>
      <xdr:col>3</xdr:col>
      <xdr:colOff>0</xdr:colOff>
      <xdr:row>174</xdr:row>
      <xdr:rowOff>114300</xdr:rowOff>
    </xdr:to>
    <xdr:sp macro="" textlink="">
      <xdr:nvSpPr>
        <xdr:cNvPr id="54" name="Line 8">
          <a:extLst>
            <a:ext uri="{FF2B5EF4-FFF2-40B4-BE49-F238E27FC236}">
              <a16:creationId xmlns:a16="http://schemas.microsoft.com/office/drawing/2014/main" id="{86F72556-1CFA-4B5F-952F-140E69FC1950}"/>
            </a:ext>
          </a:extLst>
        </xdr:cNvPr>
        <xdr:cNvSpPr>
          <a:spLocks noChangeShapeType="1"/>
        </xdr:cNvSpPr>
      </xdr:nvSpPr>
      <xdr:spPr bwMode="auto">
        <a:xfrm flipH="1">
          <a:off x="1609725" y="29937075"/>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362</xdr:row>
      <xdr:rowOff>114300</xdr:rowOff>
    </xdr:from>
    <xdr:to>
      <xdr:col>2</xdr:col>
      <xdr:colOff>85725</xdr:colOff>
      <xdr:row>362</xdr:row>
      <xdr:rowOff>114300</xdr:rowOff>
    </xdr:to>
    <xdr:sp macro="" textlink="">
      <xdr:nvSpPr>
        <xdr:cNvPr id="55" name="Line 8">
          <a:extLst>
            <a:ext uri="{FF2B5EF4-FFF2-40B4-BE49-F238E27FC236}">
              <a16:creationId xmlns:a16="http://schemas.microsoft.com/office/drawing/2014/main" id="{11334B5A-7CD7-4860-8E71-5DE77B2EA396}"/>
            </a:ext>
          </a:extLst>
        </xdr:cNvPr>
        <xdr:cNvSpPr>
          <a:spLocks noChangeShapeType="1"/>
        </xdr:cNvSpPr>
      </xdr:nvSpPr>
      <xdr:spPr bwMode="auto">
        <a:xfrm flipH="1">
          <a:off x="1609725" y="62245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377</xdr:row>
      <xdr:rowOff>95250</xdr:rowOff>
    </xdr:from>
    <xdr:to>
      <xdr:col>2</xdr:col>
      <xdr:colOff>38100</xdr:colOff>
      <xdr:row>377</xdr:row>
      <xdr:rowOff>104775</xdr:rowOff>
    </xdr:to>
    <xdr:sp macro="" textlink="">
      <xdr:nvSpPr>
        <xdr:cNvPr id="56" name="Line 7">
          <a:extLst>
            <a:ext uri="{FF2B5EF4-FFF2-40B4-BE49-F238E27FC236}">
              <a16:creationId xmlns:a16="http://schemas.microsoft.com/office/drawing/2014/main" id="{FC1D8749-16FD-44FD-999C-3AB63B6FEA01}"/>
            </a:ext>
          </a:extLst>
        </xdr:cNvPr>
        <xdr:cNvSpPr>
          <a:spLocks noChangeShapeType="1"/>
        </xdr:cNvSpPr>
      </xdr:nvSpPr>
      <xdr:spPr bwMode="auto">
        <a:xfrm flipH="1" flipV="1">
          <a:off x="1066800" y="64779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378</xdr:row>
      <xdr:rowOff>114300</xdr:rowOff>
    </xdr:from>
    <xdr:to>
      <xdr:col>2</xdr:col>
      <xdr:colOff>0</xdr:colOff>
      <xdr:row>378</xdr:row>
      <xdr:rowOff>114300</xdr:rowOff>
    </xdr:to>
    <xdr:sp macro="" textlink="">
      <xdr:nvSpPr>
        <xdr:cNvPr id="57" name="Line 8">
          <a:extLst>
            <a:ext uri="{FF2B5EF4-FFF2-40B4-BE49-F238E27FC236}">
              <a16:creationId xmlns:a16="http://schemas.microsoft.com/office/drawing/2014/main" id="{1EE45E86-64B6-4A28-B792-46665A73425F}"/>
            </a:ext>
          </a:extLst>
        </xdr:cNvPr>
        <xdr:cNvSpPr>
          <a:spLocks noChangeShapeType="1"/>
        </xdr:cNvSpPr>
      </xdr:nvSpPr>
      <xdr:spPr bwMode="auto">
        <a:xfrm flipH="1">
          <a:off x="1066800" y="6496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38100</xdr:colOff>
      <xdr:row>149</xdr:row>
      <xdr:rowOff>104775</xdr:rowOff>
    </xdr:to>
    <xdr:sp macro="" textlink="">
      <xdr:nvSpPr>
        <xdr:cNvPr id="58" name="Line 7">
          <a:extLst>
            <a:ext uri="{FF2B5EF4-FFF2-40B4-BE49-F238E27FC236}">
              <a16:creationId xmlns:a16="http://schemas.microsoft.com/office/drawing/2014/main" id="{004C057C-1851-4119-AFD7-756793B82CE7}"/>
            </a:ext>
          </a:extLst>
        </xdr:cNvPr>
        <xdr:cNvSpPr>
          <a:spLocks noChangeShapeType="1"/>
        </xdr:cNvSpPr>
      </xdr:nvSpPr>
      <xdr:spPr bwMode="auto">
        <a:xfrm flipH="1" flipV="1">
          <a:off x="1533525" y="25631775"/>
          <a:ext cx="2381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59" name="Line 8">
          <a:extLst>
            <a:ext uri="{FF2B5EF4-FFF2-40B4-BE49-F238E27FC236}">
              <a16:creationId xmlns:a16="http://schemas.microsoft.com/office/drawing/2014/main" id="{5C35603E-49E7-47E9-8E21-1F9EA36E6F18}"/>
            </a:ext>
          </a:extLst>
        </xdr:cNvPr>
        <xdr:cNvSpPr>
          <a:spLocks noChangeShapeType="1"/>
        </xdr:cNvSpPr>
      </xdr:nvSpPr>
      <xdr:spPr bwMode="auto">
        <a:xfrm flipH="1">
          <a:off x="1609725" y="25822275"/>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402</xdr:row>
      <xdr:rowOff>114300</xdr:rowOff>
    </xdr:from>
    <xdr:to>
      <xdr:col>2</xdr:col>
      <xdr:colOff>76200</xdr:colOff>
      <xdr:row>402</xdr:row>
      <xdr:rowOff>114300</xdr:rowOff>
    </xdr:to>
    <xdr:sp macro="" textlink="">
      <xdr:nvSpPr>
        <xdr:cNvPr id="60" name="Line 8">
          <a:extLst>
            <a:ext uri="{FF2B5EF4-FFF2-40B4-BE49-F238E27FC236}">
              <a16:creationId xmlns:a16="http://schemas.microsoft.com/office/drawing/2014/main" id="{EB3CB4C1-1A5C-4213-AC70-B81AD0A7F2E1}"/>
            </a:ext>
          </a:extLst>
        </xdr:cNvPr>
        <xdr:cNvSpPr>
          <a:spLocks noChangeShapeType="1"/>
        </xdr:cNvSpPr>
      </xdr:nvSpPr>
      <xdr:spPr bwMode="auto">
        <a:xfrm flipH="1">
          <a:off x="1143000" y="68884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343</xdr:row>
      <xdr:rowOff>114300</xdr:rowOff>
    </xdr:from>
    <xdr:to>
      <xdr:col>2</xdr:col>
      <xdr:colOff>76200</xdr:colOff>
      <xdr:row>343</xdr:row>
      <xdr:rowOff>114300</xdr:rowOff>
    </xdr:to>
    <xdr:sp macro="" textlink="">
      <xdr:nvSpPr>
        <xdr:cNvPr id="61" name="Line 8">
          <a:extLst>
            <a:ext uri="{FF2B5EF4-FFF2-40B4-BE49-F238E27FC236}">
              <a16:creationId xmlns:a16="http://schemas.microsoft.com/office/drawing/2014/main" id="{91CDD1D4-6D79-496F-8A23-198E66608392}"/>
            </a:ext>
          </a:extLst>
        </xdr:cNvPr>
        <xdr:cNvSpPr>
          <a:spLocks noChangeShapeType="1"/>
        </xdr:cNvSpPr>
      </xdr:nvSpPr>
      <xdr:spPr bwMode="auto">
        <a:xfrm flipH="1">
          <a:off x="1143000" y="58931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402</xdr:row>
      <xdr:rowOff>114300</xdr:rowOff>
    </xdr:from>
    <xdr:to>
      <xdr:col>2</xdr:col>
      <xdr:colOff>76200</xdr:colOff>
      <xdr:row>402</xdr:row>
      <xdr:rowOff>114300</xdr:rowOff>
    </xdr:to>
    <xdr:sp macro="" textlink="">
      <xdr:nvSpPr>
        <xdr:cNvPr id="62" name="Line 8">
          <a:extLst>
            <a:ext uri="{FF2B5EF4-FFF2-40B4-BE49-F238E27FC236}">
              <a16:creationId xmlns:a16="http://schemas.microsoft.com/office/drawing/2014/main" id="{C50628AA-C5FE-4223-ACC8-3C42144CB42E}"/>
            </a:ext>
          </a:extLst>
        </xdr:cNvPr>
        <xdr:cNvSpPr>
          <a:spLocks noChangeShapeType="1"/>
        </xdr:cNvSpPr>
      </xdr:nvSpPr>
      <xdr:spPr bwMode="auto">
        <a:xfrm flipH="1">
          <a:off x="1143000" y="68884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343</xdr:row>
      <xdr:rowOff>114300</xdr:rowOff>
    </xdr:from>
    <xdr:to>
      <xdr:col>2</xdr:col>
      <xdr:colOff>76200</xdr:colOff>
      <xdr:row>343</xdr:row>
      <xdr:rowOff>114300</xdr:rowOff>
    </xdr:to>
    <xdr:sp macro="" textlink="">
      <xdr:nvSpPr>
        <xdr:cNvPr id="63" name="Line 8">
          <a:extLst>
            <a:ext uri="{FF2B5EF4-FFF2-40B4-BE49-F238E27FC236}">
              <a16:creationId xmlns:a16="http://schemas.microsoft.com/office/drawing/2014/main" id="{D06F38E5-216B-4A21-8A02-F68670B4FB64}"/>
            </a:ext>
          </a:extLst>
        </xdr:cNvPr>
        <xdr:cNvSpPr>
          <a:spLocks noChangeShapeType="1"/>
        </xdr:cNvSpPr>
      </xdr:nvSpPr>
      <xdr:spPr bwMode="auto">
        <a:xfrm flipH="1">
          <a:off x="1143000" y="58931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335</xdr:row>
      <xdr:rowOff>114300</xdr:rowOff>
    </xdr:from>
    <xdr:to>
      <xdr:col>2</xdr:col>
      <xdr:colOff>76200</xdr:colOff>
      <xdr:row>335</xdr:row>
      <xdr:rowOff>114300</xdr:rowOff>
    </xdr:to>
    <xdr:sp macro="" textlink="">
      <xdr:nvSpPr>
        <xdr:cNvPr id="64" name="Line 8">
          <a:extLst>
            <a:ext uri="{FF2B5EF4-FFF2-40B4-BE49-F238E27FC236}">
              <a16:creationId xmlns:a16="http://schemas.microsoft.com/office/drawing/2014/main" id="{EEC38F3D-17CA-4849-8D4C-73006A5420DD}"/>
            </a:ext>
          </a:extLst>
        </xdr:cNvPr>
        <xdr:cNvSpPr>
          <a:spLocks noChangeShapeType="1"/>
        </xdr:cNvSpPr>
      </xdr:nvSpPr>
      <xdr:spPr bwMode="auto">
        <a:xfrm flipH="1">
          <a:off x="1143000" y="57540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363</xdr:row>
      <xdr:rowOff>95250</xdr:rowOff>
    </xdr:from>
    <xdr:to>
      <xdr:col>2</xdr:col>
      <xdr:colOff>38100</xdr:colOff>
      <xdr:row>363</xdr:row>
      <xdr:rowOff>104775</xdr:rowOff>
    </xdr:to>
    <xdr:sp macro="" textlink="">
      <xdr:nvSpPr>
        <xdr:cNvPr id="65" name="Line 7">
          <a:extLst>
            <a:ext uri="{FF2B5EF4-FFF2-40B4-BE49-F238E27FC236}">
              <a16:creationId xmlns:a16="http://schemas.microsoft.com/office/drawing/2014/main" id="{90C33751-57E6-492B-9011-7760FD937007}"/>
            </a:ext>
          </a:extLst>
        </xdr:cNvPr>
        <xdr:cNvSpPr>
          <a:spLocks noChangeShapeType="1"/>
        </xdr:cNvSpPr>
      </xdr:nvSpPr>
      <xdr:spPr bwMode="auto">
        <a:xfrm flipH="1" flipV="1">
          <a:off x="1066800" y="623982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364</xdr:row>
      <xdr:rowOff>114300</xdr:rowOff>
    </xdr:from>
    <xdr:to>
      <xdr:col>2</xdr:col>
      <xdr:colOff>0</xdr:colOff>
      <xdr:row>364</xdr:row>
      <xdr:rowOff>114300</xdr:rowOff>
    </xdr:to>
    <xdr:sp macro="" textlink="">
      <xdr:nvSpPr>
        <xdr:cNvPr id="66" name="Line 8">
          <a:extLst>
            <a:ext uri="{FF2B5EF4-FFF2-40B4-BE49-F238E27FC236}">
              <a16:creationId xmlns:a16="http://schemas.microsoft.com/office/drawing/2014/main" id="{3F8F0EE9-8DE6-4E60-AB51-6FD1973E967D}"/>
            </a:ext>
          </a:extLst>
        </xdr:cNvPr>
        <xdr:cNvSpPr>
          <a:spLocks noChangeShapeType="1"/>
        </xdr:cNvSpPr>
      </xdr:nvSpPr>
      <xdr:spPr bwMode="auto">
        <a:xfrm flipH="1">
          <a:off x="1066800" y="62588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362</xdr:row>
      <xdr:rowOff>114300</xdr:rowOff>
    </xdr:from>
    <xdr:to>
      <xdr:col>2</xdr:col>
      <xdr:colOff>85725</xdr:colOff>
      <xdr:row>362</xdr:row>
      <xdr:rowOff>114300</xdr:rowOff>
    </xdr:to>
    <xdr:sp macro="" textlink="">
      <xdr:nvSpPr>
        <xdr:cNvPr id="67" name="Line 8">
          <a:extLst>
            <a:ext uri="{FF2B5EF4-FFF2-40B4-BE49-F238E27FC236}">
              <a16:creationId xmlns:a16="http://schemas.microsoft.com/office/drawing/2014/main" id="{13A36A56-33D2-469C-A414-9C633B37A91B}"/>
            </a:ext>
          </a:extLst>
        </xdr:cNvPr>
        <xdr:cNvSpPr>
          <a:spLocks noChangeShapeType="1"/>
        </xdr:cNvSpPr>
      </xdr:nvSpPr>
      <xdr:spPr bwMode="auto">
        <a:xfrm flipH="1">
          <a:off x="1609725" y="62245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377</xdr:row>
      <xdr:rowOff>95250</xdr:rowOff>
    </xdr:from>
    <xdr:to>
      <xdr:col>2</xdr:col>
      <xdr:colOff>38100</xdr:colOff>
      <xdr:row>377</xdr:row>
      <xdr:rowOff>104775</xdr:rowOff>
    </xdr:to>
    <xdr:sp macro="" textlink="">
      <xdr:nvSpPr>
        <xdr:cNvPr id="68" name="Line 7">
          <a:extLst>
            <a:ext uri="{FF2B5EF4-FFF2-40B4-BE49-F238E27FC236}">
              <a16:creationId xmlns:a16="http://schemas.microsoft.com/office/drawing/2014/main" id="{04A38D5F-F8B4-4801-8ACC-AAACEBC4F927}"/>
            </a:ext>
          </a:extLst>
        </xdr:cNvPr>
        <xdr:cNvSpPr>
          <a:spLocks noChangeShapeType="1"/>
        </xdr:cNvSpPr>
      </xdr:nvSpPr>
      <xdr:spPr bwMode="auto">
        <a:xfrm flipH="1" flipV="1">
          <a:off x="1066800" y="64779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378</xdr:row>
      <xdr:rowOff>114300</xdr:rowOff>
    </xdr:from>
    <xdr:to>
      <xdr:col>2</xdr:col>
      <xdr:colOff>0</xdr:colOff>
      <xdr:row>378</xdr:row>
      <xdr:rowOff>114300</xdr:rowOff>
    </xdr:to>
    <xdr:sp macro="" textlink="">
      <xdr:nvSpPr>
        <xdr:cNvPr id="69" name="Line 8">
          <a:extLst>
            <a:ext uri="{FF2B5EF4-FFF2-40B4-BE49-F238E27FC236}">
              <a16:creationId xmlns:a16="http://schemas.microsoft.com/office/drawing/2014/main" id="{5E237A25-1759-4A80-ACB1-56BEE2CE9B87}"/>
            </a:ext>
          </a:extLst>
        </xdr:cNvPr>
        <xdr:cNvSpPr>
          <a:spLocks noChangeShapeType="1"/>
        </xdr:cNvSpPr>
      </xdr:nvSpPr>
      <xdr:spPr bwMode="auto">
        <a:xfrm flipH="1">
          <a:off x="1066800" y="6496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70" name="Line 8">
          <a:extLst>
            <a:ext uri="{FF2B5EF4-FFF2-40B4-BE49-F238E27FC236}">
              <a16:creationId xmlns:a16="http://schemas.microsoft.com/office/drawing/2014/main" id="{4FB504A2-F0CF-4AEC-B022-2431124CF97B}"/>
            </a:ext>
          </a:extLst>
        </xdr:cNvPr>
        <xdr:cNvSpPr>
          <a:spLocks noChangeShapeType="1"/>
        </xdr:cNvSpPr>
      </xdr:nvSpPr>
      <xdr:spPr bwMode="auto">
        <a:xfrm flipH="1">
          <a:off x="1609725" y="25822275"/>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442</xdr:row>
      <xdr:rowOff>114300</xdr:rowOff>
    </xdr:from>
    <xdr:to>
      <xdr:col>2</xdr:col>
      <xdr:colOff>85725</xdr:colOff>
      <xdr:row>442</xdr:row>
      <xdr:rowOff>114300</xdr:rowOff>
    </xdr:to>
    <xdr:sp macro="" textlink="">
      <xdr:nvSpPr>
        <xdr:cNvPr id="71" name="Line 8">
          <a:extLst>
            <a:ext uri="{FF2B5EF4-FFF2-40B4-BE49-F238E27FC236}">
              <a16:creationId xmlns:a16="http://schemas.microsoft.com/office/drawing/2014/main" id="{9EA62610-F46F-4CB8-B1DA-9D95BA5F9D5A}"/>
            </a:ext>
          </a:extLst>
        </xdr:cNvPr>
        <xdr:cNvSpPr>
          <a:spLocks noChangeShapeType="1"/>
        </xdr:cNvSpPr>
      </xdr:nvSpPr>
      <xdr:spPr bwMode="auto">
        <a:xfrm flipH="1">
          <a:off x="1333500" y="75885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95250</xdr:rowOff>
    </xdr:from>
    <xdr:to>
      <xdr:col>2</xdr:col>
      <xdr:colOff>38100</xdr:colOff>
      <xdr:row>469</xdr:row>
      <xdr:rowOff>104775</xdr:rowOff>
    </xdr:to>
    <xdr:sp macro="" textlink="">
      <xdr:nvSpPr>
        <xdr:cNvPr id="72" name="Line 7">
          <a:extLst>
            <a:ext uri="{FF2B5EF4-FFF2-40B4-BE49-F238E27FC236}">
              <a16:creationId xmlns:a16="http://schemas.microsoft.com/office/drawing/2014/main" id="{6F8BE47D-F14A-4B89-8F95-EC8FC45280ED}"/>
            </a:ext>
          </a:extLst>
        </xdr:cNvPr>
        <xdr:cNvSpPr>
          <a:spLocks noChangeShapeType="1"/>
        </xdr:cNvSpPr>
      </xdr:nvSpPr>
      <xdr:spPr bwMode="auto">
        <a:xfrm flipH="1" flipV="1">
          <a:off x="971550" y="804957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114300</xdr:rowOff>
    </xdr:from>
    <xdr:to>
      <xdr:col>2</xdr:col>
      <xdr:colOff>0</xdr:colOff>
      <xdr:row>470</xdr:row>
      <xdr:rowOff>114300</xdr:rowOff>
    </xdr:to>
    <xdr:sp macro="" textlink="">
      <xdr:nvSpPr>
        <xdr:cNvPr id="73" name="Line 8">
          <a:extLst>
            <a:ext uri="{FF2B5EF4-FFF2-40B4-BE49-F238E27FC236}">
              <a16:creationId xmlns:a16="http://schemas.microsoft.com/office/drawing/2014/main" id="{022836E2-17C6-4B00-9B99-BE09D655D89B}"/>
            </a:ext>
          </a:extLst>
        </xdr:cNvPr>
        <xdr:cNvSpPr>
          <a:spLocks noChangeShapeType="1"/>
        </xdr:cNvSpPr>
      </xdr:nvSpPr>
      <xdr:spPr bwMode="auto">
        <a:xfrm flipH="1">
          <a:off x="971550" y="80686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204</xdr:row>
      <xdr:rowOff>95250</xdr:rowOff>
    </xdr:from>
    <xdr:to>
      <xdr:col>3</xdr:col>
      <xdr:colOff>38100</xdr:colOff>
      <xdr:row>204</xdr:row>
      <xdr:rowOff>104775</xdr:rowOff>
    </xdr:to>
    <xdr:sp macro="" textlink="">
      <xdr:nvSpPr>
        <xdr:cNvPr id="74" name="Line 7">
          <a:extLst>
            <a:ext uri="{FF2B5EF4-FFF2-40B4-BE49-F238E27FC236}">
              <a16:creationId xmlns:a16="http://schemas.microsoft.com/office/drawing/2014/main" id="{54E22DD4-840C-4404-89D3-32C800DD053D}"/>
            </a:ext>
          </a:extLst>
        </xdr:cNvPr>
        <xdr:cNvSpPr>
          <a:spLocks noChangeShapeType="1"/>
        </xdr:cNvSpPr>
      </xdr:nvSpPr>
      <xdr:spPr bwMode="auto">
        <a:xfrm flipH="1" flipV="1">
          <a:off x="1333500" y="35061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205</xdr:row>
      <xdr:rowOff>114300</xdr:rowOff>
    </xdr:from>
    <xdr:to>
      <xdr:col>3</xdr:col>
      <xdr:colOff>0</xdr:colOff>
      <xdr:row>205</xdr:row>
      <xdr:rowOff>114300</xdr:rowOff>
    </xdr:to>
    <xdr:sp macro="" textlink="">
      <xdr:nvSpPr>
        <xdr:cNvPr id="75" name="Line 8">
          <a:extLst>
            <a:ext uri="{FF2B5EF4-FFF2-40B4-BE49-F238E27FC236}">
              <a16:creationId xmlns:a16="http://schemas.microsoft.com/office/drawing/2014/main" id="{6C9E6566-2D5A-49D1-8CD8-3514DA965EEF}"/>
            </a:ext>
          </a:extLst>
        </xdr:cNvPr>
        <xdr:cNvSpPr>
          <a:spLocks noChangeShapeType="1"/>
        </xdr:cNvSpPr>
      </xdr:nvSpPr>
      <xdr:spPr bwMode="auto">
        <a:xfrm flipH="1">
          <a:off x="1333500" y="35252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528</xdr:row>
      <xdr:rowOff>114300</xdr:rowOff>
    </xdr:from>
    <xdr:to>
      <xdr:col>2</xdr:col>
      <xdr:colOff>76200</xdr:colOff>
      <xdr:row>528</xdr:row>
      <xdr:rowOff>114300</xdr:rowOff>
    </xdr:to>
    <xdr:sp macro="" textlink="">
      <xdr:nvSpPr>
        <xdr:cNvPr id="76" name="Line 8">
          <a:extLst>
            <a:ext uri="{FF2B5EF4-FFF2-40B4-BE49-F238E27FC236}">
              <a16:creationId xmlns:a16="http://schemas.microsoft.com/office/drawing/2014/main" id="{82EF1298-616D-416F-AEC4-67488EDC0978}"/>
            </a:ext>
          </a:extLst>
        </xdr:cNvPr>
        <xdr:cNvSpPr>
          <a:spLocks noChangeShapeType="1"/>
        </xdr:cNvSpPr>
      </xdr:nvSpPr>
      <xdr:spPr bwMode="auto">
        <a:xfrm flipH="1">
          <a:off x="1047750" y="90630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423</xdr:row>
      <xdr:rowOff>114300</xdr:rowOff>
    </xdr:from>
    <xdr:to>
      <xdr:col>2</xdr:col>
      <xdr:colOff>76200</xdr:colOff>
      <xdr:row>423</xdr:row>
      <xdr:rowOff>114300</xdr:rowOff>
    </xdr:to>
    <xdr:sp macro="" textlink="">
      <xdr:nvSpPr>
        <xdr:cNvPr id="77" name="Line 8">
          <a:extLst>
            <a:ext uri="{FF2B5EF4-FFF2-40B4-BE49-F238E27FC236}">
              <a16:creationId xmlns:a16="http://schemas.microsoft.com/office/drawing/2014/main" id="{75F3C381-034B-4E64-9329-B20E2A333366}"/>
            </a:ext>
          </a:extLst>
        </xdr:cNvPr>
        <xdr:cNvSpPr>
          <a:spLocks noChangeShapeType="1"/>
        </xdr:cNvSpPr>
      </xdr:nvSpPr>
      <xdr:spPr bwMode="auto">
        <a:xfrm flipH="1">
          <a:off x="1047750" y="72628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528</xdr:row>
      <xdr:rowOff>114300</xdr:rowOff>
    </xdr:from>
    <xdr:to>
      <xdr:col>2</xdr:col>
      <xdr:colOff>76200</xdr:colOff>
      <xdr:row>528</xdr:row>
      <xdr:rowOff>114300</xdr:rowOff>
    </xdr:to>
    <xdr:sp macro="" textlink="">
      <xdr:nvSpPr>
        <xdr:cNvPr id="78" name="Line 8">
          <a:extLst>
            <a:ext uri="{FF2B5EF4-FFF2-40B4-BE49-F238E27FC236}">
              <a16:creationId xmlns:a16="http://schemas.microsoft.com/office/drawing/2014/main" id="{678CF5E2-2BAA-4649-AF79-0CC5B695CDC9}"/>
            </a:ext>
          </a:extLst>
        </xdr:cNvPr>
        <xdr:cNvSpPr>
          <a:spLocks noChangeShapeType="1"/>
        </xdr:cNvSpPr>
      </xdr:nvSpPr>
      <xdr:spPr bwMode="auto">
        <a:xfrm flipH="1">
          <a:off x="1047750" y="90630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423</xdr:row>
      <xdr:rowOff>114300</xdr:rowOff>
    </xdr:from>
    <xdr:to>
      <xdr:col>2</xdr:col>
      <xdr:colOff>76200</xdr:colOff>
      <xdr:row>423</xdr:row>
      <xdr:rowOff>114300</xdr:rowOff>
    </xdr:to>
    <xdr:sp macro="" textlink="">
      <xdr:nvSpPr>
        <xdr:cNvPr id="79" name="Line 8">
          <a:extLst>
            <a:ext uri="{FF2B5EF4-FFF2-40B4-BE49-F238E27FC236}">
              <a16:creationId xmlns:a16="http://schemas.microsoft.com/office/drawing/2014/main" id="{C09A4C69-62D1-48B4-B845-63BFA3DAC358}"/>
            </a:ext>
          </a:extLst>
        </xdr:cNvPr>
        <xdr:cNvSpPr>
          <a:spLocks noChangeShapeType="1"/>
        </xdr:cNvSpPr>
      </xdr:nvSpPr>
      <xdr:spPr bwMode="auto">
        <a:xfrm flipH="1">
          <a:off x="1047750" y="72628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415</xdr:row>
      <xdr:rowOff>114300</xdr:rowOff>
    </xdr:from>
    <xdr:to>
      <xdr:col>2</xdr:col>
      <xdr:colOff>76200</xdr:colOff>
      <xdr:row>415</xdr:row>
      <xdr:rowOff>114300</xdr:rowOff>
    </xdr:to>
    <xdr:sp macro="" textlink="">
      <xdr:nvSpPr>
        <xdr:cNvPr id="80" name="Line 8">
          <a:extLst>
            <a:ext uri="{FF2B5EF4-FFF2-40B4-BE49-F238E27FC236}">
              <a16:creationId xmlns:a16="http://schemas.microsoft.com/office/drawing/2014/main" id="{C000F5B6-E437-41A7-A962-6308F52F07F4}"/>
            </a:ext>
          </a:extLst>
        </xdr:cNvPr>
        <xdr:cNvSpPr>
          <a:spLocks noChangeShapeType="1"/>
        </xdr:cNvSpPr>
      </xdr:nvSpPr>
      <xdr:spPr bwMode="auto">
        <a:xfrm flipH="1">
          <a:off x="1047750" y="71256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443</xdr:row>
      <xdr:rowOff>95250</xdr:rowOff>
    </xdr:from>
    <xdr:to>
      <xdr:col>2</xdr:col>
      <xdr:colOff>38100</xdr:colOff>
      <xdr:row>443</xdr:row>
      <xdr:rowOff>104775</xdr:rowOff>
    </xdr:to>
    <xdr:sp macro="" textlink="">
      <xdr:nvSpPr>
        <xdr:cNvPr id="81" name="Line 7">
          <a:extLst>
            <a:ext uri="{FF2B5EF4-FFF2-40B4-BE49-F238E27FC236}">
              <a16:creationId xmlns:a16="http://schemas.microsoft.com/office/drawing/2014/main" id="{34E842A2-FD2E-4215-A8EF-906998A8A648}"/>
            </a:ext>
          </a:extLst>
        </xdr:cNvPr>
        <xdr:cNvSpPr>
          <a:spLocks noChangeShapeType="1"/>
        </xdr:cNvSpPr>
      </xdr:nvSpPr>
      <xdr:spPr bwMode="auto">
        <a:xfrm flipH="1" flipV="1">
          <a:off x="971550" y="760380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444</xdr:row>
      <xdr:rowOff>114300</xdr:rowOff>
    </xdr:from>
    <xdr:to>
      <xdr:col>2</xdr:col>
      <xdr:colOff>0</xdr:colOff>
      <xdr:row>444</xdr:row>
      <xdr:rowOff>114300</xdr:rowOff>
    </xdr:to>
    <xdr:sp macro="" textlink="">
      <xdr:nvSpPr>
        <xdr:cNvPr id="82" name="Line 8">
          <a:extLst>
            <a:ext uri="{FF2B5EF4-FFF2-40B4-BE49-F238E27FC236}">
              <a16:creationId xmlns:a16="http://schemas.microsoft.com/office/drawing/2014/main" id="{D97D8B52-938C-4143-B6D0-54C035BE9CDC}"/>
            </a:ext>
          </a:extLst>
        </xdr:cNvPr>
        <xdr:cNvSpPr>
          <a:spLocks noChangeShapeType="1"/>
        </xdr:cNvSpPr>
      </xdr:nvSpPr>
      <xdr:spPr bwMode="auto">
        <a:xfrm flipH="1">
          <a:off x="971550" y="76228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442</xdr:row>
      <xdr:rowOff>114300</xdr:rowOff>
    </xdr:from>
    <xdr:to>
      <xdr:col>2</xdr:col>
      <xdr:colOff>85725</xdr:colOff>
      <xdr:row>442</xdr:row>
      <xdr:rowOff>114300</xdr:rowOff>
    </xdr:to>
    <xdr:sp macro="" textlink="">
      <xdr:nvSpPr>
        <xdr:cNvPr id="83" name="Line 8">
          <a:extLst>
            <a:ext uri="{FF2B5EF4-FFF2-40B4-BE49-F238E27FC236}">
              <a16:creationId xmlns:a16="http://schemas.microsoft.com/office/drawing/2014/main" id="{BDA5582D-6BC2-4442-AC3F-C0BF1AE675D5}"/>
            </a:ext>
          </a:extLst>
        </xdr:cNvPr>
        <xdr:cNvSpPr>
          <a:spLocks noChangeShapeType="1"/>
        </xdr:cNvSpPr>
      </xdr:nvSpPr>
      <xdr:spPr bwMode="auto">
        <a:xfrm flipH="1">
          <a:off x="1333500" y="75885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95250</xdr:rowOff>
    </xdr:from>
    <xdr:to>
      <xdr:col>2</xdr:col>
      <xdr:colOff>38100</xdr:colOff>
      <xdr:row>469</xdr:row>
      <xdr:rowOff>104775</xdr:rowOff>
    </xdr:to>
    <xdr:sp macro="" textlink="">
      <xdr:nvSpPr>
        <xdr:cNvPr id="84" name="Line 7">
          <a:extLst>
            <a:ext uri="{FF2B5EF4-FFF2-40B4-BE49-F238E27FC236}">
              <a16:creationId xmlns:a16="http://schemas.microsoft.com/office/drawing/2014/main" id="{2ED8227E-9238-4FBB-83C4-3F2CA05F6051}"/>
            </a:ext>
          </a:extLst>
        </xdr:cNvPr>
        <xdr:cNvSpPr>
          <a:spLocks noChangeShapeType="1"/>
        </xdr:cNvSpPr>
      </xdr:nvSpPr>
      <xdr:spPr bwMode="auto">
        <a:xfrm flipH="1" flipV="1">
          <a:off x="971550" y="804957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114300</xdr:rowOff>
    </xdr:from>
    <xdr:to>
      <xdr:col>2</xdr:col>
      <xdr:colOff>0</xdr:colOff>
      <xdr:row>470</xdr:row>
      <xdr:rowOff>114300</xdr:rowOff>
    </xdr:to>
    <xdr:sp macro="" textlink="">
      <xdr:nvSpPr>
        <xdr:cNvPr id="85" name="Line 8">
          <a:extLst>
            <a:ext uri="{FF2B5EF4-FFF2-40B4-BE49-F238E27FC236}">
              <a16:creationId xmlns:a16="http://schemas.microsoft.com/office/drawing/2014/main" id="{2C81B328-1EF1-41B2-B90E-E31E76F8709D}"/>
            </a:ext>
          </a:extLst>
        </xdr:cNvPr>
        <xdr:cNvSpPr>
          <a:spLocks noChangeShapeType="1"/>
        </xdr:cNvSpPr>
      </xdr:nvSpPr>
      <xdr:spPr bwMode="auto">
        <a:xfrm flipH="1">
          <a:off x="971550" y="80686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204</xdr:row>
      <xdr:rowOff>95250</xdr:rowOff>
    </xdr:from>
    <xdr:to>
      <xdr:col>3</xdr:col>
      <xdr:colOff>38100</xdr:colOff>
      <xdr:row>204</xdr:row>
      <xdr:rowOff>104775</xdr:rowOff>
    </xdr:to>
    <xdr:sp macro="" textlink="">
      <xdr:nvSpPr>
        <xdr:cNvPr id="86" name="Line 7">
          <a:extLst>
            <a:ext uri="{FF2B5EF4-FFF2-40B4-BE49-F238E27FC236}">
              <a16:creationId xmlns:a16="http://schemas.microsoft.com/office/drawing/2014/main" id="{E311338E-2F91-4744-8399-5939F4A86EA6}"/>
            </a:ext>
          </a:extLst>
        </xdr:cNvPr>
        <xdr:cNvSpPr>
          <a:spLocks noChangeShapeType="1"/>
        </xdr:cNvSpPr>
      </xdr:nvSpPr>
      <xdr:spPr bwMode="auto">
        <a:xfrm flipH="1" flipV="1">
          <a:off x="1333500" y="35061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205</xdr:row>
      <xdr:rowOff>114300</xdr:rowOff>
    </xdr:from>
    <xdr:to>
      <xdr:col>3</xdr:col>
      <xdr:colOff>0</xdr:colOff>
      <xdr:row>205</xdr:row>
      <xdr:rowOff>114300</xdr:rowOff>
    </xdr:to>
    <xdr:sp macro="" textlink="">
      <xdr:nvSpPr>
        <xdr:cNvPr id="87" name="Line 8">
          <a:extLst>
            <a:ext uri="{FF2B5EF4-FFF2-40B4-BE49-F238E27FC236}">
              <a16:creationId xmlns:a16="http://schemas.microsoft.com/office/drawing/2014/main" id="{0614A00B-0DBE-4793-BDE9-CD8D6FC21E6B}"/>
            </a:ext>
          </a:extLst>
        </xdr:cNvPr>
        <xdr:cNvSpPr>
          <a:spLocks noChangeShapeType="1"/>
        </xdr:cNvSpPr>
      </xdr:nvSpPr>
      <xdr:spPr bwMode="auto">
        <a:xfrm flipH="1">
          <a:off x="1333500" y="35252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360</xdr:row>
      <xdr:rowOff>114300</xdr:rowOff>
    </xdr:from>
    <xdr:to>
      <xdr:col>2</xdr:col>
      <xdr:colOff>85725</xdr:colOff>
      <xdr:row>360</xdr:row>
      <xdr:rowOff>114300</xdr:rowOff>
    </xdr:to>
    <xdr:sp macro="" textlink="">
      <xdr:nvSpPr>
        <xdr:cNvPr id="88" name="Line 8">
          <a:extLst>
            <a:ext uri="{FF2B5EF4-FFF2-40B4-BE49-F238E27FC236}">
              <a16:creationId xmlns:a16="http://schemas.microsoft.com/office/drawing/2014/main" id="{1BAA459C-AA7C-4E2B-87F5-09B25C2E457B}"/>
            </a:ext>
          </a:extLst>
        </xdr:cNvPr>
        <xdr:cNvSpPr>
          <a:spLocks noChangeShapeType="1"/>
        </xdr:cNvSpPr>
      </xdr:nvSpPr>
      <xdr:spPr bwMode="auto">
        <a:xfrm flipH="1">
          <a:off x="1609725" y="62036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375</xdr:row>
      <xdr:rowOff>95250</xdr:rowOff>
    </xdr:from>
    <xdr:to>
      <xdr:col>2</xdr:col>
      <xdr:colOff>47625</xdr:colOff>
      <xdr:row>375</xdr:row>
      <xdr:rowOff>104775</xdr:rowOff>
    </xdr:to>
    <xdr:sp macro="" textlink="">
      <xdr:nvSpPr>
        <xdr:cNvPr id="89" name="Line 7">
          <a:extLst>
            <a:ext uri="{FF2B5EF4-FFF2-40B4-BE49-F238E27FC236}">
              <a16:creationId xmlns:a16="http://schemas.microsoft.com/office/drawing/2014/main" id="{6647A169-25F8-44B1-A2BB-43E9E75A6407}"/>
            </a:ext>
          </a:extLst>
        </xdr:cNvPr>
        <xdr:cNvSpPr>
          <a:spLocks noChangeShapeType="1"/>
        </xdr:cNvSpPr>
      </xdr:nvSpPr>
      <xdr:spPr bwMode="auto">
        <a:xfrm flipH="1" flipV="1">
          <a:off x="1066800" y="645699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376</xdr:row>
      <xdr:rowOff>114300</xdr:rowOff>
    </xdr:from>
    <xdr:to>
      <xdr:col>2</xdr:col>
      <xdr:colOff>0</xdr:colOff>
      <xdr:row>376</xdr:row>
      <xdr:rowOff>114300</xdr:rowOff>
    </xdr:to>
    <xdr:sp macro="" textlink="">
      <xdr:nvSpPr>
        <xdr:cNvPr id="90" name="Line 8">
          <a:extLst>
            <a:ext uri="{FF2B5EF4-FFF2-40B4-BE49-F238E27FC236}">
              <a16:creationId xmlns:a16="http://schemas.microsoft.com/office/drawing/2014/main" id="{C2439D28-0C2F-4F67-9DA3-BACF7791C684}"/>
            </a:ext>
          </a:extLst>
        </xdr:cNvPr>
        <xdr:cNvSpPr>
          <a:spLocks noChangeShapeType="1"/>
        </xdr:cNvSpPr>
      </xdr:nvSpPr>
      <xdr:spPr bwMode="auto">
        <a:xfrm flipH="1">
          <a:off x="1066800" y="6475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147</xdr:row>
      <xdr:rowOff>95250</xdr:rowOff>
    </xdr:from>
    <xdr:to>
      <xdr:col>3</xdr:col>
      <xdr:colOff>28575</xdr:colOff>
      <xdr:row>147</xdr:row>
      <xdr:rowOff>104775</xdr:rowOff>
    </xdr:to>
    <xdr:sp macro="" textlink="">
      <xdr:nvSpPr>
        <xdr:cNvPr id="91" name="Line 7">
          <a:extLst>
            <a:ext uri="{FF2B5EF4-FFF2-40B4-BE49-F238E27FC236}">
              <a16:creationId xmlns:a16="http://schemas.microsoft.com/office/drawing/2014/main" id="{F6CCAF73-C9A6-4B99-AC08-B79C220D92E3}"/>
            </a:ext>
          </a:extLst>
        </xdr:cNvPr>
        <xdr:cNvSpPr>
          <a:spLocks noChangeShapeType="1"/>
        </xdr:cNvSpPr>
      </xdr:nvSpPr>
      <xdr:spPr bwMode="auto">
        <a:xfrm flipH="1" flipV="1">
          <a:off x="1533525" y="25298400"/>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148</xdr:row>
      <xdr:rowOff>114300</xdr:rowOff>
    </xdr:from>
    <xdr:to>
      <xdr:col>3</xdr:col>
      <xdr:colOff>0</xdr:colOff>
      <xdr:row>148</xdr:row>
      <xdr:rowOff>114300</xdr:rowOff>
    </xdr:to>
    <xdr:sp macro="" textlink="">
      <xdr:nvSpPr>
        <xdr:cNvPr id="92" name="Line 8">
          <a:extLst>
            <a:ext uri="{FF2B5EF4-FFF2-40B4-BE49-F238E27FC236}">
              <a16:creationId xmlns:a16="http://schemas.microsoft.com/office/drawing/2014/main" id="{258C4895-E375-4801-9619-C6CC83E7AD10}"/>
            </a:ext>
          </a:extLst>
        </xdr:cNvPr>
        <xdr:cNvSpPr>
          <a:spLocks noChangeShapeType="1"/>
        </xdr:cNvSpPr>
      </xdr:nvSpPr>
      <xdr:spPr bwMode="auto">
        <a:xfrm flipH="1">
          <a:off x="1609725" y="254889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405</xdr:row>
      <xdr:rowOff>114300</xdr:rowOff>
    </xdr:from>
    <xdr:to>
      <xdr:col>2</xdr:col>
      <xdr:colOff>76200</xdr:colOff>
      <xdr:row>405</xdr:row>
      <xdr:rowOff>114300</xdr:rowOff>
    </xdr:to>
    <xdr:sp macro="" textlink="">
      <xdr:nvSpPr>
        <xdr:cNvPr id="93" name="Line 8">
          <a:extLst>
            <a:ext uri="{FF2B5EF4-FFF2-40B4-BE49-F238E27FC236}">
              <a16:creationId xmlns:a16="http://schemas.microsoft.com/office/drawing/2014/main" id="{561058BA-296E-4F73-9350-AEAE90869691}"/>
            </a:ext>
          </a:extLst>
        </xdr:cNvPr>
        <xdr:cNvSpPr>
          <a:spLocks noChangeShapeType="1"/>
        </xdr:cNvSpPr>
      </xdr:nvSpPr>
      <xdr:spPr bwMode="auto">
        <a:xfrm flipH="1">
          <a:off x="1143000" y="69484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341</xdr:row>
      <xdr:rowOff>114300</xdr:rowOff>
    </xdr:from>
    <xdr:to>
      <xdr:col>2</xdr:col>
      <xdr:colOff>76200</xdr:colOff>
      <xdr:row>341</xdr:row>
      <xdr:rowOff>114300</xdr:rowOff>
    </xdr:to>
    <xdr:sp macro="" textlink="">
      <xdr:nvSpPr>
        <xdr:cNvPr id="94" name="Line 8">
          <a:extLst>
            <a:ext uri="{FF2B5EF4-FFF2-40B4-BE49-F238E27FC236}">
              <a16:creationId xmlns:a16="http://schemas.microsoft.com/office/drawing/2014/main" id="{ACB178D6-1793-4447-AFF9-98375EFDFA4A}"/>
            </a:ext>
          </a:extLst>
        </xdr:cNvPr>
        <xdr:cNvSpPr>
          <a:spLocks noChangeShapeType="1"/>
        </xdr:cNvSpPr>
      </xdr:nvSpPr>
      <xdr:spPr bwMode="auto">
        <a:xfrm flipH="1">
          <a:off x="1143000" y="58683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405</xdr:row>
      <xdr:rowOff>114300</xdr:rowOff>
    </xdr:from>
    <xdr:to>
      <xdr:col>2</xdr:col>
      <xdr:colOff>76200</xdr:colOff>
      <xdr:row>405</xdr:row>
      <xdr:rowOff>114300</xdr:rowOff>
    </xdr:to>
    <xdr:sp macro="" textlink="">
      <xdr:nvSpPr>
        <xdr:cNvPr id="95" name="Line 8">
          <a:extLst>
            <a:ext uri="{FF2B5EF4-FFF2-40B4-BE49-F238E27FC236}">
              <a16:creationId xmlns:a16="http://schemas.microsoft.com/office/drawing/2014/main" id="{6BB8AB51-2847-4B80-99BA-13A9F4EA4D47}"/>
            </a:ext>
          </a:extLst>
        </xdr:cNvPr>
        <xdr:cNvSpPr>
          <a:spLocks noChangeShapeType="1"/>
        </xdr:cNvSpPr>
      </xdr:nvSpPr>
      <xdr:spPr bwMode="auto">
        <a:xfrm flipH="1">
          <a:off x="1143000" y="69484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341</xdr:row>
      <xdr:rowOff>114300</xdr:rowOff>
    </xdr:from>
    <xdr:to>
      <xdr:col>2</xdr:col>
      <xdr:colOff>76200</xdr:colOff>
      <xdr:row>341</xdr:row>
      <xdr:rowOff>114300</xdr:rowOff>
    </xdr:to>
    <xdr:sp macro="" textlink="">
      <xdr:nvSpPr>
        <xdr:cNvPr id="96" name="Line 8">
          <a:extLst>
            <a:ext uri="{FF2B5EF4-FFF2-40B4-BE49-F238E27FC236}">
              <a16:creationId xmlns:a16="http://schemas.microsoft.com/office/drawing/2014/main" id="{7F3908CA-E6AC-41DD-818F-B7344D6C4B27}"/>
            </a:ext>
          </a:extLst>
        </xdr:cNvPr>
        <xdr:cNvSpPr>
          <a:spLocks noChangeShapeType="1"/>
        </xdr:cNvSpPr>
      </xdr:nvSpPr>
      <xdr:spPr bwMode="auto">
        <a:xfrm flipH="1">
          <a:off x="1143000" y="58683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333</xdr:row>
      <xdr:rowOff>114300</xdr:rowOff>
    </xdr:from>
    <xdr:to>
      <xdr:col>2</xdr:col>
      <xdr:colOff>76200</xdr:colOff>
      <xdr:row>333</xdr:row>
      <xdr:rowOff>114300</xdr:rowOff>
    </xdr:to>
    <xdr:sp macro="" textlink="">
      <xdr:nvSpPr>
        <xdr:cNvPr id="97" name="Line 8">
          <a:extLst>
            <a:ext uri="{FF2B5EF4-FFF2-40B4-BE49-F238E27FC236}">
              <a16:creationId xmlns:a16="http://schemas.microsoft.com/office/drawing/2014/main" id="{8CF8BEC6-07EF-406E-8918-535BC31C3BB2}"/>
            </a:ext>
          </a:extLst>
        </xdr:cNvPr>
        <xdr:cNvSpPr>
          <a:spLocks noChangeShapeType="1"/>
        </xdr:cNvSpPr>
      </xdr:nvSpPr>
      <xdr:spPr bwMode="auto">
        <a:xfrm flipH="1">
          <a:off x="1143000" y="57292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95250</xdr:rowOff>
    </xdr:from>
    <xdr:to>
      <xdr:col>2</xdr:col>
      <xdr:colOff>47625</xdr:colOff>
      <xdr:row>361</xdr:row>
      <xdr:rowOff>104775</xdr:rowOff>
    </xdr:to>
    <xdr:sp macro="" textlink="">
      <xdr:nvSpPr>
        <xdr:cNvPr id="98" name="Line 7">
          <a:extLst>
            <a:ext uri="{FF2B5EF4-FFF2-40B4-BE49-F238E27FC236}">
              <a16:creationId xmlns:a16="http://schemas.microsoft.com/office/drawing/2014/main" id="{74C62A3E-2B0C-4FB1-8B33-4A43954B1972}"/>
            </a:ext>
          </a:extLst>
        </xdr:cNvPr>
        <xdr:cNvSpPr>
          <a:spLocks noChangeShapeType="1"/>
        </xdr:cNvSpPr>
      </xdr:nvSpPr>
      <xdr:spPr bwMode="auto">
        <a:xfrm flipH="1" flipV="1">
          <a:off x="1066800" y="621887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114300</xdr:rowOff>
    </xdr:from>
    <xdr:to>
      <xdr:col>2</xdr:col>
      <xdr:colOff>0</xdr:colOff>
      <xdr:row>362</xdr:row>
      <xdr:rowOff>114300</xdr:rowOff>
    </xdr:to>
    <xdr:sp macro="" textlink="">
      <xdr:nvSpPr>
        <xdr:cNvPr id="99" name="Line 8">
          <a:extLst>
            <a:ext uri="{FF2B5EF4-FFF2-40B4-BE49-F238E27FC236}">
              <a16:creationId xmlns:a16="http://schemas.microsoft.com/office/drawing/2014/main" id="{7710CA96-0C6D-4171-8D90-7D4585E19DEE}"/>
            </a:ext>
          </a:extLst>
        </xdr:cNvPr>
        <xdr:cNvSpPr>
          <a:spLocks noChangeShapeType="1"/>
        </xdr:cNvSpPr>
      </xdr:nvSpPr>
      <xdr:spPr bwMode="auto">
        <a:xfrm flipH="1">
          <a:off x="1066800" y="62379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360</xdr:row>
      <xdr:rowOff>114300</xdr:rowOff>
    </xdr:from>
    <xdr:to>
      <xdr:col>2</xdr:col>
      <xdr:colOff>85725</xdr:colOff>
      <xdr:row>360</xdr:row>
      <xdr:rowOff>114300</xdr:rowOff>
    </xdr:to>
    <xdr:sp macro="" textlink="">
      <xdr:nvSpPr>
        <xdr:cNvPr id="100" name="Line 8">
          <a:extLst>
            <a:ext uri="{FF2B5EF4-FFF2-40B4-BE49-F238E27FC236}">
              <a16:creationId xmlns:a16="http://schemas.microsoft.com/office/drawing/2014/main" id="{5DE4072E-5EDF-4C82-ABEE-5188580CE508}"/>
            </a:ext>
          </a:extLst>
        </xdr:cNvPr>
        <xdr:cNvSpPr>
          <a:spLocks noChangeShapeType="1"/>
        </xdr:cNvSpPr>
      </xdr:nvSpPr>
      <xdr:spPr bwMode="auto">
        <a:xfrm flipH="1">
          <a:off x="1609725" y="62036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375</xdr:row>
      <xdr:rowOff>95250</xdr:rowOff>
    </xdr:from>
    <xdr:to>
      <xdr:col>2</xdr:col>
      <xdr:colOff>47625</xdr:colOff>
      <xdr:row>375</xdr:row>
      <xdr:rowOff>104775</xdr:rowOff>
    </xdr:to>
    <xdr:sp macro="" textlink="">
      <xdr:nvSpPr>
        <xdr:cNvPr id="101" name="Line 7">
          <a:extLst>
            <a:ext uri="{FF2B5EF4-FFF2-40B4-BE49-F238E27FC236}">
              <a16:creationId xmlns:a16="http://schemas.microsoft.com/office/drawing/2014/main" id="{79BE4DB6-24AE-4C4E-8EC6-8D678DEA0FBC}"/>
            </a:ext>
          </a:extLst>
        </xdr:cNvPr>
        <xdr:cNvSpPr>
          <a:spLocks noChangeShapeType="1"/>
        </xdr:cNvSpPr>
      </xdr:nvSpPr>
      <xdr:spPr bwMode="auto">
        <a:xfrm flipH="1" flipV="1">
          <a:off x="1066800" y="645699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376</xdr:row>
      <xdr:rowOff>114300</xdr:rowOff>
    </xdr:from>
    <xdr:to>
      <xdr:col>2</xdr:col>
      <xdr:colOff>0</xdr:colOff>
      <xdr:row>376</xdr:row>
      <xdr:rowOff>114300</xdr:rowOff>
    </xdr:to>
    <xdr:sp macro="" textlink="">
      <xdr:nvSpPr>
        <xdr:cNvPr id="102" name="Line 8">
          <a:extLst>
            <a:ext uri="{FF2B5EF4-FFF2-40B4-BE49-F238E27FC236}">
              <a16:creationId xmlns:a16="http://schemas.microsoft.com/office/drawing/2014/main" id="{13C307C6-C678-4A5D-9B2E-B77AFDB3039D}"/>
            </a:ext>
          </a:extLst>
        </xdr:cNvPr>
        <xdr:cNvSpPr>
          <a:spLocks noChangeShapeType="1"/>
        </xdr:cNvSpPr>
      </xdr:nvSpPr>
      <xdr:spPr bwMode="auto">
        <a:xfrm flipH="1">
          <a:off x="1066800" y="6475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148</xdr:row>
      <xdr:rowOff>114300</xdr:rowOff>
    </xdr:from>
    <xdr:to>
      <xdr:col>3</xdr:col>
      <xdr:colOff>0</xdr:colOff>
      <xdr:row>148</xdr:row>
      <xdr:rowOff>114300</xdr:rowOff>
    </xdr:to>
    <xdr:sp macro="" textlink="">
      <xdr:nvSpPr>
        <xdr:cNvPr id="103" name="Line 8">
          <a:extLst>
            <a:ext uri="{FF2B5EF4-FFF2-40B4-BE49-F238E27FC236}">
              <a16:creationId xmlns:a16="http://schemas.microsoft.com/office/drawing/2014/main" id="{FB9E9704-DD2C-4DFC-BB9B-DD900711D0FA}"/>
            </a:ext>
          </a:extLst>
        </xdr:cNvPr>
        <xdr:cNvSpPr>
          <a:spLocks noChangeShapeType="1"/>
        </xdr:cNvSpPr>
      </xdr:nvSpPr>
      <xdr:spPr bwMode="auto">
        <a:xfrm flipH="1">
          <a:off x="1609725" y="254889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ai828@nifty.com" TargetMode="External"/><Relationship Id="rId1" Type="http://schemas.openxmlformats.org/officeDocument/2006/relationships/hyperlink" Target="http://h-teniss.web.infoseek.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L53"/>
  <sheetViews>
    <sheetView tabSelected="1" topLeftCell="A19" workbookViewId="0">
      <selection activeCell="D44" sqref="D44"/>
    </sheetView>
  </sheetViews>
  <sheetFormatPr defaultColWidth="9" defaultRowHeight="13.5"/>
  <cols>
    <col min="1" max="1" width="4" customWidth="1"/>
  </cols>
  <sheetData>
    <row r="1" spans="1:12" ht="9.75" customHeight="1" thickBot="1"/>
    <row r="2" spans="1:12" s="21" customFormat="1" ht="16.5">
      <c r="A2" s="18"/>
      <c r="B2" s="22"/>
      <c r="C2" s="23"/>
      <c r="D2" s="23"/>
      <c r="E2" s="23"/>
      <c r="F2" s="23"/>
      <c r="G2" s="23"/>
      <c r="H2" s="23"/>
      <c r="I2" s="23"/>
      <c r="J2" s="23"/>
      <c r="K2" s="24"/>
      <c r="L2" s="20"/>
    </row>
    <row r="3" spans="1:12" s="21" customFormat="1" ht="22.5">
      <c r="A3" s="18"/>
      <c r="B3" s="294" t="s">
        <v>35</v>
      </c>
      <c r="C3" s="295"/>
      <c r="D3" s="295"/>
      <c r="E3" s="295"/>
      <c r="F3" s="295"/>
      <c r="G3" s="295"/>
      <c r="H3" s="295"/>
      <c r="I3" s="295"/>
      <c r="J3" s="295"/>
      <c r="K3" s="296"/>
      <c r="L3" s="20"/>
    </row>
    <row r="4" spans="1:12" s="21" customFormat="1" ht="29.25">
      <c r="A4" s="18"/>
      <c r="B4" s="297" t="s">
        <v>1592</v>
      </c>
      <c r="C4" s="298"/>
      <c r="D4" s="298"/>
      <c r="E4" s="298"/>
      <c r="F4" s="298"/>
      <c r="G4" s="298"/>
      <c r="H4" s="298"/>
      <c r="I4" s="298"/>
      <c r="J4" s="298"/>
      <c r="K4" s="299"/>
      <c r="L4" s="20"/>
    </row>
    <row r="5" spans="1:12" s="21" customFormat="1" ht="10.5" customHeight="1" thickBot="1">
      <c r="A5" s="18"/>
      <c r="B5" s="25"/>
      <c r="C5" s="26"/>
      <c r="D5" s="26"/>
      <c r="E5" s="26"/>
      <c r="F5" s="26"/>
      <c r="G5" s="26"/>
      <c r="H5" s="27"/>
      <c r="I5" s="26"/>
      <c r="J5" s="26"/>
      <c r="K5" s="28"/>
      <c r="L5" s="20"/>
    </row>
    <row r="6" spans="1:12" s="21" customFormat="1" ht="9" customHeight="1">
      <c r="A6" s="18"/>
      <c r="B6" s="18"/>
      <c r="C6" s="18"/>
      <c r="D6" s="18"/>
      <c r="E6" s="18"/>
      <c r="F6" s="18"/>
      <c r="G6" s="18"/>
      <c r="H6" s="18"/>
      <c r="I6" s="18"/>
      <c r="J6" s="18"/>
      <c r="K6" s="18"/>
      <c r="L6" s="20"/>
    </row>
    <row r="7" spans="1:12" s="21" customFormat="1" ht="17.25">
      <c r="A7" s="18"/>
      <c r="B7" s="19" t="s">
        <v>1114</v>
      </c>
      <c r="C7" s="19"/>
      <c r="D7" s="19"/>
      <c r="E7" s="19"/>
      <c r="F7" s="19"/>
      <c r="G7" s="19"/>
      <c r="H7" s="19"/>
      <c r="I7" s="18"/>
      <c r="J7" s="18"/>
      <c r="K7" s="18"/>
      <c r="L7" s="20"/>
    </row>
    <row r="8" spans="1:12" s="21" customFormat="1" ht="17.25">
      <c r="A8" s="18"/>
      <c r="B8" s="19"/>
      <c r="C8" s="19"/>
      <c r="D8" s="29" t="s">
        <v>208</v>
      </c>
      <c r="E8" s="19"/>
      <c r="F8" s="19"/>
      <c r="G8" s="18"/>
      <c r="H8" s="18"/>
      <c r="I8" s="18"/>
      <c r="J8" s="18"/>
      <c r="K8" s="18"/>
      <c r="L8" s="20"/>
    </row>
    <row r="9" spans="1:12" s="21" customFormat="1" ht="9" customHeight="1">
      <c r="A9" s="18"/>
      <c r="B9" s="19"/>
      <c r="C9" s="19"/>
      <c r="D9" s="29"/>
      <c r="E9" s="19"/>
      <c r="F9" s="19"/>
      <c r="G9" s="18"/>
      <c r="H9" s="18"/>
      <c r="I9" s="18"/>
      <c r="J9" s="18"/>
      <c r="K9" s="18"/>
      <c r="L9" s="20"/>
    </row>
    <row r="10" spans="1:12" s="21" customFormat="1" ht="17.25">
      <c r="A10" s="18"/>
      <c r="B10" s="19" t="s">
        <v>207</v>
      </c>
      <c r="C10" s="19"/>
      <c r="D10" s="19"/>
      <c r="E10" s="19"/>
      <c r="F10" s="19"/>
      <c r="G10" s="18"/>
      <c r="H10" s="18"/>
      <c r="I10" s="18"/>
      <c r="J10" s="18"/>
      <c r="K10" s="18"/>
      <c r="L10" s="20"/>
    </row>
    <row r="11" spans="1:12" s="21" customFormat="1" ht="9.75" customHeight="1">
      <c r="A11" s="18"/>
      <c r="B11" s="19"/>
      <c r="C11" s="19"/>
      <c r="D11" s="19"/>
      <c r="E11" s="19"/>
      <c r="F11" s="19"/>
      <c r="G11" s="18"/>
      <c r="H11" s="18"/>
      <c r="I11" s="18"/>
      <c r="J11" s="18"/>
      <c r="K11" s="18"/>
      <c r="L11" s="20"/>
    </row>
    <row r="12" spans="1:12" s="21" customFormat="1" ht="17.25">
      <c r="A12" s="18"/>
      <c r="B12" s="19" t="s">
        <v>423</v>
      </c>
      <c r="C12" s="19"/>
      <c r="D12" s="19"/>
      <c r="E12" s="19"/>
      <c r="F12" s="19"/>
      <c r="G12" s="19"/>
      <c r="H12" s="19"/>
      <c r="I12" s="19"/>
      <c r="J12" s="19"/>
      <c r="K12" s="19"/>
      <c r="L12" s="20"/>
    </row>
    <row r="13" spans="1:12" s="21" customFormat="1" ht="17.25">
      <c r="A13" s="18"/>
      <c r="B13" s="19" t="s">
        <v>240</v>
      </c>
      <c r="C13" s="19"/>
      <c r="D13" s="19"/>
      <c r="E13" s="19"/>
      <c r="F13" s="19"/>
      <c r="G13" s="19"/>
      <c r="H13" s="19"/>
      <c r="I13" s="19"/>
      <c r="J13" s="19"/>
      <c r="K13" s="19"/>
      <c r="L13" s="20"/>
    </row>
    <row r="14" spans="1:12" s="21" customFormat="1" ht="17.25">
      <c r="A14" s="18"/>
      <c r="B14" s="19"/>
      <c r="C14" s="19"/>
      <c r="D14" s="19"/>
      <c r="E14" s="19"/>
      <c r="F14" s="19"/>
      <c r="G14" s="19"/>
      <c r="H14" s="19"/>
      <c r="I14" s="19"/>
      <c r="J14" s="19"/>
      <c r="K14" s="19"/>
      <c r="L14" s="20"/>
    </row>
    <row r="15" spans="1:12" s="21" customFormat="1" ht="17.25">
      <c r="A15" s="18"/>
      <c r="B15" s="171" t="s">
        <v>1047</v>
      </c>
      <c r="C15" s="19"/>
      <c r="D15" s="19"/>
      <c r="E15" s="19"/>
      <c r="F15" s="19"/>
      <c r="G15" s="19"/>
      <c r="I15" s="170"/>
      <c r="J15" s="19"/>
      <c r="K15" s="19"/>
      <c r="L15" s="20"/>
    </row>
    <row r="16" spans="1:12" s="21" customFormat="1" ht="17.25">
      <c r="A16" s="18"/>
      <c r="B16" s="19"/>
      <c r="C16" s="19"/>
      <c r="D16" s="52" t="s">
        <v>348</v>
      </c>
      <c r="E16" s="19"/>
      <c r="F16" s="19"/>
      <c r="G16" s="19"/>
      <c r="I16" s="303"/>
      <c r="J16" s="303"/>
      <c r="K16" s="303"/>
      <c r="L16" s="20"/>
    </row>
    <row r="17" spans="1:12" s="21" customFormat="1" ht="17.25">
      <c r="A17" s="18"/>
      <c r="B17" s="300" t="s">
        <v>241</v>
      </c>
      <c r="C17" s="300"/>
      <c r="D17" s="300"/>
      <c r="E17" s="300"/>
      <c r="F17" s="300"/>
      <c r="G17" s="300"/>
      <c r="H17" s="300"/>
      <c r="I17" s="300"/>
      <c r="J17" s="300"/>
      <c r="K17" s="300"/>
      <c r="L17" s="20"/>
    </row>
    <row r="18" spans="1:12" s="21" customFormat="1" ht="18.75" customHeight="1">
      <c r="A18" s="18"/>
      <c r="B18" s="19"/>
      <c r="C18" s="305" t="s">
        <v>1116</v>
      </c>
      <c r="D18" s="305"/>
      <c r="E18" s="305"/>
      <c r="F18" s="305"/>
      <c r="G18" s="305"/>
      <c r="H18" s="305"/>
      <c r="I18" s="305"/>
      <c r="J18" s="305"/>
      <c r="K18" s="305"/>
      <c r="L18" s="20"/>
    </row>
    <row r="19" spans="1:12" s="21" customFormat="1" ht="17.25">
      <c r="A19" s="18"/>
      <c r="B19" s="19" t="s">
        <v>424</v>
      </c>
      <c r="C19" s="19"/>
      <c r="D19" s="19"/>
      <c r="E19" s="19"/>
      <c r="F19" s="19"/>
      <c r="G19" s="19"/>
      <c r="H19" s="18"/>
      <c r="I19" s="18"/>
      <c r="J19" s="18"/>
      <c r="K19" s="18"/>
      <c r="L19" s="20"/>
    </row>
    <row r="20" spans="1:12" s="21" customFormat="1" ht="12" customHeight="1">
      <c r="A20" s="18"/>
      <c r="B20" s="19"/>
      <c r="C20" s="19"/>
      <c r="D20" s="19"/>
      <c r="E20" s="19"/>
      <c r="F20" s="19"/>
      <c r="G20" s="19"/>
      <c r="H20" s="18"/>
      <c r="I20" s="18"/>
      <c r="J20" s="18"/>
      <c r="K20" s="18"/>
      <c r="L20" s="20"/>
    </row>
    <row r="21" spans="1:12" s="16" customFormat="1" ht="21" customHeight="1">
      <c r="B21" s="16" t="s">
        <v>209</v>
      </c>
    </row>
    <row r="22" spans="1:12" s="16" customFormat="1" ht="21" customHeight="1">
      <c r="B22" s="30" t="s">
        <v>210</v>
      </c>
      <c r="C22" s="16" t="s">
        <v>211</v>
      </c>
    </row>
    <row r="23" spans="1:12" s="16" customFormat="1" ht="21" customHeight="1">
      <c r="B23" s="30" t="s">
        <v>212</v>
      </c>
      <c r="C23" s="16" t="s">
        <v>213</v>
      </c>
    </row>
    <row r="24" spans="1:12" s="16" customFormat="1" ht="21" customHeight="1">
      <c r="B24" s="30" t="s">
        <v>214</v>
      </c>
      <c r="C24" s="16" t="s">
        <v>215</v>
      </c>
    </row>
    <row r="25" spans="1:12" s="16" customFormat="1" ht="21" customHeight="1">
      <c r="B25" s="30" t="s">
        <v>216</v>
      </c>
      <c r="C25" s="16" t="s">
        <v>217</v>
      </c>
    </row>
    <row r="26" spans="1:12" s="16" customFormat="1" ht="21" customHeight="1">
      <c r="B26" s="30" t="s">
        <v>218</v>
      </c>
      <c r="C26" s="16" t="s">
        <v>219</v>
      </c>
    </row>
    <row r="27" spans="1:12" s="16" customFormat="1" ht="21" customHeight="1">
      <c r="B27" s="30"/>
      <c r="C27" s="16" t="s">
        <v>220</v>
      </c>
    </row>
    <row r="28" spans="1:12" s="16" customFormat="1" ht="21" customHeight="1">
      <c r="B28" s="30" t="s">
        <v>221</v>
      </c>
      <c r="C28" s="16" t="s">
        <v>222</v>
      </c>
    </row>
    <row r="29" spans="1:12" s="16" customFormat="1" ht="21" customHeight="1">
      <c r="B29" s="30" t="s">
        <v>223</v>
      </c>
      <c r="C29" s="17" t="s">
        <v>224</v>
      </c>
      <c r="D29" s="17"/>
      <c r="E29" s="17"/>
      <c r="F29" s="17"/>
      <c r="G29" s="17"/>
      <c r="H29" s="17"/>
      <c r="I29" s="17"/>
      <c r="J29" s="17"/>
      <c r="K29" s="17"/>
    </row>
    <row r="30" spans="1:12" s="16" customFormat="1" ht="21" customHeight="1">
      <c r="B30" s="30"/>
      <c r="C30" s="17" t="s">
        <v>225</v>
      </c>
      <c r="D30" s="17"/>
      <c r="E30" s="17"/>
      <c r="F30" s="17"/>
      <c r="G30" s="17"/>
      <c r="H30" s="17"/>
      <c r="I30" s="17"/>
      <c r="J30" s="17"/>
      <c r="K30" s="17"/>
    </row>
    <row r="31" spans="1:12" s="16" customFormat="1" ht="21" customHeight="1">
      <c r="B31" s="30"/>
      <c r="C31" s="17" t="s">
        <v>226</v>
      </c>
      <c r="D31" s="17"/>
      <c r="E31" s="17"/>
      <c r="F31" s="17"/>
      <c r="G31" s="17"/>
      <c r="H31" s="17"/>
      <c r="I31" s="17"/>
      <c r="J31" s="17"/>
      <c r="K31" s="17"/>
    </row>
    <row r="32" spans="1:12" s="16" customFormat="1" ht="8.25" customHeight="1">
      <c r="B32" s="30"/>
      <c r="C32" s="17"/>
      <c r="D32" s="17"/>
      <c r="E32" s="17"/>
      <c r="F32" s="17"/>
      <c r="G32" s="17"/>
      <c r="H32" s="17"/>
      <c r="I32" s="17"/>
      <c r="J32" s="17"/>
      <c r="K32" s="17"/>
    </row>
    <row r="33" spans="2:12" s="16" customFormat="1" ht="21" customHeight="1">
      <c r="B33" s="16" t="s">
        <v>227</v>
      </c>
      <c r="D33" s="16" t="s">
        <v>228</v>
      </c>
    </row>
    <row r="34" spans="2:12" s="16" customFormat="1" ht="7.5" customHeight="1"/>
    <row r="35" spans="2:12" s="16" customFormat="1" ht="21" customHeight="1">
      <c r="B35" s="16" t="s">
        <v>229</v>
      </c>
      <c r="D35" s="16" t="s">
        <v>230</v>
      </c>
    </row>
    <row r="36" spans="2:12" s="16" customFormat="1" ht="21" customHeight="1">
      <c r="D36" s="16" t="s">
        <v>231</v>
      </c>
    </row>
    <row r="37" spans="2:12" s="16" customFormat="1" ht="7.5" customHeight="1"/>
    <row r="38" spans="2:12" s="16" customFormat="1" ht="20.25" customHeight="1">
      <c r="B38" s="16" t="s">
        <v>232</v>
      </c>
      <c r="D38" s="16" t="s">
        <v>380</v>
      </c>
    </row>
    <row r="39" spans="2:12" s="16" customFormat="1" ht="21" customHeight="1">
      <c r="D39" s="17" t="s">
        <v>233</v>
      </c>
    </row>
    <row r="40" spans="2:12" s="16" customFormat="1" ht="10.5" customHeight="1">
      <c r="D40" s="302"/>
      <c r="E40" s="302"/>
      <c r="F40" s="302"/>
      <c r="G40" s="302"/>
      <c r="H40" s="302"/>
      <c r="I40" s="302"/>
      <c r="J40" s="302"/>
      <c r="K40" s="302"/>
    </row>
    <row r="41" spans="2:12" s="16" customFormat="1" ht="21" customHeight="1">
      <c r="B41" s="16" t="s">
        <v>234</v>
      </c>
      <c r="D41" s="16" t="s">
        <v>1593</v>
      </c>
    </row>
    <row r="42" spans="2:12" s="16" customFormat="1" ht="4.5" customHeight="1"/>
    <row r="43" spans="2:12" s="16" customFormat="1" ht="21" customHeight="1">
      <c r="B43" s="172" t="s">
        <v>235</v>
      </c>
      <c r="D43" s="16" t="s">
        <v>1594</v>
      </c>
    </row>
    <row r="44" spans="2:12" s="16" customFormat="1" ht="11.25" customHeight="1"/>
    <row r="45" spans="2:12" s="16" customFormat="1" ht="21" customHeight="1">
      <c r="B45" s="16" t="s">
        <v>236</v>
      </c>
      <c r="D45" s="17" t="s">
        <v>237</v>
      </c>
    </row>
    <row r="46" spans="2:12" s="16" customFormat="1" ht="21" customHeight="1">
      <c r="D46" s="17" t="s">
        <v>238</v>
      </c>
    </row>
    <row r="47" spans="2:12" s="16" customFormat="1" ht="25.15" customHeight="1">
      <c r="D47" s="301" t="s">
        <v>425</v>
      </c>
      <c r="E47" s="301"/>
      <c r="F47" s="301"/>
      <c r="G47" s="301"/>
      <c r="H47" s="301"/>
      <c r="I47" s="301"/>
      <c r="J47" s="301"/>
      <c r="K47" s="301"/>
      <c r="L47" s="301"/>
    </row>
    <row r="48" spans="2:12" s="16" customFormat="1" ht="25.15" customHeight="1">
      <c r="C48" s="293" t="s">
        <v>379</v>
      </c>
      <c r="D48" s="293"/>
      <c r="E48" s="293"/>
      <c r="F48" s="293"/>
      <c r="G48" s="293"/>
      <c r="H48" s="293"/>
      <c r="I48" s="293"/>
      <c r="J48" s="293"/>
      <c r="K48" s="293"/>
      <c r="L48" s="98"/>
    </row>
    <row r="49" spans="2:12" s="16" customFormat="1" ht="14.25" customHeight="1">
      <c r="C49" s="148"/>
      <c r="D49" s="148"/>
      <c r="E49" s="148"/>
      <c r="F49" s="148"/>
      <c r="G49" s="148"/>
      <c r="H49" s="148"/>
      <c r="I49" s="148"/>
      <c r="J49" s="148"/>
      <c r="K49" s="148"/>
      <c r="L49" s="98"/>
    </row>
    <row r="50" spans="2:12" s="16" customFormat="1" ht="21" customHeight="1">
      <c r="B50" s="16" t="s">
        <v>239</v>
      </c>
      <c r="D50" s="304" t="s">
        <v>779</v>
      </c>
      <c r="E50" s="304"/>
      <c r="F50" s="16" t="s">
        <v>1131</v>
      </c>
    </row>
    <row r="51" spans="2:12" s="21" customFormat="1" ht="17.25">
      <c r="D51" s="304" t="s">
        <v>426</v>
      </c>
      <c r="E51" s="304"/>
      <c r="F51" s="153" t="s">
        <v>780</v>
      </c>
    </row>
    <row r="52" spans="2:12" ht="19.149999999999999" customHeight="1">
      <c r="D52" s="5"/>
      <c r="F52" s="5"/>
    </row>
    <row r="53" spans="2:12">
      <c r="D53" s="292"/>
      <c r="E53" s="292"/>
    </row>
  </sheetData>
  <mergeCells count="11">
    <mergeCell ref="D53:E53"/>
    <mergeCell ref="C48:K48"/>
    <mergeCell ref="B3:K3"/>
    <mergeCell ref="B4:K4"/>
    <mergeCell ref="B17:K17"/>
    <mergeCell ref="D47:L47"/>
    <mergeCell ref="D40:K40"/>
    <mergeCell ref="I16:K16"/>
    <mergeCell ref="D50:E50"/>
    <mergeCell ref="D51:E51"/>
    <mergeCell ref="C18:K18"/>
  </mergeCells>
  <phoneticPr fontId="3"/>
  <hyperlinks>
    <hyperlink ref="B46" r:id="rId1" display="http://h-teniss.web.infoseek.co.jp/" xr:uid="{00000000-0004-0000-0000-000000000000}"/>
    <hyperlink ref="F51" r:id="rId2" xr:uid="{00000000-0004-0000-0000-000001000000}"/>
  </hyperlinks>
  <pageMargins left="0" right="0" top="0" bottom="0" header="0.31496062992125984" footer="0.31496062992125984"/>
  <pageSetup paperSize="9" scale="95" orientation="portrait" horizont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P57"/>
  <sheetViews>
    <sheetView topLeftCell="B1" workbookViewId="0">
      <selection activeCell="H16" sqref="H16"/>
    </sheetView>
  </sheetViews>
  <sheetFormatPr defaultColWidth="9" defaultRowHeight="13.5"/>
  <cols>
    <col min="1" max="1" width="4.375" style="5" hidden="1" customWidth="1"/>
    <col min="2" max="2" width="1.625" style="5" customWidth="1"/>
    <col min="3" max="3" width="7.25" style="5" customWidth="1"/>
    <col min="4" max="4" width="9" style="5"/>
    <col min="5" max="5" width="5.625" style="5" customWidth="1"/>
    <col min="6" max="6" width="4.375" style="5" customWidth="1"/>
    <col min="7" max="7" width="4.5" style="5" customWidth="1"/>
    <col min="8" max="8" width="6.5" style="5" customWidth="1"/>
    <col min="9" max="9" width="6.625" style="5" customWidth="1"/>
    <col min="10" max="10" width="6.5" style="5" customWidth="1"/>
    <col min="11" max="11" width="12.125" style="5" customWidth="1"/>
    <col min="12" max="12" width="8.5" style="5" customWidth="1"/>
    <col min="13" max="13" width="9" style="5"/>
    <col min="14" max="14" width="6.75" style="5" customWidth="1"/>
    <col min="15" max="15" width="16.875" style="5" customWidth="1"/>
    <col min="16" max="16" width="8.125" style="5" customWidth="1"/>
    <col min="17" max="17" width="14.25" style="5" bestFit="1" customWidth="1"/>
    <col min="18" max="16384" width="9" style="5"/>
  </cols>
  <sheetData>
    <row r="1" spans="2:16" s="2" customFormat="1" ht="19.899999999999999" customHeight="1">
      <c r="C1" s="343" t="s">
        <v>361</v>
      </c>
      <c r="D1" s="343"/>
      <c r="E1" s="343"/>
      <c r="F1" s="343"/>
      <c r="G1" s="343"/>
      <c r="H1" s="343"/>
      <c r="I1" s="343"/>
      <c r="J1" s="343"/>
      <c r="K1" s="343"/>
      <c r="L1" s="343"/>
      <c r="M1" s="343"/>
      <c r="N1" s="343"/>
      <c r="O1" s="343"/>
    </row>
    <row r="2" spans="2:16" s="2" customFormat="1" ht="18" customHeight="1">
      <c r="C2" s="344" t="s">
        <v>362</v>
      </c>
      <c r="D2" s="344"/>
      <c r="E2" s="344"/>
      <c r="F2" s="344"/>
      <c r="G2" s="344"/>
      <c r="H2" s="344"/>
      <c r="I2" s="344"/>
      <c r="J2" s="344"/>
      <c r="K2" s="344"/>
      <c r="L2" s="344"/>
      <c r="M2" s="344"/>
      <c r="N2" s="344"/>
      <c r="O2" s="344"/>
      <c r="P2" s="54" t="s">
        <v>363</v>
      </c>
    </row>
    <row r="3" spans="2:16" s="2" customFormat="1" ht="18" customHeight="1">
      <c r="C3" s="345" t="s">
        <v>359</v>
      </c>
      <c r="D3" s="345"/>
      <c r="E3" s="345"/>
      <c r="F3" s="345"/>
      <c r="G3" s="345"/>
      <c r="H3" s="345"/>
      <c r="I3" s="345"/>
      <c r="J3" s="345"/>
      <c r="K3" s="345"/>
      <c r="L3" s="345"/>
      <c r="M3" s="345"/>
      <c r="N3" s="345"/>
      <c r="O3" s="345"/>
      <c r="P3" s="54"/>
    </row>
    <row r="4" spans="2:16" s="2" customFormat="1" ht="18" customHeight="1" thickBot="1">
      <c r="C4" s="346" t="s">
        <v>393</v>
      </c>
      <c r="D4" s="346"/>
      <c r="E4" s="346"/>
      <c r="F4" s="346"/>
      <c r="G4" s="346"/>
      <c r="H4" s="346"/>
      <c r="I4" s="346"/>
      <c r="J4" s="346"/>
      <c r="K4" s="346"/>
      <c r="L4" s="346"/>
      <c r="M4" s="346"/>
      <c r="N4" s="346"/>
      <c r="O4" s="346"/>
      <c r="P4" s="54"/>
    </row>
    <row r="5" spans="2:16" s="3" customFormat="1" ht="18" customHeight="1">
      <c r="C5" s="335" t="s">
        <v>349</v>
      </c>
      <c r="D5" s="336"/>
      <c r="E5" s="336"/>
      <c r="F5" s="336"/>
      <c r="G5" s="336"/>
      <c r="H5" s="336"/>
      <c r="I5" s="336"/>
      <c r="J5" s="336"/>
      <c r="K5" s="336"/>
      <c r="L5" s="339" t="s">
        <v>350</v>
      </c>
      <c r="M5" s="341" t="str">
        <f>IF(C10="一般","一般",IF(C10="一般Jr","一般Jr",IF(C10="","",VLOOKUP(C10,登録ナンバー!$A$4:$H$806,4,0))))</f>
        <v/>
      </c>
      <c r="N5" s="341"/>
      <c r="O5" s="341"/>
      <c r="P5" s="41" t="s">
        <v>364</v>
      </c>
    </row>
    <row r="6" spans="2:16" s="3" customFormat="1" ht="9" customHeight="1">
      <c r="C6" s="337"/>
      <c r="D6" s="338"/>
      <c r="E6" s="338"/>
      <c r="F6" s="338"/>
      <c r="G6" s="338"/>
      <c r="H6" s="338"/>
      <c r="I6" s="338"/>
      <c r="J6" s="338"/>
      <c r="K6" s="338"/>
      <c r="L6" s="340"/>
      <c r="M6" s="342"/>
      <c r="N6" s="342"/>
      <c r="O6" s="342"/>
      <c r="P6" s="330">
        <f>P15+P25+P33+P41+P49+P57</f>
        <v>0</v>
      </c>
    </row>
    <row r="7" spans="2:16" s="3" customFormat="1" ht="14.25" customHeight="1">
      <c r="C7" s="331" t="s">
        <v>10</v>
      </c>
      <c r="D7" s="332"/>
      <c r="E7" s="332"/>
      <c r="F7" s="329" t="s">
        <v>11</v>
      </c>
      <c r="G7" s="329"/>
      <c r="H7" s="329"/>
      <c r="I7" s="333" t="s">
        <v>12</v>
      </c>
      <c r="J7" s="333"/>
      <c r="K7" s="334"/>
      <c r="L7" s="306" t="s">
        <v>1046</v>
      </c>
      <c r="M7" s="306"/>
      <c r="N7" s="306"/>
      <c r="O7" s="307"/>
      <c r="P7" s="330"/>
    </row>
    <row r="8" spans="2:16" s="3" customFormat="1" ht="14.25" customHeight="1">
      <c r="C8" s="327"/>
      <c r="D8" s="328"/>
      <c r="E8" s="328"/>
      <c r="F8" s="318"/>
      <c r="G8" s="318"/>
      <c r="H8" s="318"/>
      <c r="I8" s="323"/>
      <c r="J8" s="323"/>
      <c r="K8" s="324"/>
      <c r="L8" s="308" t="s">
        <v>351</v>
      </c>
      <c r="M8" s="308"/>
      <c r="N8" s="308"/>
      <c r="O8" s="309"/>
      <c r="P8" s="330"/>
    </row>
    <row r="9" spans="2:16" s="1" customFormat="1" ht="18.75">
      <c r="B9" s="80"/>
      <c r="C9" s="55" t="s">
        <v>119</v>
      </c>
      <c r="D9" s="315" t="s">
        <v>120</v>
      </c>
      <c r="E9" s="316"/>
      <c r="F9" s="37" t="s">
        <v>352</v>
      </c>
      <c r="G9" s="37" t="s">
        <v>353</v>
      </c>
      <c r="H9" s="31" t="s">
        <v>354</v>
      </c>
      <c r="I9" s="56" t="s">
        <v>355</v>
      </c>
      <c r="J9" s="56" t="s">
        <v>360</v>
      </c>
      <c r="K9" s="57" t="s">
        <v>121</v>
      </c>
      <c r="L9" s="58" t="s">
        <v>122</v>
      </c>
      <c r="M9" s="59" t="s">
        <v>123</v>
      </c>
      <c r="N9" s="60" t="s">
        <v>124</v>
      </c>
      <c r="O9" s="61" t="s">
        <v>125</v>
      </c>
      <c r="P9" s="41"/>
    </row>
    <row r="10" spans="2:16" s="4" customFormat="1" ht="17.45" customHeight="1">
      <c r="B10" s="310">
        <v>1</v>
      </c>
      <c r="C10" s="34"/>
      <c r="D10" s="311" t="str">
        <f>IF(C10="","",VLOOKUP(C10,登録ナンバー!$A$4:$M$906,7,0))</f>
        <v/>
      </c>
      <c r="E10" s="312"/>
      <c r="F10" s="43" t="str">
        <f>IF(C10="","",VLOOKUP(C10,登録ナンバー!$A$4:$M$606,9,0))</f>
        <v/>
      </c>
      <c r="G10" s="81" t="str">
        <f>IF(C10="","",VLOOKUP(C10,登録ナンバー!$A$4:$M$606,11,0))</f>
        <v/>
      </c>
      <c r="H10" s="62" t="str">
        <f t="shared" ref="H10:H15" si="0">IF(F10="男","0",IF(F10="女","20",IF(F10="","")))</f>
        <v/>
      </c>
      <c r="I10" s="63" t="s">
        <v>365</v>
      </c>
      <c r="J10" s="82"/>
      <c r="K10" s="95" t="str">
        <f>IF(C10="一般","一般",IF(C10="一般Jr","一般Jr",IF(C10="","",VLOOKUP(C10,登録ナンバー!$A$4:$H$806,4,0))))</f>
        <v/>
      </c>
      <c r="L10" s="38" t="str">
        <f>IF(K10="一般","0",IF(K10="一般Jr","0",IF(K10="","0","1000")))</f>
        <v>0</v>
      </c>
      <c r="M10" s="39" t="str">
        <f t="shared" ref="M10:M15" si="1">IF(C10="一般","2000","0")</f>
        <v>0</v>
      </c>
      <c r="N10" s="40" t="str">
        <f>IF(OR(C10="Jr",C10="一般Jr"),"500","0")</f>
        <v>0</v>
      </c>
      <c r="O10" s="33">
        <f t="shared" ref="O10:O15" si="2">L10+M10+N10</f>
        <v>0</v>
      </c>
      <c r="P10" s="41"/>
    </row>
    <row r="11" spans="2:16" s="4" customFormat="1" ht="17.45" customHeight="1">
      <c r="B11" s="310"/>
      <c r="C11" s="36"/>
      <c r="D11" s="313" t="str">
        <f>IF(C11="","",VLOOKUP(C11,登録ナンバー!$A$4:$M$906,7,0))</f>
        <v/>
      </c>
      <c r="E11" s="314"/>
      <c r="F11" s="83" t="str">
        <f>IF(C11="","",VLOOKUP(C11,登録ナンバー!$A$4:$M$606,9,0))</f>
        <v/>
      </c>
      <c r="G11" s="42" t="str">
        <f>IF(C11="","",VLOOKUP(C11,登録ナンバー!$A$4:$M$606,11,0))</f>
        <v/>
      </c>
      <c r="H11" s="64" t="str">
        <f t="shared" si="0"/>
        <v/>
      </c>
      <c r="I11" s="65" t="str">
        <f>IF(C11="","",(G10+G11+H10+H11))</f>
        <v/>
      </c>
      <c r="J11" s="51" t="str">
        <f>IF(C11="","",IF(I11&gt;=H7,"可","不可"))</f>
        <v/>
      </c>
      <c r="K11" s="96" t="str">
        <f>IF(C11="一般","一般",IF(C11="一般Jr","一般Jr",IF(C11="","",VLOOKUP(C11,登録ナンバー!$A$4:$H$806,4,0))))</f>
        <v/>
      </c>
      <c r="L11" s="84" t="str">
        <f t="shared" ref="L11:L15" si="3">IF(K11="一般","0",IF(K11="一般Jr","0",IF(K11="","0","1000")))</f>
        <v>0</v>
      </c>
      <c r="M11" s="85" t="str">
        <f t="shared" si="1"/>
        <v>0</v>
      </c>
      <c r="N11" s="86" t="str">
        <f t="shared" ref="N11:N15" si="4">IF(OR(C11="Jr",C11="一般Jr"),"500","0")</f>
        <v>0</v>
      </c>
      <c r="O11" s="32">
        <f t="shared" si="2"/>
        <v>0</v>
      </c>
      <c r="P11" s="41"/>
    </row>
    <row r="12" spans="2:16" s="4" customFormat="1" ht="17.45" customHeight="1">
      <c r="B12" s="310">
        <v>2</v>
      </c>
      <c r="C12" s="34"/>
      <c r="D12" s="311" t="str">
        <f>IF(C12="","",VLOOKUP(C12,登録ナンバー!$A$4:$M$906,7,0))</f>
        <v/>
      </c>
      <c r="E12" s="312"/>
      <c r="F12" s="43" t="str">
        <f>IF(C12="","",VLOOKUP(C12,登録ナンバー!$A$4:$M$606,9,0))</f>
        <v/>
      </c>
      <c r="G12" s="35" t="str">
        <f>IF(C12="","",VLOOKUP(C12,登録ナンバー!$A$4:$M$606,11,0))</f>
        <v/>
      </c>
      <c r="H12" s="53" t="str">
        <f t="shared" si="0"/>
        <v/>
      </c>
      <c r="I12" s="63" t="s">
        <v>356</v>
      </c>
      <c r="J12" s="63"/>
      <c r="K12" s="95" t="str">
        <f>IF(C12="一般","一般",IF(C12="一般Jr","一般Jr",IF(C12="","",VLOOKUP(C12,登録ナンバー!$A$4:$H$806,4,0))))</f>
        <v/>
      </c>
      <c r="L12" s="38" t="str">
        <f>IF(K12="一般","0",IF(K12="一般Jr","0",IF(K12="","0","1000")))</f>
        <v>0</v>
      </c>
      <c r="M12" s="39" t="str">
        <f t="shared" si="1"/>
        <v>0</v>
      </c>
      <c r="N12" s="40" t="str">
        <f t="shared" si="4"/>
        <v>0</v>
      </c>
      <c r="O12" s="33">
        <f t="shared" si="2"/>
        <v>0</v>
      </c>
      <c r="P12" s="41"/>
    </row>
    <row r="13" spans="2:16" s="4" customFormat="1" ht="17.45" customHeight="1">
      <c r="B13" s="310"/>
      <c r="C13" s="36"/>
      <c r="D13" s="313" t="str">
        <f>IF(C13="","",VLOOKUP(C13,登録ナンバー!$A$4:$M$906,7,0))</f>
        <v/>
      </c>
      <c r="E13" s="314"/>
      <c r="F13" s="83" t="str">
        <f>IF(C13="","",VLOOKUP(C13,登録ナンバー!$A$4:$M$606,9,0))</f>
        <v/>
      </c>
      <c r="G13" s="88" t="str">
        <f>IF(C13="","",VLOOKUP(C13,登録ナンバー!$A$4:$M$606,11,0))</f>
        <v/>
      </c>
      <c r="H13" s="89" t="str">
        <f t="shared" si="0"/>
        <v/>
      </c>
      <c r="I13" s="65" t="str">
        <f>IF(C13="","",(G12+G13+H12+H13))</f>
        <v/>
      </c>
      <c r="J13" s="90" t="str">
        <f>IF(C13="","",IF(I13&gt;=$H$7,"可","不可"))</f>
        <v/>
      </c>
      <c r="K13" s="96" t="str">
        <f>IF(C13="一般","一般",IF(C13="一般Jr","一般Jr",IF(C13="","",VLOOKUP(C13,登録ナンバー!$A$4:$H$806,4,0))))</f>
        <v/>
      </c>
      <c r="L13" s="84" t="str">
        <f t="shared" si="3"/>
        <v>0</v>
      </c>
      <c r="M13" s="85" t="str">
        <f t="shared" si="1"/>
        <v>0</v>
      </c>
      <c r="N13" s="86" t="str">
        <f t="shared" si="4"/>
        <v>0</v>
      </c>
      <c r="O13" s="32">
        <f t="shared" si="2"/>
        <v>0</v>
      </c>
      <c r="P13" s="41"/>
    </row>
    <row r="14" spans="2:16" s="4" customFormat="1" ht="17.45" customHeight="1">
      <c r="B14" s="310">
        <v>3</v>
      </c>
      <c r="C14" s="34"/>
      <c r="D14" s="311" t="str">
        <f>IF(C14="","",VLOOKUP(C14,登録ナンバー!$A$4:$M$906,7,0))</f>
        <v/>
      </c>
      <c r="E14" s="312"/>
      <c r="F14" s="43" t="str">
        <f>IF(C14="","",VLOOKUP(C14,登録ナンバー!$A$4:$M$606,9,0))</f>
        <v/>
      </c>
      <c r="G14" s="35" t="str">
        <f>IF(C14="","",VLOOKUP(C14,登録ナンバー!$A$4:$M$606,11,0))</f>
        <v/>
      </c>
      <c r="H14" s="53" t="str">
        <f t="shared" si="0"/>
        <v/>
      </c>
      <c r="I14" s="63" t="s">
        <v>356</v>
      </c>
      <c r="J14" s="63"/>
      <c r="K14" s="95" t="str">
        <f>IF(C14="一般","一般",IF(C14="一般Jr","一般Jr",IF(C14="","",VLOOKUP(C14,登録ナンバー!$A$4:$H$806,4,0))))</f>
        <v/>
      </c>
      <c r="L14" s="87" t="str">
        <f t="shared" si="3"/>
        <v>0</v>
      </c>
      <c r="M14" s="39" t="str">
        <f t="shared" si="1"/>
        <v>0</v>
      </c>
      <c r="N14" s="40" t="str">
        <f t="shared" si="4"/>
        <v>0</v>
      </c>
      <c r="O14" s="33">
        <f t="shared" si="2"/>
        <v>0</v>
      </c>
      <c r="P14" s="41" t="s">
        <v>357</v>
      </c>
    </row>
    <row r="15" spans="2:16" s="4" customFormat="1" ht="17.45" customHeight="1" thickBot="1">
      <c r="B15" s="310"/>
      <c r="C15" s="66"/>
      <c r="D15" s="319" t="str">
        <f>IF(C15="","",VLOOKUP(C15,登録ナンバー!$A$4:$M$906,7,0))</f>
        <v/>
      </c>
      <c r="E15" s="320"/>
      <c r="F15" s="83" t="str">
        <f>IF(C15="","",VLOOKUP(C15,登録ナンバー!$A$4:$M$606,9,0))</f>
        <v/>
      </c>
      <c r="G15" s="91" t="str">
        <f>IF(C15="","",VLOOKUP(C15,登録ナンバー!$A$4:$M$606,11,0))</f>
        <v/>
      </c>
      <c r="H15" s="113" t="str">
        <f t="shared" si="0"/>
        <v/>
      </c>
      <c r="I15" s="115" t="str">
        <f>IF(C15="","",(G14+G15+H14+H15))</f>
        <v/>
      </c>
      <c r="J15" s="114" t="str">
        <f>IF(C15="","",IF(I15&gt;=$H$7,"可","不可"))</f>
        <v/>
      </c>
      <c r="K15" s="97" t="str">
        <f>IF(C15="一般","一般",IF(C15="一般Jr","一般Jr",IF(C15="","",VLOOKUP(C15,登録ナンバー!$A$4:$H$806,4,0))))</f>
        <v/>
      </c>
      <c r="L15" s="72" t="str">
        <f t="shared" si="3"/>
        <v>0</v>
      </c>
      <c r="M15" s="94" t="str">
        <f t="shared" si="1"/>
        <v>0</v>
      </c>
      <c r="N15" s="86" t="str">
        <f t="shared" si="4"/>
        <v>0</v>
      </c>
      <c r="O15" s="32">
        <f t="shared" si="2"/>
        <v>0</v>
      </c>
      <c r="P15" s="67">
        <f>SUM(O10:O15)</f>
        <v>0</v>
      </c>
    </row>
    <row r="16" spans="2:16" s="4" customFormat="1" ht="12" customHeight="1" thickBot="1">
      <c r="B16" s="68"/>
      <c r="C16" s="3"/>
      <c r="D16" s="69"/>
      <c r="E16" s="69"/>
      <c r="F16" s="92"/>
      <c r="G16" s="92"/>
      <c r="H16" s="92"/>
      <c r="I16" s="69"/>
      <c r="J16" s="92"/>
      <c r="K16" s="93"/>
      <c r="L16" s="93"/>
      <c r="M16" s="93"/>
      <c r="N16" s="93"/>
      <c r="O16" s="93"/>
      <c r="P16" s="70"/>
    </row>
    <row r="17" spans="2:16" s="3" customFormat="1" ht="14.25" customHeight="1">
      <c r="C17" s="325" t="s">
        <v>10</v>
      </c>
      <c r="D17" s="326"/>
      <c r="E17" s="326"/>
      <c r="F17" s="317" t="s">
        <v>11</v>
      </c>
      <c r="G17" s="317"/>
      <c r="H17" s="317"/>
      <c r="I17" s="321" t="s">
        <v>12</v>
      </c>
      <c r="J17" s="321"/>
      <c r="K17" s="322"/>
      <c r="L17" s="306" t="s">
        <v>1046</v>
      </c>
      <c r="M17" s="306"/>
      <c r="N17" s="306"/>
      <c r="O17" s="307"/>
    </row>
    <row r="18" spans="2:16" s="3" customFormat="1" ht="14.25" customHeight="1">
      <c r="C18" s="327"/>
      <c r="D18" s="328"/>
      <c r="E18" s="328"/>
      <c r="F18" s="318"/>
      <c r="G18" s="318"/>
      <c r="H18" s="318"/>
      <c r="I18" s="323"/>
      <c r="J18" s="323"/>
      <c r="K18" s="324"/>
      <c r="L18" s="308" t="s">
        <v>351</v>
      </c>
      <c r="M18" s="308"/>
      <c r="N18" s="308"/>
      <c r="O18" s="309"/>
    </row>
    <row r="19" spans="2:16" s="1" customFormat="1" ht="18.75">
      <c r="B19" s="80"/>
      <c r="C19" s="55" t="s">
        <v>119</v>
      </c>
      <c r="D19" s="315" t="s">
        <v>120</v>
      </c>
      <c r="E19" s="316"/>
      <c r="F19" s="37" t="s">
        <v>352</v>
      </c>
      <c r="G19" s="37" t="s">
        <v>353</v>
      </c>
      <c r="H19" s="31" t="s">
        <v>354</v>
      </c>
      <c r="I19" s="56" t="s">
        <v>355</v>
      </c>
      <c r="J19" s="56" t="s">
        <v>360</v>
      </c>
      <c r="K19" s="57" t="s">
        <v>121</v>
      </c>
      <c r="L19" s="58" t="s">
        <v>122</v>
      </c>
      <c r="M19" s="59" t="s">
        <v>123</v>
      </c>
      <c r="N19" s="60" t="s">
        <v>124</v>
      </c>
      <c r="O19" s="61" t="s">
        <v>125</v>
      </c>
      <c r="P19" s="41"/>
    </row>
    <row r="20" spans="2:16" s="4" customFormat="1" ht="17.45" customHeight="1">
      <c r="B20" s="310">
        <v>1</v>
      </c>
      <c r="C20" s="34"/>
      <c r="D20" s="311" t="str">
        <f>IF(C20="","",VLOOKUP(C20,登録ナンバー!$A$4:$M$906,7,0))</f>
        <v/>
      </c>
      <c r="E20" s="312"/>
      <c r="F20" s="43" t="str">
        <f>IF(C20="","",VLOOKUP(C20,登録ナンバー!$A$4:$M$606,9,0))</f>
        <v/>
      </c>
      <c r="G20" s="81" t="str">
        <f>IF(C20="","",VLOOKUP(C20,登録ナンバー!$A$4:$M$606,11,0))</f>
        <v/>
      </c>
      <c r="H20" s="62" t="str">
        <f t="shared" ref="H20:H25" si="5">IF(F20="男","0",IF(F20="女","20",IF(F20="","")))</f>
        <v/>
      </c>
      <c r="I20" s="63" t="s">
        <v>356</v>
      </c>
      <c r="J20" s="82"/>
      <c r="K20" s="95" t="str">
        <f>IF(C20="一般","一般",IF(C20="一般Jr","一般Jr",IF(C20="","",VLOOKUP(C20,登録ナンバー!$A$4:$H$806,4,0))))</f>
        <v/>
      </c>
      <c r="L20" s="38" t="str">
        <f>IF(K20="一般","0",IF(K20="一般Jr","0",IF(K20="","0","1000")))</f>
        <v>0</v>
      </c>
      <c r="M20" s="39" t="str">
        <f t="shared" ref="M20:M25" si="6">IF(C20="一般","2000","0")</f>
        <v>0</v>
      </c>
      <c r="N20" s="40" t="str">
        <f>IF(OR(C20="Jr",C20="一般Jr"),"500","0")</f>
        <v>0</v>
      </c>
      <c r="O20" s="33">
        <f t="shared" ref="O20:O25" si="7">L20+M20+N20</f>
        <v>0</v>
      </c>
      <c r="P20" s="41"/>
    </row>
    <row r="21" spans="2:16" s="4" customFormat="1" ht="17.45" customHeight="1">
      <c r="B21" s="310"/>
      <c r="C21" s="36"/>
      <c r="D21" s="313" t="str">
        <f>IF(C21="","",VLOOKUP(C21,登録ナンバー!$A$4:$M$906,7,0))</f>
        <v/>
      </c>
      <c r="E21" s="314"/>
      <c r="F21" s="83" t="str">
        <f>IF(C21="","",VLOOKUP(C21,登録ナンバー!$A$4:$M$606,9,0))</f>
        <v/>
      </c>
      <c r="G21" s="42" t="str">
        <f>IF(C21="","",VLOOKUP(C21,登録ナンバー!$A$4:$M$606,11,0))</f>
        <v/>
      </c>
      <c r="H21" s="64" t="str">
        <f t="shared" si="5"/>
        <v/>
      </c>
      <c r="I21" s="65" t="str">
        <f>IF(C21="","",(G20+G21+H20+H21))</f>
        <v/>
      </c>
      <c r="J21" s="51" t="str">
        <f>IF(C21="","",IF(I21&gt;=H17,"可","不可"))</f>
        <v/>
      </c>
      <c r="K21" s="96" t="str">
        <f>IF(C21="一般","一般",IF(C21="一般Jr","一般Jr",IF(C21="","",VLOOKUP(C21,登録ナンバー!$A$4:$H$806,4,0))))</f>
        <v/>
      </c>
      <c r="L21" s="84" t="str">
        <f t="shared" ref="L21" si="8">IF(K21="一般","0",IF(K21="一般Jr","0",IF(K21="","0","1000")))</f>
        <v>0</v>
      </c>
      <c r="M21" s="85" t="str">
        <f t="shared" si="6"/>
        <v>0</v>
      </c>
      <c r="N21" s="86" t="str">
        <f t="shared" ref="N21:N25" si="9">IF(OR(C21="Jr",C21="一般Jr"),"500","0")</f>
        <v>0</v>
      </c>
      <c r="O21" s="32">
        <f t="shared" si="7"/>
        <v>0</v>
      </c>
      <c r="P21" s="41"/>
    </row>
    <row r="22" spans="2:16" s="4" customFormat="1" ht="17.45" customHeight="1">
      <c r="B22" s="310">
        <v>2</v>
      </c>
      <c r="C22" s="34"/>
      <c r="D22" s="311" t="str">
        <f>IF(C22="","",VLOOKUP(C22,登録ナンバー!$A$4:$M$906,7,0))</f>
        <v/>
      </c>
      <c r="E22" s="312"/>
      <c r="F22" s="43" t="str">
        <f>IF(C22="","",VLOOKUP(C22,登録ナンバー!$A$4:$M$606,9,0))</f>
        <v/>
      </c>
      <c r="G22" s="35" t="str">
        <f>IF(C22="","",VLOOKUP(C22,登録ナンバー!$A$4:$M$606,11,0))</f>
        <v/>
      </c>
      <c r="H22" s="53" t="str">
        <f t="shared" si="5"/>
        <v/>
      </c>
      <c r="I22" s="63" t="s">
        <v>356</v>
      </c>
      <c r="J22" s="63"/>
      <c r="K22" s="95" t="str">
        <f>IF(C22="一般","一般",IF(C22="一般Jr","一般Jr",IF(C22="","",VLOOKUP(C22,登録ナンバー!$A$4:$H$806,4,0))))</f>
        <v/>
      </c>
      <c r="L22" s="38" t="str">
        <f>IF(K22="一般","0",IF(K22="一般Jr","0",IF(K22="","0","1000")))</f>
        <v>0</v>
      </c>
      <c r="M22" s="39" t="str">
        <f t="shared" si="6"/>
        <v>0</v>
      </c>
      <c r="N22" s="40" t="str">
        <f t="shared" si="9"/>
        <v>0</v>
      </c>
      <c r="O22" s="33">
        <f t="shared" si="7"/>
        <v>0</v>
      </c>
      <c r="P22" s="41"/>
    </row>
    <row r="23" spans="2:16" s="4" customFormat="1" ht="17.45" customHeight="1">
      <c r="B23" s="310"/>
      <c r="C23" s="36"/>
      <c r="D23" s="313" t="str">
        <f>IF(C23="","",VLOOKUP(C23,登録ナンバー!$A$4:$M$906,7,0))</f>
        <v/>
      </c>
      <c r="E23" s="314"/>
      <c r="F23" s="83" t="str">
        <f>IF(C23="","",VLOOKUP(C23,登録ナンバー!$A$4:$M$606,9,0))</f>
        <v/>
      </c>
      <c r="G23" s="88" t="str">
        <f>IF(C23="","",VLOOKUP(C23,登録ナンバー!$A$4:$M$606,11,0))</f>
        <v/>
      </c>
      <c r="H23" s="89" t="str">
        <f t="shared" si="5"/>
        <v/>
      </c>
      <c r="I23" s="65" t="str">
        <f>IF(C23="","",(G22+G23+H22+H23))</f>
        <v/>
      </c>
      <c r="J23" s="90" t="str">
        <f>IF(C23="","",IF(I23&gt;=$H$17,"可","不可"))</f>
        <v/>
      </c>
      <c r="K23" s="96" t="str">
        <f>IF(C23="一般","一般",IF(C23="一般Jr","一般Jr",IF(C23="","",VLOOKUP(C23,登録ナンバー!$A$4:$H$806,4,0))))</f>
        <v/>
      </c>
      <c r="L23" s="84" t="str">
        <f t="shared" ref="L23:L25" si="10">IF(K23="一般","0",IF(K23="一般Jr","0",IF(K23="","0","1000")))</f>
        <v>0</v>
      </c>
      <c r="M23" s="85" t="str">
        <f t="shared" si="6"/>
        <v>0</v>
      </c>
      <c r="N23" s="86" t="str">
        <f t="shared" si="9"/>
        <v>0</v>
      </c>
      <c r="O23" s="32">
        <f t="shared" si="7"/>
        <v>0</v>
      </c>
      <c r="P23" s="41"/>
    </row>
    <row r="24" spans="2:16" s="4" customFormat="1" ht="17.45" customHeight="1">
      <c r="B24" s="310">
        <v>3</v>
      </c>
      <c r="C24" s="34"/>
      <c r="D24" s="311" t="str">
        <f>IF(C24="","",VLOOKUP(C24,登録ナンバー!$A$4:$M$906,7,0))</f>
        <v/>
      </c>
      <c r="E24" s="312"/>
      <c r="F24" s="43" t="str">
        <f>IF(C24="","",VLOOKUP(C24,登録ナンバー!$A$4:$M$606,9,0))</f>
        <v/>
      </c>
      <c r="G24" s="35" t="str">
        <f>IF(C24="","",VLOOKUP(C24,登録ナンバー!$A$4:$M$606,11,0))</f>
        <v/>
      </c>
      <c r="H24" s="53" t="str">
        <f t="shared" si="5"/>
        <v/>
      </c>
      <c r="I24" s="63" t="s">
        <v>356</v>
      </c>
      <c r="J24" s="63"/>
      <c r="K24" s="95" t="str">
        <f>IF(C24="一般","一般",IF(C24="一般Jr","一般Jr",IF(C24="","",VLOOKUP(C24,登録ナンバー!$A$4:$H$806,4,0))))</f>
        <v/>
      </c>
      <c r="L24" s="87" t="str">
        <f t="shared" si="10"/>
        <v>0</v>
      </c>
      <c r="M24" s="39" t="str">
        <f t="shared" si="6"/>
        <v>0</v>
      </c>
      <c r="N24" s="40" t="str">
        <f t="shared" si="9"/>
        <v>0</v>
      </c>
      <c r="O24" s="33">
        <f t="shared" si="7"/>
        <v>0</v>
      </c>
      <c r="P24" s="41" t="s">
        <v>357</v>
      </c>
    </row>
    <row r="25" spans="2:16" s="4" customFormat="1" ht="17.45" customHeight="1" thickBot="1">
      <c r="B25" s="310"/>
      <c r="C25" s="66"/>
      <c r="D25" s="319" t="str">
        <f>IF(C25="","",VLOOKUP(C25,登録ナンバー!$A$4:$M$906,7,0))</f>
        <v/>
      </c>
      <c r="E25" s="320"/>
      <c r="F25" s="149" t="str">
        <f>IF(C25="","",VLOOKUP(C25,登録ナンバー!$A$4:$M$606,9,0))</f>
        <v/>
      </c>
      <c r="G25" s="150" t="str">
        <f>IF(C25="","",VLOOKUP(C25,登録ナンバー!$A$4:$M$606,11,0))</f>
        <v/>
      </c>
      <c r="H25" s="151" t="str">
        <f t="shared" si="5"/>
        <v/>
      </c>
      <c r="I25" s="115" t="str">
        <f>IF(C25="","",(G24+G25+H24+H25))</f>
        <v/>
      </c>
      <c r="J25" s="114" t="str">
        <f>IF(C25="","",IF(I25&gt;=$H$17,"可","不可"))</f>
        <v/>
      </c>
      <c r="K25" s="152" t="str">
        <f>IF(C25="一般","一般",IF(C25="一般Jr","一般Jr",IF(C25="","",VLOOKUP(C25,登録ナンバー!$A$4:$H$806,4,0))))</f>
        <v/>
      </c>
      <c r="L25" s="116" t="str">
        <f t="shared" si="10"/>
        <v>0</v>
      </c>
      <c r="M25" s="117" t="str">
        <f t="shared" si="6"/>
        <v>0</v>
      </c>
      <c r="N25" s="118" t="str">
        <f t="shared" si="9"/>
        <v>0</v>
      </c>
      <c r="O25" s="119">
        <f t="shared" si="7"/>
        <v>0</v>
      </c>
      <c r="P25" s="67">
        <f>SUM(O20:O25)</f>
        <v>0</v>
      </c>
    </row>
    <row r="26" spans="2:16" ht="15" thickBot="1">
      <c r="P26" s="54"/>
    </row>
    <row r="27" spans="2:16" s="3" customFormat="1" ht="14.25" customHeight="1">
      <c r="C27" s="325" t="s">
        <v>10</v>
      </c>
      <c r="D27" s="326"/>
      <c r="E27" s="326"/>
      <c r="F27" s="317" t="s">
        <v>11</v>
      </c>
      <c r="G27" s="317"/>
      <c r="H27" s="317"/>
      <c r="I27" s="321" t="s">
        <v>12</v>
      </c>
      <c r="J27" s="321"/>
      <c r="K27" s="322"/>
      <c r="L27" s="306" t="s">
        <v>1046</v>
      </c>
      <c r="M27" s="306"/>
      <c r="N27" s="306"/>
      <c r="O27" s="307"/>
      <c r="P27" s="41"/>
    </row>
    <row r="28" spans="2:16" s="3" customFormat="1" ht="14.25" customHeight="1">
      <c r="C28" s="327"/>
      <c r="D28" s="328"/>
      <c r="E28" s="328"/>
      <c r="F28" s="318"/>
      <c r="G28" s="318"/>
      <c r="H28" s="318"/>
      <c r="I28" s="323"/>
      <c r="J28" s="323"/>
      <c r="K28" s="324"/>
      <c r="L28" s="308" t="s">
        <v>351</v>
      </c>
      <c r="M28" s="308"/>
      <c r="N28" s="308"/>
      <c r="O28" s="309"/>
      <c r="P28" s="41"/>
    </row>
    <row r="29" spans="2:16" s="1" customFormat="1" ht="18.75">
      <c r="B29" s="80"/>
      <c r="C29" s="55" t="s">
        <v>119</v>
      </c>
      <c r="D29" s="315" t="s">
        <v>120</v>
      </c>
      <c r="E29" s="316"/>
      <c r="F29" s="37" t="s">
        <v>352</v>
      </c>
      <c r="G29" s="37" t="s">
        <v>353</v>
      </c>
      <c r="H29" s="31" t="s">
        <v>354</v>
      </c>
      <c r="I29" s="56" t="s">
        <v>355</v>
      </c>
      <c r="J29" s="56" t="s">
        <v>360</v>
      </c>
      <c r="K29" s="57" t="s">
        <v>121</v>
      </c>
      <c r="L29" s="58" t="s">
        <v>122</v>
      </c>
      <c r="M29" s="59" t="s">
        <v>123</v>
      </c>
      <c r="N29" s="60" t="s">
        <v>124</v>
      </c>
      <c r="O29" s="61" t="s">
        <v>125</v>
      </c>
      <c r="P29" s="41"/>
    </row>
    <row r="30" spans="2:16" s="4" customFormat="1" ht="17.45" customHeight="1">
      <c r="B30" s="310">
        <v>1</v>
      </c>
      <c r="C30" s="34"/>
      <c r="D30" s="311" t="str">
        <f>IF(C30="","",VLOOKUP(C30,登録ナンバー!$A$4:$M$906,7,0))</f>
        <v/>
      </c>
      <c r="E30" s="312"/>
      <c r="F30" s="43" t="str">
        <f>IF(C30="","",VLOOKUP(C30,登録ナンバー!$A$4:$M$606,9,0))</f>
        <v/>
      </c>
      <c r="G30" s="81" t="str">
        <f>IF(C30="","",VLOOKUP(C30,登録ナンバー!$A$4:$M$606,11,0))</f>
        <v/>
      </c>
      <c r="H30" s="62" t="str">
        <f t="shared" ref="H30:H33" si="11">IF(F30="男","0",IF(F30="女","20",IF(F30="","")))</f>
        <v/>
      </c>
      <c r="I30" s="63" t="s">
        <v>356</v>
      </c>
      <c r="J30" s="82"/>
      <c r="K30" s="95" t="str">
        <f>IF(C30="一般","一般",IF(C30="一般Jr","一般Jr",IF(C30="","",VLOOKUP(C30,登録ナンバー!$A$4:$H$806,4,0))))</f>
        <v/>
      </c>
      <c r="L30" s="38" t="str">
        <f>IF(K30="一般","0",IF(K30="一般Jr","0",IF(K30="","0","1000")))</f>
        <v>0</v>
      </c>
      <c r="M30" s="39" t="str">
        <f t="shared" ref="M30:M33" si="12">IF(C30="一般","2000","0")</f>
        <v>0</v>
      </c>
      <c r="N30" s="40" t="str">
        <f>IF(OR(C30="Jr",C30="一般Jr"),"500","0")</f>
        <v>0</v>
      </c>
      <c r="O30" s="33">
        <f t="shared" ref="O30:O33" si="13">L30+M30+N30</f>
        <v>0</v>
      </c>
      <c r="P30" s="41"/>
    </row>
    <row r="31" spans="2:16" s="4" customFormat="1" ht="17.45" customHeight="1">
      <c r="B31" s="310"/>
      <c r="C31" s="36"/>
      <c r="D31" s="313" t="str">
        <f>IF(C31="","",VLOOKUP(C31,登録ナンバー!$A$4:$M$906,7,0))</f>
        <v/>
      </c>
      <c r="E31" s="314"/>
      <c r="F31" s="83" t="str">
        <f>IF(C31="","",VLOOKUP(C31,登録ナンバー!$A$4:$M$606,9,0))</f>
        <v/>
      </c>
      <c r="G31" s="42" t="str">
        <f>IF(C31="","",VLOOKUP(C31,登録ナンバー!$A$4:$M$606,11,0))</f>
        <v/>
      </c>
      <c r="H31" s="64" t="str">
        <f t="shared" si="11"/>
        <v/>
      </c>
      <c r="I31" s="65" t="str">
        <f>IF(C31="","",(G30+G31+H30+H31))</f>
        <v/>
      </c>
      <c r="J31" s="51" t="str">
        <f>IF(C31="","",IF(I31&gt;=H27,"可","不可"))</f>
        <v/>
      </c>
      <c r="K31" s="96" t="str">
        <f>IF(C31="一般","一般",IF(C31="一般Jr","一般Jr",IF(C31="","",VLOOKUP(C31,登録ナンバー!$A$4:$H$806,4,0))))</f>
        <v/>
      </c>
      <c r="L31" s="84" t="str">
        <f t="shared" ref="L31" si="14">IF(K31="一般","0",IF(K31="一般Jr","0",IF(K31="","0","1000")))</f>
        <v>0</v>
      </c>
      <c r="M31" s="85" t="str">
        <f t="shared" si="12"/>
        <v>0</v>
      </c>
      <c r="N31" s="86" t="str">
        <f t="shared" ref="N31:N33" si="15">IF(OR(C31="Jr",C31="一般Jr"),"500","0")</f>
        <v>0</v>
      </c>
      <c r="O31" s="32">
        <f t="shared" si="13"/>
        <v>0</v>
      </c>
      <c r="P31" s="41"/>
    </row>
    <row r="32" spans="2:16" s="4" customFormat="1" ht="17.45" customHeight="1">
      <c r="B32" s="310">
        <v>3</v>
      </c>
      <c r="C32" s="34"/>
      <c r="D32" s="311" t="str">
        <f>IF(C32="","",VLOOKUP(C32,登録ナンバー!$A$4:$M$906,7,0))</f>
        <v/>
      </c>
      <c r="E32" s="312"/>
      <c r="F32" s="43" t="str">
        <f>IF(C32="","",VLOOKUP(C32,登録ナンバー!$A$4:$M$606,9,0))</f>
        <v/>
      </c>
      <c r="G32" s="35" t="str">
        <f>IF(C32="","",VLOOKUP(C32,登録ナンバー!$A$4:$M$606,11,0))</f>
        <v/>
      </c>
      <c r="H32" s="53" t="str">
        <f t="shared" si="11"/>
        <v/>
      </c>
      <c r="I32" s="63" t="s">
        <v>356</v>
      </c>
      <c r="J32" s="63"/>
      <c r="K32" s="95" t="str">
        <f>IF(C32="一般","一般",IF(C32="一般Jr","一般Jr",IF(C32="","",VLOOKUP(C32,登録ナンバー!$A$4:$H$806,4,0))))</f>
        <v/>
      </c>
      <c r="L32" s="87" t="str">
        <f t="shared" ref="L32:L33" si="16">IF(K32="一般","0",IF(K32="一般Jr","0",IF(K32="","0","1000")))</f>
        <v>0</v>
      </c>
      <c r="M32" s="39" t="str">
        <f t="shared" si="12"/>
        <v>0</v>
      </c>
      <c r="N32" s="40" t="str">
        <f t="shared" si="15"/>
        <v>0</v>
      </c>
      <c r="O32" s="33">
        <f t="shared" si="13"/>
        <v>0</v>
      </c>
      <c r="P32" s="41" t="s">
        <v>357</v>
      </c>
    </row>
    <row r="33" spans="2:16" s="4" customFormat="1" ht="17.45" customHeight="1" thickBot="1">
      <c r="B33" s="310"/>
      <c r="C33" s="66"/>
      <c r="D33" s="319" t="str">
        <f>IF(C33="","",VLOOKUP(C33,登録ナンバー!$A$4:$M$906,7,0))</f>
        <v/>
      </c>
      <c r="E33" s="320"/>
      <c r="F33" s="149" t="str">
        <f>IF(C33="","",VLOOKUP(C33,登録ナンバー!$A$4:$M$606,9,0))</f>
        <v/>
      </c>
      <c r="G33" s="150" t="str">
        <f>IF(C33="","",VLOOKUP(C33,登録ナンバー!$A$4:$M$606,11,0))</f>
        <v/>
      </c>
      <c r="H33" s="151" t="str">
        <f t="shared" si="11"/>
        <v/>
      </c>
      <c r="I33" s="115" t="str">
        <f>IF(C33="","",(G32+G33+H32+H33))</f>
        <v/>
      </c>
      <c r="J33" s="114" t="str">
        <f>IF(C33="","",IF(I33&gt;=$H$27,"可","不可"))</f>
        <v/>
      </c>
      <c r="K33" s="152" t="str">
        <f>IF(C33="一般","一般",IF(C33="一般Jr","一般Jr",IF(C33="","",VLOOKUP(C33,登録ナンバー!$A$4:$H$806,4,0))))</f>
        <v/>
      </c>
      <c r="L33" s="116" t="str">
        <f t="shared" si="16"/>
        <v>0</v>
      </c>
      <c r="M33" s="117" t="str">
        <f t="shared" si="12"/>
        <v>0</v>
      </c>
      <c r="N33" s="118" t="str">
        <f t="shared" si="15"/>
        <v>0</v>
      </c>
      <c r="O33" s="119">
        <f t="shared" si="13"/>
        <v>0</v>
      </c>
      <c r="P33" s="67">
        <f>SUM(O30:O33)</f>
        <v>0</v>
      </c>
    </row>
    <row r="34" spans="2:16" ht="15" thickBot="1">
      <c r="C34" s="71"/>
      <c r="D34" s="71"/>
      <c r="E34" s="71"/>
      <c r="F34" s="71"/>
      <c r="G34" s="71"/>
      <c r="H34" s="71"/>
      <c r="I34" s="71"/>
      <c r="J34" s="71"/>
      <c r="K34" s="71"/>
      <c r="L34" s="71"/>
      <c r="M34" s="71"/>
      <c r="N34" s="71"/>
      <c r="O34" s="71"/>
      <c r="P34" s="54"/>
    </row>
    <row r="35" spans="2:16" s="3" customFormat="1" ht="14.25" customHeight="1">
      <c r="C35" s="331" t="s">
        <v>10</v>
      </c>
      <c r="D35" s="332"/>
      <c r="E35" s="332"/>
      <c r="F35" s="329" t="s">
        <v>11</v>
      </c>
      <c r="G35" s="329"/>
      <c r="H35" s="329"/>
      <c r="I35" s="321" t="s">
        <v>12</v>
      </c>
      <c r="J35" s="321"/>
      <c r="K35" s="322"/>
      <c r="L35" s="306" t="s">
        <v>1046</v>
      </c>
      <c r="M35" s="306"/>
      <c r="N35" s="306"/>
      <c r="O35" s="307"/>
      <c r="P35" s="41"/>
    </row>
    <row r="36" spans="2:16" s="3" customFormat="1" ht="14.25" customHeight="1">
      <c r="C36" s="327"/>
      <c r="D36" s="328"/>
      <c r="E36" s="328"/>
      <c r="F36" s="318"/>
      <c r="G36" s="318"/>
      <c r="H36" s="318"/>
      <c r="I36" s="323"/>
      <c r="J36" s="323"/>
      <c r="K36" s="324"/>
      <c r="L36" s="308" t="s">
        <v>351</v>
      </c>
      <c r="M36" s="308"/>
      <c r="N36" s="308"/>
      <c r="O36" s="309"/>
      <c r="P36" s="41"/>
    </row>
    <row r="37" spans="2:16" s="1" customFormat="1" ht="18.75">
      <c r="B37" s="80"/>
      <c r="C37" s="55" t="s">
        <v>119</v>
      </c>
      <c r="D37" s="315" t="s">
        <v>120</v>
      </c>
      <c r="E37" s="316"/>
      <c r="F37" s="37" t="s">
        <v>352</v>
      </c>
      <c r="G37" s="37" t="s">
        <v>353</v>
      </c>
      <c r="H37" s="31" t="s">
        <v>354</v>
      </c>
      <c r="I37" s="56" t="s">
        <v>355</v>
      </c>
      <c r="J37" s="56" t="s">
        <v>360</v>
      </c>
      <c r="K37" s="57" t="s">
        <v>121</v>
      </c>
      <c r="L37" s="58" t="s">
        <v>122</v>
      </c>
      <c r="M37" s="59" t="s">
        <v>123</v>
      </c>
      <c r="N37" s="60" t="s">
        <v>124</v>
      </c>
      <c r="O37" s="61" t="s">
        <v>125</v>
      </c>
      <c r="P37" s="41"/>
    </row>
    <row r="38" spans="2:16" s="4" customFormat="1" ht="17.45" customHeight="1">
      <c r="B38" s="310">
        <v>1</v>
      </c>
      <c r="C38" s="34"/>
      <c r="D38" s="311" t="str">
        <f>IF(C38="","",VLOOKUP(C38,登録ナンバー!$A$4:$M$906,7,0))</f>
        <v/>
      </c>
      <c r="E38" s="312"/>
      <c r="F38" s="43" t="str">
        <f>IF(C38="","",VLOOKUP(C38,登録ナンバー!$A$4:$M$606,9,0))</f>
        <v/>
      </c>
      <c r="G38" s="81" t="str">
        <f>IF(C38="","",VLOOKUP(C38,登録ナンバー!$A$4:$M$606,11,0))</f>
        <v/>
      </c>
      <c r="H38" s="62" t="str">
        <f t="shared" ref="H38:H41" si="17">IF(F38="男","0",IF(F38="女","20",IF(F38="","")))</f>
        <v/>
      </c>
      <c r="I38" s="63" t="s">
        <v>356</v>
      </c>
      <c r="J38" s="82"/>
      <c r="K38" s="95" t="str">
        <f>IF(C38="一般","一般",IF(C38="一般Jr","一般Jr",IF(C38="","",VLOOKUP(C38,登録ナンバー!$A$4:$H$806,4,0))))</f>
        <v/>
      </c>
      <c r="L38" s="38" t="str">
        <f>IF(K38="一般","0",IF(K38="一般Jr","0",IF(K38="","0","1000")))</f>
        <v>0</v>
      </c>
      <c r="M38" s="39" t="str">
        <f t="shared" ref="M38:M41" si="18">IF(C38="一般","2000","0")</f>
        <v>0</v>
      </c>
      <c r="N38" s="40" t="str">
        <f>IF(OR(C38="Jr",C38="一般Jr"),"500","0")</f>
        <v>0</v>
      </c>
      <c r="O38" s="33">
        <f t="shared" ref="O38:O41" si="19">L38+M38+N38</f>
        <v>0</v>
      </c>
      <c r="P38" s="41"/>
    </row>
    <row r="39" spans="2:16" s="4" customFormat="1" ht="17.45" customHeight="1">
      <c r="B39" s="310"/>
      <c r="C39" s="36"/>
      <c r="D39" s="313" t="str">
        <f>IF(C39="","",VLOOKUP(C39,登録ナンバー!$A$4:$M$906,7,0))</f>
        <v/>
      </c>
      <c r="E39" s="314"/>
      <c r="F39" s="83" t="str">
        <f>IF(C39="","",VLOOKUP(C39,登録ナンバー!$A$4:$M$606,9,0))</f>
        <v/>
      </c>
      <c r="G39" s="42" t="str">
        <f>IF(C39="","",VLOOKUP(C39,登録ナンバー!$A$4:$M$606,11,0))</f>
        <v/>
      </c>
      <c r="H39" s="64" t="str">
        <f t="shared" si="17"/>
        <v/>
      </c>
      <c r="I39" s="65" t="str">
        <f>IF(C39="","",(G38+G39+H38+H39))</f>
        <v/>
      </c>
      <c r="J39" s="51" t="str">
        <f>IF(C39="","",IF(I39&gt;=H35,"可","不可"))</f>
        <v/>
      </c>
      <c r="K39" s="96" t="str">
        <f>IF(C39="一般","一般",IF(C39="一般Jr","一般Jr",IF(C39="","",VLOOKUP(C39,登録ナンバー!$A$4:$H$806,4,0))))</f>
        <v/>
      </c>
      <c r="L39" s="84" t="str">
        <f t="shared" ref="L39" si="20">IF(K39="一般","0",IF(K39="一般Jr","0",IF(K39="","0","1000")))</f>
        <v>0</v>
      </c>
      <c r="M39" s="85" t="str">
        <f t="shared" si="18"/>
        <v>0</v>
      </c>
      <c r="N39" s="86" t="str">
        <f t="shared" ref="N39:N41" si="21">IF(OR(C39="Jr",C39="一般Jr"),"500","0")</f>
        <v>0</v>
      </c>
      <c r="O39" s="32">
        <f t="shared" si="19"/>
        <v>0</v>
      </c>
      <c r="P39" s="41"/>
    </row>
    <row r="40" spans="2:16" s="4" customFormat="1" ht="17.45" customHeight="1">
      <c r="B40" s="310">
        <v>3</v>
      </c>
      <c r="C40" s="34"/>
      <c r="D40" s="311" t="str">
        <f>IF(C40="","",VLOOKUP(C40,登録ナンバー!$A$4:$M$906,7,0))</f>
        <v/>
      </c>
      <c r="E40" s="312"/>
      <c r="F40" s="43" t="str">
        <f>IF(C40="","",VLOOKUP(C40,登録ナンバー!$A$4:$M$606,9,0))</f>
        <v/>
      </c>
      <c r="G40" s="35" t="str">
        <f>IF(C40="","",VLOOKUP(C40,登録ナンバー!$A$4:$M$606,11,0))</f>
        <v/>
      </c>
      <c r="H40" s="53" t="str">
        <f t="shared" si="17"/>
        <v/>
      </c>
      <c r="I40" s="63" t="s">
        <v>356</v>
      </c>
      <c r="J40" s="63"/>
      <c r="K40" s="95" t="str">
        <f>IF(C40="一般","一般",IF(C40="一般Jr","一般Jr",IF(C40="","",VLOOKUP(C40,登録ナンバー!$A$4:$H$806,4,0))))</f>
        <v/>
      </c>
      <c r="L40" s="87" t="str">
        <f t="shared" ref="L40:L41" si="22">IF(K40="一般","0",IF(K40="一般Jr","0",IF(K40="","0","1000")))</f>
        <v>0</v>
      </c>
      <c r="M40" s="39" t="str">
        <f t="shared" si="18"/>
        <v>0</v>
      </c>
      <c r="N40" s="40" t="str">
        <f t="shared" si="21"/>
        <v>0</v>
      </c>
      <c r="O40" s="33">
        <f t="shared" si="19"/>
        <v>0</v>
      </c>
      <c r="P40" s="41" t="s">
        <v>357</v>
      </c>
    </row>
    <row r="41" spans="2:16" s="4" customFormat="1" ht="17.45" customHeight="1" thickBot="1">
      <c r="B41" s="310"/>
      <c r="C41" s="66"/>
      <c r="D41" s="319" t="str">
        <f>IF(C41="","",VLOOKUP(C41,登録ナンバー!$A$4:$M$906,7,0))</f>
        <v/>
      </c>
      <c r="E41" s="320"/>
      <c r="F41" s="83" t="str">
        <f>IF(C41="","",VLOOKUP(C41,登録ナンバー!$A$4:$M$606,9,0))</f>
        <v/>
      </c>
      <c r="G41" s="91" t="str">
        <f>IF(C41="","",VLOOKUP(C41,登録ナンバー!$A$4:$M$606,11,0))</f>
        <v/>
      </c>
      <c r="H41" s="113" t="str">
        <f t="shared" si="17"/>
        <v/>
      </c>
      <c r="I41" s="115" t="str">
        <f>IF(C41="","",(G40+G41+H40+H41))</f>
        <v/>
      </c>
      <c r="J41" s="114" t="str">
        <f>IF(C41="","",IF(I41&gt;=$H$35,"可","不可"))</f>
        <v/>
      </c>
      <c r="K41" s="97" t="str">
        <f>IF(C41="一般","一般",IF(C41="一般Jr","一般Jr",IF(C41="","",VLOOKUP(C41,登録ナンバー!$A$4:$H$806,4,0))))</f>
        <v/>
      </c>
      <c r="L41" s="116" t="str">
        <f t="shared" si="22"/>
        <v>0</v>
      </c>
      <c r="M41" s="117" t="str">
        <f t="shared" si="18"/>
        <v>0</v>
      </c>
      <c r="N41" s="118" t="str">
        <f t="shared" si="21"/>
        <v>0</v>
      </c>
      <c r="O41" s="119">
        <f t="shared" si="19"/>
        <v>0</v>
      </c>
      <c r="P41" s="67">
        <f>SUM(O38:O41)</f>
        <v>0</v>
      </c>
    </row>
    <row r="42" spans="2:16" ht="15" thickBot="1">
      <c r="C42" s="71"/>
      <c r="D42" s="71"/>
      <c r="E42" s="71"/>
      <c r="F42" s="71"/>
      <c r="G42" s="71"/>
      <c r="H42" s="71"/>
      <c r="I42" s="71"/>
      <c r="J42" s="71"/>
      <c r="K42" s="71"/>
      <c r="L42" s="71"/>
      <c r="M42" s="71"/>
      <c r="N42" s="71"/>
      <c r="O42" s="71"/>
      <c r="P42" s="54"/>
    </row>
    <row r="43" spans="2:16" s="3" customFormat="1" ht="14.25" customHeight="1">
      <c r="C43" s="325" t="s">
        <v>10</v>
      </c>
      <c r="D43" s="326"/>
      <c r="E43" s="326"/>
      <c r="F43" s="317" t="s">
        <v>11</v>
      </c>
      <c r="G43" s="317"/>
      <c r="H43" s="317"/>
      <c r="I43" s="321" t="s">
        <v>12</v>
      </c>
      <c r="J43" s="321"/>
      <c r="K43" s="322"/>
      <c r="L43" s="306" t="s">
        <v>1046</v>
      </c>
      <c r="M43" s="306"/>
      <c r="N43" s="306"/>
      <c r="O43" s="307"/>
      <c r="P43" s="41"/>
    </row>
    <row r="44" spans="2:16" s="3" customFormat="1" ht="14.25" customHeight="1">
      <c r="C44" s="327"/>
      <c r="D44" s="328"/>
      <c r="E44" s="328"/>
      <c r="F44" s="318"/>
      <c r="G44" s="318"/>
      <c r="H44" s="318"/>
      <c r="I44" s="323"/>
      <c r="J44" s="323"/>
      <c r="K44" s="324"/>
      <c r="L44" s="308" t="s">
        <v>351</v>
      </c>
      <c r="M44" s="308"/>
      <c r="N44" s="308"/>
      <c r="O44" s="309"/>
      <c r="P44" s="41"/>
    </row>
    <row r="45" spans="2:16" s="1" customFormat="1" ht="18.75">
      <c r="B45" s="80"/>
      <c r="C45" s="55" t="s">
        <v>119</v>
      </c>
      <c r="D45" s="315" t="s">
        <v>120</v>
      </c>
      <c r="E45" s="316"/>
      <c r="F45" s="37" t="s">
        <v>352</v>
      </c>
      <c r="G45" s="37" t="s">
        <v>353</v>
      </c>
      <c r="H45" s="31" t="s">
        <v>354</v>
      </c>
      <c r="I45" s="56" t="s">
        <v>355</v>
      </c>
      <c r="J45" s="56" t="s">
        <v>360</v>
      </c>
      <c r="K45" s="57" t="s">
        <v>121</v>
      </c>
      <c r="L45" s="58" t="s">
        <v>122</v>
      </c>
      <c r="M45" s="59" t="s">
        <v>123</v>
      </c>
      <c r="N45" s="60" t="s">
        <v>124</v>
      </c>
      <c r="O45" s="61" t="s">
        <v>125</v>
      </c>
      <c r="P45" s="41"/>
    </row>
    <row r="46" spans="2:16" s="4" customFormat="1" ht="17.45" customHeight="1">
      <c r="B46" s="310">
        <v>1</v>
      </c>
      <c r="C46" s="34"/>
      <c r="D46" s="311" t="str">
        <f>IF(C46="","",VLOOKUP(C46,登録ナンバー!$A$4:$M$906,7,0))</f>
        <v/>
      </c>
      <c r="E46" s="312"/>
      <c r="F46" s="43" t="str">
        <f>IF(C46="","",VLOOKUP(C46,登録ナンバー!$A$4:$M$606,9,0))</f>
        <v/>
      </c>
      <c r="G46" s="81" t="str">
        <f>IF(C46="","",VLOOKUP(C46,登録ナンバー!$A$4:$M$606,11,0))</f>
        <v/>
      </c>
      <c r="H46" s="62" t="str">
        <f t="shared" ref="H46:H49" si="23">IF(F46="男","0",IF(F46="女","20",IF(F46="","")))</f>
        <v/>
      </c>
      <c r="I46" s="63" t="s">
        <v>356</v>
      </c>
      <c r="J46" s="82"/>
      <c r="K46" s="95" t="str">
        <f>IF(C46="一般","一般",IF(C46="一般Jr","一般Jr",IF(C46="","",VLOOKUP(C46,登録ナンバー!$A$4:$H$806,4,0))))</f>
        <v/>
      </c>
      <c r="L46" s="38" t="str">
        <f>IF(K46="一般","0",IF(K46="一般Jr","0",IF(K46="","0","1000")))</f>
        <v>0</v>
      </c>
      <c r="M46" s="39" t="str">
        <f t="shared" ref="M46:M49" si="24">IF(C46="一般","2000","0")</f>
        <v>0</v>
      </c>
      <c r="N46" s="40" t="str">
        <f>IF(OR(C46="Jr",C46="一般Jr"),"500","0")</f>
        <v>0</v>
      </c>
      <c r="O46" s="33">
        <f t="shared" ref="O46:O49" si="25">L46+M46+N46</f>
        <v>0</v>
      </c>
      <c r="P46" s="41"/>
    </row>
    <row r="47" spans="2:16" s="4" customFormat="1" ht="17.45" customHeight="1">
      <c r="B47" s="310"/>
      <c r="C47" s="36"/>
      <c r="D47" s="313" t="str">
        <f>IF(C47="","",VLOOKUP(C47,登録ナンバー!$A$4:$M$906,7,0))</f>
        <v/>
      </c>
      <c r="E47" s="314"/>
      <c r="F47" s="83" t="str">
        <f>IF(C47="","",VLOOKUP(C47,登録ナンバー!$A$4:$M$606,9,0))</f>
        <v/>
      </c>
      <c r="G47" s="42" t="str">
        <f>IF(C47="","",VLOOKUP(C47,登録ナンバー!$A$4:$M$606,11,0))</f>
        <v/>
      </c>
      <c r="H47" s="64" t="str">
        <f t="shared" si="23"/>
        <v/>
      </c>
      <c r="I47" s="65" t="str">
        <f>IF(C47="","",(G46+G47+H46+H47))</f>
        <v/>
      </c>
      <c r="J47" s="51" t="str">
        <f>IF(C47="","",IF(I47&gt;=H43,"可","不可"))</f>
        <v/>
      </c>
      <c r="K47" s="96" t="str">
        <f>IF(C47="一般","一般",IF(C47="一般Jr","一般Jr",IF(C47="","",VLOOKUP(C47,登録ナンバー!$A$4:$H$806,4,0))))</f>
        <v/>
      </c>
      <c r="L47" s="84" t="str">
        <f t="shared" ref="L47" si="26">IF(K47="一般","0",IF(K47="一般Jr","0",IF(K47="","0","1000")))</f>
        <v>0</v>
      </c>
      <c r="M47" s="85" t="str">
        <f t="shared" si="24"/>
        <v>0</v>
      </c>
      <c r="N47" s="86" t="str">
        <f t="shared" ref="N47:N49" si="27">IF(OR(C47="Jr",C47="一般Jr"),"500","0")</f>
        <v>0</v>
      </c>
      <c r="O47" s="32">
        <f t="shared" si="25"/>
        <v>0</v>
      </c>
      <c r="P47" s="41"/>
    </row>
    <row r="48" spans="2:16" s="4" customFormat="1" ht="17.45" customHeight="1">
      <c r="B48" s="310">
        <v>3</v>
      </c>
      <c r="C48" s="34"/>
      <c r="D48" s="311" t="str">
        <f>IF(C48="","",VLOOKUP(C48,登録ナンバー!$A$4:$M$906,7,0))</f>
        <v/>
      </c>
      <c r="E48" s="312"/>
      <c r="F48" s="43" t="str">
        <f>IF(C48="","",VLOOKUP(C48,登録ナンバー!$A$4:$M$606,9,0))</f>
        <v/>
      </c>
      <c r="G48" s="35" t="str">
        <f>IF(C48="","",VLOOKUP(C48,登録ナンバー!$A$4:$M$606,11,0))</f>
        <v/>
      </c>
      <c r="H48" s="53" t="str">
        <f t="shared" si="23"/>
        <v/>
      </c>
      <c r="I48" s="63" t="s">
        <v>356</v>
      </c>
      <c r="J48" s="63"/>
      <c r="K48" s="95" t="str">
        <f>IF(C48="一般","一般",IF(C48="一般Jr","一般Jr",IF(C48="","",VLOOKUP(C48,登録ナンバー!$A$4:$H$806,4,0))))</f>
        <v/>
      </c>
      <c r="L48" s="87" t="str">
        <f t="shared" ref="L48:L49" si="28">IF(K48="一般","0",IF(K48="一般Jr","0",IF(K48="","0","1000")))</f>
        <v>0</v>
      </c>
      <c r="M48" s="39" t="str">
        <f t="shared" si="24"/>
        <v>0</v>
      </c>
      <c r="N48" s="40" t="str">
        <f t="shared" si="27"/>
        <v>0</v>
      </c>
      <c r="O48" s="33">
        <f t="shared" si="25"/>
        <v>0</v>
      </c>
      <c r="P48" s="41" t="s">
        <v>357</v>
      </c>
    </row>
    <row r="49" spans="2:16" s="4" customFormat="1" ht="17.45" customHeight="1" thickBot="1">
      <c r="B49" s="310"/>
      <c r="C49" s="66"/>
      <c r="D49" s="319" t="str">
        <f>IF(C49="","",VLOOKUP(C49,登録ナンバー!$A$4:$M$906,7,0))</f>
        <v/>
      </c>
      <c r="E49" s="320"/>
      <c r="F49" s="149" t="str">
        <f>IF(C49="","",VLOOKUP(C49,登録ナンバー!$A$4:$M$606,9,0))</f>
        <v/>
      </c>
      <c r="G49" s="150" t="str">
        <f>IF(C49="","",VLOOKUP(C49,登録ナンバー!$A$4:$M$606,11,0))</f>
        <v/>
      </c>
      <c r="H49" s="151" t="str">
        <f t="shared" si="23"/>
        <v/>
      </c>
      <c r="I49" s="115" t="str">
        <f>IF(C49="","",(G48+G49+H48+H49))</f>
        <v/>
      </c>
      <c r="J49" s="114" t="str">
        <f>IF(C49="","",IF(I49&gt;=$H$43,"可","不可"))</f>
        <v/>
      </c>
      <c r="K49" s="152" t="str">
        <f>IF(C49="一般","一般",IF(C49="一般Jr","一般Jr",IF(C49="","",VLOOKUP(C49,登録ナンバー!$A$4:$H$806,4,0))))</f>
        <v/>
      </c>
      <c r="L49" s="116" t="str">
        <f t="shared" si="28"/>
        <v>0</v>
      </c>
      <c r="M49" s="117" t="str">
        <f t="shared" si="24"/>
        <v>0</v>
      </c>
      <c r="N49" s="118" t="str">
        <f t="shared" si="27"/>
        <v>0</v>
      </c>
      <c r="O49" s="119">
        <f t="shared" si="25"/>
        <v>0</v>
      </c>
      <c r="P49" s="67">
        <f>SUM(O46:O49)</f>
        <v>0</v>
      </c>
    </row>
    <row r="50" spans="2:16" ht="14.25" thickBot="1"/>
    <row r="51" spans="2:16" s="3" customFormat="1" ht="14.25" customHeight="1">
      <c r="C51" s="325" t="s">
        <v>10</v>
      </c>
      <c r="D51" s="326"/>
      <c r="E51" s="326"/>
      <c r="F51" s="317" t="s">
        <v>11</v>
      </c>
      <c r="G51" s="317"/>
      <c r="H51" s="317"/>
      <c r="I51" s="321" t="s">
        <v>12</v>
      </c>
      <c r="J51" s="321"/>
      <c r="K51" s="322"/>
      <c r="L51" s="306" t="s">
        <v>1046</v>
      </c>
      <c r="M51" s="306"/>
      <c r="N51" s="306"/>
      <c r="O51" s="307"/>
      <c r="P51" s="41"/>
    </row>
    <row r="52" spans="2:16" s="3" customFormat="1" ht="14.25" customHeight="1">
      <c r="C52" s="327"/>
      <c r="D52" s="328"/>
      <c r="E52" s="328"/>
      <c r="F52" s="318"/>
      <c r="G52" s="318"/>
      <c r="H52" s="318"/>
      <c r="I52" s="323"/>
      <c r="J52" s="323"/>
      <c r="K52" s="324"/>
      <c r="L52" s="308" t="s">
        <v>351</v>
      </c>
      <c r="M52" s="308"/>
      <c r="N52" s="308"/>
      <c r="O52" s="309"/>
      <c r="P52" s="41"/>
    </row>
    <row r="53" spans="2:16" s="1" customFormat="1" ht="18.75">
      <c r="B53" s="80"/>
      <c r="C53" s="55" t="s">
        <v>119</v>
      </c>
      <c r="D53" s="315" t="s">
        <v>120</v>
      </c>
      <c r="E53" s="316"/>
      <c r="F53" s="37" t="s">
        <v>352</v>
      </c>
      <c r="G53" s="37" t="s">
        <v>353</v>
      </c>
      <c r="H53" s="31" t="s">
        <v>354</v>
      </c>
      <c r="I53" s="56" t="s">
        <v>355</v>
      </c>
      <c r="J53" s="56" t="s">
        <v>360</v>
      </c>
      <c r="K53" s="57" t="s">
        <v>121</v>
      </c>
      <c r="L53" s="58" t="s">
        <v>122</v>
      </c>
      <c r="M53" s="59" t="s">
        <v>123</v>
      </c>
      <c r="N53" s="60" t="s">
        <v>124</v>
      </c>
      <c r="O53" s="61" t="s">
        <v>125</v>
      </c>
      <c r="P53" s="41"/>
    </row>
    <row r="54" spans="2:16" s="4" customFormat="1" ht="17.45" customHeight="1">
      <c r="B54" s="310">
        <v>1</v>
      </c>
      <c r="C54" s="34"/>
      <c r="D54" s="311" t="str">
        <f>IF(C54="","",VLOOKUP(C54,登録ナンバー!$A$4:$M$906,7,0))</f>
        <v/>
      </c>
      <c r="E54" s="312"/>
      <c r="F54" s="43" t="str">
        <f>IF(C54="","",VLOOKUP(C54,登録ナンバー!$A$4:$M$606,9,0))</f>
        <v/>
      </c>
      <c r="G54" s="81" t="str">
        <f>IF(C54="","",VLOOKUP(C54,登録ナンバー!$A$4:$M$606,11,0))</f>
        <v/>
      </c>
      <c r="H54" s="62" t="str">
        <f t="shared" ref="H54:H57" si="29">IF(F54="男","0",IF(F54="女","20",IF(F54="","")))</f>
        <v/>
      </c>
      <c r="I54" s="63" t="s">
        <v>356</v>
      </c>
      <c r="J54" s="82"/>
      <c r="K54" s="95" t="str">
        <f>IF(C54="一般","一般",IF(C54="一般Jr","一般Jr",IF(C54="","",VLOOKUP(C54,登録ナンバー!$A$4:$H$806,4,0))))</f>
        <v/>
      </c>
      <c r="L54" s="38" t="str">
        <f>IF(K54="一般","0",IF(K54="一般Jr","0",IF(K54="","0","1000")))</f>
        <v>0</v>
      </c>
      <c r="M54" s="39" t="str">
        <f t="shared" ref="M54:M57" si="30">IF(C54="一般","2000","0")</f>
        <v>0</v>
      </c>
      <c r="N54" s="40" t="str">
        <f>IF(OR(C54="Jr",C54="一般Jr"),"500","0")</f>
        <v>0</v>
      </c>
      <c r="O54" s="33">
        <f t="shared" ref="O54:O57" si="31">L54+M54+N54</f>
        <v>0</v>
      </c>
      <c r="P54" s="41"/>
    </row>
    <row r="55" spans="2:16" s="4" customFormat="1" ht="17.45" customHeight="1">
      <c r="B55" s="310"/>
      <c r="C55" s="36"/>
      <c r="D55" s="313" t="str">
        <f>IF(C55="","",VLOOKUP(C55,登録ナンバー!$A$4:$M$906,7,0))</f>
        <v/>
      </c>
      <c r="E55" s="314"/>
      <c r="F55" s="83" t="str">
        <f>IF(C55="","",VLOOKUP(C55,登録ナンバー!$A$4:$M$606,9,0))</f>
        <v/>
      </c>
      <c r="G55" s="42" t="str">
        <f>IF(C55="","",VLOOKUP(C55,登録ナンバー!$A$4:$M$606,11,0))</f>
        <v/>
      </c>
      <c r="H55" s="64" t="str">
        <f t="shared" si="29"/>
        <v/>
      </c>
      <c r="I55" s="65" t="str">
        <f>IF(C55="","",(G54+G55+H54+H55))</f>
        <v/>
      </c>
      <c r="J55" s="51" t="str">
        <f>IF(C55="","",IF(I55&gt;=H51,"可","不可"))</f>
        <v/>
      </c>
      <c r="K55" s="96" t="str">
        <f>IF(C55="一般","一般",IF(C55="一般Jr","一般Jr",IF(C55="","",VLOOKUP(C55,登録ナンバー!$A$4:$H$806,4,0))))</f>
        <v/>
      </c>
      <c r="L55" s="84" t="str">
        <f t="shared" ref="L55:L57" si="32">IF(K55="一般","0",IF(K55="一般Jr","0",IF(K55="","0","1000")))</f>
        <v>0</v>
      </c>
      <c r="M55" s="85" t="str">
        <f t="shared" si="30"/>
        <v>0</v>
      </c>
      <c r="N55" s="86" t="str">
        <f t="shared" ref="N55:N57" si="33">IF(OR(C55="Jr",C55="一般Jr"),"500","0")</f>
        <v>0</v>
      </c>
      <c r="O55" s="32">
        <f t="shared" si="31"/>
        <v>0</v>
      </c>
      <c r="P55" s="41"/>
    </row>
    <row r="56" spans="2:16" s="4" customFormat="1" ht="17.45" customHeight="1">
      <c r="B56" s="310">
        <v>3</v>
      </c>
      <c r="C56" s="34"/>
      <c r="D56" s="311" t="str">
        <f>IF(C56="","",VLOOKUP(C56,登録ナンバー!$A$4:$M$906,7,0))</f>
        <v/>
      </c>
      <c r="E56" s="312"/>
      <c r="F56" s="43" t="str">
        <f>IF(C56="","",VLOOKUP(C56,登録ナンバー!$A$4:$M$606,9,0))</f>
        <v/>
      </c>
      <c r="G56" s="35" t="str">
        <f>IF(C56="","",VLOOKUP(C56,登録ナンバー!$A$4:$M$606,11,0))</f>
        <v/>
      </c>
      <c r="H56" s="53" t="str">
        <f t="shared" si="29"/>
        <v/>
      </c>
      <c r="I56" s="63" t="s">
        <v>356</v>
      </c>
      <c r="J56" s="63"/>
      <c r="K56" s="95" t="str">
        <f>IF(C56="一般","一般",IF(C56="一般Jr","一般Jr",IF(C56="","",VLOOKUP(C56,登録ナンバー!$A$4:$H$806,4,0))))</f>
        <v/>
      </c>
      <c r="L56" s="87" t="str">
        <f t="shared" si="32"/>
        <v>0</v>
      </c>
      <c r="M56" s="39" t="str">
        <f t="shared" si="30"/>
        <v>0</v>
      </c>
      <c r="N56" s="40" t="str">
        <f t="shared" si="33"/>
        <v>0</v>
      </c>
      <c r="O56" s="33">
        <f t="shared" si="31"/>
        <v>0</v>
      </c>
      <c r="P56" s="41" t="s">
        <v>357</v>
      </c>
    </row>
    <row r="57" spans="2:16" s="4" customFormat="1" ht="17.45" customHeight="1" thickBot="1">
      <c r="B57" s="310"/>
      <c r="C57" s="66"/>
      <c r="D57" s="319" t="str">
        <f>IF(C57="","",VLOOKUP(C57,登録ナンバー!$A$4:$M$906,7,0))</f>
        <v/>
      </c>
      <c r="E57" s="320"/>
      <c r="F57" s="149" t="str">
        <f>IF(C57="","",VLOOKUP(C57,登録ナンバー!$A$4:$M$606,9,0))</f>
        <v/>
      </c>
      <c r="G57" s="150" t="str">
        <f>IF(C57="","",VLOOKUP(C57,登録ナンバー!$A$4:$M$606,11,0))</f>
        <v/>
      </c>
      <c r="H57" s="151" t="str">
        <f t="shared" si="29"/>
        <v/>
      </c>
      <c r="I57" s="115" t="str">
        <f>IF(C57="","",(G56+G57+H56+H57))</f>
        <v/>
      </c>
      <c r="J57" s="114" t="str">
        <f>IF(C57="","",IF(I57&gt;=$H$43,"可","不可"))</f>
        <v/>
      </c>
      <c r="K57" s="152" t="str">
        <f>IF(C57="一般","一般",IF(C57="一般Jr","一般Jr",IF(C57="","",VLOOKUP(C57,登録ナンバー!$A$4:$H$806,4,0))))</f>
        <v/>
      </c>
      <c r="L57" s="116" t="str">
        <f t="shared" si="32"/>
        <v>0</v>
      </c>
      <c r="M57" s="117" t="str">
        <f t="shared" si="30"/>
        <v>0</v>
      </c>
      <c r="N57" s="118" t="str">
        <f t="shared" si="33"/>
        <v>0</v>
      </c>
      <c r="O57" s="119">
        <f t="shared" si="31"/>
        <v>0</v>
      </c>
      <c r="P57" s="67">
        <f>SUM(O54:O57)</f>
        <v>0</v>
      </c>
    </row>
  </sheetData>
  <mergeCells count="92">
    <mergeCell ref="D37:E37"/>
    <mergeCell ref="D38:E38"/>
    <mergeCell ref="C35:E36"/>
    <mergeCell ref="B46:B47"/>
    <mergeCell ref="D45:E45"/>
    <mergeCell ref="C43:E44"/>
    <mergeCell ref="D39:E39"/>
    <mergeCell ref="L17:O17"/>
    <mergeCell ref="F17:G18"/>
    <mergeCell ref="H17:H18"/>
    <mergeCell ref="I17:K18"/>
    <mergeCell ref="L18:O18"/>
    <mergeCell ref="B10:B11"/>
    <mergeCell ref="D19:E19"/>
    <mergeCell ref="D20:E20"/>
    <mergeCell ref="D11:E11"/>
    <mergeCell ref="D14:E14"/>
    <mergeCell ref="D13:E13"/>
    <mergeCell ref="B12:B13"/>
    <mergeCell ref="B14:B15"/>
    <mergeCell ref="D15:E15"/>
    <mergeCell ref="C17:E18"/>
    <mergeCell ref="D12:E12"/>
    <mergeCell ref="C1:O1"/>
    <mergeCell ref="C2:O2"/>
    <mergeCell ref="C3:O3"/>
    <mergeCell ref="D10:E10"/>
    <mergeCell ref="D9:E9"/>
    <mergeCell ref="C4:O4"/>
    <mergeCell ref="D23:E23"/>
    <mergeCell ref="D22:E22"/>
    <mergeCell ref="B20:B21"/>
    <mergeCell ref="B22:B23"/>
    <mergeCell ref="B24:B25"/>
    <mergeCell ref="D25:E25"/>
    <mergeCell ref="D21:E21"/>
    <mergeCell ref="D24:E24"/>
    <mergeCell ref="L27:O27"/>
    <mergeCell ref="D29:E29"/>
    <mergeCell ref="D30:E30"/>
    <mergeCell ref="L28:O28"/>
    <mergeCell ref="H27:H28"/>
    <mergeCell ref="I27:K28"/>
    <mergeCell ref="C27:E28"/>
    <mergeCell ref="F27:G28"/>
    <mergeCell ref="L43:O43"/>
    <mergeCell ref="F43:G44"/>
    <mergeCell ref="H43:H44"/>
    <mergeCell ref="I43:K44"/>
    <mergeCell ref="L44:O44"/>
    <mergeCell ref="P6:P8"/>
    <mergeCell ref="C7:E8"/>
    <mergeCell ref="F7:G8"/>
    <mergeCell ref="H7:H8"/>
    <mergeCell ref="I7:K8"/>
    <mergeCell ref="L8:O8"/>
    <mergeCell ref="L7:O7"/>
    <mergeCell ref="C5:K6"/>
    <mergeCell ref="L5:L6"/>
    <mergeCell ref="M5:O6"/>
    <mergeCell ref="L35:O35"/>
    <mergeCell ref="F35:G36"/>
    <mergeCell ref="H35:H36"/>
    <mergeCell ref="I35:K36"/>
    <mergeCell ref="B30:B31"/>
    <mergeCell ref="D31:E31"/>
    <mergeCell ref="L36:O36"/>
    <mergeCell ref="B32:B33"/>
    <mergeCell ref="D32:E32"/>
    <mergeCell ref="D33:E33"/>
    <mergeCell ref="B56:B57"/>
    <mergeCell ref="D56:E56"/>
    <mergeCell ref="D57:E57"/>
    <mergeCell ref="I51:K52"/>
    <mergeCell ref="B38:B39"/>
    <mergeCell ref="D47:E47"/>
    <mergeCell ref="D46:E46"/>
    <mergeCell ref="C51:E52"/>
    <mergeCell ref="F51:G52"/>
    <mergeCell ref="B48:B49"/>
    <mergeCell ref="D48:E48"/>
    <mergeCell ref="D49:E49"/>
    <mergeCell ref="B40:B41"/>
    <mergeCell ref="D40:E40"/>
    <mergeCell ref="D41:E41"/>
    <mergeCell ref="L51:O51"/>
    <mergeCell ref="L52:O52"/>
    <mergeCell ref="B54:B55"/>
    <mergeCell ref="D54:E54"/>
    <mergeCell ref="D55:E55"/>
    <mergeCell ref="D53:E53"/>
    <mergeCell ref="H51:H52"/>
  </mergeCells>
  <phoneticPr fontId="3"/>
  <pageMargins left="0" right="0" top="0" bottom="0" header="0.31496062992125984" footer="0.31496062992125984"/>
  <pageSetup paperSize="9" scale="92"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131"/>
  <sheetViews>
    <sheetView topLeftCell="A104" zoomScaleSheetLayoutView="100" workbookViewId="0">
      <selection activeCell="D134" sqref="D134"/>
    </sheetView>
  </sheetViews>
  <sheetFormatPr defaultRowHeight="13.5" customHeight="1"/>
  <cols>
    <col min="1" max="1" width="7.25" customWidth="1"/>
    <col min="2" max="2" width="7.5" customWidth="1"/>
    <col min="3" max="3" width="12" customWidth="1"/>
  </cols>
  <sheetData>
    <row r="1" spans="1:14" ht="24">
      <c r="A1" s="44"/>
      <c r="B1" s="12" t="s">
        <v>242</v>
      </c>
      <c r="C1" s="13"/>
      <c r="D1" s="13"/>
      <c r="E1" s="13"/>
      <c r="F1" s="14"/>
      <c r="G1" s="15"/>
      <c r="H1" s="44"/>
      <c r="I1" s="44"/>
      <c r="J1" s="44"/>
      <c r="K1" s="44"/>
      <c r="L1" s="44"/>
      <c r="M1" s="44"/>
      <c r="N1" s="44"/>
    </row>
    <row r="2" spans="1:14">
      <c r="A2" s="44"/>
      <c r="B2" s="45" t="s">
        <v>243</v>
      </c>
      <c r="C2" s="46" t="s">
        <v>244</v>
      </c>
      <c r="D2" s="513" t="s">
        <v>245</v>
      </c>
      <c r="E2" s="513"/>
      <c r="F2" s="513" t="s">
        <v>246</v>
      </c>
      <c r="G2" s="513"/>
      <c r="H2" s="513" t="s">
        <v>247</v>
      </c>
      <c r="I2" s="513"/>
      <c r="J2" s="513" t="s">
        <v>248</v>
      </c>
      <c r="K2" s="514"/>
      <c r="L2" s="44"/>
      <c r="M2" s="44"/>
      <c r="N2" s="44"/>
    </row>
    <row r="3" spans="1:14" ht="26.25" customHeight="1">
      <c r="A3" s="44"/>
      <c r="B3" s="469" t="s">
        <v>249</v>
      </c>
      <c r="C3" s="471">
        <v>38438</v>
      </c>
      <c r="D3" s="504" t="s">
        <v>175</v>
      </c>
      <c r="E3" s="504"/>
      <c r="F3" s="511" t="s">
        <v>296</v>
      </c>
      <c r="G3" s="511"/>
      <c r="H3" s="511" t="s">
        <v>250</v>
      </c>
      <c r="I3" s="511"/>
      <c r="J3" s="511" t="s">
        <v>251</v>
      </c>
      <c r="K3" s="512"/>
      <c r="L3" s="44"/>
      <c r="M3" s="44"/>
      <c r="N3" s="44"/>
    </row>
    <row r="4" spans="1:14" ht="26.25" customHeight="1">
      <c r="A4" s="44"/>
      <c r="B4" s="470"/>
      <c r="C4" s="472"/>
      <c r="D4" s="497" t="s">
        <v>182</v>
      </c>
      <c r="E4" s="497"/>
      <c r="F4" s="509" t="s">
        <v>252</v>
      </c>
      <c r="G4" s="509"/>
      <c r="H4" s="509" t="s">
        <v>253</v>
      </c>
      <c r="I4" s="509"/>
      <c r="J4" s="509" t="s">
        <v>254</v>
      </c>
      <c r="K4" s="510"/>
      <c r="L4" s="44"/>
      <c r="M4" s="44"/>
      <c r="N4" s="44"/>
    </row>
    <row r="5" spans="1:14" ht="26.25" customHeight="1">
      <c r="A5" s="44"/>
      <c r="B5" s="486"/>
      <c r="C5" s="487"/>
      <c r="D5" s="500" t="s">
        <v>189</v>
      </c>
      <c r="E5" s="500"/>
      <c r="F5" s="515" t="s">
        <v>174</v>
      </c>
      <c r="G5" s="515"/>
      <c r="H5" s="515" t="s">
        <v>255</v>
      </c>
      <c r="I5" s="515"/>
      <c r="J5" s="515" t="s">
        <v>256</v>
      </c>
      <c r="K5" s="516"/>
      <c r="L5" s="44"/>
      <c r="M5" s="44"/>
      <c r="N5" s="44"/>
    </row>
    <row r="6" spans="1:14" ht="26.25" customHeight="1">
      <c r="A6" s="44"/>
      <c r="B6" s="469" t="s">
        <v>173</v>
      </c>
      <c r="C6" s="471">
        <v>38803</v>
      </c>
      <c r="D6" s="504" t="s">
        <v>175</v>
      </c>
      <c r="E6" s="504"/>
      <c r="F6" s="511" t="s">
        <v>257</v>
      </c>
      <c r="G6" s="511"/>
      <c r="H6" s="511" t="s">
        <v>258</v>
      </c>
      <c r="I6" s="511"/>
      <c r="J6" s="511" t="s">
        <v>297</v>
      </c>
      <c r="K6" s="512"/>
      <c r="L6" s="44"/>
      <c r="M6" s="44"/>
      <c r="N6" s="44"/>
    </row>
    <row r="7" spans="1:14" ht="26.25" customHeight="1">
      <c r="A7" s="44"/>
      <c r="B7" s="470"/>
      <c r="C7" s="472"/>
      <c r="D7" s="497" t="s">
        <v>182</v>
      </c>
      <c r="E7" s="497"/>
      <c r="F7" s="509" t="s">
        <v>298</v>
      </c>
      <c r="G7" s="509"/>
      <c r="H7" s="509" t="s">
        <v>299</v>
      </c>
      <c r="I7" s="509"/>
      <c r="J7" s="509" t="s">
        <v>300</v>
      </c>
      <c r="K7" s="510"/>
      <c r="L7" s="44"/>
      <c r="M7" s="44"/>
      <c r="N7" s="44"/>
    </row>
    <row r="8" spans="1:14" ht="26.25" customHeight="1">
      <c r="A8" s="44"/>
      <c r="B8" s="470"/>
      <c r="C8" s="472"/>
      <c r="D8" s="497" t="s">
        <v>189</v>
      </c>
      <c r="E8" s="497"/>
      <c r="F8" s="509" t="s">
        <v>174</v>
      </c>
      <c r="G8" s="509"/>
      <c r="H8" s="509" t="s">
        <v>301</v>
      </c>
      <c r="I8" s="509"/>
      <c r="J8" s="509" t="s">
        <v>302</v>
      </c>
      <c r="K8" s="510"/>
      <c r="L8" s="44"/>
      <c r="M8" s="44"/>
      <c r="N8" s="44"/>
    </row>
    <row r="9" spans="1:14" ht="26.25" customHeight="1">
      <c r="A9" s="44"/>
      <c r="B9" s="486"/>
      <c r="C9" s="487"/>
      <c r="D9" s="503" t="s">
        <v>259</v>
      </c>
      <c r="E9" s="503"/>
      <c r="F9" s="501" t="s">
        <v>303</v>
      </c>
      <c r="G9" s="501"/>
      <c r="H9" s="501" t="s">
        <v>304</v>
      </c>
      <c r="I9" s="501"/>
      <c r="J9" s="507"/>
      <c r="K9" s="508"/>
      <c r="L9" s="44"/>
      <c r="M9" s="44"/>
      <c r="N9" s="44"/>
    </row>
    <row r="10" spans="1:14" ht="26.25" customHeight="1">
      <c r="A10" s="44"/>
      <c r="B10" s="469" t="s">
        <v>260</v>
      </c>
      <c r="C10" s="471">
        <v>39166</v>
      </c>
      <c r="D10" s="504" t="s">
        <v>175</v>
      </c>
      <c r="E10" s="504"/>
      <c r="F10" s="505" t="s">
        <v>305</v>
      </c>
      <c r="G10" s="505"/>
      <c r="H10" s="505" t="s">
        <v>306</v>
      </c>
      <c r="I10" s="505"/>
      <c r="J10" s="505" t="s">
        <v>307</v>
      </c>
      <c r="K10" s="506"/>
      <c r="L10" s="44"/>
      <c r="M10" s="44"/>
      <c r="N10" s="44"/>
    </row>
    <row r="11" spans="1:14" ht="26.25" customHeight="1">
      <c r="A11" s="44"/>
      <c r="B11" s="470"/>
      <c r="C11" s="472"/>
      <c r="D11" s="497" t="s">
        <v>182</v>
      </c>
      <c r="E11" s="497"/>
      <c r="F11" s="498" t="s">
        <v>308</v>
      </c>
      <c r="G11" s="498"/>
      <c r="H11" s="498" t="s">
        <v>309</v>
      </c>
      <c r="I11" s="498"/>
      <c r="J11" s="498" t="s">
        <v>310</v>
      </c>
      <c r="K11" s="499"/>
      <c r="L11" s="44"/>
      <c r="M11" s="44"/>
      <c r="N11" s="44"/>
    </row>
    <row r="12" spans="1:14" ht="26.25" customHeight="1">
      <c r="A12" s="44"/>
      <c r="B12" s="470"/>
      <c r="C12" s="472"/>
      <c r="D12" s="497" t="s">
        <v>189</v>
      </c>
      <c r="E12" s="497"/>
      <c r="F12" s="498"/>
      <c r="G12" s="498"/>
      <c r="H12" s="498"/>
      <c r="I12" s="498"/>
      <c r="J12" s="498"/>
      <c r="K12" s="499"/>
      <c r="L12" s="44"/>
      <c r="M12" s="44"/>
      <c r="N12" s="44"/>
    </row>
    <row r="13" spans="1:14" ht="26.25" customHeight="1">
      <c r="A13" s="44"/>
      <c r="B13" s="486"/>
      <c r="C13" s="487"/>
      <c r="D13" s="503" t="s">
        <v>259</v>
      </c>
      <c r="E13" s="503"/>
      <c r="F13" s="501" t="s">
        <v>311</v>
      </c>
      <c r="G13" s="501"/>
      <c r="H13" s="501" t="s">
        <v>312</v>
      </c>
      <c r="I13" s="501"/>
      <c r="J13" s="501" t="s">
        <v>313</v>
      </c>
      <c r="K13" s="502"/>
      <c r="L13" s="44"/>
      <c r="M13" s="44"/>
      <c r="N13" s="44"/>
    </row>
    <row r="14" spans="1:14" ht="26.25" customHeight="1">
      <c r="A14" s="44"/>
      <c r="B14" s="469" t="s">
        <v>261</v>
      </c>
      <c r="C14" s="471">
        <v>39516</v>
      </c>
      <c r="D14" s="504" t="s">
        <v>175</v>
      </c>
      <c r="E14" s="504"/>
      <c r="F14" s="505" t="s">
        <v>314</v>
      </c>
      <c r="G14" s="505"/>
      <c r="H14" s="505" t="s">
        <v>315</v>
      </c>
      <c r="I14" s="505"/>
      <c r="J14" s="505" t="s">
        <v>316</v>
      </c>
      <c r="K14" s="506"/>
      <c r="L14" s="44"/>
      <c r="M14" s="44"/>
      <c r="N14" s="44"/>
    </row>
    <row r="15" spans="1:14" ht="26.25" customHeight="1">
      <c r="A15" s="44"/>
      <c r="B15" s="470"/>
      <c r="C15" s="472"/>
      <c r="D15" s="497" t="s">
        <v>182</v>
      </c>
      <c r="E15" s="497"/>
      <c r="F15" s="498" t="s">
        <v>317</v>
      </c>
      <c r="G15" s="498"/>
      <c r="H15" s="498" t="s">
        <v>318</v>
      </c>
      <c r="I15" s="498"/>
      <c r="J15" s="498" t="s">
        <v>310</v>
      </c>
      <c r="K15" s="499"/>
      <c r="L15" s="44"/>
      <c r="M15" s="44"/>
      <c r="N15" s="44"/>
    </row>
    <row r="16" spans="1:14" ht="26.25" customHeight="1">
      <c r="A16" s="44"/>
      <c r="B16" s="470"/>
      <c r="C16" s="472"/>
      <c r="D16" s="500" t="s">
        <v>189</v>
      </c>
      <c r="E16" s="500"/>
      <c r="F16" s="498" t="s">
        <v>319</v>
      </c>
      <c r="G16" s="498"/>
      <c r="H16" s="498" t="s">
        <v>320</v>
      </c>
      <c r="I16" s="498"/>
      <c r="J16" s="498" t="s">
        <v>321</v>
      </c>
      <c r="K16" s="499"/>
      <c r="L16" s="44"/>
      <c r="M16" s="44"/>
      <c r="N16" s="44"/>
    </row>
    <row r="17" spans="1:14" ht="26.25" customHeight="1">
      <c r="A17" s="44"/>
      <c r="B17" s="486"/>
      <c r="C17" s="487"/>
      <c r="D17" s="500" t="s">
        <v>259</v>
      </c>
      <c r="E17" s="500"/>
      <c r="F17" s="501" t="s">
        <v>322</v>
      </c>
      <c r="G17" s="501"/>
      <c r="H17" s="501" t="s">
        <v>323</v>
      </c>
      <c r="I17" s="501"/>
      <c r="J17" s="501" t="s">
        <v>324</v>
      </c>
      <c r="K17" s="502"/>
      <c r="L17" s="44"/>
      <c r="M17" s="44"/>
      <c r="N17" s="44"/>
    </row>
    <row r="18" spans="1:14" ht="14.25" customHeight="1">
      <c r="A18" s="44"/>
      <c r="B18" s="469" t="s">
        <v>262</v>
      </c>
      <c r="C18" s="471">
        <v>39880</v>
      </c>
      <c r="D18" s="473" t="s">
        <v>175</v>
      </c>
      <c r="E18" s="474"/>
      <c r="F18" s="452" t="s">
        <v>176</v>
      </c>
      <c r="G18" s="453"/>
      <c r="H18" s="452" t="s">
        <v>177</v>
      </c>
      <c r="I18" s="453"/>
      <c r="J18" s="490" t="s">
        <v>178</v>
      </c>
      <c r="K18" s="491"/>
      <c r="L18" s="44"/>
      <c r="M18" s="44"/>
      <c r="N18" s="44"/>
    </row>
    <row r="19" spans="1:14" ht="14.25" customHeight="1">
      <c r="A19" s="44"/>
      <c r="B19" s="470"/>
      <c r="C19" s="472"/>
      <c r="D19" s="475"/>
      <c r="E19" s="476"/>
      <c r="F19" s="445" t="s">
        <v>179</v>
      </c>
      <c r="G19" s="446"/>
      <c r="H19" s="445" t="s">
        <v>180</v>
      </c>
      <c r="I19" s="446"/>
      <c r="J19" s="445" t="s">
        <v>181</v>
      </c>
      <c r="K19" s="447"/>
      <c r="L19" s="44"/>
      <c r="M19" s="44"/>
      <c r="N19" s="44"/>
    </row>
    <row r="20" spans="1:14" ht="14.25" customHeight="1">
      <c r="A20" s="44"/>
      <c r="B20" s="470"/>
      <c r="C20" s="472"/>
      <c r="D20" s="448" t="s">
        <v>182</v>
      </c>
      <c r="E20" s="449"/>
      <c r="F20" s="442" t="s">
        <v>183</v>
      </c>
      <c r="G20" s="443"/>
      <c r="H20" s="488" t="s">
        <v>184</v>
      </c>
      <c r="I20" s="443"/>
      <c r="J20" s="489" t="s">
        <v>185</v>
      </c>
      <c r="K20" s="444"/>
      <c r="L20" s="44"/>
      <c r="M20" s="44"/>
      <c r="N20" s="44"/>
    </row>
    <row r="21" spans="1:14" ht="14.25" customHeight="1">
      <c r="A21" s="44"/>
      <c r="B21" s="470"/>
      <c r="C21" s="472"/>
      <c r="D21" s="475"/>
      <c r="E21" s="476"/>
      <c r="F21" s="445" t="s">
        <v>186</v>
      </c>
      <c r="G21" s="446"/>
      <c r="H21" s="445" t="s">
        <v>187</v>
      </c>
      <c r="I21" s="446"/>
      <c r="J21" s="445" t="s">
        <v>188</v>
      </c>
      <c r="K21" s="447"/>
      <c r="L21" s="44"/>
      <c r="M21" s="44"/>
      <c r="N21" s="44"/>
    </row>
    <row r="22" spans="1:14" ht="14.25" customHeight="1">
      <c r="A22" s="44"/>
      <c r="B22" s="470"/>
      <c r="C22" s="472"/>
      <c r="D22" s="448" t="s">
        <v>189</v>
      </c>
      <c r="E22" s="449"/>
      <c r="F22" s="442" t="s">
        <v>190</v>
      </c>
      <c r="G22" s="443"/>
      <c r="H22" s="488" t="s">
        <v>191</v>
      </c>
      <c r="I22" s="443"/>
      <c r="J22" s="489" t="s">
        <v>192</v>
      </c>
      <c r="K22" s="444"/>
      <c r="L22" s="44"/>
      <c r="M22" s="44"/>
      <c r="N22" s="44"/>
    </row>
    <row r="23" spans="1:14" ht="14.25" customHeight="1">
      <c r="A23" s="44"/>
      <c r="B23" s="470"/>
      <c r="C23" s="472"/>
      <c r="D23" s="475"/>
      <c r="E23" s="476"/>
      <c r="F23" s="445" t="s">
        <v>193</v>
      </c>
      <c r="G23" s="446"/>
      <c r="H23" s="445" t="s">
        <v>194</v>
      </c>
      <c r="I23" s="446"/>
      <c r="J23" s="445" t="s">
        <v>194</v>
      </c>
      <c r="K23" s="447"/>
      <c r="L23" s="44"/>
      <c r="M23" s="44"/>
      <c r="N23" s="44"/>
    </row>
    <row r="24" spans="1:14" ht="14.25" customHeight="1">
      <c r="A24" s="44"/>
      <c r="B24" s="470"/>
      <c r="C24" s="472"/>
      <c r="D24" s="448" t="s">
        <v>259</v>
      </c>
      <c r="E24" s="449"/>
      <c r="F24" s="492"/>
      <c r="G24" s="493"/>
      <c r="H24" s="494"/>
      <c r="I24" s="493"/>
      <c r="J24" s="495"/>
      <c r="K24" s="496"/>
      <c r="L24" s="44"/>
      <c r="M24" s="44"/>
      <c r="N24" s="44"/>
    </row>
    <row r="25" spans="1:14" ht="14.25" customHeight="1">
      <c r="A25" s="44"/>
      <c r="B25" s="486"/>
      <c r="C25" s="487"/>
      <c r="D25" s="450"/>
      <c r="E25" s="451"/>
      <c r="F25" s="456"/>
      <c r="G25" s="457"/>
      <c r="H25" s="456"/>
      <c r="I25" s="457"/>
      <c r="J25" s="456"/>
      <c r="K25" s="458"/>
      <c r="L25" s="44"/>
      <c r="M25" s="44"/>
      <c r="N25" s="44"/>
    </row>
    <row r="26" spans="1:14" ht="14.25" customHeight="1">
      <c r="A26" s="44"/>
      <c r="B26" s="469" t="s">
        <v>263</v>
      </c>
      <c r="C26" s="471">
        <v>40265</v>
      </c>
      <c r="D26" s="473" t="s">
        <v>175</v>
      </c>
      <c r="E26" s="474"/>
      <c r="F26" s="452" t="s">
        <v>176</v>
      </c>
      <c r="G26" s="453"/>
      <c r="H26" s="452" t="s">
        <v>264</v>
      </c>
      <c r="I26" s="453"/>
      <c r="J26" s="490" t="s">
        <v>265</v>
      </c>
      <c r="K26" s="491"/>
      <c r="L26" s="44"/>
      <c r="M26" s="44"/>
      <c r="N26" s="44"/>
    </row>
    <row r="27" spans="1:14" ht="14.25" customHeight="1">
      <c r="A27" s="44"/>
      <c r="B27" s="470"/>
      <c r="C27" s="472"/>
      <c r="D27" s="475"/>
      <c r="E27" s="476"/>
      <c r="F27" s="445" t="s">
        <v>179</v>
      </c>
      <c r="G27" s="446"/>
      <c r="H27" s="445" t="s">
        <v>325</v>
      </c>
      <c r="I27" s="446"/>
      <c r="J27" s="445" t="s">
        <v>195</v>
      </c>
      <c r="K27" s="447"/>
      <c r="L27" s="44"/>
      <c r="M27" s="44"/>
      <c r="N27" s="44"/>
    </row>
    <row r="28" spans="1:14" ht="14.25" customHeight="1">
      <c r="A28" s="44"/>
      <c r="B28" s="470"/>
      <c r="C28" s="472"/>
      <c r="D28" s="448" t="s">
        <v>182</v>
      </c>
      <c r="E28" s="449"/>
      <c r="F28" s="442" t="s">
        <v>183</v>
      </c>
      <c r="G28" s="443"/>
      <c r="H28" s="488" t="s">
        <v>266</v>
      </c>
      <c r="I28" s="443"/>
      <c r="J28" s="489" t="s">
        <v>267</v>
      </c>
      <c r="K28" s="444"/>
      <c r="L28" s="44"/>
      <c r="M28" s="44"/>
      <c r="N28" s="44"/>
    </row>
    <row r="29" spans="1:14" ht="14.25" customHeight="1">
      <c r="A29" s="44"/>
      <c r="B29" s="470"/>
      <c r="C29" s="472"/>
      <c r="D29" s="475"/>
      <c r="E29" s="476"/>
      <c r="F29" s="445" t="s">
        <v>186</v>
      </c>
      <c r="G29" s="446"/>
      <c r="H29" s="445" t="s">
        <v>196</v>
      </c>
      <c r="I29" s="446"/>
      <c r="J29" s="445" t="s">
        <v>197</v>
      </c>
      <c r="K29" s="447"/>
      <c r="L29" s="44"/>
      <c r="M29" s="44"/>
      <c r="N29" s="44"/>
    </row>
    <row r="30" spans="1:14" ht="14.25" customHeight="1">
      <c r="A30" s="44"/>
      <c r="B30" s="470"/>
      <c r="C30" s="472"/>
      <c r="D30" s="448" t="s">
        <v>189</v>
      </c>
      <c r="E30" s="449"/>
      <c r="F30" s="442" t="s">
        <v>268</v>
      </c>
      <c r="G30" s="443"/>
      <c r="H30" s="488" t="s">
        <v>269</v>
      </c>
      <c r="I30" s="443"/>
      <c r="J30" s="489" t="s">
        <v>270</v>
      </c>
      <c r="K30" s="444"/>
      <c r="L30" s="44"/>
      <c r="M30" s="44"/>
      <c r="N30" s="44"/>
    </row>
    <row r="31" spans="1:14" ht="14.25" customHeight="1">
      <c r="A31" s="44"/>
      <c r="B31" s="470"/>
      <c r="C31" s="472"/>
      <c r="D31" s="475"/>
      <c r="E31" s="476"/>
      <c r="F31" s="445" t="s">
        <v>197</v>
      </c>
      <c r="G31" s="446"/>
      <c r="H31" s="445" t="s">
        <v>198</v>
      </c>
      <c r="I31" s="446"/>
      <c r="J31" s="445" t="s">
        <v>199</v>
      </c>
      <c r="K31" s="447"/>
      <c r="L31" s="44"/>
      <c r="M31" s="44"/>
      <c r="N31" s="44"/>
    </row>
    <row r="32" spans="1:14" ht="14.25" customHeight="1">
      <c r="A32" s="44"/>
      <c r="B32" s="470"/>
      <c r="C32" s="472"/>
      <c r="D32" s="448" t="s">
        <v>259</v>
      </c>
      <c r="E32" s="449"/>
      <c r="F32" s="442" t="s">
        <v>271</v>
      </c>
      <c r="G32" s="443"/>
      <c r="H32" s="488" t="s">
        <v>272</v>
      </c>
      <c r="I32" s="443"/>
      <c r="J32" s="489" t="s">
        <v>273</v>
      </c>
      <c r="K32" s="444"/>
      <c r="L32" s="44"/>
      <c r="M32" s="44"/>
      <c r="N32" s="44"/>
    </row>
    <row r="33" spans="1:14" ht="14.25" customHeight="1">
      <c r="A33" s="44"/>
      <c r="B33" s="486"/>
      <c r="C33" s="487"/>
      <c r="D33" s="450"/>
      <c r="E33" s="451"/>
      <c r="F33" s="456" t="s">
        <v>200</v>
      </c>
      <c r="G33" s="457"/>
      <c r="H33" s="456" t="s">
        <v>194</v>
      </c>
      <c r="I33" s="457"/>
      <c r="J33" s="456" t="s">
        <v>194</v>
      </c>
      <c r="K33" s="458"/>
      <c r="L33" s="44"/>
      <c r="M33" s="44"/>
      <c r="N33" s="44"/>
    </row>
    <row r="34" spans="1:14" ht="14.25" customHeight="1">
      <c r="A34" s="44"/>
      <c r="B34" s="469" t="s">
        <v>274</v>
      </c>
      <c r="C34" s="471">
        <v>40629</v>
      </c>
      <c r="D34" s="473" t="s">
        <v>175</v>
      </c>
      <c r="E34" s="474"/>
      <c r="F34" s="452" t="s">
        <v>264</v>
      </c>
      <c r="G34" s="453"/>
      <c r="H34" s="452" t="s">
        <v>275</v>
      </c>
      <c r="I34" s="453"/>
      <c r="J34" s="490" t="s">
        <v>276</v>
      </c>
      <c r="K34" s="491"/>
      <c r="L34" s="44"/>
      <c r="M34" s="44"/>
      <c r="N34" s="44"/>
    </row>
    <row r="35" spans="1:14" ht="14.25" customHeight="1">
      <c r="A35" s="44"/>
      <c r="B35" s="470"/>
      <c r="C35" s="472"/>
      <c r="D35" s="475"/>
      <c r="E35" s="476"/>
      <c r="F35" s="445" t="s">
        <v>201</v>
      </c>
      <c r="G35" s="446"/>
      <c r="H35" s="484" t="s">
        <v>202</v>
      </c>
      <c r="I35" s="446"/>
      <c r="J35" s="445" t="s">
        <v>203</v>
      </c>
      <c r="K35" s="447"/>
      <c r="L35" s="44"/>
      <c r="M35" s="44"/>
      <c r="N35" s="44"/>
    </row>
    <row r="36" spans="1:14" ht="14.25" customHeight="1">
      <c r="A36" s="44"/>
      <c r="B36" s="470"/>
      <c r="C36" s="472"/>
      <c r="D36" s="448" t="s">
        <v>182</v>
      </c>
      <c r="E36" s="449"/>
      <c r="F36" s="442" t="s">
        <v>277</v>
      </c>
      <c r="G36" s="443"/>
      <c r="H36" s="488" t="s">
        <v>278</v>
      </c>
      <c r="I36" s="443"/>
      <c r="J36" s="442" t="s">
        <v>183</v>
      </c>
      <c r="K36" s="444"/>
      <c r="L36" s="44"/>
      <c r="M36" s="44"/>
      <c r="N36" s="44"/>
    </row>
    <row r="37" spans="1:14" ht="14.25" customHeight="1">
      <c r="A37" s="44"/>
      <c r="B37" s="470"/>
      <c r="C37" s="472"/>
      <c r="D37" s="475"/>
      <c r="E37" s="476"/>
      <c r="F37" s="445" t="s">
        <v>186</v>
      </c>
      <c r="G37" s="446"/>
      <c r="H37" s="445" t="s">
        <v>196</v>
      </c>
      <c r="I37" s="446"/>
      <c r="J37" s="445" t="s">
        <v>186</v>
      </c>
      <c r="K37" s="447"/>
      <c r="L37" s="44"/>
      <c r="M37" s="44"/>
      <c r="N37" s="44"/>
    </row>
    <row r="38" spans="1:14" ht="14.25" customHeight="1">
      <c r="A38" s="44"/>
      <c r="B38" s="470"/>
      <c r="C38" s="472"/>
      <c r="D38" s="448" t="s">
        <v>189</v>
      </c>
      <c r="E38" s="449"/>
      <c r="F38" s="442" t="s">
        <v>279</v>
      </c>
      <c r="G38" s="443"/>
      <c r="H38" s="488" t="s">
        <v>280</v>
      </c>
      <c r="I38" s="443"/>
      <c r="J38" s="442" t="s">
        <v>281</v>
      </c>
      <c r="K38" s="444"/>
      <c r="L38" s="44"/>
      <c r="M38" s="44"/>
      <c r="N38" s="44"/>
    </row>
    <row r="39" spans="1:14" ht="14.25" customHeight="1">
      <c r="A39" s="44"/>
      <c r="B39" s="470"/>
      <c r="C39" s="472"/>
      <c r="D39" s="475"/>
      <c r="E39" s="476"/>
      <c r="F39" s="445" t="s">
        <v>186</v>
      </c>
      <c r="G39" s="446"/>
      <c r="H39" s="445" t="s">
        <v>282</v>
      </c>
      <c r="I39" s="446"/>
      <c r="J39" s="445" t="s">
        <v>204</v>
      </c>
      <c r="K39" s="447"/>
      <c r="L39" s="44"/>
      <c r="M39" s="44"/>
      <c r="N39" s="44"/>
    </row>
    <row r="40" spans="1:14" ht="14.25" customHeight="1">
      <c r="A40" s="44"/>
      <c r="B40" s="470"/>
      <c r="C40" s="472"/>
      <c r="D40" s="448" t="s">
        <v>259</v>
      </c>
      <c r="E40" s="449"/>
      <c r="F40" s="442" t="s">
        <v>283</v>
      </c>
      <c r="G40" s="443"/>
      <c r="H40" s="488" t="s">
        <v>284</v>
      </c>
      <c r="I40" s="443"/>
      <c r="J40" s="489" t="s">
        <v>285</v>
      </c>
      <c r="K40" s="444"/>
      <c r="L40" s="44"/>
      <c r="M40" s="44"/>
      <c r="N40" s="44"/>
    </row>
    <row r="41" spans="1:14" ht="14.25" customHeight="1" thickBot="1">
      <c r="A41" s="44"/>
      <c r="B41" s="486"/>
      <c r="C41" s="487"/>
      <c r="D41" s="450"/>
      <c r="E41" s="451"/>
      <c r="F41" s="456" t="s">
        <v>199</v>
      </c>
      <c r="G41" s="457"/>
      <c r="H41" s="454" t="s">
        <v>202</v>
      </c>
      <c r="I41" s="457"/>
      <c r="J41" s="456" t="s">
        <v>199</v>
      </c>
      <c r="K41" s="458"/>
      <c r="L41" s="44"/>
      <c r="M41" s="44"/>
      <c r="N41" s="44"/>
    </row>
    <row r="42" spans="1:14" ht="13.5" customHeight="1">
      <c r="A42" s="44"/>
      <c r="B42" s="469" t="s">
        <v>286</v>
      </c>
      <c r="C42" s="471">
        <v>40993</v>
      </c>
      <c r="D42" s="473" t="s">
        <v>175</v>
      </c>
      <c r="E42" s="474"/>
      <c r="F42" s="477" t="s">
        <v>287</v>
      </c>
      <c r="G42" s="478"/>
      <c r="H42" s="477" t="s">
        <v>264</v>
      </c>
      <c r="I42" s="478"/>
      <c r="J42" s="477" t="s">
        <v>288</v>
      </c>
      <c r="K42" s="483"/>
      <c r="L42" s="44"/>
      <c r="M42" s="44"/>
      <c r="N42" s="44"/>
    </row>
    <row r="43" spans="1:14" ht="13.5" customHeight="1">
      <c r="A43" s="44"/>
      <c r="B43" s="470"/>
      <c r="C43" s="472"/>
      <c r="D43" s="475"/>
      <c r="E43" s="476"/>
      <c r="F43" s="445" t="s">
        <v>289</v>
      </c>
      <c r="G43" s="446"/>
      <c r="H43" s="445" t="s">
        <v>201</v>
      </c>
      <c r="I43" s="446"/>
      <c r="J43" s="445" t="s">
        <v>197</v>
      </c>
      <c r="K43" s="447"/>
      <c r="L43" s="44"/>
      <c r="M43" s="44"/>
      <c r="N43" s="44"/>
    </row>
    <row r="44" spans="1:14" ht="13.5" customHeight="1">
      <c r="A44" s="44"/>
      <c r="B44" s="470"/>
      <c r="C44" s="472"/>
      <c r="D44" s="448" t="s">
        <v>182</v>
      </c>
      <c r="E44" s="449"/>
      <c r="F44" s="442" t="s">
        <v>290</v>
      </c>
      <c r="G44" s="443"/>
      <c r="H44" s="442" t="s">
        <v>291</v>
      </c>
      <c r="I44" s="443"/>
      <c r="J44" s="442" t="s">
        <v>278</v>
      </c>
      <c r="K44" s="444"/>
      <c r="L44" s="44"/>
      <c r="M44" s="44"/>
      <c r="N44" s="44"/>
    </row>
    <row r="45" spans="1:14" ht="13.5" customHeight="1">
      <c r="A45" s="44"/>
      <c r="B45" s="470"/>
      <c r="C45" s="472"/>
      <c r="D45" s="475"/>
      <c r="E45" s="476"/>
      <c r="F45" s="445" t="s">
        <v>186</v>
      </c>
      <c r="G45" s="446"/>
      <c r="H45" s="445" t="s">
        <v>186</v>
      </c>
      <c r="I45" s="446"/>
      <c r="J45" s="445" t="s">
        <v>197</v>
      </c>
      <c r="K45" s="447"/>
      <c r="L45" s="44"/>
      <c r="M45" s="44"/>
      <c r="N45" s="44"/>
    </row>
    <row r="46" spans="1:14" ht="13.5" customHeight="1">
      <c r="A46" s="44"/>
      <c r="B46" s="470"/>
      <c r="C46" s="472"/>
      <c r="D46" s="448" t="s">
        <v>189</v>
      </c>
      <c r="E46" s="449"/>
      <c r="F46" s="442" t="s">
        <v>292</v>
      </c>
      <c r="G46" s="443"/>
      <c r="H46" s="442" t="s">
        <v>293</v>
      </c>
      <c r="I46" s="443"/>
      <c r="J46" s="442" t="s">
        <v>294</v>
      </c>
      <c r="K46" s="444"/>
      <c r="L46" s="44"/>
      <c r="M46" s="44"/>
      <c r="N46" s="44"/>
    </row>
    <row r="47" spans="1:14" ht="13.5" customHeight="1">
      <c r="A47" s="44"/>
      <c r="B47" s="470"/>
      <c r="C47" s="472"/>
      <c r="D47" s="475"/>
      <c r="E47" s="476"/>
      <c r="F47" s="445" t="s">
        <v>186</v>
      </c>
      <c r="G47" s="446"/>
      <c r="H47" s="445" t="s">
        <v>186</v>
      </c>
      <c r="I47" s="446"/>
      <c r="J47" s="445" t="s">
        <v>295</v>
      </c>
      <c r="K47" s="447"/>
      <c r="L47" s="44"/>
      <c r="M47" s="44"/>
      <c r="N47" s="44"/>
    </row>
    <row r="48" spans="1:14" ht="13.5" customHeight="1">
      <c r="A48" s="44"/>
      <c r="B48" s="470"/>
      <c r="C48" s="472"/>
      <c r="D48" s="448" t="s">
        <v>259</v>
      </c>
      <c r="E48" s="449"/>
      <c r="F48" s="442" t="s">
        <v>284</v>
      </c>
      <c r="G48" s="443"/>
      <c r="H48" s="442" t="s">
        <v>283</v>
      </c>
      <c r="I48" s="443"/>
      <c r="J48" s="442" t="s">
        <v>191</v>
      </c>
      <c r="K48" s="444"/>
      <c r="L48" s="44"/>
      <c r="M48" s="44"/>
      <c r="N48" s="44"/>
    </row>
    <row r="49" spans="1:14" ht="13.5" customHeight="1" thickBot="1">
      <c r="A49" s="44"/>
      <c r="B49" s="486"/>
      <c r="C49" s="487"/>
      <c r="D49" s="450"/>
      <c r="E49" s="451"/>
      <c r="F49" s="454" t="s">
        <v>202</v>
      </c>
      <c r="G49" s="455"/>
      <c r="H49" s="456" t="s">
        <v>199</v>
      </c>
      <c r="I49" s="457"/>
      <c r="J49" s="456" t="s">
        <v>200</v>
      </c>
      <c r="K49" s="458"/>
      <c r="L49" s="44"/>
      <c r="M49" s="44"/>
      <c r="N49" s="44"/>
    </row>
    <row r="50" spans="1:14" ht="13.5" customHeight="1">
      <c r="A50" s="44"/>
      <c r="B50" s="469" t="s">
        <v>326</v>
      </c>
      <c r="C50" s="471">
        <v>41350</v>
      </c>
      <c r="D50" s="473" t="s">
        <v>175</v>
      </c>
      <c r="E50" s="474"/>
      <c r="F50" s="477" t="s">
        <v>327</v>
      </c>
      <c r="G50" s="478"/>
      <c r="H50" s="477" t="s">
        <v>328</v>
      </c>
      <c r="I50" s="478"/>
      <c r="J50" s="477" t="s">
        <v>329</v>
      </c>
      <c r="K50" s="483"/>
      <c r="L50" s="44"/>
      <c r="M50" s="44"/>
      <c r="N50" s="44"/>
    </row>
    <row r="51" spans="1:14" ht="13.5" customHeight="1">
      <c r="A51" s="44"/>
      <c r="B51" s="470"/>
      <c r="C51" s="472"/>
      <c r="D51" s="475"/>
      <c r="E51" s="476"/>
      <c r="F51" s="445" t="s">
        <v>330</v>
      </c>
      <c r="G51" s="446"/>
      <c r="H51" s="445" t="s">
        <v>331</v>
      </c>
      <c r="I51" s="446"/>
      <c r="J51" s="445" t="s">
        <v>332</v>
      </c>
      <c r="K51" s="447"/>
      <c r="L51" s="44"/>
      <c r="M51" s="44"/>
      <c r="N51" s="44"/>
    </row>
    <row r="52" spans="1:14" ht="13.5" customHeight="1">
      <c r="A52" s="44"/>
      <c r="B52" s="470"/>
      <c r="C52" s="472"/>
      <c r="D52" s="448" t="s">
        <v>182</v>
      </c>
      <c r="E52" s="449"/>
      <c r="F52" s="442" t="s">
        <v>333</v>
      </c>
      <c r="G52" s="443"/>
      <c r="H52" s="442" t="s">
        <v>334</v>
      </c>
      <c r="I52" s="443"/>
      <c r="J52" s="442" t="s">
        <v>335</v>
      </c>
      <c r="K52" s="444"/>
      <c r="L52" s="44"/>
      <c r="M52" s="44"/>
      <c r="N52" s="44"/>
    </row>
    <row r="53" spans="1:14" ht="13.5" customHeight="1">
      <c r="A53" s="44"/>
      <c r="B53" s="470"/>
      <c r="C53" s="472"/>
      <c r="D53" s="475"/>
      <c r="E53" s="476"/>
      <c r="F53" s="445" t="s">
        <v>336</v>
      </c>
      <c r="G53" s="446"/>
      <c r="H53" s="445" t="s">
        <v>337</v>
      </c>
      <c r="I53" s="446"/>
      <c r="J53" s="445" t="s">
        <v>338</v>
      </c>
      <c r="K53" s="447"/>
      <c r="L53" s="44"/>
      <c r="M53" s="44"/>
      <c r="N53" s="44"/>
    </row>
    <row r="54" spans="1:14" ht="13.5" customHeight="1">
      <c r="A54" s="44"/>
      <c r="B54" s="470"/>
      <c r="C54" s="472"/>
      <c r="D54" s="448" t="s">
        <v>189</v>
      </c>
      <c r="E54" s="449"/>
      <c r="F54" s="479" t="s">
        <v>339</v>
      </c>
      <c r="G54" s="480"/>
      <c r="H54" s="442" t="s">
        <v>340</v>
      </c>
      <c r="I54" s="443"/>
      <c r="J54" s="442" t="s">
        <v>341</v>
      </c>
      <c r="K54" s="444"/>
      <c r="L54" s="44"/>
      <c r="M54" s="44"/>
      <c r="N54" s="44"/>
    </row>
    <row r="55" spans="1:14" ht="13.5" customHeight="1">
      <c r="A55" s="44"/>
      <c r="B55" s="470"/>
      <c r="C55" s="472"/>
      <c r="D55" s="475"/>
      <c r="E55" s="476"/>
      <c r="F55" s="436"/>
      <c r="G55" s="437"/>
      <c r="H55" s="445" t="s">
        <v>342</v>
      </c>
      <c r="I55" s="446"/>
      <c r="J55" s="445" t="s">
        <v>205</v>
      </c>
      <c r="K55" s="447"/>
      <c r="L55" s="44"/>
      <c r="M55" s="44"/>
      <c r="N55" s="44"/>
    </row>
    <row r="56" spans="1:14" ht="13.5" customHeight="1">
      <c r="A56" s="44"/>
      <c r="B56" s="470"/>
      <c r="C56" s="472"/>
      <c r="D56" s="448" t="s">
        <v>259</v>
      </c>
      <c r="E56" s="449"/>
      <c r="F56" s="442" t="s">
        <v>343</v>
      </c>
      <c r="G56" s="443"/>
      <c r="H56" s="442" t="s">
        <v>344</v>
      </c>
      <c r="I56" s="443"/>
      <c r="J56" s="442" t="s">
        <v>345</v>
      </c>
      <c r="K56" s="444"/>
      <c r="L56" s="44"/>
      <c r="M56" s="44"/>
      <c r="N56" s="44"/>
    </row>
    <row r="57" spans="1:14" ht="13.5" customHeight="1" thickBot="1">
      <c r="A57" s="44"/>
      <c r="B57" s="486"/>
      <c r="C57" s="487"/>
      <c r="D57" s="450"/>
      <c r="E57" s="451"/>
      <c r="F57" s="454" t="s">
        <v>206</v>
      </c>
      <c r="G57" s="455"/>
      <c r="H57" s="456" t="s">
        <v>346</v>
      </c>
      <c r="I57" s="457"/>
      <c r="J57" s="456" t="s">
        <v>346</v>
      </c>
      <c r="K57" s="458"/>
      <c r="L57" s="44"/>
      <c r="M57" s="44"/>
      <c r="N57" s="44"/>
    </row>
    <row r="58" spans="1:14" ht="13.5" customHeight="1">
      <c r="A58" s="44"/>
      <c r="B58" s="469" t="s">
        <v>13</v>
      </c>
      <c r="C58" s="471">
        <v>41724</v>
      </c>
      <c r="D58" s="473" t="s">
        <v>175</v>
      </c>
      <c r="E58" s="474"/>
      <c r="F58" s="477" t="s">
        <v>14</v>
      </c>
      <c r="G58" s="478"/>
      <c r="H58" s="477" t="s">
        <v>16</v>
      </c>
      <c r="I58" s="478"/>
      <c r="J58" s="477" t="s">
        <v>18</v>
      </c>
      <c r="K58" s="483"/>
      <c r="L58" s="44"/>
      <c r="M58" s="44"/>
      <c r="N58" s="44"/>
    </row>
    <row r="59" spans="1:14" ht="13.5" customHeight="1">
      <c r="A59" s="44"/>
      <c r="B59" s="470"/>
      <c r="C59" s="472"/>
      <c r="D59" s="475"/>
      <c r="E59" s="476"/>
      <c r="F59" s="445" t="s">
        <v>15</v>
      </c>
      <c r="G59" s="446"/>
      <c r="H59" s="445" t="s">
        <v>17</v>
      </c>
      <c r="I59" s="446"/>
      <c r="J59" s="445" t="s">
        <v>330</v>
      </c>
      <c r="K59" s="447"/>
      <c r="L59" s="44"/>
      <c r="M59" s="44"/>
      <c r="N59" s="44"/>
    </row>
    <row r="60" spans="1:14" ht="13.5" customHeight="1">
      <c r="A60" s="44"/>
      <c r="B60" s="470"/>
      <c r="C60" s="472"/>
      <c r="D60" s="448" t="s">
        <v>182</v>
      </c>
      <c r="E60" s="449"/>
      <c r="F60" s="442" t="s">
        <v>333</v>
      </c>
      <c r="G60" s="443"/>
      <c r="H60" s="442" t="s">
        <v>19</v>
      </c>
      <c r="I60" s="443"/>
      <c r="J60" s="442"/>
      <c r="K60" s="444"/>
      <c r="L60" s="44"/>
      <c r="M60" s="44"/>
      <c r="N60" s="44"/>
    </row>
    <row r="61" spans="1:14" ht="13.5" customHeight="1">
      <c r="A61" s="44"/>
      <c r="B61" s="470"/>
      <c r="C61" s="472"/>
      <c r="D61" s="475"/>
      <c r="E61" s="476"/>
      <c r="F61" s="445" t="s">
        <v>336</v>
      </c>
      <c r="G61" s="446"/>
      <c r="H61" s="445" t="s">
        <v>338</v>
      </c>
      <c r="I61" s="446"/>
      <c r="J61" s="445"/>
      <c r="K61" s="447"/>
      <c r="L61" s="44"/>
      <c r="M61" s="44"/>
      <c r="N61" s="44"/>
    </row>
    <row r="62" spans="1:14" ht="13.5" customHeight="1">
      <c r="A62" s="44"/>
      <c r="B62" s="470"/>
      <c r="C62" s="472"/>
      <c r="D62" s="448" t="s">
        <v>189</v>
      </c>
      <c r="E62" s="449"/>
      <c r="F62" s="479" t="s">
        <v>20</v>
      </c>
      <c r="G62" s="480"/>
      <c r="H62" s="442" t="s">
        <v>21</v>
      </c>
      <c r="I62" s="443"/>
      <c r="J62" s="442"/>
      <c r="K62" s="444"/>
      <c r="L62" s="44"/>
      <c r="M62" s="44"/>
      <c r="N62" s="44"/>
    </row>
    <row r="63" spans="1:14" ht="13.5" customHeight="1">
      <c r="A63" s="44"/>
      <c r="B63" s="470"/>
      <c r="C63" s="472"/>
      <c r="D63" s="475"/>
      <c r="E63" s="476"/>
      <c r="F63" s="436"/>
      <c r="G63" s="437"/>
      <c r="H63" s="445" t="s">
        <v>22</v>
      </c>
      <c r="I63" s="446"/>
      <c r="J63" s="445"/>
      <c r="K63" s="447"/>
      <c r="L63" s="44"/>
      <c r="M63" s="44"/>
      <c r="N63" s="44"/>
    </row>
    <row r="64" spans="1:14" ht="13.5" customHeight="1">
      <c r="A64" s="44"/>
      <c r="B64" s="470"/>
      <c r="C64" s="472"/>
      <c r="D64" s="448" t="s">
        <v>29</v>
      </c>
      <c r="E64" s="449"/>
      <c r="F64" s="442" t="s">
        <v>358</v>
      </c>
      <c r="G64" s="443"/>
      <c r="H64" s="442" t="s">
        <v>343</v>
      </c>
      <c r="I64" s="443"/>
      <c r="J64" s="442"/>
      <c r="K64" s="444"/>
      <c r="L64" s="44"/>
      <c r="M64" s="44"/>
      <c r="N64" s="44"/>
    </row>
    <row r="65" spans="1:14" ht="13.5" customHeight="1">
      <c r="A65" s="44"/>
      <c r="B65" s="470"/>
      <c r="C65" s="472"/>
      <c r="D65" s="481"/>
      <c r="E65" s="482"/>
      <c r="F65" s="484" t="s">
        <v>206</v>
      </c>
      <c r="G65" s="485"/>
      <c r="H65" s="438" t="s">
        <v>206</v>
      </c>
      <c r="I65" s="439"/>
      <c r="J65" s="440"/>
      <c r="K65" s="441"/>
      <c r="L65" s="44"/>
      <c r="M65" s="44"/>
      <c r="N65" s="44"/>
    </row>
    <row r="66" spans="1:14" ht="13.5" customHeight="1">
      <c r="A66" s="44"/>
      <c r="B66" s="75"/>
      <c r="C66" s="77"/>
      <c r="D66" s="448" t="s">
        <v>23</v>
      </c>
      <c r="E66" s="449"/>
      <c r="F66" s="452" t="s">
        <v>24</v>
      </c>
      <c r="G66" s="453"/>
      <c r="H66" s="442" t="s">
        <v>25</v>
      </c>
      <c r="I66" s="443"/>
      <c r="J66" s="442" t="s">
        <v>27</v>
      </c>
      <c r="K66" s="444"/>
      <c r="L66" s="44"/>
      <c r="M66" s="44"/>
      <c r="N66" s="44"/>
    </row>
    <row r="67" spans="1:14" ht="13.5" customHeight="1" thickBot="1">
      <c r="A67" s="74"/>
      <c r="B67" s="78"/>
      <c r="C67" s="76"/>
      <c r="D67" s="450"/>
      <c r="E67" s="451"/>
      <c r="F67" s="454" t="s">
        <v>205</v>
      </c>
      <c r="G67" s="455"/>
      <c r="H67" s="456" t="s">
        <v>26</v>
      </c>
      <c r="I67" s="457"/>
      <c r="J67" s="456" t="s">
        <v>28</v>
      </c>
      <c r="K67" s="458"/>
      <c r="L67" s="44"/>
      <c r="M67" s="44"/>
      <c r="N67" s="44"/>
    </row>
    <row r="68" spans="1:14" ht="13.5" customHeight="1">
      <c r="A68" s="44"/>
      <c r="B68" s="517" t="s">
        <v>381</v>
      </c>
      <c r="C68" s="519">
        <v>42085</v>
      </c>
      <c r="D68" s="521" t="s">
        <v>175</v>
      </c>
      <c r="E68" s="522"/>
      <c r="F68" s="466" t="s">
        <v>366</v>
      </c>
      <c r="G68" s="468"/>
      <c r="H68" s="466" t="s">
        <v>16</v>
      </c>
      <c r="I68" s="467"/>
      <c r="J68" s="466" t="s">
        <v>367</v>
      </c>
      <c r="K68" s="468"/>
      <c r="L68" s="44"/>
      <c r="M68" s="44"/>
      <c r="N68" s="44"/>
    </row>
    <row r="69" spans="1:14" ht="13.5" customHeight="1">
      <c r="A69" s="44"/>
      <c r="B69" s="518"/>
      <c r="C69" s="520"/>
      <c r="D69" s="523"/>
      <c r="E69" s="524"/>
      <c r="F69" s="459" t="s">
        <v>382</v>
      </c>
      <c r="G69" s="465"/>
      <c r="H69" s="459" t="s">
        <v>17</v>
      </c>
      <c r="I69" s="460"/>
      <c r="J69" s="459" t="s">
        <v>383</v>
      </c>
      <c r="K69" s="465"/>
      <c r="L69" s="44"/>
      <c r="M69" s="44"/>
      <c r="N69" s="44"/>
    </row>
    <row r="70" spans="1:14" ht="13.5" customHeight="1">
      <c r="A70" s="44"/>
      <c r="B70" s="518"/>
      <c r="C70" s="520"/>
      <c r="D70" s="525" t="s">
        <v>182</v>
      </c>
      <c r="E70" s="526"/>
      <c r="F70" s="462" t="s">
        <v>368</v>
      </c>
      <c r="G70" s="463"/>
      <c r="H70" s="462" t="s">
        <v>369</v>
      </c>
      <c r="I70" s="463"/>
      <c r="J70" s="462" t="s">
        <v>333</v>
      </c>
      <c r="K70" s="533"/>
      <c r="L70" s="75"/>
      <c r="M70" s="44"/>
      <c r="N70" s="44"/>
    </row>
    <row r="71" spans="1:14" ht="13.5" customHeight="1">
      <c r="A71" s="44"/>
      <c r="B71" s="518"/>
      <c r="C71" s="520"/>
      <c r="D71" s="523"/>
      <c r="E71" s="524"/>
      <c r="F71" s="459" t="s">
        <v>384</v>
      </c>
      <c r="G71" s="460"/>
      <c r="H71" s="459" t="s">
        <v>370</v>
      </c>
      <c r="I71" s="460"/>
      <c r="J71" s="459" t="s">
        <v>385</v>
      </c>
      <c r="K71" s="461"/>
      <c r="L71" s="75"/>
      <c r="M71" s="44"/>
      <c r="N71" s="44"/>
    </row>
    <row r="72" spans="1:14" ht="13.5" customHeight="1">
      <c r="A72" s="44"/>
      <c r="B72" s="518"/>
      <c r="C72" s="520"/>
      <c r="D72" s="525" t="s">
        <v>189</v>
      </c>
      <c r="E72" s="526"/>
      <c r="F72" s="527" t="s">
        <v>371</v>
      </c>
      <c r="G72" s="528"/>
      <c r="H72" s="462" t="s">
        <v>372</v>
      </c>
      <c r="I72" s="463"/>
      <c r="J72" s="462" t="s">
        <v>373</v>
      </c>
      <c r="K72" s="464"/>
      <c r="L72" s="44"/>
      <c r="M72" s="44"/>
      <c r="N72" s="44"/>
    </row>
    <row r="73" spans="1:14" ht="13.5" customHeight="1">
      <c r="A73" s="44"/>
      <c r="B73" s="518"/>
      <c r="C73" s="520"/>
      <c r="D73" s="523"/>
      <c r="E73" s="524"/>
      <c r="F73" s="529"/>
      <c r="G73" s="530"/>
      <c r="H73" s="459" t="s">
        <v>28</v>
      </c>
      <c r="I73" s="460"/>
      <c r="J73" s="459" t="s">
        <v>386</v>
      </c>
      <c r="K73" s="465"/>
      <c r="L73" s="44"/>
      <c r="M73" s="44"/>
      <c r="N73" s="44"/>
    </row>
    <row r="74" spans="1:14" ht="13.5" customHeight="1">
      <c r="A74" s="44"/>
      <c r="B74" s="518"/>
      <c r="C74" s="520"/>
      <c r="D74" s="525" t="s">
        <v>387</v>
      </c>
      <c r="E74" s="526"/>
      <c r="F74" s="462" t="s">
        <v>374</v>
      </c>
      <c r="G74" s="463"/>
      <c r="H74" s="462" t="s">
        <v>375</v>
      </c>
      <c r="I74" s="463"/>
      <c r="J74" s="462" t="s">
        <v>376</v>
      </c>
      <c r="K74" s="464"/>
      <c r="L74" s="44"/>
      <c r="M74" s="44"/>
      <c r="N74" s="44"/>
    </row>
    <row r="75" spans="1:14" ht="13.5" customHeight="1">
      <c r="A75" s="44"/>
      <c r="B75" s="518"/>
      <c r="C75" s="520"/>
      <c r="D75" s="531"/>
      <c r="E75" s="532"/>
      <c r="F75" s="534" t="s">
        <v>388</v>
      </c>
      <c r="G75" s="535"/>
      <c r="H75" s="536" t="s">
        <v>370</v>
      </c>
      <c r="I75" s="537"/>
      <c r="J75" s="538" t="s">
        <v>377</v>
      </c>
      <c r="K75" s="539"/>
      <c r="L75" s="44"/>
      <c r="M75" s="44"/>
      <c r="N75" s="44"/>
    </row>
    <row r="76" spans="1:14" ht="13.5" customHeight="1">
      <c r="A76" s="44"/>
      <c r="B76" s="109"/>
      <c r="C76" s="110"/>
      <c r="D76" s="525" t="s">
        <v>389</v>
      </c>
      <c r="E76" s="526"/>
      <c r="F76" s="542" t="s">
        <v>24</v>
      </c>
      <c r="G76" s="543"/>
      <c r="H76" s="462" t="s">
        <v>378</v>
      </c>
      <c r="I76" s="463"/>
      <c r="J76" s="462" t="s">
        <v>390</v>
      </c>
      <c r="K76" s="464"/>
      <c r="L76" s="44"/>
      <c r="M76" s="44"/>
      <c r="N76" s="44"/>
    </row>
    <row r="77" spans="1:14" ht="13.5" customHeight="1" thickBot="1">
      <c r="A77" s="74"/>
      <c r="B77" s="111"/>
      <c r="C77" s="112"/>
      <c r="D77" s="540"/>
      <c r="E77" s="541"/>
      <c r="F77" s="544" t="s">
        <v>205</v>
      </c>
      <c r="G77" s="545"/>
      <c r="H77" s="546" t="s">
        <v>391</v>
      </c>
      <c r="I77" s="547"/>
      <c r="J77" s="546" t="s">
        <v>392</v>
      </c>
      <c r="K77" s="548"/>
      <c r="L77" s="44"/>
      <c r="M77" s="44"/>
      <c r="N77" s="44"/>
    </row>
    <row r="78" spans="1:14" ht="13.5" customHeight="1">
      <c r="A78" s="44"/>
      <c r="B78" s="469" t="s">
        <v>420</v>
      </c>
      <c r="C78" s="471">
        <v>42442</v>
      </c>
      <c r="D78" s="473" t="s">
        <v>175</v>
      </c>
      <c r="E78" s="474"/>
      <c r="F78" s="477" t="s">
        <v>401</v>
      </c>
      <c r="G78" s="478"/>
      <c r="H78" s="554" t="s">
        <v>402</v>
      </c>
      <c r="I78" s="478"/>
      <c r="J78" s="477" t="s">
        <v>403</v>
      </c>
      <c r="K78" s="483"/>
      <c r="L78" s="44"/>
      <c r="M78" s="44"/>
      <c r="N78" s="44"/>
    </row>
    <row r="79" spans="1:14" ht="13.5" customHeight="1">
      <c r="A79" s="44"/>
      <c r="B79" s="470"/>
      <c r="C79" s="472"/>
      <c r="D79" s="475"/>
      <c r="E79" s="476"/>
      <c r="F79" s="549" t="s">
        <v>412</v>
      </c>
      <c r="G79" s="555"/>
      <c r="H79" s="549" t="s">
        <v>413</v>
      </c>
      <c r="I79" s="550"/>
      <c r="J79" s="552" t="s">
        <v>414</v>
      </c>
      <c r="K79" s="556"/>
      <c r="L79" s="44"/>
      <c r="M79" s="44"/>
      <c r="N79" s="44"/>
    </row>
    <row r="80" spans="1:14" ht="13.5" customHeight="1">
      <c r="A80" s="44"/>
      <c r="B80" s="470"/>
      <c r="C80" s="472"/>
      <c r="D80" s="448" t="s">
        <v>182</v>
      </c>
      <c r="E80" s="449"/>
      <c r="F80" s="442" t="s">
        <v>404</v>
      </c>
      <c r="G80" s="443"/>
      <c r="H80" s="442" t="s">
        <v>405</v>
      </c>
      <c r="I80" s="443"/>
      <c r="J80" s="442"/>
      <c r="K80" s="557"/>
      <c r="L80" s="75"/>
      <c r="M80" s="44"/>
      <c r="N80" s="44"/>
    </row>
    <row r="81" spans="1:14" ht="13.5" customHeight="1">
      <c r="A81" s="44"/>
      <c r="B81" s="470"/>
      <c r="C81" s="472"/>
      <c r="D81" s="475"/>
      <c r="E81" s="476"/>
      <c r="F81" s="549" t="s">
        <v>415</v>
      </c>
      <c r="G81" s="550"/>
      <c r="H81" s="549" t="s">
        <v>416</v>
      </c>
      <c r="I81" s="550"/>
      <c r="J81" s="445"/>
      <c r="K81" s="551"/>
      <c r="L81" s="75"/>
      <c r="M81" s="44"/>
      <c r="N81" s="44"/>
    </row>
    <row r="82" spans="1:14" ht="13.5" customHeight="1">
      <c r="A82" s="44"/>
      <c r="B82" s="470"/>
      <c r="C82" s="472"/>
      <c r="D82" s="448" t="s">
        <v>189</v>
      </c>
      <c r="E82" s="449"/>
      <c r="F82" s="479" t="s">
        <v>406</v>
      </c>
      <c r="G82" s="480"/>
      <c r="H82" s="442" t="s">
        <v>407</v>
      </c>
      <c r="I82" s="443"/>
      <c r="J82" s="442"/>
      <c r="K82" s="444"/>
      <c r="L82" s="44"/>
      <c r="M82" s="44"/>
      <c r="N82" s="44"/>
    </row>
    <row r="83" spans="1:14" ht="13.5" customHeight="1">
      <c r="A83" s="44"/>
      <c r="B83" s="470"/>
      <c r="C83" s="472"/>
      <c r="D83" s="475"/>
      <c r="E83" s="476"/>
      <c r="F83" s="436" t="s">
        <v>417</v>
      </c>
      <c r="G83" s="437"/>
      <c r="H83" s="552" t="s">
        <v>418</v>
      </c>
      <c r="I83" s="553"/>
      <c r="J83" s="445"/>
      <c r="K83" s="447"/>
      <c r="L83" s="44"/>
      <c r="M83" s="44"/>
      <c r="N83" s="44"/>
    </row>
    <row r="84" spans="1:14" ht="13.5" customHeight="1">
      <c r="A84" s="44"/>
      <c r="B84" s="470"/>
      <c r="C84" s="472"/>
      <c r="D84" s="448" t="s">
        <v>421</v>
      </c>
      <c r="E84" s="449"/>
      <c r="F84" s="442" t="s">
        <v>408</v>
      </c>
      <c r="G84" s="443"/>
      <c r="H84" s="442" t="s">
        <v>409</v>
      </c>
      <c r="I84" s="443"/>
      <c r="J84" s="442" t="s">
        <v>410</v>
      </c>
      <c r="K84" s="444"/>
      <c r="L84" s="44"/>
      <c r="M84" s="44"/>
      <c r="N84" s="44"/>
    </row>
    <row r="85" spans="1:14" ht="13.5" customHeight="1">
      <c r="A85" s="44"/>
      <c r="B85" s="470"/>
      <c r="C85" s="472"/>
      <c r="D85" s="481"/>
      <c r="E85" s="482"/>
      <c r="F85" s="436" t="s">
        <v>417</v>
      </c>
      <c r="G85" s="437"/>
      <c r="H85" s="558" t="s">
        <v>419</v>
      </c>
      <c r="I85" s="559"/>
      <c r="J85" s="452" t="s">
        <v>415</v>
      </c>
      <c r="K85" s="491"/>
      <c r="L85" s="44"/>
      <c r="M85" s="44"/>
      <c r="N85" s="44"/>
    </row>
    <row r="86" spans="1:14" ht="13.5" customHeight="1">
      <c r="A86" s="44"/>
      <c r="B86" s="120"/>
      <c r="C86" s="121"/>
      <c r="D86" s="448" t="s">
        <v>422</v>
      </c>
      <c r="E86" s="449"/>
      <c r="F86" s="452" t="s">
        <v>411</v>
      </c>
      <c r="G86" s="453"/>
      <c r="H86" s="442"/>
      <c r="I86" s="443"/>
      <c r="J86" s="442"/>
      <c r="K86" s="444"/>
      <c r="L86" s="44"/>
      <c r="M86" s="44"/>
      <c r="N86" s="44"/>
    </row>
    <row r="87" spans="1:14" ht="13.5" customHeight="1" thickBot="1">
      <c r="A87" s="74"/>
      <c r="B87" s="122"/>
      <c r="C87" s="123"/>
      <c r="D87" s="450"/>
      <c r="E87" s="451"/>
      <c r="F87" s="560" t="s">
        <v>419</v>
      </c>
      <c r="G87" s="561"/>
      <c r="H87" s="456"/>
      <c r="I87" s="457"/>
      <c r="J87" s="456"/>
      <c r="K87" s="458"/>
      <c r="L87" s="44"/>
      <c r="M87" s="44"/>
      <c r="N87" s="44"/>
    </row>
    <row r="88" spans="1:14" ht="13.5" customHeight="1">
      <c r="A88" s="44"/>
      <c r="B88" s="469" t="s">
        <v>427</v>
      </c>
      <c r="C88" s="471">
        <v>42799</v>
      </c>
      <c r="D88" s="473" t="s">
        <v>175</v>
      </c>
      <c r="E88" s="474"/>
      <c r="F88" s="477" t="s">
        <v>401</v>
      </c>
      <c r="G88" s="478"/>
      <c r="H88" s="554" t="s">
        <v>402</v>
      </c>
      <c r="I88" s="478"/>
      <c r="J88" s="477" t="s">
        <v>764</v>
      </c>
      <c r="K88" s="483"/>
      <c r="L88" s="44"/>
      <c r="M88" s="44"/>
      <c r="N88" s="44"/>
    </row>
    <row r="89" spans="1:14" ht="13.5" customHeight="1">
      <c r="A89" s="44"/>
      <c r="B89" s="470"/>
      <c r="C89" s="472"/>
      <c r="D89" s="475"/>
      <c r="E89" s="476"/>
      <c r="F89" s="549" t="s">
        <v>412</v>
      </c>
      <c r="G89" s="555"/>
      <c r="H89" s="549" t="s">
        <v>413</v>
      </c>
      <c r="I89" s="550"/>
      <c r="J89" s="552" t="s">
        <v>765</v>
      </c>
      <c r="K89" s="556"/>
      <c r="L89" s="44"/>
      <c r="M89" s="44"/>
      <c r="N89" s="44"/>
    </row>
    <row r="90" spans="1:14" ht="13.5" customHeight="1">
      <c r="A90" s="44"/>
      <c r="B90" s="470"/>
      <c r="C90" s="472"/>
      <c r="D90" s="448" t="s">
        <v>182</v>
      </c>
      <c r="E90" s="449"/>
      <c r="F90" s="479" t="s">
        <v>766</v>
      </c>
      <c r="G90" s="443"/>
      <c r="H90" s="442" t="s">
        <v>767</v>
      </c>
      <c r="I90" s="443"/>
      <c r="J90" s="442"/>
      <c r="K90" s="557"/>
      <c r="L90" s="75"/>
      <c r="M90" s="44"/>
      <c r="N90" s="44"/>
    </row>
    <row r="91" spans="1:14" ht="13.5" customHeight="1">
      <c r="A91" s="44"/>
      <c r="B91" s="470"/>
      <c r="C91" s="472"/>
      <c r="D91" s="475"/>
      <c r="E91" s="476"/>
      <c r="F91" s="549" t="s">
        <v>415</v>
      </c>
      <c r="G91" s="550"/>
      <c r="H91" s="549" t="s">
        <v>768</v>
      </c>
      <c r="I91" s="550"/>
      <c r="J91" s="445"/>
      <c r="K91" s="551"/>
      <c r="L91" s="75"/>
      <c r="M91" s="44"/>
      <c r="N91" s="44"/>
    </row>
    <row r="92" spans="1:14" ht="13.5" customHeight="1">
      <c r="A92" s="44"/>
      <c r="B92" s="470"/>
      <c r="C92" s="472"/>
      <c r="D92" s="448" t="s">
        <v>189</v>
      </c>
      <c r="E92" s="449"/>
      <c r="F92" s="479" t="s">
        <v>769</v>
      </c>
      <c r="G92" s="480"/>
      <c r="H92" s="442" t="s">
        <v>373</v>
      </c>
      <c r="I92" s="443"/>
      <c r="J92" s="442" t="s">
        <v>770</v>
      </c>
      <c r="K92" s="444"/>
      <c r="L92" s="44"/>
      <c r="M92" s="44"/>
      <c r="N92" s="44"/>
    </row>
    <row r="93" spans="1:14" ht="13.5" customHeight="1">
      <c r="A93" s="44"/>
      <c r="B93" s="470"/>
      <c r="C93" s="472"/>
      <c r="D93" s="475"/>
      <c r="E93" s="476"/>
      <c r="F93" s="436" t="s">
        <v>417</v>
      </c>
      <c r="G93" s="437"/>
      <c r="H93" s="552" t="s">
        <v>771</v>
      </c>
      <c r="I93" s="553"/>
      <c r="J93" s="552" t="s">
        <v>772</v>
      </c>
      <c r="K93" s="556"/>
      <c r="L93" s="44"/>
      <c r="M93" s="44"/>
      <c r="N93" s="44"/>
    </row>
    <row r="94" spans="1:14" ht="13.5" customHeight="1">
      <c r="A94" s="44"/>
      <c r="B94" s="470"/>
      <c r="C94" s="472"/>
      <c r="D94" s="448" t="s">
        <v>29</v>
      </c>
      <c r="E94" s="449"/>
      <c r="F94" s="442" t="s">
        <v>773</v>
      </c>
      <c r="G94" s="443"/>
      <c r="H94" s="442" t="s">
        <v>774</v>
      </c>
      <c r="I94" s="443"/>
      <c r="J94" s="442"/>
      <c r="K94" s="444"/>
      <c r="L94" s="44"/>
      <c r="M94" s="44"/>
      <c r="N94" s="44"/>
    </row>
    <row r="95" spans="1:14" ht="13.5" customHeight="1">
      <c r="A95" s="44"/>
      <c r="B95" s="470"/>
      <c r="C95" s="472"/>
      <c r="D95" s="481"/>
      <c r="E95" s="482"/>
      <c r="F95" s="436" t="s">
        <v>377</v>
      </c>
      <c r="G95" s="437"/>
      <c r="H95" s="558" t="s">
        <v>384</v>
      </c>
      <c r="I95" s="559"/>
      <c r="J95" s="452"/>
      <c r="K95" s="491"/>
      <c r="L95" s="44"/>
      <c r="M95" s="44"/>
      <c r="N95" s="44"/>
    </row>
    <row r="96" spans="1:14" ht="13.5" customHeight="1">
      <c r="A96" s="44"/>
      <c r="B96" s="120"/>
      <c r="C96" s="121"/>
      <c r="D96" s="448" t="s">
        <v>23</v>
      </c>
      <c r="E96" s="449"/>
      <c r="F96" s="452" t="s">
        <v>390</v>
      </c>
      <c r="G96" s="453"/>
      <c r="H96" s="442" t="s">
        <v>775</v>
      </c>
      <c r="I96" s="443"/>
      <c r="J96" s="442" t="s">
        <v>777</v>
      </c>
      <c r="K96" s="444"/>
      <c r="L96" s="44"/>
      <c r="M96" s="44"/>
      <c r="N96" s="44"/>
    </row>
    <row r="97" spans="1:14" ht="13.5" customHeight="1" thickBot="1">
      <c r="A97" s="74"/>
      <c r="B97" s="122"/>
      <c r="C97" s="123"/>
      <c r="D97" s="450"/>
      <c r="E97" s="451"/>
      <c r="F97" s="560" t="s">
        <v>384</v>
      </c>
      <c r="G97" s="561"/>
      <c r="H97" s="562" t="s">
        <v>776</v>
      </c>
      <c r="I97" s="563"/>
      <c r="J97" s="562" t="s">
        <v>778</v>
      </c>
      <c r="K97" s="564"/>
      <c r="L97" s="44"/>
      <c r="M97" s="44"/>
      <c r="N97" s="44"/>
    </row>
    <row r="98" spans="1:14" s="163" customFormat="1" ht="13.5" customHeight="1">
      <c r="A98" s="162"/>
      <c r="B98" s="411" t="s">
        <v>790</v>
      </c>
      <c r="C98" s="413">
        <v>43184</v>
      </c>
      <c r="D98" s="415" t="s">
        <v>175</v>
      </c>
      <c r="E98" s="416"/>
      <c r="F98" s="419" t="s">
        <v>401</v>
      </c>
      <c r="G98" s="420"/>
      <c r="H98" s="421" t="s">
        <v>791</v>
      </c>
      <c r="I98" s="420"/>
      <c r="J98" s="419" t="s">
        <v>792</v>
      </c>
      <c r="K98" s="422"/>
      <c r="L98" s="162"/>
      <c r="M98" s="162"/>
      <c r="N98" s="162"/>
    </row>
    <row r="99" spans="1:14" s="163" customFormat="1" ht="13.5" customHeight="1">
      <c r="A99" s="162"/>
      <c r="B99" s="412"/>
      <c r="C99" s="414"/>
      <c r="D99" s="417"/>
      <c r="E99" s="418"/>
      <c r="F99" s="423" t="s">
        <v>412</v>
      </c>
      <c r="G99" s="424"/>
      <c r="H99" s="423" t="s">
        <v>417</v>
      </c>
      <c r="I99" s="425"/>
      <c r="J99" s="426" t="s">
        <v>22</v>
      </c>
      <c r="K99" s="427"/>
      <c r="L99" s="162"/>
      <c r="M99" s="162"/>
      <c r="N99" s="162"/>
    </row>
    <row r="100" spans="1:14" s="163" customFormat="1" ht="13.5" customHeight="1">
      <c r="A100" s="162"/>
      <c r="B100" s="412"/>
      <c r="C100" s="414"/>
      <c r="D100" s="401" t="s">
        <v>182</v>
      </c>
      <c r="E100" s="402"/>
      <c r="F100" s="428" t="s">
        <v>793</v>
      </c>
      <c r="G100" s="393"/>
      <c r="H100" s="392" t="s">
        <v>794</v>
      </c>
      <c r="I100" s="393"/>
      <c r="J100" s="392" t="s">
        <v>795</v>
      </c>
      <c r="K100" s="429"/>
      <c r="L100" s="164"/>
      <c r="M100" s="162"/>
      <c r="N100" s="162"/>
    </row>
    <row r="101" spans="1:14" s="163" customFormat="1" ht="13.5" customHeight="1">
      <c r="A101" s="162"/>
      <c r="B101" s="412"/>
      <c r="C101" s="414"/>
      <c r="D101" s="417"/>
      <c r="E101" s="418"/>
      <c r="F101" s="423" t="s">
        <v>796</v>
      </c>
      <c r="G101" s="425"/>
      <c r="H101" s="423" t="s">
        <v>797</v>
      </c>
      <c r="I101" s="425"/>
      <c r="J101" s="430" t="s">
        <v>417</v>
      </c>
      <c r="K101" s="431"/>
      <c r="L101" s="164"/>
      <c r="M101" s="162"/>
      <c r="N101" s="162"/>
    </row>
    <row r="102" spans="1:14" s="163" customFormat="1" ht="13.5" customHeight="1">
      <c r="A102" s="162"/>
      <c r="B102" s="412"/>
      <c r="C102" s="414"/>
      <c r="D102" s="401" t="s">
        <v>189</v>
      </c>
      <c r="E102" s="402"/>
      <c r="F102" s="428" t="s">
        <v>371</v>
      </c>
      <c r="G102" s="432"/>
      <c r="H102" s="392" t="s">
        <v>798</v>
      </c>
      <c r="I102" s="393"/>
      <c r="J102" s="392"/>
      <c r="K102" s="394"/>
      <c r="L102" s="162"/>
      <c r="M102" s="162"/>
      <c r="N102" s="162"/>
    </row>
    <row r="103" spans="1:14" s="163" customFormat="1" ht="13.5" customHeight="1">
      <c r="A103" s="162"/>
      <c r="B103" s="412"/>
      <c r="C103" s="414"/>
      <c r="D103" s="417"/>
      <c r="E103" s="418"/>
      <c r="F103" s="395" t="s">
        <v>417</v>
      </c>
      <c r="G103" s="396"/>
      <c r="H103" s="426" t="s">
        <v>417</v>
      </c>
      <c r="I103" s="433"/>
      <c r="J103" s="426"/>
      <c r="K103" s="427"/>
      <c r="L103" s="162"/>
      <c r="M103" s="162"/>
      <c r="N103" s="162"/>
    </row>
    <row r="104" spans="1:14" s="163" customFormat="1" ht="13.5" customHeight="1">
      <c r="A104" s="162"/>
      <c r="B104" s="412"/>
      <c r="C104" s="414"/>
      <c r="D104" s="401" t="s">
        <v>29</v>
      </c>
      <c r="E104" s="402"/>
      <c r="F104" s="392" t="s">
        <v>799</v>
      </c>
      <c r="G104" s="393"/>
      <c r="H104" s="392" t="s">
        <v>800</v>
      </c>
      <c r="I104" s="393"/>
      <c r="J104" s="392"/>
      <c r="K104" s="394"/>
      <c r="L104" s="162"/>
      <c r="M104" s="162"/>
      <c r="N104" s="162"/>
    </row>
    <row r="105" spans="1:14" s="163" customFormat="1" ht="13.5" customHeight="1">
      <c r="A105" s="162"/>
      <c r="B105" s="412"/>
      <c r="C105" s="414"/>
      <c r="D105" s="434"/>
      <c r="E105" s="435"/>
      <c r="F105" s="395" t="s">
        <v>801</v>
      </c>
      <c r="G105" s="396"/>
      <c r="H105" s="397" t="s">
        <v>802</v>
      </c>
      <c r="I105" s="398"/>
      <c r="J105" s="399"/>
      <c r="K105" s="400"/>
      <c r="L105" s="162"/>
      <c r="M105" s="162"/>
      <c r="N105" s="162"/>
    </row>
    <row r="106" spans="1:14" s="163" customFormat="1" ht="13.5" customHeight="1">
      <c r="A106" s="162"/>
      <c r="B106" s="230"/>
      <c r="C106" s="231"/>
      <c r="D106" s="401" t="s">
        <v>23</v>
      </c>
      <c r="E106" s="402"/>
      <c r="F106" s="399" t="s">
        <v>374</v>
      </c>
      <c r="G106" s="405"/>
      <c r="H106" s="392" t="s">
        <v>803</v>
      </c>
      <c r="I106" s="393"/>
      <c r="J106" s="392"/>
      <c r="K106" s="394"/>
      <c r="L106" s="162"/>
      <c r="M106" s="162"/>
      <c r="N106" s="162"/>
    </row>
    <row r="107" spans="1:14" s="163" customFormat="1" ht="13.5" customHeight="1" thickBot="1">
      <c r="A107" s="167"/>
      <c r="B107" s="232"/>
      <c r="C107" s="233"/>
      <c r="D107" s="403"/>
      <c r="E107" s="404"/>
      <c r="F107" s="406" t="s">
        <v>804</v>
      </c>
      <c r="G107" s="407"/>
      <c r="H107" s="408" t="s">
        <v>206</v>
      </c>
      <c r="I107" s="409"/>
      <c r="J107" s="408"/>
      <c r="K107" s="410"/>
      <c r="L107" s="162"/>
      <c r="M107" s="162"/>
      <c r="N107" s="162"/>
    </row>
    <row r="108" spans="1:14" s="163" customFormat="1" ht="13.5" customHeight="1">
      <c r="A108" s="162"/>
      <c r="B108" s="368" t="s">
        <v>1044</v>
      </c>
      <c r="C108" s="370">
        <v>43555</v>
      </c>
      <c r="D108" s="372" t="s">
        <v>175</v>
      </c>
      <c r="E108" s="373"/>
      <c r="F108" s="374" t="s">
        <v>1117</v>
      </c>
      <c r="G108" s="375"/>
      <c r="H108" s="374" t="s">
        <v>401</v>
      </c>
      <c r="I108" s="375"/>
      <c r="J108" s="374" t="s">
        <v>1118</v>
      </c>
      <c r="K108" s="376"/>
      <c r="L108" s="162"/>
      <c r="M108" s="162"/>
      <c r="N108" s="162"/>
    </row>
    <row r="109" spans="1:14" s="163" customFormat="1" ht="13.5" customHeight="1">
      <c r="A109" s="162"/>
      <c r="B109" s="369"/>
      <c r="C109" s="371"/>
      <c r="D109" s="349"/>
      <c r="E109" s="350"/>
      <c r="F109" s="377" t="s">
        <v>1119</v>
      </c>
      <c r="G109" s="378"/>
      <c r="H109" s="377" t="s">
        <v>1120</v>
      </c>
      <c r="I109" s="378"/>
      <c r="J109" s="379" t="s">
        <v>797</v>
      </c>
      <c r="K109" s="380"/>
      <c r="L109" s="162"/>
      <c r="M109" s="162"/>
      <c r="N109" s="162"/>
    </row>
    <row r="110" spans="1:14" s="163" customFormat="1" ht="13.5" customHeight="1">
      <c r="A110" s="162"/>
      <c r="B110" s="369"/>
      <c r="C110" s="371"/>
      <c r="D110" s="347" t="s">
        <v>182</v>
      </c>
      <c r="E110" s="348"/>
      <c r="F110" s="381" t="s">
        <v>333</v>
      </c>
      <c r="G110" s="354"/>
      <c r="H110" s="353" t="s">
        <v>1121</v>
      </c>
      <c r="I110" s="354"/>
      <c r="J110" s="353" t="s">
        <v>1122</v>
      </c>
      <c r="K110" s="382"/>
      <c r="L110" s="164"/>
      <c r="M110" s="162"/>
      <c r="N110" s="162"/>
    </row>
    <row r="111" spans="1:14" s="163" customFormat="1" ht="13.5" customHeight="1">
      <c r="A111" s="162"/>
      <c r="B111" s="369"/>
      <c r="C111" s="371"/>
      <c r="D111" s="349"/>
      <c r="E111" s="350"/>
      <c r="F111" s="377" t="s">
        <v>336</v>
      </c>
      <c r="G111" s="383"/>
      <c r="H111" s="377" t="s">
        <v>1123</v>
      </c>
      <c r="I111" s="383"/>
      <c r="J111" s="377" t="s">
        <v>1124</v>
      </c>
      <c r="K111" s="378"/>
      <c r="L111" s="164"/>
      <c r="M111" s="162"/>
      <c r="N111" s="162"/>
    </row>
    <row r="112" spans="1:14" s="163" customFormat="1" ht="13.5" customHeight="1">
      <c r="A112" s="162"/>
      <c r="B112" s="369"/>
      <c r="C112" s="371"/>
      <c r="D112" s="347" t="s">
        <v>189</v>
      </c>
      <c r="E112" s="348"/>
      <c r="F112" s="384" t="s">
        <v>1125</v>
      </c>
      <c r="G112" s="385"/>
      <c r="H112" s="386" t="s">
        <v>1126</v>
      </c>
      <c r="I112" s="387"/>
      <c r="J112" s="386" t="s">
        <v>798</v>
      </c>
      <c r="K112" s="388"/>
      <c r="L112" s="162"/>
      <c r="M112" s="162"/>
      <c r="N112" s="162"/>
    </row>
    <row r="113" spans="1:14" s="163" customFormat="1" ht="13.5" customHeight="1">
      <c r="A113" s="162"/>
      <c r="B113" s="369"/>
      <c r="C113" s="371"/>
      <c r="D113" s="349"/>
      <c r="E113" s="350"/>
      <c r="F113" s="363" t="s">
        <v>417</v>
      </c>
      <c r="G113" s="364"/>
      <c r="H113" s="379" t="s">
        <v>22</v>
      </c>
      <c r="I113" s="389"/>
      <c r="J113" s="379" t="s">
        <v>417</v>
      </c>
      <c r="K113" s="380"/>
      <c r="L113" s="162"/>
      <c r="M113" s="162"/>
      <c r="N113" s="162"/>
    </row>
    <row r="114" spans="1:14" s="163" customFormat="1" ht="13.5" customHeight="1">
      <c r="A114" s="162"/>
      <c r="B114" s="369"/>
      <c r="C114" s="371"/>
      <c r="D114" s="347" t="s">
        <v>1045</v>
      </c>
      <c r="E114" s="348"/>
      <c r="F114" s="353" t="s">
        <v>1127</v>
      </c>
      <c r="G114" s="354"/>
      <c r="H114" s="353" t="s">
        <v>1128</v>
      </c>
      <c r="I114" s="354"/>
      <c r="J114" s="353" t="s">
        <v>799</v>
      </c>
      <c r="K114" s="355"/>
      <c r="L114" s="162"/>
      <c r="M114" s="162"/>
      <c r="N114" s="162"/>
    </row>
    <row r="115" spans="1:14" s="163" customFormat="1" ht="13.5" customHeight="1">
      <c r="A115" s="162"/>
      <c r="B115" s="369"/>
      <c r="C115" s="371"/>
      <c r="D115" s="349"/>
      <c r="E115" s="350"/>
      <c r="F115" s="363" t="s">
        <v>338</v>
      </c>
      <c r="G115" s="364"/>
      <c r="H115" s="365" t="s">
        <v>338</v>
      </c>
      <c r="I115" s="366"/>
      <c r="J115" s="351" t="s">
        <v>1129</v>
      </c>
      <c r="K115" s="367"/>
      <c r="L115" s="162"/>
      <c r="M115" s="162"/>
      <c r="N115" s="162"/>
    </row>
    <row r="116" spans="1:14" s="163" customFormat="1" ht="13.5" customHeight="1">
      <c r="A116" s="162"/>
      <c r="B116" s="369"/>
      <c r="C116" s="371"/>
      <c r="D116" s="347" t="s">
        <v>29</v>
      </c>
      <c r="E116" s="348"/>
      <c r="F116" s="351" t="s">
        <v>374</v>
      </c>
      <c r="G116" s="352"/>
      <c r="H116" s="353" t="s">
        <v>344</v>
      </c>
      <c r="I116" s="354"/>
      <c r="J116" s="353" t="s">
        <v>1130</v>
      </c>
      <c r="K116" s="355"/>
      <c r="L116" s="162"/>
      <c r="M116" s="162"/>
      <c r="N116" s="162"/>
    </row>
    <row r="117" spans="1:14" s="163" customFormat="1" ht="13.5" customHeight="1" thickBot="1">
      <c r="A117" s="162"/>
      <c r="B117" s="369"/>
      <c r="C117" s="371"/>
      <c r="D117" s="390"/>
      <c r="E117" s="391"/>
      <c r="F117" s="356" t="s">
        <v>804</v>
      </c>
      <c r="G117" s="357"/>
      <c r="H117" s="358" t="s">
        <v>346</v>
      </c>
      <c r="I117" s="359"/>
      <c r="J117" s="358" t="s">
        <v>205</v>
      </c>
      <c r="K117" s="360"/>
      <c r="L117" s="162"/>
      <c r="M117" s="162"/>
      <c r="N117" s="162"/>
    </row>
    <row r="118" spans="1:14" s="163" customFormat="1" ht="13.5" customHeight="1">
      <c r="A118" s="162"/>
      <c r="B118" s="165"/>
      <c r="C118" s="166"/>
      <c r="D118" s="347" t="s">
        <v>23</v>
      </c>
      <c r="E118" s="348"/>
      <c r="F118" s="351"/>
      <c r="G118" s="352"/>
      <c r="H118" s="353"/>
      <c r="I118" s="354"/>
      <c r="J118" s="353"/>
      <c r="K118" s="355"/>
      <c r="L118" s="162"/>
      <c r="M118" s="162"/>
      <c r="N118" s="162"/>
    </row>
    <row r="119" spans="1:14" s="163" customFormat="1" ht="13.5" customHeight="1" thickBot="1">
      <c r="A119" s="167"/>
      <c r="B119" s="168"/>
      <c r="C119" s="169"/>
      <c r="D119" s="361"/>
      <c r="E119" s="362"/>
      <c r="F119" s="356"/>
      <c r="G119" s="357"/>
      <c r="H119" s="358"/>
      <c r="I119" s="359"/>
      <c r="J119" s="358"/>
      <c r="K119" s="360"/>
      <c r="L119" s="162"/>
      <c r="M119" s="162"/>
      <c r="N119" s="162"/>
    </row>
    <row r="120" spans="1:14" s="163" customFormat="1" ht="13.5" customHeight="1">
      <c r="A120" s="162"/>
      <c r="B120" s="368" t="s">
        <v>1115</v>
      </c>
      <c r="C120" s="370">
        <v>43919</v>
      </c>
      <c r="D120" s="372" t="s">
        <v>175</v>
      </c>
      <c r="E120" s="373"/>
      <c r="F120" s="374"/>
      <c r="G120" s="375"/>
      <c r="H120" s="565"/>
      <c r="I120" s="375"/>
      <c r="J120" s="374"/>
      <c r="K120" s="376"/>
      <c r="L120" s="162"/>
      <c r="M120" s="162"/>
      <c r="N120" s="162"/>
    </row>
    <row r="121" spans="1:14" s="163" customFormat="1" ht="13.5" customHeight="1">
      <c r="A121" s="162"/>
      <c r="B121" s="369"/>
      <c r="C121" s="371"/>
      <c r="D121" s="349"/>
      <c r="E121" s="350"/>
      <c r="F121" s="377"/>
      <c r="G121" s="378"/>
      <c r="H121" s="377"/>
      <c r="I121" s="383"/>
      <c r="J121" s="379"/>
      <c r="K121" s="380"/>
      <c r="L121" s="162"/>
      <c r="M121" s="162"/>
      <c r="N121" s="162"/>
    </row>
    <row r="122" spans="1:14" s="163" customFormat="1" ht="13.5" customHeight="1">
      <c r="A122" s="162"/>
      <c r="B122" s="369"/>
      <c r="C122" s="371"/>
      <c r="D122" s="347" t="s">
        <v>182</v>
      </c>
      <c r="E122" s="348"/>
      <c r="F122" s="381"/>
      <c r="G122" s="354"/>
      <c r="H122" s="353"/>
      <c r="I122" s="354"/>
      <c r="J122" s="353"/>
      <c r="K122" s="382"/>
      <c r="L122" s="164"/>
      <c r="M122" s="162"/>
      <c r="N122" s="162"/>
    </row>
    <row r="123" spans="1:14" s="163" customFormat="1" ht="13.5" customHeight="1">
      <c r="A123" s="162"/>
      <c r="B123" s="369"/>
      <c r="C123" s="371"/>
      <c r="D123" s="349"/>
      <c r="E123" s="350"/>
      <c r="F123" s="377"/>
      <c r="G123" s="383"/>
      <c r="H123" s="377"/>
      <c r="I123" s="383"/>
      <c r="J123" s="566"/>
      <c r="K123" s="567"/>
      <c r="L123" s="164"/>
      <c r="M123" s="162"/>
      <c r="N123" s="162"/>
    </row>
    <row r="124" spans="1:14" s="163" customFormat="1" ht="13.5" customHeight="1">
      <c r="A124" s="162"/>
      <c r="B124" s="369"/>
      <c r="C124" s="371"/>
      <c r="D124" s="347" t="s">
        <v>189</v>
      </c>
      <c r="E124" s="348"/>
      <c r="F124" s="381"/>
      <c r="G124" s="568"/>
      <c r="H124" s="353"/>
      <c r="I124" s="354"/>
      <c r="J124" s="353"/>
      <c r="K124" s="355"/>
      <c r="L124" s="162"/>
      <c r="M124" s="162"/>
      <c r="N124" s="162"/>
    </row>
    <row r="125" spans="1:14" s="163" customFormat="1" ht="13.5" customHeight="1">
      <c r="A125" s="162"/>
      <c r="B125" s="369"/>
      <c r="C125" s="371"/>
      <c r="D125" s="349"/>
      <c r="E125" s="350"/>
      <c r="F125" s="363"/>
      <c r="G125" s="364"/>
      <c r="H125" s="379"/>
      <c r="I125" s="389"/>
      <c r="J125" s="379"/>
      <c r="K125" s="380"/>
      <c r="L125" s="162"/>
      <c r="M125" s="162"/>
      <c r="N125" s="162"/>
    </row>
    <row r="126" spans="1:14" s="163" customFormat="1" ht="13.5" customHeight="1">
      <c r="A126" s="162"/>
      <c r="B126" s="369"/>
      <c r="C126" s="371"/>
      <c r="D126" s="347" t="s">
        <v>1045</v>
      </c>
      <c r="E126" s="348"/>
      <c r="F126" s="224"/>
      <c r="G126" s="225"/>
      <c r="H126" s="226"/>
      <c r="I126" s="227"/>
      <c r="J126" s="226"/>
      <c r="K126" s="228"/>
      <c r="L126" s="162"/>
      <c r="M126" s="162"/>
      <c r="N126" s="162"/>
    </row>
    <row r="127" spans="1:14" s="163" customFormat="1" ht="13.5" customHeight="1">
      <c r="A127" s="162"/>
      <c r="B127" s="369"/>
      <c r="C127" s="371"/>
      <c r="D127" s="349"/>
      <c r="E127" s="350"/>
      <c r="F127" s="224"/>
      <c r="G127" s="225"/>
      <c r="H127" s="226"/>
      <c r="I127" s="227"/>
      <c r="J127" s="226"/>
      <c r="K127" s="228"/>
      <c r="L127" s="162"/>
      <c r="M127" s="162"/>
      <c r="N127" s="162"/>
    </row>
    <row r="128" spans="1:14" s="163" customFormat="1" ht="13.5" customHeight="1">
      <c r="A128" s="162"/>
      <c r="B128" s="369"/>
      <c r="C128" s="371"/>
      <c r="D128" s="347" t="s">
        <v>29</v>
      </c>
      <c r="E128" s="348"/>
      <c r="F128" s="353"/>
      <c r="G128" s="354"/>
      <c r="H128" s="353"/>
      <c r="I128" s="354"/>
      <c r="J128" s="353"/>
      <c r="K128" s="355"/>
      <c r="L128" s="162"/>
      <c r="M128" s="162"/>
      <c r="N128" s="162"/>
    </row>
    <row r="129" spans="1:14" s="163" customFormat="1" ht="13.5" customHeight="1">
      <c r="A129" s="162"/>
      <c r="B129" s="369"/>
      <c r="C129" s="371"/>
      <c r="D129" s="390"/>
      <c r="E129" s="391"/>
      <c r="F129" s="363"/>
      <c r="G129" s="364"/>
      <c r="H129" s="365"/>
      <c r="I129" s="366"/>
      <c r="J129" s="351"/>
      <c r="K129" s="367"/>
      <c r="L129" s="162"/>
      <c r="M129" s="162"/>
      <c r="N129" s="162"/>
    </row>
    <row r="130" spans="1:14" s="163" customFormat="1" ht="13.5" customHeight="1">
      <c r="A130" s="162"/>
      <c r="B130" s="165"/>
      <c r="C130" s="166"/>
      <c r="D130" s="347" t="s">
        <v>23</v>
      </c>
      <c r="E130" s="348"/>
      <c r="F130" s="351"/>
      <c r="G130" s="352"/>
      <c r="H130" s="353"/>
      <c r="I130" s="354"/>
      <c r="J130" s="353"/>
      <c r="K130" s="355"/>
      <c r="L130" s="162"/>
      <c r="M130" s="162"/>
      <c r="N130" s="162"/>
    </row>
    <row r="131" spans="1:14" s="163" customFormat="1" ht="13.5" customHeight="1" thickBot="1">
      <c r="A131" s="167"/>
      <c r="B131" s="168"/>
      <c r="C131" s="169"/>
      <c r="D131" s="361"/>
      <c r="E131" s="362"/>
      <c r="F131" s="356"/>
      <c r="G131" s="357"/>
      <c r="H131" s="358"/>
      <c r="I131" s="359"/>
      <c r="J131" s="358"/>
      <c r="K131" s="360"/>
      <c r="L131" s="162"/>
      <c r="M131" s="162"/>
      <c r="N131" s="162"/>
    </row>
  </sheetData>
  <mergeCells count="486">
    <mergeCell ref="D128:E129"/>
    <mergeCell ref="F128:G128"/>
    <mergeCell ref="H128:I128"/>
    <mergeCell ref="J128:K128"/>
    <mergeCell ref="F129:G129"/>
    <mergeCell ref="H129:I129"/>
    <mergeCell ref="J129:K129"/>
    <mergeCell ref="D130:E131"/>
    <mergeCell ref="F130:G130"/>
    <mergeCell ref="H130:I130"/>
    <mergeCell ref="J130:K130"/>
    <mergeCell ref="F131:G131"/>
    <mergeCell ref="H131:I131"/>
    <mergeCell ref="J131:K131"/>
    <mergeCell ref="B120:B129"/>
    <mergeCell ref="C120:C129"/>
    <mergeCell ref="D120:E121"/>
    <mergeCell ref="F120:G120"/>
    <mergeCell ref="H120:I120"/>
    <mergeCell ref="J120:K120"/>
    <mergeCell ref="F121:G121"/>
    <mergeCell ref="H121:I121"/>
    <mergeCell ref="J121:K121"/>
    <mergeCell ref="D122:E123"/>
    <mergeCell ref="F122:G122"/>
    <mergeCell ref="H122:I122"/>
    <mergeCell ref="J122:K122"/>
    <mergeCell ref="F123:G123"/>
    <mergeCell ref="H123:I123"/>
    <mergeCell ref="J123:K123"/>
    <mergeCell ref="D124:E125"/>
    <mergeCell ref="F124:G124"/>
    <mergeCell ref="H124:I124"/>
    <mergeCell ref="J124:K124"/>
    <mergeCell ref="F125:G125"/>
    <mergeCell ref="H125:I125"/>
    <mergeCell ref="J125:K125"/>
    <mergeCell ref="D126:E127"/>
    <mergeCell ref="F94:G94"/>
    <mergeCell ref="H94:I94"/>
    <mergeCell ref="J94:K94"/>
    <mergeCell ref="F95:G95"/>
    <mergeCell ref="H95:I95"/>
    <mergeCell ref="J95:K95"/>
    <mergeCell ref="D96:E97"/>
    <mergeCell ref="F96:G96"/>
    <mergeCell ref="H96:I96"/>
    <mergeCell ref="J96:K96"/>
    <mergeCell ref="F97:G97"/>
    <mergeCell ref="H97:I97"/>
    <mergeCell ref="J97:K97"/>
    <mergeCell ref="B88:B95"/>
    <mergeCell ref="C88:C95"/>
    <mergeCell ref="D88:E89"/>
    <mergeCell ref="F88:G88"/>
    <mergeCell ref="H88:I88"/>
    <mergeCell ref="J88:K88"/>
    <mergeCell ref="F89:G89"/>
    <mergeCell ref="H89:I89"/>
    <mergeCell ref="J89:K89"/>
    <mergeCell ref="D90:E91"/>
    <mergeCell ref="F90:G90"/>
    <mergeCell ref="H90:I90"/>
    <mergeCell ref="J90:K90"/>
    <mergeCell ref="F91:G91"/>
    <mergeCell ref="H91:I91"/>
    <mergeCell ref="J91:K91"/>
    <mergeCell ref="D92:E93"/>
    <mergeCell ref="F92:G92"/>
    <mergeCell ref="H92:I92"/>
    <mergeCell ref="J92:K92"/>
    <mergeCell ref="F93:G93"/>
    <mergeCell ref="H93:I93"/>
    <mergeCell ref="J93:K93"/>
    <mergeCell ref="D94:E95"/>
    <mergeCell ref="H87:I87"/>
    <mergeCell ref="J87:K87"/>
    <mergeCell ref="H84:I84"/>
    <mergeCell ref="J84:K84"/>
    <mergeCell ref="F85:G85"/>
    <mergeCell ref="H85:I85"/>
    <mergeCell ref="J85:K85"/>
    <mergeCell ref="D86:E87"/>
    <mergeCell ref="F86:G86"/>
    <mergeCell ref="H86:I86"/>
    <mergeCell ref="J86:K86"/>
    <mergeCell ref="F87:G87"/>
    <mergeCell ref="B78:B85"/>
    <mergeCell ref="C78:C85"/>
    <mergeCell ref="D78:E79"/>
    <mergeCell ref="F78:G78"/>
    <mergeCell ref="D80:E81"/>
    <mergeCell ref="F80:G80"/>
    <mergeCell ref="D82:E83"/>
    <mergeCell ref="H81:I81"/>
    <mergeCell ref="J81:K81"/>
    <mergeCell ref="H82:I82"/>
    <mergeCell ref="J82:K82"/>
    <mergeCell ref="H83:I83"/>
    <mergeCell ref="J83:K83"/>
    <mergeCell ref="D84:E85"/>
    <mergeCell ref="F84:G84"/>
    <mergeCell ref="H78:I78"/>
    <mergeCell ref="J78:K78"/>
    <mergeCell ref="F79:G79"/>
    <mergeCell ref="H79:I79"/>
    <mergeCell ref="J79:K79"/>
    <mergeCell ref="H80:I80"/>
    <mergeCell ref="J80:K80"/>
    <mergeCell ref="F81:G81"/>
    <mergeCell ref="F82:G82"/>
    <mergeCell ref="H70:I70"/>
    <mergeCell ref="J70:K70"/>
    <mergeCell ref="H74:I74"/>
    <mergeCell ref="J74:K74"/>
    <mergeCell ref="F75:G75"/>
    <mergeCell ref="H75:I75"/>
    <mergeCell ref="J75:K75"/>
    <mergeCell ref="D76:E77"/>
    <mergeCell ref="F76:G76"/>
    <mergeCell ref="H76:I76"/>
    <mergeCell ref="J76:K76"/>
    <mergeCell ref="F77:G77"/>
    <mergeCell ref="H77:I77"/>
    <mergeCell ref="J77:K77"/>
    <mergeCell ref="B68:B75"/>
    <mergeCell ref="C68:C75"/>
    <mergeCell ref="D68:E69"/>
    <mergeCell ref="F68:G68"/>
    <mergeCell ref="D70:E71"/>
    <mergeCell ref="F70:G70"/>
    <mergeCell ref="D72:E73"/>
    <mergeCell ref="F72:G73"/>
    <mergeCell ref="D74:E75"/>
    <mergeCell ref="F74:G74"/>
    <mergeCell ref="F71:G71"/>
    <mergeCell ref="F69:G69"/>
    <mergeCell ref="J3:K3"/>
    <mergeCell ref="D2:E2"/>
    <mergeCell ref="F2:G2"/>
    <mergeCell ref="H2:I2"/>
    <mergeCell ref="J2:K2"/>
    <mergeCell ref="D3:E3"/>
    <mergeCell ref="F3:G3"/>
    <mergeCell ref="H3:I3"/>
    <mergeCell ref="J5:K5"/>
    <mergeCell ref="D4:E4"/>
    <mergeCell ref="F4:G4"/>
    <mergeCell ref="H4:I4"/>
    <mergeCell ref="J4:K4"/>
    <mergeCell ref="D5:E5"/>
    <mergeCell ref="F5:G5"/>
    <mergeCell ref="H5:I5"/>
    <mergeCell ref="J7:K7"/>
    <mergeCell ref="D6:E6"/>
    <mergeCell ref="F6:G6"/>
    <mergeCell ref="H6:I6"/>
    <mergeCell ref="J6:K6"/>
    <mergeCell ref="D7:E7"/>
    <mergeCell ref="F7:G7"/>
    <mergeCell ref="H7:I7"/>
    <mergeCell ref="D8:E8"/>
    <mergeCell ref="F8:G8"/>
    <mergeCell ref="H8:I8"/>
    <mergeCell ref="J8:K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H21:I21"/>
    <mergeCell ref="J21:K21"/>
    <mergeCell ref="F22:G22"/>
    <mergeCell ref="H22:I22"/>
    <mergeCell ref="J22:K22"/>
    <mergeCell ref="F23:G23"/>
    <mergeCell ref="H23:I23"/>
    <mergeCell ref="J23:K23"/>
    <mergeCell ref="F18:G18"/>
    <mergeCell ref="H18:I18"/>
    <mergeCell ref="J18:K18"/>
    <mergeCell ref="F19:G19"/>
    <mergeCell ref="H19:I19"/>
    <mergeCell ref="J19:K19"/>
    <mergeCell ref="F20:G20"/>
    <mergeCell ref="H20:I20"/>
    <mergeCell ref="J20:K20"/>
    <mergeCell ref="H27:I27"/>
    <mergeCell ref="J27:K27"/>
    <mergeCell ref="F28:G28"/>
    <mergeCell ref="H28:I28"/>
    <mergeCell ref="J28:K28"/>
    <mergeCell ref="F29:G29"/>
    <mergeCell ref="H29:I29"/>
    <mergeCell ref="J29:K29"/>
    <mergeCell ref="F24:G24"/>
    <mergeCell ref="H24:I24"/>
    <mergeCell ref="J24:K24"/>
    <mergeCell ref="F25:G25"/>
    <mergeCell ref="H25:I25"/>
    <mergeCell ref="J25:K25"/>
    <mergeCell ref="F26:G26"/>
    <mergeCell ref="H26:I26"/>
    <mergeCell ref="J26:K26"/>
    <mergeCell ref="H33:I33"/>
    <mergeCell ref="J33:K33"/>
    <mergeCell ref="F34:G34"/>
    <mergeCell ref="H34:I34"/>
    <mergeCell ref="J34:K34"/>
    <mergeCell ref="F35:G35"/>
    <mergeCell ref="H35:I35"/>
    <mergeCell ref="J35:K35"/>
    <mergeCell ref="F30:G30"/>
    <mergeCell ref="H30:I30"/>
    <mergeCell ref="J30:K30"/>
    <mergeCell ref="F31:G31"/>
    <mergeCell ref="H31:I31"/>
    <mergeCell ref="J31:K31"/>
    <mergeCell ref="F32:G32"/>
    <mergeCell ref="H32:I32"/>
    <mergeCell ref="J32:K32"/>
    <mergeCell ref="H39:I39"/>
    <mergeCell ref="J39:K39"/>
    <mergeCell ref="F40:G40"/>
    <mergeCell ref="H40:I40"/>
    <mergeCell ref="J40:K40"/>
    <mergeCell ref="F41:G41"/>
    <mergeCell ref="H41:I41"/>
    <mergeCell ref="J41:K41"/>
    <mergeCell ref="F36:G36"/>
    <mergeCell ref="H36:I36"/>
    <mergeCell ref="J36:K36"/>
    <mergeCell ref="F37:G37"/>
    <mergeCell ref="H37:I37"/>
    <mergeCell ref="J37:K37"/>
    <mergeCell ref="F38:G38"/>
    <mergeCell ref="H38:I38"/>
    <mergeCell ref="J38:K38"/>
    <mergeCell ref="H45:I45"/>
    <mergeCell ref="J45:K45"/>
    <mergeCell ref="F46:G46"/>
    <mergeCell ref="H46:I46"/>
    <mergeCell ref="J46:K46"/>
    <mergeCell ref="F47:G47"/>
    <mergeCell ref="H47:I47"/>
    <mergeCell ref="J47:K47"/>
    <mergeCell ref="F42:G42"/>
    <mergeCell ref="H42:I42"/>
    <mergeCell ref="J42:K42"/>
    <mergeCell ref="F43:G43"/>
    <mergeCell ref="H43:I43"/>
    <mergeCell ref="J43:K43"/>
    <mergeCell ref="F44:G44"/>
    <mergeCell ref="H44:I44"/>
    <mergeCell ref="J44:K44"/>
    <mergeCell ref="H48:I48"/>
    <mergeCell ref="J48:K48"/>
    <mergeCell ref="F49:G49"/>
    <mergeCell ref="H49:I49"/>
    <mergeCell ref="J49:K49"/>
    <mergeCell ref="C34:C41"/>
    <mergeCell ref="C42:C49"/>
    <mergeCell ref="B3:B5"/>
    <mergeCell ref="B6:B9"/>
    <mergeCell ref="B10:B13"/>
    <mergeCell ref="B14:B17"/>
    <mergeCell ref="B18:B25"/>
    <mergeCell ref="B26:B33"/>
    <mergeCell ref="B34:B41"/>
    <mergeCell ref="B42:B49"/>
    <mergeCell ref="C3:C5"/>
    <mergeCell ref="C6:C9"/>
    <mergeCell ref="C10:C13"/>
    <mergeCell ref="C14:C17"/>
    <mergeCell ref="C18:C25"/>
    <mergeCell ref="C26:C33"/>
    <mergeCell ref="D40:E41"/>
    <mergeCell ref="D48:E49"/>
    <mergeCell ref="F45:G45"/>
    <mergeCell ref="D46:E47"/>
    <mergeCell ref="D42:E43"/>
    <mergeCell ref="D44:E45"/>
    <mergeCell ref="D18:E19"/>
    <mergeCell ref="D20:E21"/>
    <mergeCell ref="D22:E23"/>
    <mergeCell ref="D24:E25"/>
    <mergeCell ref="D56:E57"/>
    <mergeCell ref="F56:G56"/>
    <mergeCell ref="F54:G55"/>
    <mergeCell ref="D26:E27"/>
    <mergeCell ref="D28:E29"/>
    <mergeCell ref="D30:E31"/>
    <mergeCell ref="D32:E33"/>
    <mergeCell ref="D34:E35"/>
    <mergeCell ref="D36:E37"/>
    <mergeCell ref="D38:E39"/>
    <mergeCell ref="F53:G53"/>
    <mergeCell ref="F48:G48"/>
    <mergeCell ref="F39:G39"/>
    <mergeCell ref="F33:G33"/>
    <mergeCell ref="F27:G27"/>
    <mergeCell ref="F21:G21"/>
    <mergeCell ref="H53:I53"/>
    <mergeCell ref="J53:K53"/>
    <mergeCell ref="B50:B57"/>
    <mergeCell ref="C50:C57"/>
    <mergeCell ref="D50:E51"/>
    <mergeCell ref="F50:G50"/>
    <mergeCell ref="D52:E53"/>
    <mergeCell ref="F52:G52"/>
    <mergeCell ref="D54:E55"/>
    <mergeCell ref="F57:G57"/>
    <mergeCell ref="H57:I57"/>
    <mergeCell ref="J57:K57"/>
    <mergeCell ref="H50:I50"/>
    <mergeCell ref="J50:K50"/>
    <mergeCell ref="F51:G51"/>
    <mergeCell ref="H51:I51"/>
    <mergeCell ref="J51:K51"/>
    <mergeCell ref="H52:I52"/>
    <mergeCell ref="J52:K52"/>
    <mergeCell ref="H54:I54"/>
    <mergeCell ref="J54:K54"/>
    <mergeCell ref="H55:I55"/>
    <mergeCell ref="J55:K55"/>
    <mergeCell ref="H56:I56"/>
    <mergeCell ref="J56:K56"/>
    <mergeCell ref="B58:B65"/>
    <mergeCell ref="C58:C65"/>
    <mergeCell ref="D58:E59"/>
    <mergeCell ref="F58:G58"/>
    <mergeCell ref="D60:E61"/>
    <mergeCell ref="F60:G60"/>
    <mergeCell ref="D62:E63"/>
    <mergeCell ref="F62:G63"/>
    <mergeCell ref="D64:E65"/>
    <mergeCell ref="F64:G64"/>
    <mergeCell ref="H60:I60"/>
    <mergeCell ref="J60:K60"/>
    <mergeCell ref="F61:G61"/>
    <mergeCell ref="H61:I61"/>
    <mergeCell ref="J61:K61"/>
    <mergeCell ref="H58:I58"/>
    <mergeCell ref="J58:K58"/>
    <mergeCell ref="F59:G59"/>
    <mergeCell ref="H59:I59"/>
    <mergeCell ref="J59:K59"/>
    <mergeCell ref="H64:I64"/>
    <mergeCell ref="J64:K64"/>
    <mergeCell ref="F65:G65"/>
    <mergeCell ref="F83:G83"/>
    <mergeCell ref="H65:I65"/>
    <mergeCell ref="J65:K65"/>
    <mergeCell ref="H62:I62"/>
    <mergeCell ref="J62:K62"/>
    <mergeCell ref="H63:I63"/>
    <mergeCell ref="J63:K63"/>
    <mergeCell ref="D66:E67"/>
    <mergeCell ref="F66:G66"/>
    <mergeCell ref="H66:I66"/>
    <mergeCell ref="J66:K66"/>
    <mergeCell ref="F67:G67"/>
    <mergeCell ref="H67:I67"/>
    <mergeCell ref="J67:K67"/>
    <mergeCell ref="H71:I71"/>
    <mergeCell ref="J71:K71"/>
    <mergeCell ref="H72:I72"/>
    <mergeCell ref="J72:K72"/>
    <mergeCell ref="H73:I73"/>
    <mergeCell ref="J73:K73"/>
    <mergeCell ref="H68:I68"/>
    <mergeCell ref="J68:K68"/>
    <mergeCell ref="H69:I69"/>
    <mergeCell ref="J69:K69"/>
    <mergeCell ref="B98:B105"/>
    <mergeCell ref="C98:C105"/>
    <mergeCell ref="D98:E99"/>
    <mergeCell ref="F98:G98"/>
    <mergeCell ref="H98:I98"/>
    <mergeCell ref="J98:K98"/>
    <mergeCell ref="F99:G99"/>
    <mergeCell ref="H99:I99"/>
    <mergeCell ref="J99:K99"/>
    <mergeCell ref="D100:E101"/>
    <mergeCell ref="F100:G100"/>
    <mergeCell ref="H100:I100"/>
    <mergeCell ref="J100:K100"/>
    <mergeCell ref="F101:G101"/>
    <mergeCell ref="H101:I101"/>
    <mergeCell ref="J101:K101"/>
    <mergeCell ref="D102:E103"/>
    <mergeCell ref="F102:G102"/>
    <mergeCell ref="H102:I102"/>
    <mergeCell ref="J102:K102"/>
    <mergeCell ref="F103:G103"/>
    <mergeCell ref="H103:I103"/>
    <mergeCell ref="J103:K103"/>
    <mergeCell ref="D104:E105"/>
    <mergeCell ref="F104:G104"/>
    <mergeCell ref="H104:I104"/>
    <mergeCell ref="J104:K104"/>
    <mergeCell ref="F105:G105"/>
    <mergeCell ref="H105:I105"/>
    <mergeCell ref="J105:K105"/>
    <mergeCell ref="D106:E107"/>
    <mergeCell ref="F106:G106"/>
    <mergeCell ref="H106:I106"/>
    <mergeCell ref="J106:K106"/>
    <mergeCell ref="F107:G107"/>
    <mergeCell ref="H107:I107"/>
    <mergeCell ref="J107:K107"/>
    <mergeCell ref="B108:B117"/>
    <mergeCell ref="C108:C117"/>
    <mergeCell ref="D108:E109"/>
    <mergeCell ref="F108:G108"/>
    <mergeCell ref="H108:I108"/>
    <mergeCell ref="J108:K108"/>
    <mergeCell ref="F109:G109"/>
    <mergeCell ref="H109:I109"/>
    <mergeCell ref="J109:K109"/>
    <mergeCell ref="D110:E111"/>
    <mergeCell ref="F110:G110"/>
    <mergeCell ref="H110:I110"/>
    <mergeCell ref="J110:K110"/>
    <mergeCell ref="F111:G111"/>
    <mergeCell ref="H111:I111"/>
    <mergeCell ref="J111:K111"/>
    <mergeCell ref="D112:E113"/>
    <mergeCell ref="F112:G112"/>
    <mergeCell ref="H112:I112"/>
    <mergeCell ref="J112:K112"/>
    <mergeCell ref="F113:G113"/>
    <mergeCell ref="H113:I113"/>
    <mergeCell ref="J113:K113"/>
    <mergeCell ref="D116:E117"/>
    <mergeCell ref="D114:E115"/>
    <mergeCell ref="F116:G116"/>
    <mergeCell ref="H116:I116"/>
    <mergeCell ref="J116:K116"/>
    <mergeCell ref="F117:G117"/>
    <mergeCell ref="H117:I117"/>
    <mergeCell ref="J117:K117"/>
    <mergeCell ref="D118:E119"/>
    <mergeCell ref="F118:G118"/>
    <mergeCell ref="H118:I118"/>
    <mergeCell ref="J118:K118"/>
    <mergeCell ref="F119:G119"/>
    <mergeCell ref="H119:I119"/>
    <mergeCell ref="J119:K119"/>
    <mergeCell ref="F114:G114"/>
    <mergeCell ref="H114:I114"/>
    <mergeCell ref="J114:K114"/>
    <mergeCell ref="F115:G115"/>
    <mergeCell ref="H115:I115"/>
    <mergeCell ref="J115:K115"/>
  </mergeCells>
  <phoneticPr fontId="3"/>
  <pageMargins left="0.69861111111111107" right="0.69861111111111107" top="0.75" bottom="0.75" header="0.3" footer="0.3"/>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512"/>
  <sheetViews>
    <sheetView topLeftCell="A484" workbookViewId="0">
      <selection activeCell="N484" sqref="C1:N1048576"/>
    </sheetView>
  </sheetViews>
  <sheetFormatPr defaultColWidth="16.125" defaultRowHeight="13.5"/>
  <cols>
    <col min="1" max="1" width="8" style="243" customWidth="1"/>
    <col min="2" max="2" width="7.125" style="243" customWidth="1"/>
    <col min="3" max="9" width="1.875" style="243" hidden="1" customWidth="1"/>
    <col min="10" max="11" width="1.875" style="105" hidden="1" customWidth="1"/>
    <col min="12" max="14" width="1.875" style="243" hidden="1" customWidth="1"/>
    <col min="15" max="15" width="7.125" style="243" customWidth="1"/>
    <col min="16" max="19" width="4.75" style="243" customWidth="1"/>
    <col min="20" max="256" width="16.125" style="243"/>
    <col min="257" max="257" width="8" style="243" customWidth="1"/>
    <col min="258" max="258" width="6" style="243" customWidth="1"/>
    <col min="259" max="259" width="8.75" style="243" customWidth="1"/>
    <col min="260" max="260" width="8.375" style="243" customWidth="1"/>
    <col min="261" max="261" width="4.75" style="243" customWidth="1"/>
    <col min="262" max="262" width="7.375" style="243" customWidth="1"/>
    <col min="263" max="263" width="11.125" style="243" customWidth="1"/>
    <col min="264" max="264" width="19.75" style="243" customWidth="1"/>
    <col min="265" max="265" width="4.75" style="243" customWidth="1"/>
    <col min="266" max="266" width="8.875" style="243" customWidth="1"/>
    <col min="267" max="267" width="4.75" style="243" customWidth="1"/>
    <col min="268" max="268" width="6" style="243" customWidth="1"/>
    <col min="269" max="275" width="4.75" style="243" customWidth="1"/>
    <col min="276" max="512" width="16.125" style="243"/>
    <col min="513" max="513" width="8" style="243" customWidth="1"/>
    <col min="514" max="514" width="6" style="243" customWidth="1"/>
    <col min="515" max="515" width="8.75" style="243" customWidth="1"/>
    <col min="516" max="516" width="8.375" style="243" customWidth="1"/>
    <col min="517" max="517" width="4.75" style="243" customWidth="1"/>
    <col min="518" max="518" width="7.375" style="243" customWidth="1"/>
    <col min="519" max="519" width="11.125" style="243" customWidth="1"/>
    <col min="520" max="520" width="19.75" style="243" customWidth="1"/>
    <col min="521" max="521" width="4.75" style="243" customWidth="1"/>
    <col min="522" max="522" width="8.875" style="243" customWidth="1"/>
    <col min="523" max="523" width="4.75" style="243" customWidth="1"/>
    <col min="524" max="524" width="6" style="243" customWidth="1"/>
    <col min="525" max="531" width="4.75" style="243" customWidth="1"/>
    <col min="532" max="768" width="16.125" style="243"/>
    <col min="769" max="769" width="8" style="243" customWidth="1"/>
    <col min="770" max="770" width="6" style="243" customWidth="1"/>
    <col min="771" max="771" width="8.75" style="243" customWidth="1"/>
    <col min="772" max="772" width="8.375" style="243" customWidth="1"/>
    <col min="773" max="773" width="4.75" style="243" customWidth="1"/>
    <col min="774" max="774" width="7.375" style="243" customWidth="1"/>
    <col min="775" max="775" width="11.125" style="243" customWidth="1"/>
    <col min="776" max="776" width="19.75" style="243" customWidth="1"/>
    <col min="777" max="777" width="4.75" style="243" customWidth="1"/>
    <col min="778" max="778" width="8.875" style="243" customWidth="1"/>
    <col min="779" max="779" width="4.75" style="243" customWidth="1"/>
    <col min="780" max="780" width="6" style="243" customWidth="1"/>
    <col min="781" max="787" width="4.75" style="243" customWidth="1"/>
    <col min="788" max="1024" width="16.125" style="243"/>
    <col min="1025" max="1025" width="8" style="243" customWidth="1"/>
    <col min="1026" max="1026" width="6" style="243" customWidth="1"/>
    <col min="1027" max="1027" width="8.75" style="243" customWidth="1"/>
    <col min="1028" max="1028" width="8.375" style="243" customWidth="1"/>
    <col min="1029" max="1029" width="4.75" style="243" customWidth="1"/>
    <col min="1030" max="1030" width="7.375" style="243" customWidth="1"/>
    <col min="1031" max="1031" width="11.125" style="243" customWidth="1"/>
    <col min="1032" max="1032" width="19.75" style="243" customWidth="1"/>
    <col min="1033" max="1033" width="4.75" style="243" customWidth="1"/>
    <col min="1034" max="1034" width="8.875" style="243" customWidth="1"/>
    <col min="1035" max="1035" width="4.75" style="243" customWidth="1"/>
    <col min="1036" max="1036" width="6" style="243" customWidth="1"/>
    <col min="1037" max="1043" width="4.75" style="243" customWidth="1"/>
    <col min="1044" max="1280" width="16.125" style="243"/>
    <col min="1281" max="1281" width="8" style="243" customWidth="1"/>
    <col min="1282" max="1282" width="6" style="243" customWidth="1"/>
    <col min="1283" max="1283" width="8.75" style="243" customWidth="1"/>
    <col min="1284" max="1284" width="8.375" style="243" customWidth="1"/>
    <col min="1285" max="1285" width="4.75" style="243" customWidth="1"/>
    <col min="1286" max="1286" width="7.375" style="243" customWidth="1"/>
    <col min="1287" max="1287" width="11.125" style="243" customWidth="1"/>
    <col min="1288" max="1288" width="19.75" style="243" customWidth="1"/>
    <col min="1289" max="1289" width="4.75" style="243" customWidth="1"/>
    <col min="1290" max="1290" width="8.875" style="243" customWidth="1"/>
    <col min="1291" max="1291" width="4.75" style="243" customWidth="1"/>
    <col min="1292" max="1292" width="6" style="243" customWidth="1"/>
    <col min="1293" max="1299" width="4.75" style="243" customWidth="1"/>
    <col min="1300" max="1536" width="16.125" style="243"/>
    <col min="1537" max="1537" width="8" style="243" customWidth="1"/>
    <col min="1538" max="1538" width="6" style="243" customWidth="1"/>
    <col min="1539" max="1539" width="8.75" style="243" customWidth="1"/>
    <col min="1540" max="1540" width="8.375" style="243" customWidth="1"/>
    <col min="1541" max="1541" width="4.75" style="243" customWidth="1"/>
    <col min="1542" max="1542" width="7.375" style="243" customWidth="1"/>
    <col min="1543" max="1543" width="11.125" style="243" customWidth="1"/>
    <col min="1544" max="1544" width="19.75" style="243" customWidth="1"/>
    <col min="1545" max="1545" width="4.75" style="243" customWidth="1"/>
    <col min="1546" max="1546" width="8.875" style="243" customWidth="1"/>
    <col min="1547" max="1547" width="4.75" style="243" customWidth="1"/>
    <col min="1548" max="1548" width="6" style="243" customWidth="1"/>
    <col min="1549" max="1555" width="4.75" style="243" customWidth="1"/>
    <col min="1556" max="1792" width="16.125" style="243"/>
    <col min="1793" max="1793" width="8" style="243" customWidth="1"/>
    <col min="1794" max="1794" width="6" style="243" customWidth="1"/>
    <col min="1795" max="1795" width="8.75" style="243" customWidth="1"/>
    <col min="1796" max="1796" width="8.375" style="243" customWidth="1"/>
    <col min="1797" max="1797" width="4.75" style="243" customWidth="1"/>
    <col min="1798" max="1798" width="7.375" style="243" customWidth="1"/>
    <col min="1799" max="1799" width="11.125" style="243" customWidth="1"/>
    <col min="1800" max="1800" width="19.75" style="243" customWidth="1"/>
    <col min="1801" max="1801" width="4.75" style="243" customWidth="1"/>
    <col min="1802" max="1802" width="8.875" style="243" customWidth="1"/>
    <col min="1803" max="1803" width="4.75" style="243" customWidth="1"/>
    <col min="1804" max="1804" width="6" style="243" customWidth="1"/>
    <col min="1805" max="1811" width="4.75" style="243" customWidth="1"/>
    <col min="1812" max="2048" width="16.125" style="243"/>
    <col min="2049" max="2049" width="8" style="243" customWidth="1"/>
    <col min="2050" max="2050" width="6" style="243" customWidth="1"/>
    <col min="2051" max="2051" width="8.75" style="243" customWidth="1"/>
    <col min="2052" max="2052" width="8.375" style="243" customWidth="1"/>
    <col min="2053" max="2053" width="4.75" style="243" customWidth="1"/>
    <col min="2054" max="2054" width="7.375" style="243" customWidth="1"/>
    <col min="2055" max="2055" width="11.125" style="243" customWidth="1"/>
    <col min="2056" max="2056" width="19.75" style="243" customWidth="1"/>
    <col min="2057" max="2057" width="4.75" style="243" customWidth="1"/>
    <col min="2058" max="2058" width="8.875" style="243" customWidth="1"/>
    <col min="2059" max="2059" width="4.75" style="243" customWidth="1"/>
    <col min="2060" max="2060" width="6" style="243" customWidth="1"/>
    <col min="2061" max="2067" width="4.75" style="243" customWidth="1"/>
    <col min="2068" max="2304" width="16.125" style="243"/>
    <col min="2305" max="2305" width="8" style="243" customWidth="1"/>
    <col min="2306" max="2306" width="6" style="243" customWidth="1"/>
    <col min="2307" max="2307" width="8.75" style="243" customWidth="1"/>
    <col min="2308" max="2308" width="8.375" style="243" customWidth="1"/>
    <col min="2309" max="2309" width="4.75" style="243" customWidth="1"/>
    <col min="2310" max="2310" width="7.375" style="243" customWidth="1"/>
    <col min="2311" max="2311" width="11.125" style="243" customWidth="1"/>
    <col min="2312" max="2312" width="19.75" style="243" customWidth="1"/>
    <col min="2313" max="2313" width="4.75" style="243" customWidth="1"/>
    <col min="2314" max="2314" width="8.875" style="243" customWidth="1"/>
    <col min="2315" max="2315" width="4.75" style="243" customWidth="1"/>
    <col min="2316" max="2316" width="6" style="243" customWidth="1"/>
    <col min="2317" max="2323" width="4.75" style="243" customWidth="1"/>
    <col min="2324" max="2560" width="16.125" style="243"/>
    <col min="2561" max="2561" width="8" style="243" customWidth="1"/>
    <col min="2562" max="2562" width="6" style="243" customWidth="1"/>
    <col min="2563" max="2563" width="8.75" style="243" customWidth="1"/>
    <col min="2564" max="2564" width="8.375" style="243" customWidth="1"/>
    <col min="2565" max="2565" width="4.75" style="243" customWidth="1"/>
    <col min="2566" max="2566" width="7.375" style="243" customWidth="1"/>
    <col min="2567" max="2567" width="11.125" style="243" customWidth="1"/>
    <col min="2568" max="2568" width="19.75" style="243" customWidth="1"/>
    <col min="2569" max="2569" width="4.75" style="243" customWidth="1"/>
    <col min="2570" max="2570" width="8.875" style="243" customWidth="1"/>
    <col min="2571" max="2571" width="4.75" style="243" customWidth="1"/>
    <col min="2572" max="2572" width="6" style="243" customWidth="1"/>
    <col min="2573" max="2579" width="4.75" style="243" customWidth="1"/>
    <col min="2580" max="2816" width="16.125" style="243"/>
    <col min="2817" max="2817" width="8" style="243" customWidth="1"/>
    <col min="2818" max="2818" width="6" style="243" customWidth="1"/>
    <col min="2819" max="2819" width="8.75" style="243" customWidth="1"/>
    <col min="2820" max="2820" width="8.375" style="243" customWidth="1"/>
    <col min="2821" max="2821" width="4.75" style="243" customWidth="1"/>
    <col min="2822" max="2822" width="7.375" style="243" customWidth="1"/>
    <col min="2823" max="2823" width="11.125" style="243" customWidth="1"/>
    <col min="2824" max="2824" width="19.75" style="243" customWidth="1"/>
    <col min="2825" max="2825" width="4.75" style="243" customWidth="1"/>
    <col min="2826" max="2826" width="8.875" style="243" customWidth="1"/>
    <col min="2827" max="2827" width="4.75" style="243" customWidth="1"/>
    <col min="2828" max="2828" width="6" style="243" customWidth="1"/>
    <col min="2829" max="2835" width="4.75" style="243" customWidth="1"/>
    <col min="2836" max="3072" width="16.125" style="243"/>
    <col min="3073" max="3073" width="8" style="243" customWidth="1"/>
    <col min="3074" max="3074" width="6" style="243" customWidth="1"/>
    <col min="3075" max="3075" width="8.75" style="243" customWidth="1"/>
    <col min="3076" max="3076" width="8.375" style="243" customWidth="1"/>
    <col min="3077" max="3077" width="4.75" style="243" customWidth="1"/>
    <col min="3078" max="3078" width="7.375" style="243" customWidth="1"/>
    <col min="3079" max="3079" width="11.125" style="243" customWidth="1"/>
    <col min="3080" max="3080" width="19.75" style="243" customWidth="1"/>
    <col min="3081" max="3081" width="4.75" style="243" customWidth="1"/>
    <col min="3082" max="3082" width="8.875" style="243" customWidth="1"/>
    <col min="3083" max="3083" width="4.75" style="243" customWidth="1"/>
    <col min="3084" max="3084" width="6" style="243" customWidth="1"/>
    <col min="3085" max="3091" width="4.75" style="243" customWidth="1"/>
    <col min="3092" max="3328" width="16.125" style="243"/>
    <col min="3329" max="3329" width="8" style="243" customWidth="1"/>
    <col min="3330" max="3330" width="6" style="243" customWidth="1"/>
    <col min="3331" max="3331" width="8.75" style="243" customWidth="1"/>
    <col min="3332" max="3332" width="8.375" style="243" customWidth="1"/>
    <col min="3333" max="3333" width="4.75" style="243" customWidth="1"/>
    <col min="3334" max="3334" width="7.375" style="243" customWidth="1"/>
    <col min="3335" max="3335" width="11.125" style="243" customWidth="1"/>
    <col min="3336" max="3336" width="19.75" style="243" customWidth="1"/>
    <col min="3337" max="3337" width="4.75" style="243" customWidth="1"/>
    <col min="3338" max="3338" width="8.875" style="243" customWidth="1"/>
    <col min="3339" max="3339" width="4.75" style="243" customWidth="1"/>
    <col min="3340" max="3340" width="6" style="243" customWidth="1"/>
    <col min="3341" max="3347" width="4.75" style="243" customWidth="1"/>
    <col min="3348" max="3584" width="16.125" style="243"/>
    <col min="3585" max="3585" width="8" style="243" customWidth="1"/>
    <col min="3586" max="3586" width="6" style="243" customWidth="1"/>
    <col min="3587" max="3587" width="8.75" style="243" customWidth="1"/>
    <col min="3588" max="3588" width="8.375" style="243" customWidth="1"/>
    <col min="3589" max="3589" width="4.75" style="243" customWidth="1"/>
    <col min="3590" max="3590" width="7.375" style="243" customWidth="1"/>
    <col min="3591" max="3591" width="11.125" style="243" customWidth="1"/>
    <col min="3592" max="3592" width="19.75" style="243" customWidth="1"/>
    <col min="3593" max="3593" width="4.75" style="243" customWidth="1"/>
    <col min="3594" max="3594" width="8.875" style="243" customWidth="1"/>
    <col min="3595" max="3595" width="4.75" style="243" customWidth="1"/>
    <col min="3596" max="3596" width="6" style="243" customWidth="1"/>
    <col min="3597" max="3603" width="4.75" style="243" customWidth="1"/>
    <col min="3604" max="3840" width="16.125" style="243"/>
    <col min="3841" max="3841" width="8" style="243" customWidth="1"/>
    <col min="3842" max="3842" width="6" style="243" customWidth="1"/>
    <col min="3843" max="3843" width="8.75" style="243" customWidth="1"/>
    <col min="3844" max="3844" width="8.375" style="243" customWidth="1"/>
    <col min="3845" max="3845" width="4.75" style="243" customWidth="1"/>
    <col min="3846" max="3846" width="7.375" style="243" customWidth="1"/>
    <col min="3847" max="3847" width="11.125" style="243" customWidth="1"/>
    <col min="3848" max="3848" width="19.75" style="243" customWidth="1"/>
    <col min="3849" max="3849" width="4.75" style="243" customWidth="1"/>
    <col min="3850" max="3850" width="8.875" style="243" customWidth="1"/>
    <col min="3851" max="3851" width="4.75" style="243" customWidth="1"/>
    <col min="3852" max="3852" width="6" style="243" customWidth="1"/>
    <col min="3853" max="3859" width="4.75" style="243" customWidth="1"/>
    <col min="3860" max="4096" width="16.125" style="243"/>
    <col min="4097" max="4097" width="8" style="243" customWidth="1"/>
    <col min="4098" max="4098" width="6" style="243" customWidth="1"/>
    <col min="4099" max="4099" width="8.75" style="243" customWidth="1"/>
    <col min="4100" max="4100" width="8.375" style="243" customWidth="1"/>
    <col min="4101" max="4101" width="4.75" style="243" customWidth="1"/>
    <col min="4102" max="4102" width="7.375" style="243" customWidth="1"/>
    <col min="4103" max="4103" width="11.125" style="243" customWidth="1"/>
    <col min="4104" max="4104" width="19.75" style="243" customWidth="1"/>
    <col min="4105" max="4105" width="4.75" style="243" customWidth="1"/>
    <col min="4106" max="4106" width="8.875" style="243" customWidth="1"/>
    <col min="4107" max="4107" width="4.75" style="243" customWidth="1"/>
    <col min="4108" max="4108" width="6" style="243" customWidth="1"/>
    <col min="4109" max="4115" width="4.75" style="243" customWidth="1"/>
    <col min="4116" max="4352" width="16.125" style="243"/>
    <col min="4353" max="4353" width="8" style="243" customWidth="1"/>
    <col min="4354" max="4354" width="6" style="243" customWidth="1"/>
    <col min="4355" max="4355" width="8.75" style="243" customWidth="1"/>
    <col min="4356" max="4356" width="8.375" style="243" customWidth="1"/>
    <col min="4357" max="4357" width="4.75" style="243" customWidth="1"/>
    <col min="4358" max="4358" width="7.375" style="243" customWidth="1"/>
    <col min="4359" max="4359" width="11.125" style="243" customWidth="1"/>
    <col min="4360" max="4360" width="19.75" style="243" customWidth="1"/>
    <col min="4361" max="4361" width="4.75" style="243" customWidth="1"/>
    <col min="4362" max="4362" width="8.875" style="243" customWidth="1"/>
    <col min="4363" max="4363" width="4.75" style="243" customWidth="1"/>
    <col min="4364" max="4364" width="6" style="243" customWidth="1"/>
    <col min="4365" max="4371" width="4.75" style="243" customWidth="1"/>
    <col min="4372" max="4608" width="16.125" style="243"/>
    <col min="4609" max="4609" width="8" style="243" customWidth="1"/>
    <col min="4610" max="4610" width="6" style="243" customWidth="1"/>
    <col min="4611" max="4611" width="8.75" style="243" customWidth="1"/>
    <col min="4612" max="4612" width="8.375" style="243" customWidth="1"/>
    <col min="4613" max="4613" width="4.75" style="243" customWidth="1"/>
    <col min="4614" max="4614" width="7.375" style="243" customWidth="1"/>
    <col min="4615" max="4615" width="11.125" style="243" customWidth="1"/>
    <col min="4616" max="4616" width="19.75" style="243" customWidth="1"/>
    <col min="4617" max="4617" width="4.75" style="243" customWidth="1"/>
    <col min="4618" max="4618" width="8.875" style="243" customWidth="1"/>
    <col min="4619" max="4619" width="4.75" style="243" customWidth="1"/>
    <col min="4620" max="4620" width="6" style="243" customWidth="1"/>
    <col min="4621" max="4627" width="4.75" style="243" customWidth="1"/>
    <col min="4628" max="4864" width="16.125" style="243"/>
    <col min="4865" max="4865" width="8" style="243" customWidth="1"/>
    <col min="4866" max="4866" width="6" style="243" customWidth="1"/>
    <col min="4867" max="4867" width="8.75" style="243" customWidth="1"/>
    <col min="4868" max="4868" width="8.375" style="243" customWidth="1"/>
    <col min="4869" max="4869" width="4.75" style="243" customWidth="1"/>
    <col min="4870" max="4870" width="7.375" style="243" customWidth="1"/>
    <col min="4871" max="4871" width="11.125" style="243" customWidth="1"/>
    <col min="4872" max="4872" width="19.75" style="243" customWidth="1"/>
    <col min="4873" max="4873" width="4.75" style="243" customWidth="1"/>
    <col min="4874" max="4874" width="8.875" style="243" customWidth="1"/>
    <col min="4875" max="4875" width="4.75" style="243" customWidth="1"/>
    <col min="4876" max="4876" width="6" style="243" customWidth="1"/>
    <col min="4877" max="4883" width="4.75" style="243" customWidth="1"/>
    <col min="4884" max="5120" width="16.125" style="243"/>
    <col min="5121" max="5121" width="8" style="243" customWidth="1"/>
    <col min="5122" max="5122" width="6" style="243" customWidth="1"/>
    <col min="5123" max="5123" width="8.75" style="243" customWidth="1"/>
    <col min="5124" max="5124" width="8.375" style="243" customWidth="1"/>
    <col min="5125" max="5125" width="4.75" style="243" customWidth="1"/>
    <col min="5126" max="5126" width="7.375" style="243" customWidth="1"/>
    <col min="5127" max="5127" width="11.125" style="243" customWidth="1"/>
    <col min="5128" max="5128" width="19.75" style="243" customWidth="1"/>
    <col min="5129" max="5129" width="4.75" style="243" customWidth="1"/>
    <col min="5130" max="5130" width="8.875" style="243" customWidth="1"/>
    <col min="5131" max="5131" width="4.75" style="243" customWidth="1"/>
    <col min="5132" max="5132" width="6" style="243" customWidth="1"/>
    <col min="5133" max="5139" width="4.75" style="243" customWidth="1"/>
    <col min="5140" max="5376" width="16.125" style="243"/>
    <col min="5377" max="5377" width="8" style="243" customWidth="1"/>
    <col min="5378" max="5378" width="6" style="243" customWidth="1"/>
    <col min="5379" max="5379" width="8.75" style="243" customWidth="1"/>
    <col min="5380" max="5380" width="8.375" style="243" customWidth="1"/>
    <col min="5381" max="5381" width="4.75" style="243" customWidth="1"/>
    <col min="5382" max="5382" width="7.375" style="243" customWidth="1"/>
    <col min="5383" max="5383" width="11.125" style="243" customWidth="1"/>
    <col min="5384" max="5384" width="19.75" style="243" customWidth="1"/>
    <col min="5385" max="5385" width="4.75" style="243" customWidth="1"/>
    <col min="5386" max="5386" width="8.875" style="243" customWidth="1"/>
    <col min="5387" max="5387" width="4.75" style="243" customWidth="1"/>
    <col min="5388" max="5388" width="6" style="243" customWidth="1"/>
    <col min="5389" max="5395" width="4.75" style="243" customWidth="1"/>
    <col min="5396" max="5632" width="16.125" style="243"/>
    <col min="5633" max="5633" width="8" style="243" customWidth="1"/>
    <col min="5634" max="5634" width="6" style="243" customWidth="1"/>
    <col min="5635" max="5635" width="8.75" style="243" customWidth="1"/>
    <col min="5636" max="5636" width="8.375" style="243" customWidth="1"/>
    <col min="5637" max="5637" width="4.75" style="243" customWidth="1"/>
    <col min="5638" max="5638" width="7.375" style="243" customWidth="1"/>
    <col min="5639" max="5639" width="11.125" style="243" customWidth="1"/>
    <col min="5640" max="5640" width="19.75" style="243" customWidth="1"/>
    <col min="5641" max="5641" width="4.75" style="243" customWidth="1"/>
    <col min="5642" max="5642" width="8.875" style="243" customWidth="1"/>
    <col min="5643" max="5643" width="4.75" style="243" customWidth="1"/>
    <col min="5644" max="5644" width="6" style="243" customWidth="1"/>
    <col min="5645" max="5651" width="4.75" style="243" customWidth="1"/>
    <col min="5652" max="5888" width="16.125" style="243"/>
    <col min="5889" max="5889" width="8" style="243" customWidth="1"/>
    <col min="5890" max="5890" width="6" style="243" customWidth="1"/>
    <col min="5891" max="5891" width="8.75" style="243" customWidth="1"/>
    <col min="5892" max="5892" width="8.375" style="243" customWidth="1"/>
    <col min="5893" max="5893" width="4.75" style="243" customWidth="1"/>
    <col min="5894" max="5894" width="7.375" style="243" customWidth="1"/>
    <col min="5895" max="5895" width="11.125" style="243" customWidth="1"/>
    <col min="5896" max="5896" width="19.75" style="243" customWidth="1"/>
    <col min="5897" max="5897" width="4.75" style="243" customWidth="1"/>
    <col min="5898" max="5898" width="8.875" style="243" customWidth="1"/>
    <col min="5899" max="5899" width="4.75" style="243" customWidth="1"/>
    <col min="5900" max="5900" width="6" style="243" customWidth="1"/>
    <col min="5901" max="5907" width="4.75" style="243" customWidth="1"/>
    <col min="5908" max="6144" width="16.125" style="243"/>
    <col min="6145" max="6145" width="8" style="243" customWidth="1"/>
    <col min="6146" max="6146" width="6" style="243" customWidth="1"/>
    <col min="6147" max="6147" width="8.75" style="243" customWidth="1"/>
    <col min="6148" max="6148" width="8.375" style="243" customWidth="1"/>
    <col min="6149" max="6149" width="4.75" style="243" customWidth="1"/>
    <col min="6150" max="6150" width="7.375" style="243" customWidth="1"/>
    <col min="6151" max="6151" width="11.125" style="243" customWidth="1"/>
    <col min="6152" max="6152" width="19.75" style="243" customWidth="1"/>
    <col min="6153" max="6153" width="4.75" style="243" customWidth="1"/>
    <col min="6154" max="6154" width="8.875" style="243" customWidth="1"/>
    <col min="6155" max="6155" width="4.75" style="243" customWidth="1"/>
    <col min="6156" max="6156" width="6" style="243" customWidth="1"/>
    <col min="6157" max="6163" width="4.75" style="243" customWidth="1"/>
    <col min="6164" max="6400" width="16.125" style="243"/>
    <col min="6401" max="6401" width="8" style="243" customWidth="1"/>
    <col min="6402" max="6402" width="6" style="243" customWidth="1"/>
    <col min="6403" max="6403" width="8.75" style="243" customWidth="1"/>
    <col min="6404" max="6404" width="8.375" style="243" customWidth="1"/>
    <col min="6405" max="6405" width="4.75" style="243" customWidth="1"/>
    <col min="6406" max="6406" width="7.375" style="243" customWidth="1"/>
    <col min="6407" max="6407" width="11.125" style="243" customWidth="1"/>
    <col min="6408" max="6408" width="19.75" style="243" customWidth="1"/>
    <col min="6409" max="6409" width="4.75" style="243" customWidth="1"/>
    <col min="6410" max="6410" width="8.875" style="243" customWidth="1"/>
    <col min="6411" max="6411" width="4.75" style="243" customWidth="1"/>
    <col min="6412" max="6412" width="6" style="243" customWidth="1"/>
    <col min="6413" max="6419" width="4.75" style="243" customWidth="1"/>
    <col min="6420" max="6656" width="16.125" style="243"/>
    <col min="6657" max="6657" width="8" style="243" customWidth="1"/>
    <col min="6658" max="6658" width="6" style="243" customWidth="1"/>
    <col min="6659" max="6659" width="8.75" style="243" customWidth="1"/>
    <col min="6660" max="6660" width="8.375" style="243" customWidth="1"/>
    <col min="6661" max="6661" width="4.75" style="243" customWidth="1"/>
    <col min="6662" max="6662" width="7.375" style="243" customWidth="1"/>
    <col min="6663" max="6663" width="11.125" style="243" customWidth="1"/>
    <col min="6664" max="6664" width="19.75" style="243" customWidth="1"/>
    <col min="6665" max="6665" width="4.75" style="243" customWidth="1"/>
    <col min="6666" max="6666" width="8.875" style="243" customWidth="1"/>
    <col min="6667" max="6667" width="4.75" style="243" customWidth="1"/>
    <col min="6668" max="6668" width="6" style="243" customWidth="1"/>
    <col min="6669" max="6675" width="4.75" style="243" customWidth="1"/>
    <col min="6676" max="6912" width="16.125" style="243"/>
    <col min="6913" max="6913" width="8" style="243" customWidth="1"/>
    <col min="6914" max="6914" width="6" style="243" customWidth="1"/>
    <col min="6915" max="6915" width="8.75" style="243" customWidth="1"/>
    <col min="6916" max="6916" width="8.375" style="243" customWidth="1"/>
    <col min="6917" max="6917" width="4.75" style="243" customWidth="1"/>
    <col min="6918" max="6918" width="7.375" style="243" customWidth="1"/>
    <col min="6919" max="6919" width="11.125" style="243" customWidth="1"/>
    <col min="6920" max="6920" width="19.75" style="243" customWidth="1"/>
    <col min="6921" max="6921" width="4.75" style="243" customWidth="1"/>
    <col min="6922" max="6922" width="8.875" style="243" customWidth="1"/>
    <col min="6923" max="6923" width="4.75" style="243" customWidth="1"/>
    <col min="6924" max="6924" width="6" style="243" customWidth="1"/>
    <col min="6925" max="6931" width="4.75" style="243" customWidth="1"/>
    <col min="6932" max="7168" width="16.125" style="243"/>
    <col min="7169" max="7169" width="8" style="243" customWidth="1"/>
    <col min="7170" max="7170" width="6" style="243" customWidth="1"/>
    <col min="7171" max="7171" width="8.75" style="243" customWidth="1"/>
    <col min="7172" max="7172" width="8.375" style="243" customWidth="1"/>
    <col min="7173" max="7173" width="4.75" style="243" customWidth="1"/>
    <col min="7174" max="7174" width="7.375" style="243" customWidth="1"/>
    <col min="7175" max="7175" width="11.125" style="243" customWidth="1"/>
    <col min="7176" max="7176" width="19.75" style="243" customWidth="1"/>
    <col min="7177" max="7177" width="4.75" style="243" customWidth="1"/>
    <col min="7178" max="7178" width="8.875" style="243" customWidth="1"/>
    <col min="7179" max="7179" width="4.75" style="243" customWidth="1"/>
    <col min="7180" max="7180" width="6" style="243" customWidth="1"/>
    <col min="7181" max="7187" width="4.75" style="243" customWidth="1"/>
    <col min="7188" max="7424" width="16.125" style="243"/>
    <col min="7425" max="7425" width="8" style="243" customWidth="1"/>
    <col min="7426" max="7426" width="6" style="243" customWidth="1"/>
    <col min="7427" max="7427" width="8.75" style="243" customWidth="1"/>
    <col min="7428" max="7428" width="8.375" style="243" customWidth="1"/>
    <col min="7429" max="7429" width="4.75" style="243" customWidth="1"/>
    <col min="7430" max="7430" width="7.375" style="243" customWidth="1"/>
    <col min="7431" max="7431" width="11.125" style="243" customWidth="1"/>
    <col min="7432" max="7432" width="19.75" style="243" customWidth="1"/>
    <col min="7433" max="7433" width="4.75" style="243" customWidth="1"/>
    <col min="7434" max="7434" width="8.875" style="243" customWidth="1"/>
    <col min="7435" max="7435" width="4.75" style="243" customWidth="1"/>
    <col min="7436" max="7436" width="6" style="243" customWidth="1"/>
    <col min="7437" max="7443" width="4.75" style="243" customWidth="1"/>
    <col min="7444" max="7680" width="16.125" style="243"/>
    <col min="7681" max="7681" width="8" style="243" customWidth="1"/>
    <col min="7682" max="7682" width="6" style="243" customWidth="1"/>
    <col min="7683" max="7683" width="8.75" style="243" customWidth="1"/>
    <col min="7684" max="7684" width="8.375" style="243" customWidth="1"/>
    <col min="7685" max="7685" width="4.75" style="243" customWidth="1"/>
    <col min="7686" max="7686" width="7.375" style="243" customWidth="1"/>
    <col min="7687" max="7687" width="11.125" style="243" customWidth="1"/>
    <col min="7688" max="7688" width="19.75" style="243" customWidth="1"/>
    <col min="7689" max="7689" width="4.75" style="243" customWidth="1"/>
    <col min="7690" max="7690" width="8.875" style="243" customWidth="1"/>
    <col min="7691" max="7691" width="4.75" style="243" customWidth="1"/>
    <col min="7692" max="7692" width="6" style="243" customWidth="1"/>
    <col min="7693" max="7699" width="4.75" style="243" customWidth="1"/>
    <col min="7700" max="7936" width="16.125" style="243"/>
    <col min="7937" max="7937" width="8" style="243" customWidth="1"/>
    <col min="7938" max="7938" width="6" style="243" customWidth="1"/>
    <col min="7939" max="7939" width="8.75" style="243" customWidth="1"/>
    <col min="7940" max="7940" width="8.375" style="243" customWidth="1"/>
    <col min="7941" max="7941" width="4.75" style="243" customWidth="1"/>
    <col min="7942" max="7942" width="7.375" style="243" customWidth="1"/>
    <col min="7943" max="7943" width="11.125" style="243" customWidth="1"/>
    <col min="7944" max="7944" width="19.75" style="243" customWidth="1"/>
    <col min="7945" max="7945" width="4.75" style="243" customWidth="1"/>
    <col min="7946" max="7946" width="8.875" style="243" customWidth="1"/>
    <col min="7947" max="7947" width="4.75" style="243" customWidth="1"/>
    <col min="7948" max="7948" width="6" style="243" customWidth="1"/>
    <col min="7949" max="7955" width="4.75" style="243" customWidth="1"/>
    <col min="7956" max="8192" width="16.125" style="243"/>
    <col min="8193" max="8193" width="8" style="243" customWidth="1"/>
    <col min="8194" max="8194" width="6" style="243" customWidth="1"/>
    <col min="8195" max="8195" width="8.75" style="243" customWidth="1"/>
    <col min="8196" max="8196" width="8.375" style="243" customWidth="1"/>
    <col min="8197" max="8197" width="4.75" style="243" customWidth="1"/>
    <col min="8198" max="8198" width="7.375" style="243" customWidth="1"/>
    <col min="8199" max="8199" width="11.125" style="243" customWidth="1"/>
    <col min="8200" max="8200" width="19.75" style="243" customWidth="1"/>
    <col min="8201" max="8201" width="4.75" style="243" customWidth="1"/>
    <col min="8202" max="8202" width="8.875" style="243" customWidth="1"/>
    <col min="8203" max="8203" width="4.75" style="243" customWidth="1"/>
    <col min="8204" max="8204" width="6" style="243" customWidth="1"/>
    <col min="8205" max="8211" width="4.75" style="243" customWidth="1"/>
    <col min="8212" max="8448" width="16.125" style="243"/>
    <col min="8449" max="8449" width="8" style="243" customWidth="1"/>
    <col min="8450" max="8450" width="6" style="243" customWidth="1"/>
    <col min="8451" max="8451" width="8.75" style="243" customWidth="1"/>
    <col min="8452" max="8452" width="8.375" style="243" customWidth="1"/>
    <col min="8453" max="8453" width="4.75" style="243" customWidth="1"/>
    <col min="8454" max="8454" width="7.375" style="243" customWidth="1"/>
    <col min="8455" max="8455" width="11.125" style="243" customWidth="1"/>
    <col min="8456" max="8456" width="19.75" style="243" customWidth="1"/>
    <col min="8457" max="8457" width="4.75" style="243" customWidth="1"/>
    <col min="8458" max="8458" width="8.875" style="243" customWidth="1"/>
    <col min="8459" max="8459" width="4.75" style="243" customWidth="1"/>
    <col min="8460" max="8460" width="6" style="243" customWidth="1"/>
    <col min="8461" max="8467" width="4.75" style="243" customWidth="1"/>
    <col min="8468" max="8704" width="16.125" style="243"/>
    <col min="8705" max="8705" width="8" style="243" customWidth="1"/>
    <col min="8706" max="8706" width="6" style="243" customWidth="1"/>
    <col min="8707" max="8707" width="8.75" style="243" customWidth="1"/>
    <col min="8708" max="8708" width="8.375" style="243" customWidth="1"/>
    <col min="8709" max="8709" width="4.75" style="243" customWidth="1"/>
    <col min="8710" max="8710" width="7.375" style="243" customWidth="1"/>
    <col min="8711" max="8711" width="11.125" style="243" customWidth="1"/>
    <col min="8712" max="8712" width="19.75" style="243" customWidth="1"/>
    <col min="8713" max="8713" width="4.75" style="243" customWidth="1"/>
    <col min="8714" max="8714" width="8.875" style="243" customWidth="1"/>
    <col min="8715" max="8715" width="4.75" style="243" customWidth="1"/>
    <col min="8716" max="8716" width="6" style="243" customWidth="1"/>
    <col min="8717" max="8723" width="4.75" style="243" customWidth="1"/>
    <col min="8724" max="8960" width="16.125" style="243"/>
    <col min="8961" max="8961" width="8" style="243" customWidth="1"/>
    <col min="8962" max="8962" width="6" style="243" customWidth="1"/>
    <col min="8963" max="8963" width="8.75" style="243" customWidth="1"/>
    <col min="8964" max="8964" width="8.375" style="243" customWidth="1"/>
    <col min="8965" max="8965" width="4.75" style="243" customWidth="1"/>
    <col min="8966" max="8966" width="7.375" style="243" customWidth="1"/>
    <col min="8967" max="8967" width="11.125" style="243" customWidth="1"/>
    <col min="8968" max="8968" width="19.75" style="243" customWidth="1"/>
    <col min="8969" max="8969" width="4.75" style="243" customWidth="1"/>
    <col min="8970" max="8970" width="8.875" style="243" customWidth="1"/>
    <col min="8971" max="8971" width="4.75" style="243" customWidth="1"/>
    <col min="8972" max="8972" width="6" style="243" customWidth="1"/>
    <col min="8973" max="8979" width="4.75" style="243" customWidth="1"/>
    <col min="8980" max="9216" width="16.125" style="243"/>
    <col min="9217" max="9217" width="8" style="243" customWidth="1"/>
    <col min="9218" max="9218" width="6" style="243" customWidth="1"/>
    <col min="9219" max="9219" width="8.75" style="243" customWidth="1"/>
    <col min="9220" max="9220" width="8.375" style="243" customWidth="1"/>
    <col min="9221" max="9221" width="4.75" style="243" customWidth="1"/>
    <col min="9222" max="9222" width="7.375" style="243" customWidth="1"/>
    <col min="9223" max="9223" width="11.125" style="243" customWidth="1"/>
    <col min="9224" max="9224" width="19.75" style="243" customWidth="1"/>
    <col min="9225" max="9225" width="4.75" style="243" customWidth="1"/>
    <col min="9226" max="9226" width="8.875" style="243" customWidth="1"/>
    <col min="9227" max="9227" width="4.75" style="243" customWidth="1"/>
    <col min="9228" max="9228" width="6" style="243" customWidth="1"/>
    <col min="9229" max="9235" width="4.75" style="243" customWidth="1"/>
    <col min="9236" max="9472" width="16.125" style="243"/>
    <col min="9473" max="9473" width="8" style="243" customWidth="1"/>
    <col min="9474" max="9474" width="6" style="243" customWidth="1"/>
    <col min="9475" max="9475" width="8.75" style="243" customWidth="1"/>
    <col min="9476" max="9476" width="8.375" style="243" customWidth="1"/>
    <col min="9477" max="9477" width="4.75" style="243" customWidth="1"/>
    <col min="9478" max="9478" width="7.375" style="243" customWidth="1"/>
    <col min="9479" max="9479" width="11.125" style="243" customWidth="1"/>
    <col min="9480" max="9480" width="19.75" style="243" customWidth="1"/>
    <col min="9481" max="9481" width="4.75" style="243" customWidth="1"/>
    <col min="9482" max="9482" width="8.875" style="243" customWidth="1"/>
    <col min="9483" max="9483" width="4.75" style="243" customWidth="1"/>
    <col min="9484" max="9484" width="6" style="243" customWidth="1"/>
    <col min="9485" max="9491" width="4.75" style="243" customWidth="1"/>
    <col min="9492" max="9728" width="16.125" style="243"/>
    <col min="9729" max="9729" width="8" style="243" customWidth="1"/>
    <col min="9730" max="9730" width="6" style="243" customWidth="1"/>
    <col min="9731" max="9731" width="8.75" style="243" customWidth="1"/>
    <col min="9732" max="9732" width="8.375" style="243" customWidth="1"/>
    <col min="9733" max="9733" width="4.75" style="243" customWidth="1"/>
    <col min="9734" max="9734" width="7.375" style="243" customWidth="1"/>
    <col min="9735" max="9735" width="11.125" style="243" customWidth="1"/>
    <col min="9736" max="9736" width="19.75" style="243" customWidth="1"/>
    <col min="9737" max="9737" width="4.75" style="243" customWidth="1"/>
    <col min="9738" max="9738" width="8.875" style="243" customWidth="1"/>
    <col min="9739" max="9739" width="4.75" style="243" customWidth="1"/>
    <col min="9740" max="9740" width="6" style="243" customWidth="1"/>
    <col min="9741" max="9747" width="4.75" style="243" customWidth="1"/>
    <col min="9748" max="9984" width="16.125" style="243"/>
    <col min="9985" max="9985" width="8" style="243" customWidth="1"/>
    <col min="9986" max="9986" width="6" style="243" customWidth="1"/>
    <col min="9987" max="9987" width="8.75" style="243" customWidth="1"/>
    <col min="9988" max="9988" width="8.375" style="243" customWidth="1"/>
    <col min="9989" max="9989" width="4.75" style="243" customWidth="1"/>
    <col min="9990" max="9990" width="7.375" style="243" customWidth="1"/>
    <col min="9991" max="9991" width="11.125" style="243" customWidth="1"/>
    <col min="9992" max="9992" width="19.75" style="243" customWidth="1"/>
    <col min="9993" max="9993" width="4.75" style="243" customWidth="1"/>
    <col min="9994" max="9994" width="8.875" style="243" customWidth="1"/>
    <col min="9995" max="9995" width="4.75" style="243" customWidth="1"/>
    <col min="9996" max="9996" width="6" style="243" customWidth="1"/>
    <col min="9997" max="10003" width="4.75" style="243" customWidth="1"/>
    <col min="10004" max="10240" width="16.125" style="243"/>
    <col min="10241" max="10241" width="8" style="243" customWidth="1"/>
    <col min="10242" max="10242" width="6" style="243" customWidth="1"/>
    <col min="10243" max="10243" width="8.75" style="243" customWidth="1"/>
    <col min="10244" max="10244" width="8.375" style="243" customWidth="1"/>
    <col min="10245" max="10245" width="4.75" style="243" customWidth="1"/>
    <col min="10246" max="10246" width="7.375" style="243" customWidth="1"/>
    <col min="10247" max="10247" width="11.125" style="243" customWidth="1"/>
    <col min="10248" max="10248" width="19.75" style="243" customWidth="1"/>
    <col min="10249" max="10249" width="4.75" style="243" customWidth="1"/>
    <col min="10250" max="10250" width="8.875" style="243" customWidth="1"/>
    <col min="10251" max="10251" width="4.75" style="243" customWidth="1"/>
    <col min="10252" max="10252" width="6" style="243" customWidth="1"/>
    <col min="10253" max="10259" width="4.75" style="243" customWidth="1"/>
    <col min="10260" max="10496" width="16.125" style="243"/>
    <col min="10497" max="10497" width="8" style="243" customWidth="1"/>
    <col min="10498" max="10498" width="6" style="243" customWidth="1"/>
    <col min="10499" max="10499" width="8.75" style="243" customWidth="1"/>
    <col min="10500" max="10500" width="8.375" style="243" customWidth="1"/>
    <col min="10501" max="10501" width="4.75" style="243" customWidth="1"/>
    <col min="10502" max="10502" width="7.375" style="243" customWidth="1"/>
    <col min="10503" max="10503" width="11.125" style="243" customWidth="1"/>
    <col min="10504" max="10504" width="19.75" style="243" customWidth="1"/>
    <col min="10505" max="10505" width="4.75" style="243" customWidth="1"/>
    <col min="10506" max="10506" width="8.875" style="243" customWidth="1"/>
    <col min="10507" max="10507" width="4.75" style="243" customWidth="1"/>
    <col min="10508" max="10508" width="6" style="243" customWidth="1"/>
    <col min="10509" max="10515" width="4.75" style="243" customWidth="1"/>
    <col min="10516" max="10752" width="16.125" style="243"/>
    <col min="10753" max="10753" width="8" style="243" customWidth="1"/>
    <col min="10754" max="10754" width="6" style="243" customWidth="1"/>
    <col min="10755" max="10755" width="8.75" style="243" customWidth="1"/>
    <col min="10756" max="10756" width="8.375" style="243" customWidth="1"/>
    <col min="10757" max="10757" width="4.75" style="243" customWidth="1"/>
    <col min="10758" max="10758" width="7.375" style="243" customWidth="1"/>
    <col min="10759" max="10759" width="11.125" style="243" customWidth="1"/>
    <col min="10760" max="10760" width="19.75" style="243" customWidth="1"/>
    <col min="10761" max="10761" width="4.75" style="243" customWidth="1"/>
    <col min="10762" max="10762" width="8.875" style="243" customWidth="1"/>
    <col min="10763" max="10763" width="4.75" style="243" customWidth="1"/>
    <col min="10764" max="10764" width="6" style="243" customWidth="1"/>
    <col min="10765" max="10771" width="4.75" style="243" customWidth="1"/>
    <col min="10772" max="11008" width="16.125" style="243"/>
    <col min="11009" max="11009" width="8" style="243" customWidth="1"/>
    <col min="11010" max="11010" width="6" style="243" customWidth="1"/>
    <col min="11011" max="11011" width="8.75" style="243" customWidth="1"/>
    <col min="11012" max="11012" width="8.375" style="243" customWidth="1"/>
    <col min="11013" max="11013" width="4.75" style="243" customWidth="1"/>
    <col min="11014" max="11014" width="7.375" style="243" customWidth="1"/>
    <col min="11015" max="11015" width="11.125" style="243" customWidth="1"/>
    <col min="11016" max="11016" width="19.75" style="243" customWidth="1"/>
    <col min="11017" max="11017" width="4.75" style="243" customWidth="1"/>
    <col min="11018" max="11018" width="8.875" style="243" customWidth="1"/>
    <col min="11019" max="11019" width="4.75" style="243" customWidth="1"/>
    <col min="11020" max="11020" width="6" style="243" customWidth="1"/>
    <col min="11021" max="11027" width="4.75" style="243" customWidth="1"/>
    <col min="11028" max="11264" width="16.125" style="243"/>
    <col min="11265" max="11265" width="8" style="243" customWidth="1"/>
    <col min="11266" max="11266" width="6" style="243" customWidth="1"/>
    <col min="11267" max="11267" width="8.75" style="243" customWidth="1"/>
    <col min="11268" max="11268" width="8.375" style="243" customWidth="1"/>
    <col min="11269" max="11269" width="4.75" style="243" customWidth="1"/>
    <col min="11270" max="11270" width="7.375" style="243" customWidth="1"/>
    <col min="11271" max="11271" width="11.125" style="243" customWidth="1"/>
    <col min="11272" max="11272" width="19.75" style="243" customWidth="1"/>
    <col min="11273" max="11273" width="4.75" style="243" customWidth="1"/>
    <col min="11274" max="11274" width="8.875" style="243" customWidth="1"/>
    <col min="11275" max="11275" width="4.75" style="243" customWidth="1"/>
    <col min="11276" max="11276" width="6" style="243" customWidth="1"/>
    <col min="11277" max="11283" width="4.75" style="243" customWidth="1"/>
    <col min="11284" max="11520" width="16.125" style="243"/>
    <col min="11521" max="11521" width="8" style="243" customWidth="1"/>
    <col min="11522" max="11522" width="6" style="243" customWidth="1"/>
    <col min="11523" max="11523" width="8.75" style="243" customWidth="1"/>
    <col min="11524" max="11524" width="8.375" style="243" customWidth="1"/>
    <col min="11525" max="11525" width="4.75" style="243" customWidth="1"/>
    <col min="11526" max="11526" width="7.375" style="243" customWidth="1"/>
    <col min="11527" max="11527" width="11.125" style="243" customWidth="1"/>
    <col min="11528" max="11528" width="19.75" style="243" customWidth="1"/>
    <col min="11529" max="11529" width="4.75" style="243" customWidth="1"/>
    <col min="11530" max="11530" width="8.875" style="243" customWidth="1"/>
    <col min="11531" max="11531" width="4.75" style="243" customWidth="1"/>
    <col min="11532" max="11532" width="6" style="243" customWidth="1"/>
    <col min="11533" max="11539" width="4.75" style="243" customWidth="1"/>
    <col min="11540" max="11776" width="16.125" style="243"/>
    <col min="11777" max="11777" width="8" style="243" customWidth="1"/>
    <col min="11778" max="11778" width="6" style="243" customWidth="1"/>
    <col min="11779" max="11779" width="8.75" style="243" customWidth="1"/>
    <col min="11780" max="11780" width="8.375" style="243" customWidth="1"/>
    <col min="11781" max="11781" width="4.75" style="243" customWidth="1"/>
    <col min="11782" max="11782" width="7.375" style="243" customWidth="1"/>
    <col min="11783" max="11783" width="11.125" style="243" customWidth="1"/>
    <col min="11784" max="11784" width="19.75" style="243" customWidth="1"/>
    <col min="11785" max="11785" width="4.75" style="243" customWidth="1"/>
    <col min="11786" max="11786" width="8.875" style="243" customWidth="1"/>
    <col min="11787" max="11787" width="4.75" style="243" customWidth="1"/>
    <col min="11788" max="11788" width="6" style="243" customWidth="1"/>
    <col min="11789" max="11795" width="4.75" style="243" customWidth="1"/>
    <col min="11796" max="12032" width="16.125" style="243"/>
    <col min="12033" max="12033" width="8" style="243" customWidth="1"/>
    <col min="12034" max="12034" width="6" style="243" customWidth="1"/>
    <col min="12035" max="12035" width="8.75" style="243" customWidth="1"/>
    <col min="12036" max="12036" width="8.375" style="243" customWidth="1"/>
    <col min="12037" max="12037" width="4.75" style="243" customWidth="1"/>
    <col min="12038" max="12038" width="7.375" style="243" customWidth="1"/>
    <col min="12039" max="12039" width="11.125" style="243" customWidth="1"/>
    <col min="12040" max="12040" width="19.75" style="243" customWidth="1"/>
    <col min="12041" max="12041" width="4.75" style="243" customWidth="1"/>
    <col min="12042" max="12042" width="8.875" style="243" customWidth="1"/>
    <col min="12043" max="12043" width="4.75" style="243" customWidth="1"/>
    <col min="12044" max="12044" width="6" style="243" customWidth="1"/>
    <col min="12045" max="12051" width="4.75" style="243" customWidth="1"/>
    <col min="12052" max="12288" width="16.125" style="243"/>
    <col min="12289" max="12289" width="8" style="243" customWidth="1"/>
    <col min="12290" max="12290" width="6" style="243" customWidth="1"/>
    <col min="12291" max="12291" width="8.75" style="243" customWidth="1"/>
    <col min="12292" max="12292" width="8.375" style="243" customWidth="1"/>
    <col min="12293" max="12293" width="4.75" style="243" customWidth="1"/>
    <col min="12294" max="12294" width="7.375" style="243" customWidth="1"/>
    <col min="12295" max="12295" width="11.125" style="243" customWidth="1"/>
    <col min="12296" max="12296" width="19.75" style="243" customWidth="1"/>
    <col min="12297" max="12297" width="4.75" style="243" customWidth="1"/>
    <col min="12298" max="12298" width="8.875" style="243" customWidth="1"/>
    <col min="12299" max="12299" width="4.75" style="243" customWidth="1"/>
    <col min="12300" max="12300" width="6" style="243" customWidth="1"/>
    <col min="12301" max="12307" width="4.75" style="243" customWidth="1"/>
    <col min="12308" max="12544" width="16.125" style="243"/>
    <col min="12545" max="12545" width="8" style="243" customWidth="1"/>
    <col min="12546" max="12546" width="6" style="243" customWidth="1"/>
    <col min="12547" max="12547" width="8.75" style="243" customWidth="1"/>
    <col min="12548" max="12548" width="8.375" style="243" customWidth="1"/>
    <col min="12549" max="12549" width="4.75" style="243" customWidth="1"/>
    <col min="12550" max="12550" width="7.375" style="243" customWidth="1"/>
    <col min="12551" max="12551" width="11.125" style="243" customWidth="1"/>
    <col min="12552" max="12552" width="19.75" style="243" customWidth="1"/>
    <col min="12553" max="12553" width="4.75" style="243" customWidth="1"/>
    <col min="12554" max="12554" width="8.875" style="243" customWidth="1"/>
    <col min="12555" max="12555" width="4.75" style="243" customWidth="1"/>
    <col min="12556" max="12556" width="6" style="243" customWidth="1"/>
    <col min="12557" max="12563" width="4.75" style="243" customWidth="1"/>
    <col min="12564" max="12800" width="16.125" style="243"/>
    <col min="12801" max="12801" width="8" style="243" customWidth="1"/>
    <col min="12802" max="12802" width="6" style="243" customWidth="1"/>
    <col min="12803" max="12803" width="8.75" style="243" customWidth="1"/>
    <col min="12804" max="12804" width="8.375" style="243" customWidth="1"/>
    <col min="12805" max="12805" width="4.75" style="243" customWidth="1"/>
    <col min="12806" max="12806" width="7.375" style="243" customWidth="1"/>
    <col min="12807" max="12807" width="11.125" style="243" customWidth="1"/>
    <col min="12808" max="12808" width="19.75" style="243" customWidth="1"/>
    <col min="12809" max="12809" width="4.75" style="243" customWidth="1"/>
    <col min="12810" max="12810" width="8.875" style="243" customWidth="1"/>
    <col min="12811" max="12811" width="4.75" style="243" customWidth="1"/>
    <col min="12812" max="12812" width="6" style="243" customWidth="1"/>
    <col min="12813" max="12819" width="4.75" style="243" customWidth="1"/>
    <col min="12820" max="13056" width="16.125" style="243"/>
    <col min="13057" max="13057" width="8" style="243" customWidth="1"/>
    <col min="13058" max="13058" width="6" style="243" customWidth="1"/>
    <col min="13059" max="13059" width="8.75" style="243" customWidth="1"/>
    <col min="13060" max="13060" width="8.375" style="243" customWidth="1"/>
    <col min="13061" max="13061" width="4.75" style="243" customWidth="1"/>
    <col min="13062" max="13062" width="7.375" style="243" customWidth="1"/>
    <col min="13063" max="13063" width="11.125" style="243" customWidth="1"/>
    <col min="13064" max="13064" width="19.75" style="243" customWidth="1"/>
    <col min="13065" max="13065" width="4.75" style="243" customWidth="1"/>
    <col min="13066" max="13066" width="8.875" style="243" customWidth="1"/>
    <col min="13067" max="13067" width="4.75" style="243" customWidth="1"/>
    <col min="13068" max="13068" width="6" style="243" customWidth="1"/>
    <col min="13069" max="13075" width="4.75" style="243" customWidth="1"/>
    <col min="13076" max="13312" width="16.125" style="243"/>
    <col min="13313" max="13313" width="8" style="243" customWidth="1"/>
    <col min="13314" max="13314" width="6" style="243" customWidth="1"/>
    <col min="13315" max="13315" width="8.75" style="243" customWidth="1"/>
    <col min="13316" max="13316" width="8.375" style="243" customWidth="1"/>
    <col min="13317" max="13317" width="4.75" style="243" customWidth="1"/>
    <col min="13318" max="13318" width="7.375" style="243" customWidth="1"/>
    <col min="13319" max="13319" width="11.125" style="243" customWidth="1"/>
    <col min="13320" max="13320" width="19.75" style="243" customWidth="1"/>
    <col min="13321" max="13321" width="4.75" style="243" customWidth="1"/>
    <col min="13322" max="13322" width="8.875" style="243" customWidth="1"/>
    <col min="13323" max="13323" width="4.75" style="243" customWidth="1"/>
    <col min="13324" max="13324" width="6" style="243" customWidth="1"/>
    <col min="13325" max="13331" width="4.75" style="243" customWidth="1"/>
    <col min="13332" max="13568" width="16.125" style="243"/>
    <col min="13569" max="13569" width="8" style="243" customWidth="1"/>
    <col min="13570" max="13570" width="6" style="243" customWidth="1"/>
    <col min="13571" max="13571" width="8.75" style="243" customWidth="1"/>
    <col min="13572" max="13572" width="8.375" style="243" customWidth="1"/>
    <col min="13573" max="13573" width="4.75" style="243" customWidth="1"/>
    <col min="13574" max="13574" width="7.375" style="243" customWidth="1"/>
    <col min="13575" max="13575" width="11.125" style="243" customWidth="1"/>
    <col min="13576" max="13576" width="19.75" style="243" customWidth="1"/>
    <col min="13577" max="13577" width="4.75" style="243" customWidth="1"/>
    <col min="13578" max="13578" width="8.875" style="243" customWidth="1"/>
    <col min="13579" max="13579" width="4.75" style="243" customWidth="1"/>
    <col min="13580" max="13580" width="6" style="243" customWidth="1"/>
    <col min="13581" max="13587" width="4.75" style="243" customWidth="1"/>
    <col min="13588" max="13824" width="16.125" style="243"/>
    <col min="13825" max="13825" width="8" style="243" customWidth="1"/>
    <col min="13826" max="13826" width="6" style="243" customWidth="1"/>
    <col min="13827" max="13827" width="8.75" style="243" customWidth="1"/>
    <col min="13828" max="13828" width="8.375" style="243" customWidth="1"/>
    <col min="13829" max="13829" width="4.75" style="243" customWidth="1"/>
    <col min="13830" max="13830" width="7.375" style="243" customWidth="1"/>
    <col min="13831" max="13831" width="11.125" style="243" customWidth="1"/>
    <col min="13832" max="13832" width="19.75" style="243" customWidth="1"/>
    <col min="13833" max="13833" width="4.75" style="243" customWidth="1"/>
    <col min="13834" max="13834" width="8.875" style="243" customWidth="1"/>
    <col min="13835" max="13835" width="4.75" style="243" customWidth="1"/>
    <col min="13836" max="13836" width="6" style="243" customWidth="1"/>
    <col min="13837" max="13843" width="4.75" style="243" customWidth="1"/>
    <col min="13844" max="14080" width="16.125" style="243"/>
    <col min="14081" max="14081" width="8" style="243" customWidth="1"/>
    <col min="14082" max="14082" width="6" style="243" customWidth="1"/>
    <col min="14083" max="14083" width="8.75" style="243" customWidth="1"/>
    <col min="14084" max="14084" width="8.375" style="243" customWidth="1"/>
    <col min="14085" max="14085" width="4.75" style="243" customWidth="1"/>
    <col min="14086" max="14086" width="7.375" style="243" customWidth="1"/>
    <col min="14087" max="14087" width="11.125" style="243" customWidth="1"/>
    <col min="14088" max="14088" width="19.75" style="243" customWidth="1"/>
    <col min="14089" max="14089" width="4.75" style="243" customWidth="1"/>
    <col min="14090" max="14090" width="8.875" style="243" customWidth="1"/>
    <col min="14091" max="14091" width="4.75" style="243" customWidth="1"/>
    <col min="14092" max="14092" width="6" style="243" customWidth="1"/>
    <col min="14093" max="14099" width="4.75" style="243" customWidth="1"/>
    <col min="14100" max="14336" width="16.125" style="243"/>
    <col min="14337" max="14337" width="8" style="243" customWidth="1"/>
    <col min="14338" max="14338" width="6" style="243" customWidth="1"/>
    <col min="14339" max="14339" width="8.75" style="243" customWidth="1"/>
    <col min="14340" max="14340" width="8.375" style="243" customWidth="1"/>
    <col min="14341" max="14341" width="4.75" style="243" customWidth="1"/>
    <col min="14342" max="14342" width="7.375" style="243" customWidth="1"/>
    <col min="14343" max="14343" width="11.125" style="243" customWidth="1"/>
    <col min="14344" max="14344" width="19.75" style="243" customWidth="1"/>
    <col min="14345" max="14345" width="4.75" style="243" customWidth="1"/>
    <col min="14346" max="14346" width="8.875" style="243" customWidth="1"/>
    <col min="14347" max="14347" width="4.75" style="243" customWidth="1"/>
    <col min="14348" max="14348" width="6" style="243" customWidth="1"/>
    <col min="14349" max="14355" width="4.75" style="243" customWidth="1"/>
    <col min="14356" max="14592" width="16.125" style="243"/>
    <col min="14593" max="14593" width="8" style="243" customWidth="1"/>
    <col min="14594" max="14594" width="6" style="243" customWidth="1"/>
    <col min="14595" max="14595" width="8.75" style="243" customWidth="1"/>
    <col min="14596" max="14596" width="8.375" style="243" customWidth="1"/>
    <col min="14597" max="14597" width="4.75" style="243" customWidth="1"/>
    <col min="14598" max="14598" width="7.375" style="243" customWidth="1"/>
    <col min="14599" max="14599" width="11.125" style="243" customWidth="1"/>
    <col min="14600" max="14600" width="19.75" style="243" customWidth="1"/>
    <col min="14601" max="14601" width="4.75" style="243" customWidth="1"/>
    <col min="14602" max="14602" width="8.875" style="243" customWidth="1"/>
    <col min="14603" max="14603" width="4.75" style="243" customWidth="1"/>
    <col min="14604" max="14604" width="6" style="243" customWidth="1"/>
    <col min="14605" max="14611" width="4.75" style="243" customWidth="1"/>
    <col min="14612" max="14848" width="16.125" style="243"/>
    <col min="14849" max="14849" width="8" style="243" customWidth="1"/>
    <col min="14850" max="14850" width="6" style="243" customWidth="1"/>
    <col min="14851" max="14851" width="8.75" style="243" customWidth="1"/>
    <col min="14852" max="14852" width="8.375" style="243" customWidth="1"/>
    <col min="14853" max="14853" width="4.75" style="243" customWidth="1"/>
    <col min="14854" max="14854" width="7.375" style="243" customWidth="1"/>
    <col min="14855" max="14855" width="11.125" style="243" customWidth="1"/>
    <col min="14856" max="14856" width="19.75" style="243" customWidth="1"/>
    <col min="14857" max="14857" width="4.75" style="243" customWidth="1"/>
    <col min="14858" max="14858" width="8.875" style="243" customWidth="1"/>
    <col min="14859" max="14859" width="4.75" style="243" customWidth="1"/>
    <col min="14860" max="14860" width="6" style="243" customWidth="1"/>
    <col min="14861" max="14867" width="4.75" style="243" customWidth="1"/>
    <col min="14868" max="15104" width="16.125" style="243"/>
    <col min="15105" max="15105" width="8" style="243" customWidth="1"/>
    <col min="15106" max="15106" width="6" style="243" customWidth="1"/>
    <col min="15107" max="15107" width="8.75" style="243" customWidth="1"/>
    <col min="15108" max="15108" width="8.375" style="243" customWidth="1"/>
    <col min="15109" max="15109" width="4.75" style="243" customWidth="1"/>
    <col min="15110" max="15110" width="7.375" style="243" customWidth="1"/>
    <col min="15111" max="15111" width="11.125" style="243" customWidth="1"/>
    <col min="15112" max="15112" width="19.75" style="243" customWidth="1"/>
    <col min="15113" max="15113" width="4.75" style="243" customWidth="1"/>
    <col min="15114" max="15114" width="8.875" style="243" customWidth="1"/>
    <col min="15115" max="15115" width="4.75" style="243" customWidth="1"/>
    <col min="15116" max="15116" width="6" style="243" customWidth="1"/>
    <col min="15117" max="15123" width="4.75" style="243" customWidth="1"/>
    <col min="15124" max="15360" width="16.125" style="243"/>
    <col min="15361" max="15361" width="8" style="243" customWidth="1"/>
    <col min="15362" max="15362" width="6" style="243" customWidth="1"/>
    <col min="15363" max="15363" width="8.75" style="243" customWidth="1"/>
    <col min="15364" max="15364" width="8.375" style="243" customWidth="1"/>
    <col min="15365" max="15365" width="4.75" style="243" customWidth="1"/>
    <col min="15366" max="15366" width="7.375" style="243" customWidth="1"/>
    <col min="15367" max="15367" width="11.125" style="243" customWidth="1"/>
    <col min="15368" max="15368" width="19.75" style="243" customWidth="1"/>
    <col min="15369" max="15369" width="4.75" style="243" customWidth="1"/>
    <col min="15370" max="15370" width="8.875" style="243" customWidth="1"/>
    <col min="15371" max="15371" width="4.75" style="243" customWidth="1"/>
    <col min="15372" max="15372" width="6" style="243" customWidth="1"/>
    <col min="15373" max="15379" width="4.75" style="243" customWidth="1"/>
    <col min="15380" max="15616" width="16.125" style="243"/>
    <col min="15617" max="15617" width="8" style="243" customWidth="1"/>
    <col min="15618" max="15618" width="6" style="243" customWidth="1"/>
    <col min="15619" max="15619" width="8.75" style="243" customWidth="1"/>
    <col min="15620" max="15620" width="8.375" style="243" customWidth="1"/>
    <col min="15621" max="15621" width="4.75" style="243" customWidth="1"/>
    <col min="15622" max="15622" width="7.375" style="243" customWidth="1"/>
    <col min="15623" max="15623" width="11.125" style="243" customWidth="1"/>
    <col min="15624" max="15624" width="19.75" style="243" customWidth="1"/>
    <col min="15625" max="15625" width="4.75" style="243" customWidth="1"/>
    <col min="15626" max="15626" width="8.875" style="243" customWidth="1"/>
    <col min="15627" max="15627" width="4.75" style="243" customWidth="1"/>
    <col min="15628" max="15628" width="6" style="243" customWidth="1"/>
    <col min="15629" max="15635" width="4.75" style="243" customWidth="1"/>
    <col min="15636" max="15872" width="16.125" style="243"/>
    <col min="15873" max="15873" width="8" style="243" customWidth="1"/>
    <col min="15874" max="15874" width="6" style="243" customWidth="1"/>
    <col min="15875" max="15875" width="8.75" style="243" customWidth="1"/>
    <col min="15876" max="15876" width="8.375" style="243" customWidth="1"/>
    <col min="15877" max="15877" width="4.75" style="243" customWidth="1"/>
    <col min="15878" max="15878" width="7.375" style="243" customWidth="1"/>
    <col min="15879" max="15879" width="11.125" style="243" customWidth="1"/>
    <col min="15880" max="15880" width="19.75" style="243" customWidth="1"/>
    <col min="15881" max="15881" width="4.75" style="243" customWidth="1"/>
    <col min="15882" max="15882" width="8.875" style="243" customWidth="1"/>
    <col min="15883" max="15883" width="4.75" style="243" customWidth="1"/>
    <col min="15884" max="15884" width="6" style="243" customWidth="1"/>
    <col min="15885" max="15891" width="4.75" style="243" customWidth="1"/>
    <col min="15892" max="16128" width="16.125" style="243"/>
    <col min="16129" max="16129" width="8" style="243" customWidth="1"/>
    <col min="16130" max="16130" width="6" style="243" customWidth="1"/>
    <col min="16131" max="16131" width="8.75" style="243" customWidth="1"/>
    <col min="16132" max="16132" width="8.375" style="243" customWidth="1"/>
    <col min="16133" max="16133" width="4.75" style="243" customWidth="1"/>
    <col min="16134" max="16134" width="7.375" style="243" customWidth="1"/>
    <col min="16135" max="16135" width="11.125" style="243" customWidth="1"/>
    <col min="16136" max="16136" width="19.75" style="243" customWidth="1"/>
    <col min="16137" max="16137" width="4.75" style="243" customWidth="1"/>
    <col min="16138" max="16138" width="8.875" style="243" customWidth="1"/>
    <col min="16139" max="16139" width="4.75" style="243" customWidth="1"/>
    <col min="16140" max="16140" width="6" style="243" customWidth="1"/>
    <col min="16141" max="16147" width="4.75" style="243" customWidth="1"/>
    <col min="16148" max="16384" width="16.125" style="243"/>
  </cols>
  <sheetData>
    <row r="1" spans="1:13">
      <c r="B1" s="575" t="s">
        <v>805</v>
      </c>
      <c r="C1" s="575"/>
      <c r="D1" s="576" t="s">
        <v>806</v>
      </c>
      <c r="E1" s="576"/>
      <c r="F1" s="576"/>
      <c r="G1" s="576"/>
      <c r="H1" s="243" t="s">
        <v>31</v>
      </c>
      <c r="I1" s="569" t="s">
        <v>32</v>
      </c>
      <c r="J1" s="569"/>
      <c r="K1" s="569"/>
      <c r="L1" s="104"/>
    </row>
    <row r="2" spans="1:13">
      <c r="B2" s="575"/>
      <c r="C2" s="575"/>
      <c r="D2" s="576"/>
      <c r="E2" s="576"/>
      <c r="F2" s="576"/>
      <c r="G2" s="576"/>
      <c r="H2" s="7">
        <f>COUNTIF($M$5:$M$22,"東近江市")</f>
        <v>1</v>
      </c>
      <c r="J2" s="243"/>
      <c r="K2" s="243"/>
      <c r="L2" s="104"/>
    </row>
    <row r="3" spans="1:13">
      <c r="B3" s="103" t="s">
        <v>807</v>
      </c>
      <c r="C3" s="103"/>
      <c r="D3" s="236" t="s">
        <v>7</v>
      </c>
      <c r="F3" s="104"/>
      <c r="I3" s="570">
        <f>H2/COUNTA(M5:M24)</f>
        <v>0.05</v>
      </c>
      <c r="J3" s="570"/>
      <c r="K3" s="570"/>
      <c r="L3" s="104"/>
    </row>
    <row r="4" spans="1:13">
      <c r="B4" s="571" t="s">
        <v>808</v>
      </c>
      <c r="C4" s="571"/>
      <c r="D4" s="243" t="s">
        <v>8</v>
      </c>
      <c r="F4" s="104"/>
      <c r="G4" s="243" t="str">
        <f>B4&amp;C4</f>
        <v>アビックＢＢ</v>
      </c>
      <c r="K4" s="6" t="str">
        <f>IF(J4="","",(2012-J4))</f>
        <v/>
      </c>
      <c r="L4" s="104"/>
    </row>
    <row r="5" spans="1:13">
      <c r="A5" s="243" t="s">
        <v>809</v>
      </c>
      <c r="B5" s="103" t="s">
        <v>810</v>
      </c>
      <c r="C5" s="103" t="s">
        <v>811</v>
      </c>
      <c r="D5" s="243" t="str">
        <f>$B$3</f>
        <v>アビック</v>
      </c>
      <c r="F5" s="104" t="str">
        <f>A5</f>
        <v>あ０１</v>
      </c>
      <c r="G5" s="243" t="str">
        <f>B5&amp;C5</f>
        <v>水野圭補</v>
      </c>
      <c r="H5" s="244" t="str">
        <f>$B$4</f>
        <v>アビックＢＢ</v>
      </c>
      <c r="I5" s="244" t="s">
        <v>48</v>
      </c>
      <c r="J5" s="9">
        <v>1973</v>
      </c>
      <c r="K5" s="6">
        <f t="shared" ref="K5:K26" si="0">IF(J5="","",(2019-J5))</f>
        <v>46</v>
      </c>
      <c r="L5" s="104" t="str">
        <f t="shared" ref="L5:L26" si="1">IF(G5="","",IF(COUNTIF($G$6:$G$495,G5)&gt;1,"2重登録","OK"))</f>
        <v>OK</v>
      </c>
      <c r="M5" s="103" t="s">
        <v>812</v>
      </c>
    </row>
    <row r="6" spans="1:13">
      <c r="A6" s="243" t="s">
        <v>813</v>
      </c>
      <c r="B6" s="243" t="s">
        <v>814</v>
      </c>
      <c r="C6" s="243" t="s">
        <v>815</v>
      </c>
      <c r="D6" s="243" t="str">
        <f t="shared" ref="D6:D26" si="2">$B$3</f>
        <v>アビック</v>
      </c>
      <c r="F6" s="243" t="str">
        <f>A6</f>
        <v>あ０２</v>
      </c>
      <c r="G6" s="243" t="str">
        <f>B6&amp;C6</f>
        <v>青木重之</v>
      </c>
      <c r="H6" s="244" t="str">
        <f t="shared" ref="H6:H26" si="3">$B$4</f>
        <v>アビックＢＢ</v>
      </c>
      <c r="I6" s="244" t="s">
        <v>48</v>
      </c>
      <c r="J6" s="105">
        <v>1971</v>
      </c>
      <c r="K6" s="6">
        <f t="shared" si="0"/>
        <v>48</v>
      </c>
      <c r="L6" s="104" t="str">
        <f t="shared" si="1"/>
        <v>OK</v>
      </c>
      <c r="M6" s="103" t="s">
        <v>85</v>
      </c>
    </row>
    <row r="7" spans="1:13">
      <c r="A7" s="243" t="s">
        <v>816</v>
      </c>
      <c r="B7" s="103" t="s">
        <v>1132</v>
      </c>
      <c r="C7" s="103" t="s">
        <v>1133</v>
      </c>
      <c r="D7" s="243" t="str">
        <f t="shared" si="2"/>
        <v>アビック</v>
      </c>
      <c r="F7" s="104" t="str">
        <f>A7</f>
        <v>あ０３</v>
      </c>
      <c r="G7" s="243" t="str">
        <f>B7&amp;C7</f>
        <v>川上龍介</v>
      </c>
      <c r="H7" s="244" t="str">
        <f t="shared" si="3"/>
        <v>アビックＢＢ</v>
      </c>
      <c r="I7" s="244" t="s">
        <v>48</v>
      </c>
      <c r="J7" s="9">
        <v>1976</v>
      </c>
      <c r="K7" s="6">
        <f t="shared" si="0"/>
        <v>43</v>
      </c>
      <c r="L7" s="104" t="str">
        <f t="shared" si="1"/>
        <v>OK</v>
      </c>
      <c r="M7" s="103" t="s">
        <v>85</v>
      </c>
    </row>
    <row r="8" spans="1:13">
      <c r="A8" s="243" t="s">
        <v>818</v>
      </c>
      <c r="B8" s="103" t="s">
        <v>37</v>
      </c>
      <c r="C8" s="103" t="s">
        <v>819</v>
      </c>
      <c r="D8" s="243" t="str">
        <f t="shared" si="2"/>
        <v>アビック</v>
      </c>
      <c r="F8" s="104" t="str">
        <f t="shared" ref="F8:F24" si="4">A8</f>
        <v>あ０４</v>
      </c>
      <c r="G8" s="243" t="str">
        <f t="shared" ref="G8:G26" si="5">B8&amp;C8</f>
        <v>佐藤政之</v>
      </c>
      <c r="H8" s="244" t="str">
        <f t="shared" si="3"/>
        <v>アビックＢＢ</v>
      </c>
      <c r="I8" s="244" t="s">
        <v>48</v>
      </c>
      <c r="J8" s="9">
        <v>1972</v>
      </c>
      <c r="K8" s="6">
        <f t="shared" si="0"/>
        <v>47</v>
      </c>
      <c r="L8" s="104" t="str">
        <f t="shared" si="1"/>
        <v>OK</v>
      </c>
      <c r="M8" s="103" t="s">
        <v>817</v>
      </c>
    </row>
    <row r="9" spans="1:13">
      <c r="A9" s="243" t="s">
        <v>820</v>
      </c>
      <c r="B9" s="103" t="s">
        <v>821</v>
      </c>
      <c r="C9" s="103" t="s">
        <v>1134</v>
      </c>
      <c r="D9" s="243" t="str">
        <f t="shared" si="2"/>
        <v>アビック</v>
      </c>
      <c r="F9" s="104" t="str">
        <f t="shared" si="4"/>
        <v>あ０５</v>
      </c>
      <c r="G9" s="243" t="str">
        <f t="shared" si="5"/>
        <v>中村亨</v>
      </c>
      <c r="H9" s="244" t="str">
        <f t="shared" si="3"/>
        <v>アビックＢＢ</v>
      </c>
      <c r="I9" s="244" t="s">
        <v>48</v>
      </c>
      <c r="J9" s="9">
        <v>1969</v>
      </c>
      <c r="K9" s="6">
        <f t="shared" si="0"/>
        <v>50</v>
      </c>
      <c r="L9" s="104" t="str">
        <f t="shared" si="1"/>
        <v>OK</v>
      </c>
      <c r="M9" s="103" t="s">
        <v>817</v>
      </c>
    </row>
    <row r="10" spans="1:13">
      <c r="A10" s="243" t="s">
        <v>822</v>
      </c>
      <c r="B10" s="103" t="s">
        <v>823</v>
      </c>
      <c r="C10" s="103" t="s">
        <v>824</v>
      </c>
      <c r="D10" s="243" t="str">
        <f t="shared" si="2"/>
        <v>アビック</v>
      </c>
      <c r="F10" s="104" t="str">
        <f t="shared" si="4"/>
        <v>あ０６</v>
      </c>
      <c r="G10" s="243" t="str">
        <f t="shared" si="5"/>
        <v>谷崎真也</v>
      </c>
      <c r="H10" s="244" t="str">
        <f t="shared" si="3"/>
        <v>アビックＢＢ</v>
      </c>
      <c r="I10" s="244" t="s">
        <v>48</v>
      </c>
      <c r="J10" s="9">
        <v>1972</v>
      </c>
      <c r="K10" s="6">
        <f t="shared" si="0"/>
        <v>47</v>
      </c>
      <c r="L10" s="104" t="str">
        <f t="shared" si="1"/>
        <v>OK</v>
      </c>
      <c r="M10" s="103" t="s">
        <v>825</v>
      </c>
    </row>
    <row r="11" spans="1:13">
      <c r="A11" s="243" t="s">
        <v>826</v>
      </c>
      <c r="B11" s="103" t="s">
        <v>827</v>
      </c>
      <c r="C11" s="103" t="s">
        <v>828</v>
      </c>
      <c r="D11" s="243" t="str">
        <f t="shared" si="2"/>
        <v>アビック</v>
      </c>
      <c r="F11" s="104" t="str">
        <f t="shared" si="4"/>
        <v>あ０７</v>
      </c>
      <c r="G11" s="243" t="str">
        <f t="shared" si="5"/>
        <v>齋田至</v>
      </c>
      <c r="H11" s="244" t="str">
        <f t="shared" si="3"/>
        <v>アビックＢＢ</v>
      </c>
      <c r="I11" s="244" t="s">
        <v>48</v>
      </c>
      <c r="J11" s="9">
        <v>1970</v>
      </c>
      <c r="K11" s="6">
        <f t="shared" si="0"/>
        <v>49</v>
      </c>
      <c r="L11" s="104" t="str">
        <f t="shared" si="1"/>
        <v>OK</v>
      </c>
      <c r="M11" s="103" t="s">
        <v>812</v>
      </c>
    </row>
    <row r="12" spans="1:13">
      <c r="A12" s="243" t="s">
        <v>829</v>
      </c>
      <c r="B12" s="100" t="s">
        <v>827</v>
      </c>
      <c r="C12" s="100" t="s">
        <v>830</v>
      </c>
      <c r="D12" s="243" t="str">
        <f t="shared" si="2"/>
        <v>アビック</v>
      </c>
      <c r="F12" s="104" t="str">
        <f t="shared" si="4"/>
        <v>あ０８</v>
      </c>
      <c r="G12" s="243" t="str">
        <f t="shared" si="5"/>
        <v>齋田優子</v>
      </c>
      <c r="H12" s="244" t="str">
        <f t="shared" si="3"/>
        <v>アビックＢＢ</v>
      </c>
      <c r="I12" s="108" t="s">
        <v>172</v>
      </c>
      <c r="J12" s="9">
        <v>1970</v>
      </c>
      <c r="K12" s="6">
        <f t="shared" si="0"/>
        <v>49</v>
      </c>
      <c r="L12" s="104" t="str">
        <f t="shared" si="1"/>
        <v>OK</v>
      </c>
      <c r="M12" s="103" t="s">
        <v>812</v>
      </c>
    </row>
    <row r="13" spans="1:13">
      <c r="A13" s="243" t="s">
        <v>831</v>
      </c>
      <c r="B13" s="103" t="s">
        <v>832</v>
      </c>
      <c r="C13" s="103" t="s">
        <v>1135</v>
      </c>
      <c r="D13" s="243" t="str">
        <f t="shared" si="2"/>
        <v>アビック</v>
      </c>
      <c r="F13" s="104" t="str">
        <f t="shared" si="4"/>
        <v>あ０９</v>
      </c>
      <c r="G13" s="243" t="str">
        <f t="shared" si="5"/>
        <v>平居崇</v>
      </c>
      <c r="H13" s="244" t="str">
        <f t="shared" si="3"/>
        <v>アビックＢＢ</v>
      </c>
      <c r="I13" s="244" t="s">
        <v>48</v>
      </c>
      <c r="J13" s="9">
        <v>1972</v>
      </c>
      <c r="K13" s="6">
        <f t="shared" si="0"/>
        <v>47</v>
      </c>
      <c r="L13" s="104" t="str">
        <f t="shared" si="1"/>
        <v>OK</v>
      </c>
      <c r="M13" s="103" t="s">
        <v>833</v>
      </c>
    </row>
    <row r="14" spans="1:13">
      <c r="A14" s="243" t="s">
        <v>834</v>
      </c>
      <c r="B14" s="103" t="s">
        <v>1136</v>
      </c>
      <c r="C14" s="103" t="s">
        <v>1137</v>
      </c>
      <c r="D14" s="243" t="str">
        <f t="shared" si="2"/>
        <v>アビック</v>
      </c>
      <c r="F14" s="104" t="str">
        <f t="shared" si="4"/>
        <v>あ１０</v>
      </c>
      <c r="G14" s="243" t="str">
        <f t="shared" si="5"/>
        <v>大林弘典</v>
      </c>
      <c r="H14" s="244" t="str">
        <f t="shared" si="3"/>
        <v>アビックＢＢ</v>
      </c>
      <c r="I14" s="244" t="s">
        <v>48</v>
      </c>
      <c r="J14" s="9">
        <v>1989</v>
      </c>
      <c r="K14" s="6">
        <f t="shared" si="0"/>
        <v>30</v>
      </c>
      <c r="L14" s="104" t="str">
        <f t="shared" si="1"/>
        <v>OK</v>
      </c>
      <c r="M14" s="103" t="s">
        <v>41</v>
      </c>
    </row>
    <row r="15" spans="1:13">
      <c r="A15" s="243" t="s">
        <v>835</v>
      </c>
      <c r="B15" s="100" t="s">
        <v>836</v>
      </c>
      <c r="C15" s="100" t="s">
        <v>837</v>
      </c>
      <c r="D15" s="243" t="str">
        <f t="shared" si="2"/>
        <v>アビック</v>
      </c>
      <c r="F15" s="104" t="str">
        <f t="shared" si="4"/>
        <v>あ１１</v>
      </c>
      <c r="G15" s="243" t="str">
        <f t="shared" si="5"/>
        <v>野上恵梨子</v>
      </c>
      <c r="H15" s="244" t="str">
        <f t="shared" si="3"/>
        <v>アビックＢＢ</v>
      </c>
      <c r="I15" s="108" t="s">
        <v>172</v>
      </c>
      <c r="J15" s="9">
        <v>1987</v>
      </c>
      <c r="K15" s="6">
        <f t="shared" si="0"/>
        <v>32</v>
      </c>
      <c r="L15" s="104" t="str">
        <f t="shared" si="1"/>
        <v>OK</v>
      </c>
      <c r="M15" s="103" t="s">
        <v>838</v>
      </c>
    </row>
    <row r="16" spans="1:13">
      <c r="A16" s="243" t="s">
        <v>839</v>
      </c>
      <c r="B16" s="100" t="s">
        <v>840</v>
      </c>
      <c r="C16" s="100" t="s">
        <v>841</v>
      </c>
      <c r="D16" s="243" t="str">
        <f t="shared" si="2"/>
        <v>アビック</v>
      </c>
      <c r="F16" s="104" t="str">
        <f t="shared" si="4"/>
        <v>あ１２</v>
      </c>
      <c r="G16" s="243" t="str">
        <f t="shared" si="5"/>
        <v>西山抄千代</v>
      </c>
      <c r="H16" s="244" t="str">
        <f t="shared" si="3"/>
        <v>アビックＢＢ</v>
      </c>
      <c r="I16" s="108" t="s">
        <v>172</v>
      </c>
      <c r="J16" s="9">
        <v>1972</v>
      </c>
      <c r="K16" s="6">
        <f t="shared" si="0"/>
        <v>47</v>
      </c>
      <c r="L16" s="104" t="str">
        <f t="shared" si="1"/>
        <v>OK</v>
      </c>
      <c r="M16" s="103" t="s">
        <v>842</v>
      </c>
    </row>
    <row r="17" spans="1:17">
      <c r="A17" s="243" t="s">
        <v>843</v>
      </c>
      <c r="B17" s="100" t="s">
        <v>844</v>
      </c>
      <c r="C17" s="100" t="s">
        <v>845</v>
      </c>
      <c r="D17" s="243" t="str">
        <f t="shared" si="2"/>
        <v>アビック</v>
      </c>
      <c r="F17" s="104" t="str">
        <f t="shared" si="4"/>
        <v>あ１３</v>
      </c>
      <c r="G17" s="243" t="str">
        <f t="shared" si="5"/>
        <v>三原啓子</v>
      </c>
      <c r="H17" s="244" t="str">
        <f t="shared" si="3"/>
        <v>アビックＢＢ</v>
      </c>
      <c r="I17" s="108" t="s">
        <v>172</v>
      </c>
      <c r="J17" s="9">
        <v>1964</v>
      </c>
      <c r="K17" s="6">
        <f t="shared" si="0"/>
        <v>55</v>
      </c>
      <c r="L17" s="104" t="str">
        <f t="shared" si="1"/>
        <v>OK</v>
      </c>
      <c r="M17" s="103" t="s">
        <v>812</v>
      </c>
    </row>
    <row r="18" spans="1:17">
      <c r="A18" s="243" t="s">
        <v>846</v>
      </c>
      <c r="B18" s="103" t="s">
        <v>847</v>
      </c>
      <c r="C18" s="103" t="s">
        <v>848</v>
      </c>
      <c r="D18" s="243" t="str">
        <f t="shared" si="2"/>
        <v>アビック</v>
      </c>
      <c r="F18" s="104" t="str">
        <f t="shared" si="4"/>
        <v>あ１４</v>
      </c>
      <c r="G18" s="243" t="str">
        <f t="shared" si="5"/>
        <v>落合良弘</v>
      </c>
      <c r="H18" s="244" t="str">
        <f t="shared" si="3"/>
        <v>アビックＢＢ</v>
      </c>
      <c r="I18" s="244" t="s">
        <v>48</v>
      </c>
      <c r="J18" s="9">
        <v>1968</v>
      </c>
      <c r="K18" s="6">
        <f t="shared" si="0"/>
        <v>51</v>
      </c>
      <c r="L18" s="104" t="str">
        <f t="shared" si="1"/>
        <v>OK</v>
      </c>
      <c r="M18" s="103" t="s">
        <v>41</v>
      </c>
    </row>
    <row r="19" spans="1:17" s="237" customFormat="1">
      <c r="A19" s="243" t="s">
        <v>435</v>
      </c>
      <c r="B19" s="103" t="s">
        <v>849</v>
      </c>
      <c r="C19" s="103" t="s">
        <v>1138</v>
      </c>
      <c r="D19" s="243" t="str">
        <f t="shared" si="2"/>
        <v>アビック</v>
      </c>
      <c r="E19" s="243"/>
      <c r="F19" s="104" t="str">
        <f t="shared" si="4"/>
        <v>あ１５</v>
      </c>
      <c r="G19" s="243" t="str">
        <f t="shared" si="5"/>
        <v>杉原徹</v>
      </c>
      <c r="H19" s="244" t="str">
        <f t="shared" si="3"/>
        <v>アビックＢＢ</v>
      </c>
      <c r="I19" s="244" t="s">
        <v>48</v>
      </c>
      <c r="J19" s="9">
        <v>1990</v>
      </c>
      <c r="K19" s="6">
        <f t="shared" si="0"/>
        <v>29</v>
      </c>
      <c r="L19" s="104" t="str">
        <f t="shared" si="1"/>
        <v>OK</v>
      </c>
      <c r="M19" s="103" t="s">
        <v>812</v>
      </c>
    </row>
    <row r="20" spans="1:17" s="237" customFormat="1">
      <c r="A20" s="243" t="s">
        <v>850</v>
      </c>
      <c r="B20" s="125" t="s">
        <v>851</v>
      </c>
      <c r="C20" s="125" t="s">
        <v>852</v>
      </c>
      <c r="D20" s="243" t="str">
        <f t="shared" si="2"/>
        <v>アビック</v>
      </c>
      <c r="E20" s="243"/>
      <c r="F20" s="243" t="str">
        <f t="shared" si="4"/>
        <v>あ１６</v>
      </c>
      <c r="G20" s="243" t="str">
        <f t="shared" si="5"/>
        <v>澤村直子</v>
      </c>
      <c r="H20" s="244" t="str">
        <f t="shared" si="3"/>
        <v>アビックＢＢ</v>
      </c>
      <c r="I20" s="108" t="s">
        <v>172</v>
      </c>
      <c r="J20" s="243">
        <v>1967</v>
      </c>
      <c r="K20" s="243">
        <f t="shared" si="0"/>
        <v>52</v>
      </c>
      <c r="L20" s="243" t="str">
        <f t="shared" si="1"/>
        <v>OK</v>
      </c>
      <c r="M20" s="125" t="s">
        <v>40</v>
      </c>
      <c r="N20" s="173"/>
    </row>
    <row r="21" spans="1:17" s="237" customFormat="1">
      <c r="A21" s="174" t="s">
        <v>853</v>
      </c>
      <c r="B21" s="175" t="s">
        <v>1139</v>
      </c>
      <c r="C21" s="175" t="s">
        <v>964</v>
      </c>
      <c r="D21" s="243" t="str">
        <f t="shared" si="2"/>
        <v>アビック</v>
      </c>
      <c r="E21" s="243"/>
      <c r="F21" s="174" t="str">
        <f t="shared" si="4"/>
        <v>あ１７</v>
      </c>
      <c r="G21" s="174" t="str">
        <f t="shared" si="5"/>
        <v>浅井純子</v>
      </c>
      <c r="H21" s="244" t="str">
        <f t="shared" si="3"/>
        <v>アビックＢＢ</v>
      </c>
      <c r="I21" s="108" t="s">
        <v>172</v>
      </c>
      <c r="J21" s="176">
        <v>1958</v>
      </c>
      <c r="K21" s="176">
        <f t="shared" si="0"/>
        <v>61</v>
      </c>
      <c r="L21" s="177" t="str">
        <f t="shared" si="1"/>
        <v>OK</v>
      </c>
      <c r="M21" s="177" t="s">
        <v>812</v>
      </c>
    </row>
    <row r="22" spans="1:17" s="237" customFormat="1">
      <c r="A22" s="177" t="s">
        <v>854</v>
      </c>
      <c r="B22" s="175" t="s">
        <v>855</v>
      </c>
      <c r="C22" s="175" t="s">
        <v>856</v>
      </c>
      <c r="D22" s="243" t="str">
        <f t="shared" si="2"/>
        <v>アビック</v>
      </c>
      <c r="E22" s="243"/>
      <c r="F22" s="177" t="str">
        <f t="shared" si="4"/>
        <v>あ１８</v>
      </c>
      <c r="G22" s="177" t="str">
        <f t="shared" si="5"/>
        <v>治田沙映子</v>
      </c>
      <c r="H22" s="244" t="str">
        <f t="shared" si="3"/>
        <v>アビックＢＢ</v>
      </c>
      <c r="I22" s="108" t="s">
        <v>172</v>
      </c>
      <c r="J22" s="176">
        <v>1983</v>
      </c>
      <c r="K22" s="176">
        <f t="shared" si="0"/>
        <v>36</v>
      </c>
      <c r="L22" s="177" t="str">
        <f t="shared" si="1"/>
        <v>OK</v>
      </c>
      <c r="M22" s="177" t="s">
        <v>987</v>
      </c>
    </row>
    <row r="23" spans="1:17" s="237" customFormat="1">
      <c r="A23" s="243" t="s">
        <v>858</v>
      </c>
      <c r="B23" s="175" t="s">
        <v>859</v>
      </c>
      <c r="C23" s="175" t="s">
        <v>1140</v>
      </c>
      <c r="D23" s="243" t="str">
        <f t="shared" si="2"/>
        <v>アビック</v>
      </c>
      <c r="E23" s="243"/>
      <c r="F23" s="177" t="str">
        <f t="shared" si="4"/>
        <v>あ１９</v>
      </c>
      <c r="G23" s="177" t="str">
        <f t="shared" si="5"/>
        <v>寺本恵</v>
      </c>
      <c r="H23" s="244" t="str">
        <f t="shared" si="3"/>
        <v>アビックＢＢ</v>
      </c>
      <c r="I23" s="108" t="s">
        <v>172</v>
      </c>
      <c r="J23" s="176">
        <v>1986</v>
      </c>
      <c r="K23" s="176">
        <f t="shared" si="0"/>
        <v>33</v>
      </c>
      <c r="L23" s="177" t="str">
        <f t="shared" si="1"/>
        <v>OK</v>
      </c>
      <c r="M23" s="177" t="s">
        <v>860</v>
      </c>
    </row>
    <row r="24" spans="1:17" s="237" customFormat="1">
      <c r="A24" s="243" t="s">
        <v>861</v>
      </c>
      <c r="B24" s="175" t="s">
        <v>862</v>
      </c>
      <c r="C24" s="175" t="s">
        <v>863</v>
      </c>
      <c r="D24" s="243" t="str">
        <f t="shared" si="2"/>
        <v>アビック</v>
      </c>
      <c r="E24" s="243"/>
      <c r="F24" s="177" t="str">
        <f t="shared" si="4"/>
        <v>あ２０</v>
      </c>
      <c r="G24" s="177" t="str">
        <f t="shared" si="5"/>
        <v>成宮まき</v>
      </c>
      <c r="H24" s="244" t="str">
        <f t="shared" si="3"/>
        <v>アビックＢＢ</v>
      </c>
      <c r="I24" s="108" t="s">
        <v>172</v>
      </c>
      <c r="J24" s="176">
        <v>1970</v>
      </c>
      <c r="K24" s="176">
        <f t="shared" si="0"/>
        <v>49</v>
      </c>
      <c r="L24" s="177" t="str">
        <f t="shared" si="1"/>
        <v>OK</v>
      </c>
      <c r="M24" s="103" t="s">
        <v>812</v>
      </c>
    </row>
    <row r="25" spans="1:17" s="237" customFormat="1">
      <c r="A25" s="243" t="s">
        <v>1141</v>
      </c>
      <c r="B25" s="175" t="s">
        <v>1142</v>
      </c>
      <c r="C25" s="175" t="s">
        <v>1143</v>
      </c>
      <c r="D25" s="243" t="str">
        <f t="shared" si="2"/>
        <v>アビック</v>
      </c>
      <c r="E25" s="243"/>
      <c r="F25" s="177" t="str">
        <f>A25</f>
        <v>あ２１</v>
      </c>
      <c r="G25" s="177" t="str">
        <f t="shared" si="5"/>
        <v>鹿取あつみ</v>
      </c>
      <c r="H25" s="244" t="str">
        <f t="shared" si="3"/>
        <v>アビックＢＢ</v>
      </c>
      <c r="I25" s="108" t="s">
        <v>172</v>
      </c>
      <c r="J25" s="176">
        <v>1955</v>
      </c>
      <c r="K25" s="176">
        <f t="shared" si="0"/>
        <v>64</v>
      </c>
      <c r="L25" s="177" t="str">
        <f t="shared" si="1"/>
        <v>OK</v>
      </c>
      <c r="M25" s="103" t="s">
        <v>842</v>
      </c>
    </row>
    <row r="26" spans="1:17" s="237" customFormat="1">
      <c r="A26" s="243" t="s">
        <v>1144</v>
      </c>
      <c r="B26" s="103" t="s">
        <v>821</v>
      </c>
      <c r="C26" s="103" t="s">
        <v>1145</v>
      </c>
      <c r="D26" s="243" t="str">
        <f t="shared" si="2"/>
        <v>アビック</v>
      </c>
      <c r="E26" s="243"/>
      <c r="F26" s="104" t="str">
        <f>A26</f>
        <v>あ２２</v>
      </c>
      <c r="G26" s="243" t="str">
        <f t="shared" si="5"/>
        <v>中村憲生</v>
      </c>
      <c r="H26" s="244" t="str">
        <f t="shared" si="3"/>
        <v>アビックＢＢ</v>
      </c>
      <c r="I26" s="244" t="s">
        <v>48</v>
      </c>
      <c r="J26" s="9">
        <v>1965</v>
      </c>
      <c r="K26" s="6">
        <f t="shared" si="0"/>
        <v>54</v>
      </c>
      <c r="L26" s="104" t="str">
        <f t="shared" si="1"/>
        <v>OK</v>
      </c>
      <c r="M26" s="103" t="s">
        <v>812</v>
      </c>
    </row>
    <row r="27" spans="1:17" s="237" customFormat="1">
      <c r="A27" s="243"/>
      <c r="B27" s="103"/>
      <c r="C27" s="103"/>
      <c r="D27" s="243"/>
      <c r="F27" s="104"/>
      <c r="G27" s="243"/>
      <c r="H27" s="244"/>
      <c r="I27" s="244"/>
      <c r="J27" s="9"/>
      <c r="K27" s="6"/>
      <c r="L27" s="177" t="str">
        <f t="shared" ref="L27:L42" si="6">IF(G27="","",IF(COUNTIF($G$6:$G$505,G27)&gt;1,"2重登録","OK"))</f>
        <v/>
      </c>
      <c r="M27" s="103"/>
    </row>
    <row r="28" spans="1:17" s="126" customFormat="1">
      <c r="B28" s="130"/>
      <c r="C28" s="130"/>
      <c r="E28" s="237"/>
      <c r="K28" s="127"/>
      <c r="L28" s="177" t="str">
        <f t="shared" si="6"/>
        <v/>
      </c>
      <c r="Q28" s="129"/>
    </row>
    <row r="29" spans="1:17" s="242" customFormat="1">
      <c r="B29" s="128"/>
      <c r="C29" s="128"/>
      <c r="D29" s="126"/>
      <c r="E29" s="126"/>
      <c r="F29" s="126"/>
      <c r="G29" s="126"/>
      <c r="H29" s="126"/>
      <c r="I29" s="128"/>
      <c r="J29" s="126"/>
      <c r="K29" s="127"/>
      <c r="L29" s="177" t="str">
        <f t="shared" si="6"/>
        <v/>
      </c>
      <c r="M29" s="126"/>
      <c r="Q29" s="131"/>
    </row>
    <row r="30" spans="1:17" s="242" customFormat="1">
      <c r="I30" s="178"/>
      <c r="L30" s="177" t="str">
        <f t="shared" si="6"/>
        <v/>
      </c>
      <c r="Q30" s="131"/>
    </row>
    <row r="31" spans="1:17" s="237" customFormat="1">
      <c r="L31" s="177" t="str">
        <f t="shared" si="6"/>
        <v/>
      </c>
      <c r="Q31" s="131"/>
    </row>
    <row r="32" spans="1:17" s="242" customFormat="1">
      <c r="B32" s="178"/>
      <c r="C32" s="178"/>
      <c r="K32" s="6"/>
      <c r="L32" s="177" t="str">
        <f t="shared" si="6"/>
        <v/>
      </c>
      <c r="Q32" s="131"/>
    </row>
    <row r="33" spans="1:17" s="242" customFormat="1">
      <c r="B33" s="178"/>
      <c r="C33" s="178"/>
      <c r="K33" s="6"/>
      <c r="L33" s="177" t="str">
        <f t="shared" si="6"/>
        <v/>
      </c>
      <c r="Q33" s="131"/>
    </row>
    <row r="34" spans="1:17" s="242" customFormat="1">
      <c r="B34" s="178"/>
      <c r="C34" s="178"/>
      <c r="K34" s="6"/>
      <c r="L34" s="177" t="str">
        <f t="shared" si="6"/>
        <v/>
      </c>
      <c r="Q34" s="131"/>
    </row>
    <row r="35" spans="1:17" s="242" customFormat="1">
      <c r="B35" s="178"/>
      <c r="C35" s="178"/>
      <c r="G35" s="242">
        <v>240</v>
      </c>
      <c r="K35" s="6"/>
      <c r="L35" s="177" t="str">
        <f t="shared" si="6"/>
        <v>OK</v>
      </c>
      <c r="Q35" s="131"/>
    </row>
    <row r="36" spans="1:17" s="242" customFormat="1">
      <c r="B36" s="178"/>
      <c r="C36" s="178"/>
      <c r="K36" s="6"/>
      <c r="L36" s="177" t="str">
        <f t="shared" si="6"/>
        <v/>
      </c>
      <c r="Q36" s="131"/>
    </row>
    <row r="37" spans="1:17" s="242" customFormat="1">
      <c r="B37" s="178"/>
      <c r="C37" s="178"/>
      <c r="K37" s="6"/>
      <c r="L37" s="177" t="str">
        <f t="shared" si="6"/>
        <v/>
      </c>
      <c r="Q37" s="131"/>
    </row>
    <row r="38" spans="1:17" s="242" customFormat="1">
      <c r="B38" s="178"/>
      <c r="C38" s="178"/>
      <c r="K38" s="6"/>
      <c r="L38" s="177" t="str">
        <f t="shared" si="6"/>
        <v/>
      </c>
      <c r="Q38" s="131"/>
    </row>
    <row r="39" spans="1:17" s="242" customFormat="1">
      <c r="B39" s="178"/>
      <c r="C39" s="178"/>
      <c r="K39" s="6"/>
      <c r="L39" s="177" t="str">
        <f t="shared" si="6"/>
        <v/>
      </c>
      <c r="Q39" s="131"/>
    </row>
    <row r="40" spans="1:17" s="240" customFormat="1">
      <c r="A40" s="132"/>
      <c r="B40" s="131"/>
      <c r="C40" s="131"/>
      <c r="D40" s="132"/>
      <c r="F40" s="104"/>
      <c r="G40" s="100"/>
      <c r="H40" s="132"/>
      <c r="I40" s="104"/>
      <c r="K40" s="6"/>
      <c r="L40" s="177" t="str">
        <f t="shared" si="6"/>
        <v/>
      </c>
      <c r="N40" s="243"/>
      <c r="O40" s="243"/>
    </row>
    <row r="41" spans="1:17" s="240" customFormat="1">
      <c r="A41" s="132"/>
      <c r="B41" s="131"/>
      <c r="C41" s="131"/>
      <c r="D41" s="132"/>
      <c r="F41" s="104"/>
      <c r="G41" s="100"/>
      <c r="H41" s="132"/>
      <c r="I41" s="104"/>
      <c r="K41" s="6"/>
      <c r="L41" s="177" t="str">
        <f t="shared" si="6"/>
        <v/>
      </c>
      <c r="N41" s="243"/>
      <c r="O41" s="243"/>
    </row>
    <row r="42" spans="1:17" s="240" customFormat="1">
      <c r="A42" s="132"/>
      <c r="B42" s="131"/>
      <c r="C42" s="131"/>
      <c r="D42" s="132"/>
      <c r="F42" s="104"/>
      <c r="G42" s="100"/>
      <c r="H42" s="132"/>
      <c r="I42" s="104"/>
      <c r="K42" s="6"/>
      <c r="L42" s="177" t="str">
        <f t="shared" si="6"/>
        <v/>
      </c>
      <c r="N42" s="243"/>
      <c r="O42" s="243"/>
    </row>
    <row r="43" spans="1:17" s="248" customFormat="1">
      <c r="A43" s="132"/>
      <c r="B43" s="573" t="s">
        <v>1146</v>
      </c>
      <c r="C43" s="573"/>
      <c r="D43" s="574" t="s">
        <v>1147</v>
      </c>
      <c r="E43" s="574"/>
      <c r="F43" s="574"/>
      <c r="G43" s="574"/>
      <c r="H43" s="243" t="s">
        <v>864</v>
      </c>
      <c r="I43" s="569" t="s">
        <v>865</v>
      </c>
      <c r="J43" s="569"/>
      <c r="K43" s="569"/>
      <c r="L43" s="246"/>
      <c r="M43" s="247"/>
    </row>
    <row r="44" spans="1:17" s="248" customFormat="1">
      <c r="A44" s="132"/>
      <c r="B44" s="573"/>
      <c r="C44" s="573"/>
      <c r="D44" s="574"/>
      <c r="E44" s="574"/>
      <c r="F44" s="574"/>
      <c r="G44" s="574"/>
      <c r="H44" s="7">
        <f>COUNTIF(M47:M109,"東近江市")</f>
        <v>17</v>
      </c>
      <c r="I44" s="570">
        <f>(H44/RIGHT(A109,2))</f>
        <v>0.25757575757575757</v>
      </c>
      <c r="J44" s="570"/>
      <c r="K44" s="570"/>
      <c r="L44" s="246"/>
      <c r="M44" s="247"/>
    </row>
    <row r="45" spans="1:17">
      <c r="B45" s="103" t="s">
        <v>1148</v>
      </c>
      <c r="C45" s="103"/>
      <c r="D45" s="244" t="s">
        <v>7</v>
      </c>
      <c r="F45" s="104">
        <f>A45</f>
        <v>0</v>
      </c>
      <c r="K45" s="249"/>
      <c r="L45" s="246"/>
    </row>
    <row r="46" spans="1:17">
      <c r="B46" s="571" t="s">
        <v>1149</v>
      </c>
      <c r="C46" s="571"/>
      <c r="D46" s="243" t="s">
        <v>8</v>
      </c>
      <c r="F46" s="104">
        <f>A46</f>
        <v>0</v>
      </c>
      <c r="G46" s="243" t="str">
        <f>B46&amp;C46</f>
        <v>京セラTC</v>
      </c>
      <c r="K46" s="249"/>
      <c r="L46" s="246"/>
    </row>
    <row r="47" spans="1:17" s="133" customFormat="1">
      <c r="A47" s="243" t="s">
        <v>1150</v>
      </c>
      <c r="B47" s="47" t="s">
        <v>887</v>
      </c>
      <c r="C47" s="47" t="s">
        <v>1151</v>
      </c>
      <c r="D47" s="103" t="s">
        <v>47</v>
      </c>
      <c r="E47" s="243"/>
      <c r="F47" s="246" t="str">
        <f t="shared" ref="F47:F109" si="7">A47</f>
        <v>き０１</v>
      </c>
      <c r="G47" s="243" t="str">
        <f>B47&amp;C47</f>
        <v>赤木拓</v>
      </c>
      <c r="H47" s="103" t="s">
        <v>45</v>
      </c>
      <c r="I47" s="103" t="s">
        <v>48</v>
      </c>
      <c r="J47" s="9">
        <v>1980</v>
      </c>
      <c r="K47" s="249">
        <f t="shared" ref="K47:K109" si="8">IF(J47="","",(2019-J47))</f>
        <v>39</v>
      </c>
      <c r="L47" s="246" t="str">
        <f>IF(G47="","",IF(COUNTIF($G$1:$G$63,G47)&gt;1,"2重登録","OK"))</f>
        <v>OK</v>
      </c>
      <c r="M47" s="135" t="s">
        <v>110</v>
      </c>
    </row>
    <row r="48" spans="1:17" s="133" customFormat="1">
      <c r="A48" s="243" t="s">
        <v>441</v>
      </c>
      <c r="B48" s="47" t="s">
        <v>53</v>
      </c>
      <c r="C48" s="47" t="s">
        <v>54</v>
      </c>
      <c r="D48" s="103" t="s">
        <v>47</v>
      </c>
      <c r="E48" s="243"/>
      <c r="F48" s="246" t="str">
        <f t="shared" si="7"/>
        <v>き０２</v>
      </c>
      <c r="G48" s="243" t="str">
        <f>B48&amp;C48</f>
        <v>秋山太助</v>
      </c>
      <c r="H48" s="103" t="s">
        <v>45</v>
      </c>
      <c r="I48" s="103" t="s">
        <v>48</v>
      </c>
      <c r="J48" s="9">
        <v>1975</v>
      </c>
      <c r="K48" s="249">
        <f t="shared" si="8"/>
        <v>44</v>
      </c>
      <c r="L48" s="246" t="str">
        <f>IF(G48="","",IF(COUNTIF($G$1:$G$63,G48)&gt;1,"2重登録","OK"))</f>
        <v>OK</v>
      </c>
      <c r="M48" s="229" t="s">
        <v>40</v>
      </c>
    </row>
    <row r="49" spans="1:15" s="133" customFormat="1">
      <c r="A49" s="243" t="s">
        <v>442</v>
      </c>
      <c r="B49" s="47" t="s">
        <v>888</v>
      </c>
      <c r="C49" s="244" t="s">
        <v>65</v>
      </c>
      <c r="D49" s="103" t="s">
        <v>47</v>
      </c>
      <c r="E49" s="243"/>
      <c r="F49" s="246" t="str">
        <f t="shared" si="7"/>
        <v>き０４</v>
      </c>
      <c r="G49" s="243" t="str">
        <f>B49&amp;C49</f>
        <v>荒浪順次</v>
      </c>
      <c r="H49" s="103" t="s">
        <v>45</v>
      </c>
      <c r="I49" s="103" t="s">
        <v>48</v>
      </c>
      <c r="J49" s="9">
        <v>1977</v>
      </c>
      <c r="K49" s="249">
        <f t="shared" si="8"/>
        <v>42</v>
      </c>
      <c r="L49" s="246" t="str">
        <f>IF(G49="","",IF(COUNTIF($G$1:$G$63,G49)&gt;1,"2重登録","OK"))</f>
        <v>OK</v>
      </c>
      <c r="M49" s="135" t="s">
        <v>44</v>
      </c>
    </row>
    <row r="50" spans="1:15" s="155" customFormat="1">
      <c r="A50" s="243" t="s">
        <v>443</v>
      </c>
      <c r="B50" s="244" t="s">
        <v>889</v>
      </c>
      <c r="C50" s="244" t="s">
        <v>1152</v>
      </c>
      <c r="D50" s="103" t="s">
        <v>47</v>
      </c>
      <c r="E50" s="243"/>
      <c r="F50" s="246" t="str">
        <f t="shared" si="7"/>
        <v>き０５</v>
      </c>
      <c r="G50" s="243" t="str">
        <f>B50&amp;C50</f>
        <v>井澤　匡志</v>
      </c>
      <c r="H50" s="103" t="s">
        <v>45</v>
      </c>
      <c r="I50" s="103" t="s">
        <v>48</v>
      </c>
      <c r="J50" s="9">
        <v>1967</v>
      </c>
      <c r="K50" s="249">
        <f t="shared" si="8"/>
        <v>52</v>
      </c>
      <c r="L50" s="246" t="s">
        <v>1153</v>
      </c>
      <c r="M50" s="154" t="s">
        <v>890</v>
      </c>
    </row>
    <row r="51" spans="1:15" s="155" customFormat="1">
      <c r="A51" s="243" t="s">
        <v>444</v>
      </c>
      <c r="B51" s="47" t="s">
        <v>891</v>
      </c>
      <c r="C51" s="244" t="s">
        <v>892</v>
      </c>
      <c r="D51" s="103" t="s">
        <v>47</v>
      </c>
      <c r="E51" s="243"/>
      <c r="F51" s="246" t="str">
        <f t="shared" si="7"/>
        <v>き０６</v>
      </c>
      <c r="G51" s="243" t="s">
        <v>1154</v>
      </c>
      <c r="H51" s="103" t="s">
        <v>45</v>
      </c>
      <c r="I51" s="103" t="s">
        <v>48</v>
      </c>
      <c r="J51" s="9">
        <v>1993</v>
      </c>
      <c r="K51" s="249">
        <f t="shared" si="8"/>
        <v>26</v>
      </c>
      <c r="L51" s="246" t="s">
        <v>1153</v>
      </c>
      <c r="M51" s="229" t="s">
        <v>83</v>
      </c>
    </row>
    <row r="52" spans="1:15" s="133" customFormat="1">
      <c r="A52" s="243" t="s">
        <v>445</v>
      </c>
      <c r="B52" s="244" t="s">
        <v>1155</v>
      </c>
      <c r="C52" s="244" t="s">
        <v>1156</v>
      </c>
      <c r="D52" s="103" t="s">
        <v>47</v>
      </c>
      <c r="E52" s="243"/>
      <c r="F52" s="246" t="str">
        <f t="shared" si="7"/>
        <v>き０７</v>
      </c>
      <c r="G52" s="243" t="str">
        <f t="shared" ref="G52:G109" si="9">B52&amp;C52</f>
        <v>一色翼</v>
      </c>
      <c r="H52" s="103" t="s">
        <v>45</v>
      </c>
      <c r="I52" s="103" t="s">
        <v>48</v>
      </c>
      <c r="J52" s="9">
        <v>1984</v>
      </c>
      <c r="K52" s="249">
        <f t="shared" si="8"/>
        <v>35</v>
      </c>
      <c r="L52" s="246" t="str">
        <f t="shared" ref="L52:L109" si="10">IF(G52="","",IF(COUNTIF($G$1:$G$63,G52)&gt;1,"2重登録","OK"))</f>
        <v>OK</v>
      </c>
      <c r="M52" s="229" t="s">
        <v>83</v>
      </c>
    </row>
    <row r="53" spans="1:15" s="133" customFormat="1">
      <c r="A53" s="243" t="s">
        <v>446</v>
      </c>
      <c r="B53" s="244" t="s">
        <v>81</v>
      </c>
      <c r="C53" s="244" t="s">
        <v>82</v>
      </c>
      <c r="D53" s="103" t="s">
        <v>47</v>
      </c>
      <c r="E53" s="243"/>
      <c r="F53" s="246" t="str">
        <f t="shared" si="7"/>
        <v>き０８</v>
      </c>
      <c r="G53" s="243" t="str">
        <f t="shared" si="9"/>
        <v>牛尾紳之介</v>
      </c>
      <c r="H53" s="103" t="s">
        <v>45</v>
      </c>
      <c r="I53" s="103" t="s">
        <v>48</v>
      </c>
      <c r="J53" s="9">
        <v>1984</v>
      </c>
      <c r="K53" s="249">
        <f t="shared" si="8"/>
        <v>35</v>
      </c>
      <c r="L53" s="246" t="str">
        <f t="shared" si="10"/>
        <v>OK</v>
      </c>
      <c r="M53" s="229" t="s">
        <v>40</v>
      </c>
    </row>
    <row r="54" spans="1:15" s="133" customFormat="1">
      <c r="A54" s="243" t="s">
        <v>447</v>
      </c>
      <c r="B54" s="47" t="s">
        <v>56</v>
      </c>
      <c r="C54" s="47" t="s">
        <v>57</v>
      </c>
      <c r="D54" s="103" t="s">
        <v>47</v>
      </c>
      <c r="E54" s="243"/>
      <c r="F54" s="246" t="str">
        <f t="shared" si="7"/>
        <v>き０９</v>
      </c>
      <c r="G54" s="243" t="str">
        <f t="shared" si="9"/>
        <v>太田圭亮</v>
      </c>
      <c r="H54" s="103" t="s">
        <v>45</v>
      </c>
      <c r="I54" s="103" t="s">
        <v>48</v>
      </c>
      <c r="J54" s="9">
        <v>1981</v>
      </c>
      <c r="K54" s="249">
        <f t="shared" si="8"/>
        <v>38</v>
      </c>
      <c r="L54" s="246" t="str">
        <f t="shared" si="10"/>
        <v>OK</v>
      </c>
      <c r="M54" s="135" t="s">
        <v>110</v>
      </c>
    </row>
    <row r="55" spans="1:15" s="133" customFormat="1">
      <c r="A55" s="243" t="s">
        <v>448</v>
      </c>
      <c r="B55" s="244" t="s">
        <v>126</v>
      </c>
      <c r="C55" s="244" t="s">
        <v>79</v>
      </c>
      <c r="D55" s="103" t="s">
        <v>47</v>
      </c>
      <c r="E55" s="243"/>
      <c r="F55" s="246" t="str">
        <f t="shared" si="7"/>
        <v>き１０</v>
      </c>
      <c r="G55" s="243" t="str">
        <f t="shared" si="9"/>
        <v>岡本　彰</v>
      </c>
      <c r="H55" s="103" t="s">
        <v>45</v>
      </c>
      <c r="I55" s="103" t="s">
        <v>48</v>
      </c>
      <c r="J55" s="9">
        <v>1986</v>
      </c>
      <c r="K55" s="249">
        <f t="shared" si="8"/>
        <v>33</v>
      </c>
      <c r="L55" s="246" t="str">
        <f t="shared" si="10"/>
        <v>OK</v>
      </c>
      <c r="M55" s="135" t="s">
        <v>110</v>
      </c>
    </row>
    <row r="56" spans="1:15" s="133" customFormat="1">
      <c r="A56" s="243" t="s">
        <v>449</v>
      </c>
      <c r="B56" s="47" t="s">
        <v>38</v>
      </c>
      <c r="C56" s="47" t="s">
        <v>46</v>
      </c>
      <c r="D56" s="103" t="s">
        <v>47</v>
      </c>
      <c r="E56" s="243"/>
      <c r="F56" s="246" t="str">
        <f t="shared" si="7"/>
        <v>き１１</v>
      </c>
      <c r="G56" s="243" t="str">
        <f t="shared" si="9"/>
        <v>片岡春己</v>
      </c>
      <c r="H56" s="103" t="s">
        <v>1157</v>
      </c>
      <c r="I56" s="103" t="s">
        <v>48</v>
      </c>
      <c r="J56" s="9">
        <v>1953</v>
      </c>
      <c r="K56" s="249">
        <f t="shared" si="8"/>
        <v>66</v>
      </c>
      <c r="L56" s="246" t="str">
        <f t="shared" si="10"/>
        <v>OK</v>
      </c>
      <c r="M56" s="229" t="s">
        <v>40</v>
      </c>
    </row>
    <row r="57" spans="1:15" s="133" customFormat="1">
      <c r="A57" s="243" t="s">
        <v>450</v>
      </c>
      <c r="B57" s="243" t="s">
        <v>1158</v>
      </c>
      <c r="C57" s="73" t="s">
        <v>1159</v>
      </c>
      <c r="D57" s="103" t="s">
        <v>47</v>
      </c>
      <c r="E57" s="243"/>
      <c r="F57" s="246" t="str">
        <f t="shared" si="7"/>
        <v>き１２</v>
      </c>
      <c r="G57" s="243" t="str">
        <f t="shared" si="9"/>
        <v>兼古翔太</v>
      </c>
      <c r="H57" s="103" t="s">
        <v>45</v>
      </c>
      <c r="I57" s="103" t="s">
        <v>48</v>
      </c>
      <c r="J57" s="9">
        <v>1989</v>
      </c>
      <c r="K57" s="249">
        <f t="shared" si="8"/>
        <v>30</v>
      </c>
      <c r="L57" s="246" t="str">
        <f t="shared" si="10"/>
        <v>OK</v>
      </c>
      <c r="M57" s="229" t="s">
        <v>40</v>
      </c>
    </row>
    <row r="58" spans="1:15" s="133" customFormat="1">
      <c r="A58" s="243" t="s">
        <v>451</v>
      </c>
      <c r="B58" s="47" t="s">
        <v>61</v>
      </c>
      <c r="C58" s="244" t="s">
        <v>62</v>
      </c>
      <c r="D58" s="103" t="s">
        <v>47</v>
      </c>
      <c r="E58" s="243"/>
      <c r="F58" s="246" t="str">
        <f t="shared" si="7"/>
        <v>き１３</v>
      </c>
      <c r="G58" s="243" t="str">
        <f t="shared" si="9"/>
        <v>坂元智成</v>
      </c>
      <c r="H58" s="103" t="s">
        <v>45</v>
      </c>
      <c r="I58" s="103" t="s">
        <v>48</v>
      </c>
      <c r="J58" s="9">
        <v>1975</v>
      </c>
      <c r="K58" s="249">
        <f t="shared" si="8"/>
        <v>44</v>
      </c>
      <c r="L58" s="246" t="str">
        <f t="shared" si="10"/>
        <v>OK</v>
      </c>
      <c r="M58" s="229" t="s">
        <v>40</v>
      </c>
    </row>
    <row r="59" spans="1:15" s="133" customFormat="1">
      <c r="A59" s="243" t="s">
        <v>452</v>
      </c>
      <c r="B59" s="243" t="s">
        <v>1160</v>
      </c>
      <c r="C59" s="243" t="s">
        <v>1161</v>
      </c>
      <c r="D59" s="103" t="s">
        <v>47</v>
      </c>
      <c r="E59" s="243"/>
      <c r="F59" s="246" t="str">
        <f t="shared" si="7"/>
        <v>き１４</v>
      </c>
      <c r="G59" s="243" t="str">
        <f t="shared" si="9"/>
        <v>櫻井貴哉</v>
      </c>
      <c r="H59" s="103" t="s">
        <v>45</v>
      </c>
      <c r="I59" s="103" t="s">
        <v>48</v>
      </c>
      <c r="J59" s="9">
        <v>1994</v>
      </c>
      <c r="K59" s="249">
        <f t="shared" si="8"/>
        <v>25</v>
      </c>
      <c r="L59" s="246" t="str">
        <f t="shared" si="10"/>
        <v>OK</v>
      </c>
      <c r="M59" s="229" t="s">
        <v>40</v>
      </c>
    </row>
    <row r="60" spans="1:15" s="251" customFormat="1">
      <c r="A60" s="243" t="s">
        <v>453</v>
      </c>
      <c r="B60" s="103" t="s">
        <v>893</v>
      </c>
      <c r="C60" s="103" t="s">
        <v>894</v>
      </c>
      <c r="D60" s="103" t="s">
        <v>1162</v>
      </c>
      <c r="E60" s="243"/>
      <c r="F60" s="246" t="str">
        <f t="shared" si="7"/>
        <v>き１５</v>
      </c>
      <c r="G60" s="243" t="str">
        <f t="shared" si="9"/>
        <v>澤田啓一</v>
      </c>
      <c r="H60" s="103" t="s">
        <v>45</v>
      </c>
      <c r="I60" s="103" t="s">
        <v>48</v>
      </c>
      <c r="J60" s="9">
        <v>1970</v>
      </c>
      <c r="K60" s="249">
        <f t="shared" si="8"/>
        <v>49</v>
      </c>
      <c r="L60" s="246" t="str">
        <f t="shared" si="10"/>
        <v>OK</v>
      </c>
      <c r="M60" s="243" t="s">
        <v>890</v>
      </c>
      <c r="N60" s="250"/>
    </row>
    <row r="61" spans="1:15" s="133" customFormat="1">
      <c r="A61" s="243" t="s">
        <v>454</v>
      </c>
      <c r="B61" s="244" t="s">
        <v>1163</v>
      </c>
      <c r="C61" s="244" t="s">
        <v>1164</v>
      </c>
      <c r="D61" s="103" t="s">
        <v>47</v>
      </c>
      <c r="E61" s="243"/>
      <c r="F61" s="246" t="str">
        <f t="shared" si="7"/>
        <v>き１６</v>
      </c>
      <c r="G61" s="243" t="str">
        <f t="shared" si="9"/>
        <v>柴田雅寛</v>
      </c>
      <c r="H61" s="103" t="s">
        <v>45</v>
      </c>
      <c r="I61" s="103" t="s">
        <v>48</v>
      </c>
      <c r="J61" s="9">
        <v>1982</v>
      </c>
      <c r="K61" s="249">
        <f t="shared" si="8"/>
        <v>37</v>
      </c>
      <c r="L61" s="246" t="str">
        <f t="shared" si="10"/>
        <v>OK</v>
      </c>
      <c r="M61" s="154" t="s">
        <v>1165</v>
      </c>
      <c r="O61" s="251"/>
    </row>
    <row r="62" spans="1:15" s="133" customFormat="1">
      <c r="A62" s="243" t="s">
        <v>455</v>
      </c>
      <c r="B62" s="243" t="s">
        <v>1048</v>
      </c>
      <c r="C62" s="243" t="s">
        <v>1166</v>
      </c>
      <c r="D62" s="103" t="s">
        <v>1162</v>
      </c>
      <c r="E62" s="251"/>
      <c r="F62" s="246" t="str">
        <f t="shared" si="7"/>
        <v>き１７</v>
      </c>
      <c r="G62" s="243" t="str">
        <f t="shared" si="9"/>
        <v>清水陽介</v>
      </c>
      <c r="H62" s="103" t="s">
        <v>45</v>
      </c>
      <c r="I62" s="103" t="s">
        <v>48</v>
      </c>
      <c r="J62" s="9">
        <v>1991</v>
      </c>
      <c r="K62" s="249">
        <f t="shared" si="8"/>
        <v>28</v>
      </c>
      <c r="L62" s="246" t="str">
        <f t="shared" si="10"/>
        <v>OK</v>
      </c>
      <c r="M62" s="243" t="s">
        <v>43</v>
      </c>
    </row>
    <row r="63" spans="1:15" s="133" customFormat="1">
      <c r="A63" s="243" t="s">
        <v>456</v>
      </c>
      <c r="B63" s="47" t="s">
        <v>66</v>
      </c>
      <c r="C63" s="244" t="s">
        <v>67</v>
      </c>
      <c r="D63" s="103" t="s">
        <v>47</v>
      </c>
      <c r="E63" s="243"/>
      <c r="F63" s="246" t="str">
        <f t="shared" si="7"/>
        <v>き１８</v>
      </c>
      <c r="G63" s="243" t="str">
        <f t="shared" si="9"/>
        <v>住谷岳司</v>
      </c>
      <c r="H63" s="103" t="s">
        <v>45</v>
      </c>
      <c r="I63" s="103" t="s">
        <v>48</v>
      </c>
      <c r="J63" s="9">
        <v>1967</v>
      </c>
      <c r="K63" s="249">
        <f t="shared" si="8"/>
        <v>52</v>
      </c>
      <c r="L63" s="246" t="str">
        <f t="shared" si="10"/>
        <v>OK</v>
      </c>
      <c r="M63" s="135" t="s">
        <v>895</v>
      </c>
    </row>
    <row r="64" spans="1:15" s="135" customFormat="1">
      <c r="A64" s="243" t="s">
        <v>457</v>
      </c>
      <c r="B64" s="73" t="s">
        <v>75</v>
      </c>
      <c r="C64" s="73" t="s">
        <v>76</v>
      </c>
      <c r="D64" s="103" t="s">
        <v>1162</v>
      </c>
      <c r="E64" s="243"/>
      <c r="F64" s="246" t="str">
        <f t="shared" si="7"/>
        <v>き１９</v>
      </c>
      <c r="G64" s="243" t="str">
        <f t="shared" si="9"/>
        <v>曽我卓矢</v>
      </c>
      <c r="H64" s="103" t="s">
        <v>45</v>
      </c>
      <c r="I64" s="103" t="s">
        <v>48</v>
      </c>
      <c r="J64" s="9">
        <v>1986</v>
      </c>
      <c r="K64" s="249">
        <f t="shared" si="8"/>
        <v>33</v>
      </c>
      <c r="L64" s="246" t="str">
        <f t="shared" si="10"/>
        <v>OK</v>
      </c>
      <c r="M64" s="135" t="s">
        <v>110</v>
      </c>
      <c r="N64" s="133"/>
      <c r="O64" s="251"/>
    </row>
    <row r="65" spans="1:15" s="133" customFormat="1">
      <c r="A65" s="243" t="s">
        <v>458</v>
      </c>
      <c r="B65" s="244" t="s">
        <v>167</v>
      </c>
      <c r="C65" s="244" t="s">
        <v>77</v>
      </c>
      <c r="D65" s="103" t="s">
        <v>47</v>
      </c>
      <c r="E65" s="243"/>
      <c r="F65" s="246" t="str">
        <f t="shared" si="7"/>
        <v>き２１</v>
      </c>
      <c r="G65" s="243" t="str">
        <f t="shared" si="9"/>
        <v>田中正行</v>
      </c>
      <c r="H65" s="103" t="s">
        <v>45</v>
      </c>
      <c r="I65" s="103" t="s">
        <v>48</v>
      </c>
      <c r="J65" s="9">
        <v>1980</v>
      </c>
      <c r="K65" s="249">
        <f t="shared" si="8"/>
        <v>39</v>
      </c>
      <c r="L65" s="246" t="str">
        <f t="shared" si="10"/>
        <v>OK</v>
      </c>
      <c r="M65" s="135" t="s">
        <v>110</v>
      </c>
    </row>
    <row r="66" spans="1:15" s="133" customFormat="1">
      <c r="A66" s="243" t="s">
        <v>460</v>
      </c>
      <c r="B66" s="243" t="s">
        <v>1167</v>
      </c>
      <c r="C66" s="243" t="s">
        <v>1168</v>
      </c>
      <c r="D66" s="103" t="s">
        <v>1162</v>
      </c>
      <c r="E66" s="251"/>
      <c r="F66" s="246" t="str">
        <f t="shared" si="7"/>
        <v>き２３</v>
      </c>
      <c r="G66" s="243" t="str">
        <f t="shared" si="9"/>
        <v>中元寺功貴</v>
      </c>
      <c r="H66" s="103" t="s">
        <v>45</v>
      </c>
      <c r="I66" s="103" t="s">
        <v>48</v>
      </c>
      <c r="J66" s="9">
        <v>1992</v>
      </c>
      <c r="K66" s="249">
        <f t="shared" si="8"/>
        <v>27</v>
      </c>
      <c r="L66" s="246" t="str">
        <f t="shared" si="10"/>
        <v>OK</v>
      </c>
      <c r="M66" s="229" t="s">
        <v>40</v>
      </c>
    </row>
    <row r="67" spans="1:15" s="133" customFormat="1">
      <c r="A67" s="243" t="s">
        <v>461</v>
      </c>
      <c r="B67" s="47" t="s">
        <v>68</v>
      </c>
      <c r="C67" s="244" t="s">
        <v>69</v>
      </c>
      <c r="D67" s="103" t="s">
        <v>47</v>
      </c>
      <c r="E67" s="243"/>
      <c r="F67" s="246" t="str">
        <f t="shared" si="7"/>
        <v>き２４</v>
      </c>
      <c r="G67" s="243" t="str">
        <f t="shared" si="9"/>
        <v>永田寛教</v>
      </c>
      <c r="H67" s="103" t="s">
        <v>45</v>
      </c>
      <c r="I67" s="103" t="s">
        <v>48</v>
      </c>
      <c r="J67" s="9">
        <v>1981</v>
      </c>
      <c r="K67" s="249">
        <f t="shared" si="8"/>
        <v>38</v>
      </c>
      <c r="L67" s="246" t="str">
        <f t="shared" si="10"/>
        <v>OK</v>
      </c>
      <c r="M67" s="135" t="s">
        <v>890</v>
      </c>
      <c r="O67" s="251"/>
    </row>
    <row r="68" spans="1:15" s="251" customFormat="1">
      <c r="A68" s="243" t="s">
        <v>462</v>
      </c>
      <c r="B68" s="103" t="s">
        <v>1049</v>
      </c>
      <c r="C68" s="103" t="s">
        <v>1050</v>
      </c>
      <c r="D68" s="103" t="s">
        <v>1162</v>
      </c>
      <c r="E68" s="243"/>
      <c r="F68" s="246" t="str">
        <f t="shared" si="7"/>
        <v>き２５</v>
      </c>
      <c r="G68" s="243" t="str">
        <f t="shared" si="9"/>
        <v>西岡庸介</v>
      </c>
      <c r="H68" s="103" t="s">
        <v>45</v>
      </c>
      <c r="I68" s="103" t="s">
        <v>48</v>
      </c>
      <c r="J68" s="9">
        <v>1983</v>
      </c>
      <c r="K68" s="249">
        <f t="shared" si="8"/>
        <v>36</v>
      </c>
      <c r="L68" s="246" t="str">
        <f t="shared" si="10"/>
        <v>OK</v>
      </c>
      <c r="M68" s="135" t="s">
        <v>84</v>
      </c>
      <c r="N68" s="250"/>
    </row>
    <row r="69" spans="1:15" s="133" customFormat="1">
      <c r="A69" s="243" t="s">
        <v>464</v>
      </c>
      <c r="B69" s="47" t="s">
        <v>157</v>
      </c>
      <c r="C69" s="47" t="s">
        <v>58</v>
      </c>
      <c r="D69" s="103" t="s">
        <v>47</v>
      </c>
      <c r="E69" s="243"/>
      <c r="F69" s="246" t="str">
        <f t="shared" si="7"/>
        <v>き２６</v>
      </c>
      <c r="G69" s="243" t="str">
        <f t="shared" si="9"/>
        <v>西田裕信</v>
      </c>
      <c r="H69" s="103" t="s">
        <v>45</v>
      </c>
      <c r="I69" s="103" t="s">
        <v>48</v>
      </c>
      <c r="J69" s="9">
        <v>1960</v>
      </c>
      <c r="K69" s="249">
        <f t="shared" si="8"/>
        <v>59</v>
      </c>
      <c r="L69" s="246" t="str">
        <f t="shared" si="10"/>
        <v>OK</v>
      </c>
      <c r="M69" s="135" t="s">
        <v>896</v>
      </c>
    </row>
    <row r="70" spans="1:15" s="133" customFormat="1">
      <c r="A70" s="243" t="s">
        <v>465</v>
      </c>
      <c r="B70" s="47" t="s">
        <v>170</v>
      </c>
      <c r="C70" s="47" t="s">
        <v>59</v>
      </c>
      <c r="D70" s="103" t="s">
        <v>47</v>
      </c>
      <c r="E70" s="243"/>
      <c r="F70" s="246" t="str">
        <f t="shared" si="7"/>
        <v>き２７</v>
      </c>
      <c r="G70" s="243" t="str">
        <f t="shared" si="9"/>
        <v>馬場英年</v>
      </c>
      <c r="H70" s="103" t="s">
        <v>45</v>
      </c>
      <c r="I70" s="103" t="s">
        <v>48</v>
      </c>
      <c r="J70" s="9">
        <v>1980</v>
      </c>
      <c r="K70" s="249">
        <f t="shared" si="8"/>
        <v>39</v>
      </c>
      <c r="L70" s="246" t="str">
        <f t="shared" si="10"/>
        <v>OK</v>
      </c>
      <c r="M70" s="229" t="s">
        <v>40</v>
      </c>
    </row>
    <row r="71" spans="1:15" s="133" customFormat="1">
      <c r="A71" s="243" t="s">
        <v>466</v>
      </c>
      <c r="B71" s="47" t="s">
        <v>55</v>
      </c>
      <c r="C71" s="47" t="s">
        <v>153</v>
      </c>
      <c r="D71" s="103" t="s">
        <v>47</v>
      </c>
      <c r="E71" s="243"/>
      <c r="F71" s="246" t="str">
        <f t="shared" si="7"/>
        <v>き２８</v>
      </c>
      <c r="G71" s="243" t="str">
        <f t="shared" si="9"/>
        <v>廣瀬智也</v>
      </c>
      <c r="H71" s="103" t="s">
        <v>45</v>
      </c>
      <c r="I71" s="103" t="s">
        <v>48</v>
      </c>
      <c r="J71" s="9">
        <v>1977</v>
      </c>
      <c r="K71" s="249">
        <f t="shared" si="8"/>
        <v>42</v>
      </c>
      <c r="L71" s="246" t="str">
        <f t="shared" si="10"/>
        <v>OK</v>
      </c>
      <c r="M71" s="229" t="s">
        <v>40</v>
      </c>
    </row>
    <row r="72" spans="1:15" s="133" customFormat="1">
      <c r="A72" s="243" t="s">
        <v>467</v>
      </c>
      <c r="B72" s="73" t="s">
        <v>897</v>
      </c>
      <c r="C72" s="73" t="s">
        <v>80</v>
      </c>
      <c r="D72" s="103" t="s">
        <v>1162</v>
      </c>
      <c r="E72" s="243"/>
      <c r="F72" s="246" t="str">
        <f t="shared" si="7"/>
        <v>き２９</v>
      </c>
      <c r="G72" s="243" t="str">
        <f t="shared" si="9"/>
        <v>松島理和</v>
      </c>
      <c r="H72" s="103" t="s">
        <v>45</v>
      </c>
      <c r="I72" s="103" t="s">
        <v>48</v>
      </c>
      <c r="J72" s="9">
        <v>1981</v>
      </c>
      <c r="K72" s="249">
        <f t="shared" si="8"/>
        <v>38</v>
      </c>
      <c r="L72" s="246" t="str">
        <f t="shared" si="10"/>
        <v>OK</v>
      </c>
      <c r="M72" s="135" t="s">
        <v>817</v>
      </c>
      <c r="O72" s="251"/>
    </row>
    <row r="73" spans="1:15" s="133" customFormat="1">
      <c r="A73" s="243" t="s">
        <v>468</v>
      </c>
      <c r="B73" s="47" t="s">
        <v>73</v>
      </c>
      <c r="C73" s="244" t="s">
        <v>74</v>
      </c>
      <c r="D73" s="103" t="s">
        <v>47</v>
      </c>
      <c r="E73" s="243"/>
      <c r="F73" s="246" t="str">
        <f t="shared" si="7"/>
        <v>き３０</v>
      </c>
      <c r="G73" s="243" t="str">
        <f t="shared" si="9"/>
        <v>宮道祐介</v>
      </c>
      <c r="H73" s="103" t="s">
        <v>45</v>
      </c>
      <c r="I73" s="103" t="s">
        <v>48</v>
      </c>
      <c r="J73" s="9">
        <v>1983</v>
      </c>
      <c r="K73" s="249">
        <f t="shared" si="8"/>
        <v>36</v>
      </c>
      <c r="L73" s="246" t="str">
        <f t="shared" si="10"/>
        <v>OK</v>
      </c>
      <c r="M73" s="135" t="s">
        <v>812</v>
      </c>
    </row>
    <row r="74" spans="1:15" s="133" customFormat="1">
      <c r="A74" s="243" t="s">
        <v>469</v>
      </c>
      <c r="B74" s="47" t="s">
        <v>63</v>
      </c>
      <c r="C74" s="244" t="s">
        <v>64</v>
      </c>
      <c r="D74" s="103" t="s">
        <v>47</v>
      </c>
      <c r="E74" s="243"/>
      <c r="F74" s="246" t="str">
        <f t="shared" si="7"/>
        <v>き３１</v>
      </c>
      <c r="G74" s="243" t="str">
        <f t="shared" si="9"/>
        <v>村尾彰了</v>
      </c>
      <c r="H74" s="103" t="s">
        <v>45</v>
      </c>
      <c r="I74" s="103" t="s">
        <v>48</v>
      </c>
      <c r="J74" s="9">
        <v>1982</v>
      </c>
      <c r="K74" s="249">
        <f t="shared" si="8"/>
        <v>37</v>
      </c>
      <c r="L74" s="246" t="str">
        <f t="shared" si="10"/>
        <v>OK</v>
      </c>
      <c r="M74" s="135" t="s">
        <v>857</v>
      </c>
    </row>
    <row r="75" spans="1:15" s="133" customFormat="1">
      <c r="A75" s="243" t="s">
        <v>470</v>
      </c>
      <c r="B75" s="47" t="s">
        <v>1169</v>
      </c>
      <c r="C75" s="47" t="s">
        <v>1170</v>
      </c>
      <c r="D75" s="103" t="s">
        <v>47</v>
      </c>
      <c r="E75" s="243"/>
      <c r="F75" s="246" t="str">
        <f t="shared" si="7"/>
        <v>き３２</v>
      </c>
      <c r="G75" s="243" t="str">
        <f t="shared" si="9"/>
        <v>薮内陸久</v>
      </c>
      <c r="H75" s="103" t="s">
        <v>45</v>
      </c>
      <c r="I75" s="103" t="s">
        <v>48</v>
      </c>
      <c r="J75" s="9">
        <v>1997</v>
      </c>
      <c r="K75" s="249">
        <f t="shared" si="8"/>
        <v>22</v>
      </c>
      <c r="L75" s="246" t="str">
        <f t="shared" si="10"/>
        <v>OK</v>
      </c>
      <c r="M75" s="229" t="s">
        <v>40</v>
      </c>
    </row>
    <row r="76" spans="1:15" s="133" customFormat="1">
      <c r="A76" s="243" t="s">
        <v>471</v>
      </c>
      <c r="B76" s="47" t="s">
        <v>1171</v>
      </c>
      <c r="C76" s="244" t="s">
        <v>1172</v>
      </c>
      <c r="D76" s="103" t="s">
        <v>47</v>
      </c>
      <c r="E76" s="243"/>
      <c r="F76" s="246" t="str">
        <f t="shared" si="7"/>
        <v>き３３</v>
      </c>
      <c r="G76" s="243" t="str">
        <f t="shared" si="9"/>
        <v>山本和樹</v>
      </c>
      <c r="H76" s="103" t="s">
        <v>45</v>
      </c>
      <c r="I76" s="103" t="s">
        <v>48</v>
      </c>
      <c r="J76" s="9">
        <v>1997</v>
      </c>
      <c r="K76" s="249">
        <f t="shared" si="8"/>
        <v>22</v>
      </c>
      <c r="L76" s="246" t="str">
        <f t="shared" si="10"/>
        <v>OK</v>
      </c>
      <c r="M76" s="154" t="s">
        <v>1173</v>
      </c>
    </row>
    <row r="77" spans="1:15" s="133" customFormat="1">
      <c r="A77" s="243" t="s">
        <v>472</v>
      </c>
      <c r="B77" s="47" t="s">
        <v>51</v>
      </c>
      <c r="C77" s="47" t="s">
        <v>52</v>
      </c>
      <c r="D77" s="103" t="s">
        <v>47</v>
      </c>
      <c r="E77" s="243"/>
      <c r="F77" s="246" t="str">
        <f t="shared" si="7"/>
        <v>き３４</v>
      </c>
      <c r="G77" s="243" t="str">
        <f t="shared" si="9"/>
        <v>山本　真</v>
      </c>
      <c r="H77" s="103" t="s">
        <v>45</v>
      </c>
      <c r="I77" s="103" t="s">
        <v>48</v>
      </c>
      <c r="J77" s="9">
        <v>1970</v>
      </c>
      <c r="K77" s="249">
        <f t="shared" si="8"/>
        <v>49</v>
      </c>
      <c r="L77" s="246" t="str">
        <f t="shared" si="10"/>
        <v>OK</v>
      </c>
      <c r="M77" s="135" t="s">
        <v>812</v>
      </c>
    </row>
    <row r="78" spans="1:15" s="133" customFormat="1">
      <c r="A78" s="243" t="s">
        <v>473</v>
      </c>
      <c r="B78" s="47" t="s">
        <v>71</v>
      </c>
      <c r="C78" s="244" t="s">
        <v>72</v>
      </c>
      <c r="D78" s="103" t="s">
        <v>47</v>
      </c>
      <c r="E78" s="243"/>
      <c r="F78" s="246" t="str">
        <f t="shared" si="7"/>
        <v>き３５</v>
      </c>
      <c r="G78" s="243" t="str">
        <f t="shared" si="9"/>
        <v>吉本泰二</v>
      </c>
      <c r="H78" s="103" t="s">
        <v>45</v>
      </c>
      <c r="I78" s="103" t="s">
        <v>48</v>
      </c>
      <c r="J78" s="9">
        <v>1976</v>
      </c>
      <c r="K78" s="249">
        <f t="shared" si="8"/>
        <v>43</v>
      </c>
      <c r="L78" s="246" t="str">
        <f t="shared" si="10"/>
        <v>OK</v>
      </c>
      <c r="M78" s="229" t="s">
        <v>40</v>
      </c>
    </row>
    <row r="79" spans="1:15" s="135" customFormat="1">
      <c r="A79" s="243" t="s">
        <v>474</v>
      </c>
      <c r="B79" s="251" t="s">
        <v>49</v>
      </c>
      <c r="C79" s="251" t="s">
        <v>50</v>
      </c>
      <c r="D79" s="103" t="s">
        <v>1162</v>
      </c>
      <c r="E79" s="251"/>
      <c r="F79" s="246" t="str">
        <f t="shared" si="7"/>
        <v>き３６</v>
      </c>
      <c r="G79" s="243" t="str">
        <f t="shared" si="9"/>
        <v>竹村仁志</v>
      </c>
      <c r="H79" s="103" t="s">
        <v>45</v>
      </c>
      <c r="I79" s="103" t="s">
        <v>48</v>
      </c>
      <c r="J79" s="9">
        <v>1962</v>
      </c>
      <c r="K79" s="249">
        <f t="shared" si="8"/>
        <v>57</v>
      </c>
      <c r="L79" s="246" t="str">
        <f t="shared" si="10"/>
        <v>OK</v>
      </c>
      <c r="M79" s="135" t="s">
        <v>110</v>
      </c>
      <c r="N79" s="133"/>
      <c r="O79" s="251"/>
    </row>
    <row r="80" spans="1:15" s="133" customFormat="1">
      <c r="A80" s="243" t="s">
        <v>475</v>
      </c>
      <c r="B80" s="108" t="s">
        <v>898</v>
      </c>
      <c r="C80" s="108" t="s">
        <v>899</v>
      </c>
      <c r="D80" s="103" t="s">
        <v>47</v>
      </c>
      <c r="E80" s="243"/>
      <c r="F80" s="246" t="str">
        <f t="shared" si="7"/>
        <v>き３７</v>
      </c>
      <c r="G80" s="100" t="str">
        <f t="shared" si="9"/>
        <v>浅田亜祐子</v>
      </c>
      <c r="H80" s="103" t="s">
        <v>45</v>
      </c>
      <c r="I80" s="103" t="s">
        <v>395</v>
      </c>
      <c r="J80" s="9">
        <v>1984</v>
      </c>
      <c r="K80" s="249">
        <f t="shared" si="8"/>
        <v>35</v>
      </c>
      <c r="L80" s="246" t="str">
        <f t="shared" si="10"/>
        <v>OK</v>
      </c>
      <c r="M80" s="135" t="s">
        <v>44</v>
      </c>
    </row>
    <row r="81" spans="1:15" s="133" customFormat="1">
      <c r="A81" s="243" t="s">
        <v>476</v>
      </c>
      <c r="B81" s="134" t="s">
        <v>1174</v>
      </c>
      <c r="C81" s="145" t="s">
        <v>1175</v>
      </c>
      <c r="D81" s="103" t="s">
        <v>47</v>
      </c>
      <c r="E81" s="243"/>
      <c r="F81" s="246" t="str">
        <f t="shared" si="7"/>
        <v>き３８</v>
      </c>
      <c r="G81" s="125" t="str">
        <f t="shared" si="9"/>
        <v>菊井鈴夏</v>
      </c>
      <c r="H81" s="103" t="s">
        <v>1157</v>
      </c>
      <c r="I81" s="103" t="s">
        <v>395</v>
      </c>
      <c r="J81" s="9">
        <v>1997</v>
      </c>
      <c r="K81" s="249">
        <f t="shared" si="8"/>
        <v>22</v>
      </c>
      <c r="L81" s="246" t="str">
        <f t="shared" si="10"/>
        <v>OK</v>
      </c>
      <c r="M81" s="154" t="s">
        <v>1173</v>
      </c>
    </row>
    <row r="82" spans="1:15" s="133" customFormat="1">
      <c r="A82" s="243" t="s">
        <v>477</v>
      </c>
      <c r="B82" s="48" t="s">
        <v>152</v>
      </c>
      <c r="C82" s="48" t="s">
        <v>78</v>
      </c>
      <c r="D82" s="103" t="s">
        <v>47</v>
      </c>
      <c r="E82" s="243"/>
      <c r="F82" s="246" t="str">
        <f t="shared" si="7"/>
        <v>き３９</v>
      </c>
      <c r="G82" s="100" t="str">
        <f t="shared" si="9"/>
        <v>並河智加</v>
      </c>
      <c r="H82" s="103" t="s">
        <v>45</v>
      </c>
      <c r="I82" s="103" t="s">
        <v>42</v>
      </c>
      <c r="J82" s="9">
        <v>1979</v>
      </c>
      <c r="K82" s="249">
        <f t="shared" si="8"/>
        <v>40</v>
      </c>
      <c r="L82" s="246" t="str">
        <f t="shared" si="10"/>
        <v>OK</v>
      </c>
      <c r="M82" s="135" t="s">
        <v>812</v>
      </c>
    </row>
    <row r="83" spans="1:15" s="133" customFormat="1">
      <c r="A83" s="243" t="s">
        <v>478</v>
      </c>
      <c r="B83" s="134" t="s">
        <v>1176</v>
      </c>
      <c r="C83" s="134" t="s">
        <v>1177</v>
      </c>
      <c r="D83" s="103" t="s">
        <v>1162</v>
      </c>
      <c r="E83" s="251"/>
      <c r="F83" s="246" t="str">
        <f t="shared" si="7"/>
        <v>き４０</v>
      </c>
      <c r="G83" s="125" t="str">
        <f t="shared" si="9"/>
        <v>森愛捺花</v>
      </c>
      <c r="H83" s="103" t="s">
        <v>45</v>
      </c>
      <c r="I83" s="103" t="s">
        <v>395</v>
      </c>
      <c r="J83" s="9">
        <v>1998</v>
      </c>
      <c r="K83" s="249">
        <f t="shared" si="8"/>
        <v>21</v>
      </c>
      <c r="L83" s="246" t="str">
        <f t="shared" si="10"/>
        <v>OK</v>
      </c>
      <c r="M83" s="135" t="s">
        <v>1178</v>
      </c>
    </row>
    <row r="84" spans="1:15" s="133" customFormat="1">
      <c r="A84" s="243" t="s">
        <v>479</v>
      </c>
      <c r="B84" s="134" t="s">
        <v>1176</v>
      </c>
      <c r="C84" s="134" t="s">
        <v>1179</v>
      </c>
      <c r="D84" s="103" t="s">
        <v>1162</v>
      </c>
      <c r="E84" s="251"/>
      <c r="F84" s="246" t="str">
        <f t="shared" si="7"/>
        <v>き４１</v>
      </c>
      <c r="G84" s="125" t="str">
        <f t="shared" si="9"/>
        <v>森涼花</v>
      </c>
      <c r="H84" s="103" t="s">
        <v>45</v>
      </c>
      <c r="I84" s="103" t="s">
        <v>395</v>
      </c>
      <c r="J84" s="9">
        <v>2003</v>
      </c>
      <c r="K84" s="249">
        <f t="shared" si="8"/>
        <v>16</v>
      </c>
      <c r="L84" s="246" t="str">
        <f t="shared" si="10"/>
        <v>OK</v>
      </c>
      <c r="M84" s="135" t="s">
        <v>84</v>
      </c>
    </row>
    <row r="85" spans="1:15" s="251" customFormat="1">
      <c r="A85" s="243" t="s">
        <v>480</v>
      </c>
      <c r="B85" s="251" t="s">
        <v>1180</v>
      </c>
      <c r="C85" s="251" t="s">
        <v>1181</v>
      </c>
      <c r="D85" s="103" t="s">
        <v>1162</v>
      </c>
      <c r="F85" s="246" t="str">
        <f t="shared" si="7"/>
        <v>き４２</v>
      </c>
      <c r="G85" s="243" t="str">
        <f t="shared" si="9"/>
        <v>伊藤成行</v>
      </c>
      <c r="H85" s="103" t="s">
        <v>45</v>
      </c>
      <c r="I85" s="103" t="s">
        <v>48</v>
      </c>
      <c r="J85" s="9">
        <v>1951</v>
      </c>
      <c r="K85" s="249">
        <f t="shared" si="8"/>
        <v>68</v>
      </c>
      <c r="L85" s="246" t="str">
        <f t="shared" si="10"/>
        <v>OK</v>
      </c>
      <c r="M85" s="243" t="s">
        <v>1182</v>
      </c>
    </row>
    <row r="86" spans="1:15" s="251" customFormat="1" ht="12.75" customHeight="1">
      <c r="A86" s="243" t="s">
        <v>481</v>
      </c>
      <c r="B86" s="251" t="s">
        <v>1183</v>
      </c>
      <c r="C86" s="103" t="s">
        <v>1184</v>
      </c>
      <c r="D86" s="103" t="s">
        <v>1162</v>
      </c>
      <c r="F86" s="246" t="str">
        <f t="shared" si="7"/>
        <v>き４３</v>
      </c>
      <c r="G86" s="243" t="str">
        <f t="shared" si="9"/>
        <v>川田達也</v>
      </c>
      <c r="H86" s="103" t="s">
        <v>45</v>
      </c>
      <c r="I86" s="103" t="s">
        <v>48</v>
      </c>
      <c r="J86" s="9">
        <v>1965</v>
      </c>
      <c r="K86" s="249">
        <f t="shared" si="8"/>
        <v>54</v>
      </c>
      <c r="L86" s="246" t="str">
        <f t="shared" si="10"/>
        <v>OK</v>
      </c>
      <c r="M86" s="251" t="s">
        <v>1185</v>
      </c>
      <c r="N86" s="250"/>
    </row>
    <row r="87" spans="1:15" s="251" customFormat="1">
      <c r="A87" s="243" t="s">
        <v>482</v>
      </c>
      <c r="B87" s="244" t="s">
        <v>1183</v>
      </c>
      <c r="C87" s="244" t="s">
        <v>1186</v>
      </c>
      <c r="D87" s="103" t="s">
        <v>1162</v>
      </c>
      <c r="F87" s="246" t="str">
        <f t="shared" si="7"/>
        <v>き４４</v>
      </c>
      <c r="G87" s="243" t="str">
        <f t="shared" si="9"/>
        <v>川田貴也</v>
      </c>
      <c r="H87" s="103" t="s">
        <v>45</v>
      </c>
      <c r="I87" s="103" t="s">
        <v>48</v>
      </c>
      <c r="J87" s="9">
        <v>1997</v>
      </c>
      <c r="K87" s="249">
        <f t="shared" si="8"/>
        <v>22</v>
      </c>
      <c r="L87" s="246" t="str">
        <f t="shared" si="10"/>
        <v>OK</v>
      </c>
      <c r="M87" s="251" t="s">
        <v>1185</v>
      </c>
    </row>
    <row r="88" spans="1:15" s="133" customFormat="1">
      <c r="A88" s="243" t="s">
        <v>483</v>
      </c>
      <c r="B88" s="243" t="s">
        <v>1187</v>
      </c>
      <c r="C88" s="243" t="s">
        <v>1188</v>
      </c>
      <c r="D88" s="103" t="s">
        <v>1162</v>
      </c>
      <c r="E88" s="251"/>
      <c r="F88" s="246" t="str">
        <f t="shared" si="7"/>
        <v>き４５</v>
      </c>
      <c r="G88" s="243" t="str">
        <f t="shared" si="9"/>
        <v>岸本恭介</v>
      </c>
      <c r="H88" s="103" t="s">
        <v>45</v>
      </c>
      <c r="I88" s="103" t="s">
        <v>48</v>
      </c>
      <c r="J88" s="9">
        <v>1989</v>
      </c>
      <c r="K88" s="249">
        <f t="shared" si="8"/>
        <v>30</v>
      </c>
      <c r="L88" s="246" t="str">
        <f t="shared" si="10"/>
        <v>OK</v>
      </c>
      <c r="M88" s="243" t="s">
        <v>1189</v>
      </c>
    </row>
    <row r="89" spans="1:15" s="251" customFormat="1">
      <c r="A89" s="243" t="s">
        <v>485</v>
      </c>
      <c r="B89" s="243" t="s">
        <v>1190</v>
      </c>
      <c r="C89" s="243" t="s">
        <v>1191</v>
      </c>
      <c r="D89" s="103" t="s">
        <v>1162</v>
      </c>
      <c r="F89" s="246" t="str">
        <f t="shared" si="7"/>
        <v>き４６</v>
      </c>
      <c r="G89" s="243" t="str">
        <f t="shared" si="9"/>
        <v>佐治武</v>
      </c>
      <c r="H89" s="103" t="s">
        <v>45</v>
      </c>
      <c r="I89" s="103" t="s">
        <v>48</v>
      </c>
      <c r="J89" s="9">
        <v>1964</v>
      </c>
      <c r="K89" s="249">
        <f t="shared" si="8"/>
        <v>55</v>
      </c>
      <c r="L89" s="246" t="str">
        <f t="shared" si="10"/>
        <v>OK</v>
      </c>
      <c r="M89" s="243" t="s">
        <v>1192</v>
      </c>
    </row>
    <row r="90" spans="1:15" s="251" customFormat="1">
      <c r="A90" s="243" t="s">
        <v>486</v>
      </c>
      <c r="B90" s="243" t="s">
        <v>1193</v>
      </c>
      <c r="C90" s="243" t="s">
        <v>1194</v>
      </c>
      <c r="D90" s="103" t="s">
        <v>1162</v>
      </c>
      <c r="F90" s="246" t="str">
        <f t="shared" si="7"/>
        <v>き４７</v>
      </c>
      <c r="G90" s="243" t="str">
        <f t="shared" si="9"/>
        <v>佐藤祥</v>
      </c>
      <c r="H90" s="103" t="s">
        <v>45</v>
      </c>
      <c r="I90" s="103" t="s">
        <v>48</v>
      </c>
      <c r="J90" s="9">
        <v>1994</v>
      </c>
      <c r="K90" s="249">
        <f t="shared" si="8"/>
        <v>25</v>
      </c>
      <c r="L90" s="246" t="str">
        <f t="shared" si="10"/>
        <v>OK</v>
      </c>
      <c r="M90" s="251" t="s">
        <v>1185</v>
      </c>
    </row>
    <row r="91" spans="1:15" s="251" customFormat="1">
      <c r="A91" s="243" t="s">
        <v>487</v>
      </c>
      <c r="B91" s="243" t="s">
        <v>1195</v>
      </c>
      <c r="C91" s="243" t="s">
        <v>1196</v>
      </c>
      <c r="D91" s="103" t="s">
        <v>1162</v>
      </c>
      <c r="F91" s="246" t="str">
        <f t="shared" si="7"/>
        <v>き４８</v>
      </c>
      <c r="G91" s="243" t="str">
        <f t="shared" si="9"/>
        <v>細川知剛</v>
      </c>
      <c r="H91" s="103" t="s">
        <v>45</v>
      </c>
      <c r="I91" s="103" t="s">
        <v>48</v>
      </c>
      <c r="J91" s="9">
        <v>1989</v>
      </c>
      <c r="K91" s="249">
        <f t="shared" si="8"/>
        <v>30</v>
      </c>
      <c r="L91" s="246" t="str">
        <f t="shared" si="10"/>
        <v>OK</v>
      </c>
      <c r="M91" s="243" t="s">
        <v>1182</v>
      </c>
    </row>
    <row r="92" spans="1:15" s="251" customFormat="1">
      <c r="A92" s="243" t="s">
        <v>488</v>
      </c>
      <c r="B92" s="243" t="s">
        <v>1197</v>
      </c>
      <c r="C92" s="243" t="s">
        <v>1198</v>
      </c>
      <c r="D92" s="103" t="s">
        <v>47</v>
      </c>
      <c r="E92" s="243"/>
      <c r="F92" s="246" t="str">
        <f t="shared" si="7"/>
        <v>き４９</v>
      </c>
      <c r="G92" s="243" t="str">
        <f t="shared" si="9"/>
        <v>松本太一</v>
      </c>
      <c r="H92" s="103" t="s">
        <v>45</v>
      </c>
      <c r="I92" s="103" t="s">
        <v>48</v>
      </c>
      <c r="J92" s="9">
        <v>1993</v>
      </c>
      <c r="K92" s="249">
        <f t="shared" si="8"/>
        <v>26</v>
      </c>
      <c r="L92" s="246" t="str">
        <f t="shared" si="10"/>
        <v>OK</v>
      </c>
      <c r="M92" s="154" t="s">
        <v>1185</v>
      </c>
    </row>
    <row r="93" spans="1:15" s="133" customFormat="1">
      <c r="A93" s="243" t="s">
        <v>489</v>
      </c>
      <c r="B93" s="244" t="s">
        <v>1199</v>
      </c>
      <c r="C93" s="244" t="s">
        <v>1200</v>
      </c>
      <c r="D93" s="103" t="s">
        <v>47</v>
      </c>
      <c r="E93" s="243"/>
      <c r="F93" s="246" t="str">
        <f t="shared" si="7"/>
        <v>き５０</v>
      </c>
      <c r="G93" s="243" t="str">
        <f t="shared" si="9"/>
        <v>村西徹</v>
      </c>
      <c r="H93" s="103" t="s">
        <v>45</v>
      </c>
      <c r="I93" s="103" t="s">
        <v>48</v>
      </c>
      <c r="J93" s="9">
        <v>1988</v>
      </c>
      <c r="K93" s="249">
        <f t="shared" si="8"/>
        <v>31</v>
      </c>
      <c r="L93" s="246" t="str">
        <f t="shared" si="10"/>
        <v>OK</v>
      </c>
      <c r="M93" s="154" t="s">
        <v>1201</v>
      </c>
    </row>
    <row r="94" spans="1:15" s="133" customFormat="1">
      <c r="A94" s="243" t="s">
        <v>490</v>
      </c>
      <c r="B94" s="134" t="s">
        <v>1202</v>
      </c>
      <c r="C94" s="134" t="s">
        <v>1203</v>
      </c>
      <c r="D94" s="103" t="s">
        <v>1162</v>
      </c>
      <c r="E94" s="251"/>
      <c r="F94" s="246" t="str">
        <f t="shared" si="7"/>
        <v>き５１</v>
      </c>
      <c r="G94" s="125" t="str">
        <f t="shared" si="9"/>
        <v>青木香奈依</v>
      </c>
      <c r="H94" s="103" t="s">
        <v>45</v>
      </c>
      <c r="I94" s="103" t="s">
        <v>395</v>
      </c>
      <c r="J94" s="9">
        <v>1988</v>
      </c>
      <c r="K94" s="249">
        <f t="shared" si="8"/>
        <v>31</v>
      </c>
      <c r="L94" s="246" t="str">
        <f t="shared" si="10"/>
        <v>OK</v>
      </c>
      <c r="M94" s="243" t="s">
        <v>1182</v>
      </c>
    </row>
    <row r="95" spans="1:15" s="251" customFormat="1">
      <c r="A95" s="243" t="s">
        <v>491</v>
      </c>
      <c r="B95" s="108" t="s">
        <v>900</v>
      </c>
      <c r="C95" s="108" t="s">
        <v>901</v>
      </c>
      <c r="D95" s="103" t="s">
        <v>1162</v>
      </c>
      <c r="E95" s="243"/>
      <c r="F95" s="246" t="str">
        <f t="shared" si="7"/>
        <v>き５２</v>
      </c>
      <c r="G95" s="125" t="str">
        <f t="shared" si="9"/>
        <v>大鳥有希子</v>
      </c>
      <c r="H95" s="103" t="s">
        <v>45</v>
      </c>
      <c r="I95" s="103" t="s">
        <v>395</v>
      </c>
      <c r="J95" s="9">
        <v>1988</v>
      </c>
      <c r="K95" s="249">
        <f t="shared" si="8"/>
        <v>31</v>
      </c>
      <c r="L95" s="246" t="str">
        <f t="shared" si="10"/>
        <v>OK</v>
      </c>
      <c r="M95" s="135" t="s">
        <v>902</v>
      </c>
    </row>
    <row r="96" spans="1:15" s="135" customFormat="1">
      <c r="A96" s="243" t="s">
        <v>492</v>
      </c>
      <c r="B96" s="136" t="s">
        <v>1204</v>
      </c>
      <c r="C96" s="136" t="s">
        <v>1205</v>
      </c>
      <c r="D96" s="103" t="s">
        <v>1162</v>
      </c>
      <c r="E96" s="251"/>
      <c r="F96" s="246" t="str">
        <f t="shared" si="7"/>
        <v>き５３</v>
      </c>
      <c r="G96" s="125" t="str">
        <f t="shared" si="9"/>
        <v>金山真理子</v>
      </c>
      <c r="H96" s="103" t="s">
        <v>45</v>
      </c>
      <c r="I96" s="103" t="s">
        <v>395</v>
      </c>
      <c r="J96" s="9">
        <v>1990</v>
      </c>
      <c r="K96" s="249">
        <f t="shared" si="8"/>
        <v>29</v>
      </c>
      <c r="L96" s="246" t="str">
        <f t="shared" si="10"/>
        <v>OK</v>
      </c>
      <c r="M96" s="243" t="s">
        <v>1182</v>
      </c>
      <c r="N96" s="133"/>
      <c r="O96" s="251"/>
    </row>
    <row r="97" spans="1:14" s="251" customFormat="1">
      <c r="A97" s="243" t="s">
        <v>493</v>
      </c>
      <c r="B97" s="125" t="s">
        <v>1206</v>
      </c>
      <c r="C97" s="125" t="s">
        <v>1207</v>
      </c>
      <c r="D97" s="103" t="s">
        <v>1162</v>
      </c>
      <c r="F97" s="246" t="str">
        <f t="shared" si="7"/>
        <v>き５４</v>
      </c>
      <c r="G97" s="125" t="str">
        <f t="shared" si="9"/>
        <v>亀井莉乃</v>
      </c>
      <c r="H97" s="103" t="s">
        <v>45</v>
      </c>
      <c r="I97" s="103" t="s">
        <v>395</v>
      </c>
      <c r="J97" s="9">
        <v>1991</v>
      </c>
      <c r="K97" s="249">
        <f t="shared" si="8"/>
        <v>28</v>
      </c>
      <c r="L97" s="246" t="str">
        <f t="shared" si="10"/>
        <v>OK</v>
      </c>
      <c r="M97" s="243" t="s">
        <v>1182</v>
      </c>
    </row>
    <row r="98" spans="1:14" s="251" customFormat="1">
      <c r="A98" s="243" t="s">
        <v>495</v>
      </c>
      <c r="B98" s="125" t="s">
        <v>1208</v>
      </c>
      <c r="C98" s="125" t="s">
        <v>1209</v>
      </c>
      <c r="D98" s="103" t="s">
        <v>1162</v>
      </c>
      <c r="F98" s="246" t="str">
        <f t="shared" si="7"/>
        <v>き５５</v>
      </c>
      <c r="G98" s="125" t="str">
        <f t="shared" si="9"/>
        <v>島井美帆</v>
      </c>
      <c r="H98" s="103" t="s">
        <v>45</v>
      </c>
      <c r="I98" s="103" t="s">
        <v>395</v>
      </c>
      <c r="J98" s="9">
        <v>1995</v>
      </c>
      <c r="K98" s="249">
        <f t="shared" si="8"/>
        <v>24</v>
      </c>
      <c r="L98" s="246" t="str">
        <f t="shared" si="10"/>
        <v>OK</v>
      </c>
      <c r="M98" s="243" t="s">
        <v>1182</v>
      </c>
    </row>
    <row r="99" spans="1:14" s="251" customFormat="1">
      <c r="A99" s="243" t="s">
        <v>496</v>
      </c>
      <c r="B99" s="125" t="s">
        <v>1210</v>
      </c>
      <c r="C99" s="125" t="s">
        <v>1211</v>
      </c>
      <c r="D99" s="103" t="s">
        <v>1162</v>
      </c>
      <c r="F99" s="246" t="str">
        <f t="shared" si="7"/>
        <v>き５６</v>
      </c>
      <c r="G99" s="125" t="str">
        <f t="shared" si="9"/>
        <v>田端輝子</v>
      </c>
      <c r="H99" s="103" t="s">
        <v>45</v>
      </c>
      <c r="I99" s="103" t="s">
        <v>395</v>
      </c>
      <c r="J99" s="105">
        <v>1981</v>
      </c>
      <c r="K99" s="249">
        <f t="shared" si="8"/>
        <v>38</v>
      </c>
      <c r="L99" s="246" t="str">
        <f t="shared" si="10"/>
        <v>OK</v>
      </c>
      <c r="M99" s="243" t="s">
        <v>1212</v>
      </c>
    </row>
    <row r="100" spans="1:14" s="251" customFormat="1">
      <c r="A100" s="243" t="s">
        <v>497</v>
      </c>
      <c r="B100" s="125" t="s">
        <v>1213</v>
      </c>
      <c r="C100" s="125" t="s">
        <v>1214</v>
      </c>
      <c r="D100" s="103" t="s">
        <v>1162</v>
      </c>
      <c r="F100" s="246" t="str">
        <f t="shared" si="7"/>
        <v>き５７</v>
      </c>
      <c r="G100" s="125" t="str">
        <f t="shared" si="9"/>
        <v>由井利紗子</v>
      </c>
      <c r="H100" s="103" t="s">
        <v>45</v>
      </c>
      <c r="I100" s="103" t="s">
        <v>395</v>
      </c>
      <c r="J100" s="9">
        <v>1991</v>
      </c>
      <c r="K100" s="249">
        <f t="shared" si="8"/>
        <v>28</v>
      </c>
      <c r="L100" s="246" t="str">
        <f t="shared" si="10"/>
        <v>OK</v>
      </c>
      <c r="M100" s="243" t="s">
        <v>1215</v>
      </c>
    </row>
    <row r="101" spans="1:14" s="251" customFormat="1">
      <c r="A101" s="243" t="s">
        <v>498</v>
      </c>
      <c r="B101" s="251" t="s">
        <v>1216</v>
      </c>
      <c r="C101" s="251" t="s">
        <v>1217</v>
      </c>
      <c r="D101" s="103" t="s">
        <v>1162</v>
      </c>
      <c r="F101" s="246" t="str">
        <f t="shared" si="7"/>
        <v>き５８</v>
      </c>
      <c r="G101" s="243" t="str">
        <f t="shared" si="9"/>
        <v>篠原弘法</v>
      </c>
      <c r="H101" s="103" t="s">
        <v>45</v>
      </c>
      <c r="I101" s="103" t="s">
        <v>394</v>
      </c>
      <c r="J101" s="9">
        <v>1992</v>
      </c>
      <c r="K101" s="249">
        <f t="shared" si="8"/>
        <v>27</v>
      </c>
      <c r="L101" s="246" t="str">
        <f t="shared" si="10"/>
        <v>OK</v>
      </c>
      <c r="M101" s="243" t="s">
        <v>43</v>
      </c>
    </row>
    <row r="102" spans="1:14" s="251" customFormat="1">
      <c r="A102" s="243" t="s">
        <v>1218</v>
      </c>
      <c r="B102" s="144" t="s">
        <v>1219</v>
      </c>
      <c r="C102" s="144" t="s">
        <v>1220</v>
      </c>
      <c r="D102" s="103" t="s">
        <v>1162</v>
      </c>
      <c r="F102" s="246" t="str">
        <f t="shared" si="7"/>
        <v>き５９</v>
      </c>
      <c r="G102" s="243" t="str">
        <f t="shared" si="9"/>
        <v>一瀬翔太</v>
      </c>
      <c r="H102" s="103" t="s">
        <v>45</v>
      </c>
      <c r="I102" s="103" t="s">
        <v>394</v>
      </c>
      <c r="J102" s="9">
        <v>1993</v>
      </c>
      <c r="K102" s="249">
        <f t="shared" si="8"/>
        <v>26</v>
      </c>
      <c r="L102" s="246" t="str">
        <f t="shared" si="10"/>
        <v>OK</v>
      </c>
      <c r="M102" s="229" t="s">
        <v>40</v>
      </c>
    </row>
    <row r="103" spans="1:14" s="251" customFormat="1">
      <c r="A103" s="243" t="s">
        <v>1221</v>
      </c>
      <c r="B103" s="103" t="s">
        <v>1222</v>
      </c>
      <c r="C103" s="103" t="s">
        <v>1223</v>
      </c>
      <c r="D103" s="103" t="s">
        <v>1162</v>
      </c>
      <c r="F103" s="246" t="str">
        <f t="shared" si="7"/>
        <v>き６０</v>
      </c>
      <c r="G103" s="243" t="str">
        <f t="shared" si="9"/>
        <v>樋口大輔</v>
      </c>
      <c r="H103" s="103" t="s">
        <v>45</v>
      </c>
      <c r="I103" s="103" t="s">
        <v>394</v>
      </c>
      <c r="J103" s="9">
        <v>1990</v>
      </c>
      <c r="K103" s="249">
        <f t="shared" si="8"/>
        <v>29</v>
      </c>
      <c r="L103" s="246" t="str">
        <f t="shared" si="10"/>
        <v>OK</v>
      </c>
      <c r="M103" s="154" t="s">
        <v>86</v>
      </c>
    </row>
    <row r="104" spans="1:14" s="251" customFormat="1" ht="14.25" thickBot="1">
      <c r="A104" s="243" t="s">
        <v>1224</v>
      </c>
      <c r="B104" s="125" t="s">
        <v>1225</v>
      </c>
      <c r="C104" s="125" t="s">
        <v>1226</v>
      </c>
      <c r="D104" s="103" t="s">
        <v>1162</v>
      </c>
      <c r="F104" s="246" t="str">
        <f t="shared" si="7"/>
        <v>き６１</v>
      </c>
      <c r="G104" s="125" t="str">
        <f t="shared" si="9"/>
        <v>片渕友結</v>
      </c>
      <c r="H104" s="103" t="s">
        <v>45</v>
      </c>
      <c r="I104" s="103" t="s">
        <v>395</v>
      </c>
      <c r="J104" s="9">
        <v>2000</v>
      </c>
      <c r="K104" s="249">
        <f t="shared" si="8"/>
        <v>19</v>
      </c>
      <c r="L104" s="246" t="str">
        <f t="shared" si="10"/>
        <v>OK</v>
      </c>
      <c r="M104" s="154" t="s">
        <v>44</v>
      </c>
    </row>
    <row r="105" spans="1:14" s="251" customFormat="1">
      <c r="A105" s="252" t="s">
        <v>1227</v>
      </c>
      <c r="B105" s="144" t="s">
        <v>1228</v>
      </c>
      <c r="C105" s="144" t="s">
        <v>1229</v>
      </c>
      <c r="D105" s="103" t="s">
        <v>1162</v>
      </c>
      <c r="F105" s="246" t="str">
        <f t="shared" si="7"/>
        <v>き６２</v>
      </c>
      <c r="G105" s="243" t="str">
        <f t="shared" si="9"/>
        <v>石川和洋</v>
      </c>
      <c r="H105" s="103" t="s">
        <v>45</v>
      </c>
      <c r="I105" s="103" t="s">
        <v>394</v>
      </c>
      <c r="J105" s="253">
        <v>1978</v>
      </c>
      <c r="K105" s="249">
        <f t="shared" si="8"/>
        <v>41</v>
      </c>
      <c r="L105" s="246" t="str">
        <f t="shared" si="10"/>
        <v>OK</v>
      </c>
      <c r="M105" s="254" t="s">
        <v>1106</v>
      </c>
      <c r="N105" s="255"/>
    </row>
    <row r="106" spans="1:14" s="251" customFormat="1">
      <c r="A106" s="252" t="s">
        <v>1230</v>
      </c>
      <c r="B106" s="103" t="s">
        <v>1107</v>
      </c>
      <c r="C106" s="103" t="s">
        <v>1231</v>
      </c>
      <c r="D106" s="103" t="s">
        <v>1162</v>
      </c>
      <c r="F106" s="246" t="str">
        <f t="shared" si="7"/>
        <v>き６３</v>
      </c>
      <c r="G106" s="243" t="str">
        <f t="shared" si="9"/>
        <v>谷口智紀</v>
      </c>
      <c r="H106" s="103" t="s">
        <v>45</v>
      </c>
      <c r="I106" s="103" t="s">
        <v>394</v>
      </c>
      <c r="J106" s="9">
        <v>1994</v>
      </c>
      <c r="K106" s="249">
        <f t="shared" si="8"/>
        <v>25</v>
      </c>
      <c r="L106" s="246" t="str">
        <f t="shared" si="10"/>
        <v>OK</v>
      </c>
      <c r="M106" s="256" t="s">
        <v>40</v>
      </c>
    </row>
    <row r="107" spans="1:14" ht="13.5" customHeight="1">
      <c r="A107" s="252" t="s">
        <v>1232</v>
      </c>
      <c r="B107" s="243" t="s">
        <v>1091</v>
      </c>
      <c r="C107" s="243" t="s">
        <v>1233</v>
      </c>
      <c r="D107" s="103" t="s">
        <v>1162</v>
      </c>
      <c r="E107" s="251"/>
      <c r="F107" s="246" t="str">
        <f t="shared" si="7"/>
        <v>き６４</v>
      </c>
      <c r="G107" s="243" t="str">
        <f t="shared" si="9"/>
        <v>福島勇輔</v>
      </c>
      <c r="H107" s="103" t="s">
        <v>45</v>
      </c>
      <c r="I107" s="103" t="s">
        <v>394</v>
      </c>
      <c r="J107" s="9">
        <v>1996</v>
      </c>
      <c r="K107" s="249">
        <f t="shared" si="8"/>
        <v>23</v>
      </c>
      <c r="L107" s="246" t="str">
        <f t="shared" si="10"/>
        <v>OK</v>
      </c>
      <c r="M107" s="256" t="s">
        <v>40</v>
      </c>
    </row>
    <row r="108" spans="1:14" ht="13.5" customHeight="1">
      <c r="A108" s="252" t="s">
        <v>1234</v>
      </c>
      <c r="B108" s="144" t="s">
        <v>1235</v>
      </c>
      <c r="C108" s="144" t="s">
        <v>1236</v>
      </c>
      <c r="D108" s="103" t="s">
        <v>1162</v>
      </c>
      <c r="E108" s="251"/>
      <c r="F108" s="246" t="str">
        <f t="shared" si="7"/>
        <v>き６５</v>
      </c>
      <c r="G108" s="243" t="str">
        <f t="shared" si="9"/>
        <v>中尾慶太</v>
      </c>
      <c r="H108" s="103" t="s">
        <v>45</v>
      </c>
      <c r="I108" s="103" t="s">
        <v>394</v>
      </c>
      <c r="J108" s="9">
        <v>1993</v>
      </c>
      <c r="K108" s="249">
        <f t="shared" si="8"/>
        <v>26</v>
      </c>
      <c r="L108" s="246" t="str">
        <f t="shared" si="10"/>
        <v>OK</v>
      </c>
      <c r="M108" s="256" t="s">
        <v>40</v>
      </c>
    </row>
    <row r="109" spans="1:14" ht="13.5" customHeight="1" thickBot="1">
      <c r="A109" s="252" t="s">
        <v>1237</v>
      </c>
      <c r="B109" s="103" t="s">
        <v>1238</v>
      </c>
      <c r="C109" s="103" t="s">
        <v>1239</v>
      </c>
      <c r="D109" s="103" t="s">
        <v>1162</v>
      </c>
      <c r="E109" s="251"/>
      <c r="F109" s="246" t="str">
        <f t="shared" si="7"/>
        <v>き６６</v>
      </c>
      <c r="G109" s="243" t="str">
        <f t="shared" si="9"/>
        <v>奥田響介</v>
      </c>
      <c r="H109" s="103" t="s">
        <v>45</v>
      </c>
      <c r="I109" s="103" t="s">
        <v>394</v>
      </c>
      <c r="J109" s="257">
        <v>1994</v>
      </c>
      <c r="K109" s="249">
        <f t="shared" si="8"/>
        <v>25</v>
      </c>
      <c r="L109" s="246" t="str">
        <f t="shared" si="10"/>
        <v>OK</v>
      </c>
      <c r="M109" s="258" t="s">
        <v>86</v>
      </c>
    </row>
    <row r="110" spans="1:14" s="135" customFormat="1">
      <c r="A110" s="243"/>
      <c r="B110" s="108"/>
      <c r="C110" s="108"/>
      <c r="D110" s="103"/>
      <c r="E110" s="243"/>
      <c r="F110" s="104"/>
      <c r="G110" s="100"/>
      <c r="H110" s="103"/>
      <c r="I110" s="103"/>
      <c r="J110" s="9"/>
      <c r="K110" s="249" t="str">
        <f>IF(J110="","",(2019-J110))</f>
        <v/>
      </c>
      <c r="L110" s="246" t="str">
        <f>IF(G110="","",IF(COUNTIF($G$1:$G$510,G110)&gt;1,"2重登録","OK"))</f>
        <v/>
      </c>
    </row>
    <row r="111" spans="1:14" s="135" customFormat="1">
      <c r="A111" s="243"/>
      <c r="B111" s="108"/>
      <c r="C111" s="108"/>
      <c r="D111" s="103"/>
      <c r="E111" s="243"/>
      <c r="F111" s="104"/>
      <c r="G111" s="100"/>
      <c r="H111" s="103"/>
      <c r="I111" s="103"/>
      <c r="J111" s="9"/>
      <c r="K111" s="249" t="str">
        <f>IF(J111="","",(2019-J111))</f>
        <v/>
      </c>
      <c r="L111" s="246" t="str">
        <f>IF(G111="","",IF(COUNTIF($G$1:$G$510,G111)&gt;1,"2重登録","OK"))</f>
        <v/>
      </c>
    </row>
    <row r="112" spans="1:14" s="240" customFormat="1">
      <c r="A112" s="243"/>
      <c r="B112" s="577" t="s">
        <v>1240</v>
      </c>
      <c r="C112" s="577"/>
      <c r="D112" s="576" t="s">
        <v>1241</v>
      </c>
      <c r="E112" s="576"/>
      <c r="F112" s="576"/>
      <c r="G112" s="576"/>
      <c r="H112" s="576"/>
      <c r="I112" s="243"/>
      <c r="J112" s="105"/>
      <c r="K112" s="249" t="str">
        <f t="shared" ref="K112:K140" si="11">IF(J112="","",(2019-J112))</f>
        <v/>
      </c>
      <c r="L112" s="246" t="str">
        <f>IF(G112="","",IF(COUNTIF($G$1:$G$510,G112)&gt;1,"2重登録","OK"))</f>
        <v/>
      </c>
      <c r="M112" s="243"/>
    </row>
    <row r="113" spans="1:13" s="240" customFormat="1">
      <c r="A113" s="243"/>
      <c r="B113" s="577"/>
      <c r="C113" s="577"/>
      <c r="D113" s="576"/>
      <c r="E113" s="576"/>
      <c r="F113" s="576"/>
      <c r="G113" s="576"/>
      <c r="H113" s="576"/>
      <c r="I113" s="243"/>
      <c r="J113" s="105"/>
      <c r="K113" s="249" t="str">
        <f t="shared" si="11"/>
        <v/>
      </c>
      <c r="L113" s="246" t="str">
        <f>IF(G113="","",IF(COUNTIF($G$1:$G$510,G113)&gt;1,"2重登録","OK"))</f>
        <v/>
      </c>
      <c r="M113" s="243"/>
    </row>
    <row r="114" spans="1:13" s="240" customFormat="1">
      <c r="A114" s="243"/>
      <c r="B114" s="103"/>
      <c r="C114" s="103"/>
      <c r="D114" s="236"/>
      <c r="E114" s="243"/>
      <c r="F114" s="104">
        <f>A114</f>
        <v>0</v>
      </c>
      <c r="G114" s="243" t="s">
        <v>864</v>
      </c>
      <c r="H114" s="569" t="s">
        <v>865</v>
      </c>
      <c r="I114" s="569"/>
      <c r="J114" s="569"/>
      <c r="K114" s="249" t="str">
        <f t="shared" si="11"/>
        <v/>
      </c>
      <c r="L114" s="246"/>
    </row>
    <row r="115" spans="1:13" s="240" customFormat="1">
      <c r="B115" s="571"/>
      <c r="C115" s="571"/>
      <c r="D115" s="243"/>
      <c r="E115" s="243"/>
      <c r="F115" s="104"/>
      <c r="G115" s="7">
        <f>COUNTIF($M$117:$M$136,"東近江市")</f>
        <v>2</v>
      </c>
      <c r="H115" s="570">
        <f>(G115/RIGHT($A$136,2))</f>
        <v>0.1</v>
      </c>
      <c r="I115" s="570"/>
      <c r="J115" s="570"/>
      <c r="K115" s="249" t="str">
        <f t="shared" si="11"/>
        <v/>
      </c>
      <c r="L115" s="246"/>
    </row>
    <row r="116" spans="1:13" s="240" customFormat="1">
      <c r="B116" s="238"/>
      <c r="C116" s="238"/>
      <c r="D116" s="240" t="s">
        <v>866</v>
      </c>
      <c r="G116" s="7"/>
      <c r="H116" s="8" t="s">
        <v>867</v>
      </c>
      <c r="I116" s="235"/>
      <c r="J116" s="235"/>
      <c r="K116" s="249" t="str">
        <f t="shared" si="11"/>
        <v/>
      </c>
      <c r="L116" s="246" t="str">
        <f t="shared" ref="L116:L139" si="12">IF(G116="","",IF(COUNTIF($G$1:$G$510,G116)&gt;1,"2重登録","OK"))</f>
        <v/>
      </c>
    </row>
    <row r="117" spans="1:13" s="240" customFormat="1">
      <c r="A117" s="243" t="s">
        <v>1242</v>
      </c>
      <c r="B117" s="49" t="s">
        <v>909</v>
      </c>
      <c r="C117" s="49" t="s">
        <v>918</v>
      </c>
      <c r="D117" s="259" t="s">
        <v>903</v>
      </c>
      <c r="E117" s="259"/>
      <c r="F117" s="259"/>
      <c r="G117" s="243" t="str">
        <f t="shared" ref="G117:G122" si="13">B117&amp;C117</f>
        <v>水本淳史</v>
      </c>
      <c r="H117" s="259" t="s">
        <v>903</v>
      </c>
      <c r="I117" s="243" t="s">
        <v>48</v>
      </c>
      <c r="J117" s="105">
        <v>1967</v>
      </c>
      <c r="K117" s="249">
        <f t="shared" si="11"/>
        <v>52</v>
      </c>
      <c r="L117" s="246" t="str">
        <f t="shared" si="12"/>
        <v>OK</v>
      </c>
      <c r="M117" s="157" t="s">
        <v>812</v>
      </c>
    </row>
    <row r="118" spans="1:13" s="240" customFormat="1">
      <c r="A118" s="243" t="s">
        <v>1243</v>
      </c>
      <c r="B118" s="49" t="s">
        <v>39</v>
      </c>
      <c r="C118" s="49" t="s">
        <v>919</v>
      </c>
      <c r="D118" s="259" t="s">
        <v>903</v>
      </c>
      <c r="E118" s="259"/>
      <c r="F118" s="259"/>
      <c r="G118" s="243" t="str">
        <f t="shared" si="13"/>
        <v>清水善弘</v>
      </c>
      <c r="H118" s="259" t="s">
        <v>903</v>
      </c>
      <c r="I118" s="243" t="s">
        <v>48</v>
      </c>
      <c r="J118" s="105">
        <v>1952</v>
      </c>
      <c r="K118" s="249">
        <f t="shared" si="11"/>
        <v>67</v>
      </c>
      <c r="L118" s="246" t="str">
        <f t="shared" si="12"/>
        <v>OK</v>
      </c>
      <c r="M118" s="144" t="s">
        <v>110</v>
      </c>
    </row>
    <row r="119" spans="1:13" s="240" customFormat="1">
      <c r="A119" s="243" t="s">
        <v>1244</v>
      </c>
      <c r="B119" s="49" t="s">
        <v>905</v>
      </c>
      <c r="C119" s="49" t="s">
        <v>906</v>
      </c>
      <c r="D119" s="259" t="s">
        <v>903</v>
      </c>
      <c r="E119" s="259"/>
      <c r="F119" s="259"/>
      <c r="G119" s="243" t="str">
        <f t="shared" si="13"/>
        <v>長谷出 浩</v>
      </c>
      <c r="H119" s="259" t="s">
        <v>903</v>
      </c>
      <c r="I119" s="243" t="s">
        <v>48</v>
      </c>
      <c r="J119" s="105">
        <v>1960</v>
      </c>
      <c r="K119" s="249">
        <f t="shared" si="11"/>
        <v>59</v>
      </c>
      <c r="L119" s="246" t="str">
        <f t="shared" si="12"/>
        <v>OK</v>
      </c>
      <c r="M119" s="156" t="s">
        <v>40</v>
      </c>
    </row>
    <row r="120" spans="1:13" s="240" customFormat="1">
      <c r="A120" s="243" t="s">
        <v>1245</v>
      </c>
      <c r="B120" s="49" t="s">
        <v>907</v>
      </c>
      <c r="C120" s="49" t="s">
        <v>908</v>
      </c>
      <c r="D120" s="259" t="s">
        <v>903</v>
      </c>
      <c r="E120" s="259"/>
      <c r="F120" s="259"/>
      <c r="G120" s="243" t="str">
        <f t="shared" si="13"/>
        <v>山崎  豊</v>
      </c>
      <c r="H120" s="259" t="s">
        <v>903</v>
      </c>
      <c r="I120" s="243" t="s">
        <v>48</v>
      </c>
      <c r="J120" s="105">
        <v>1975</v>
      </c>
      <c r="K120" s="249">
        <f t="shared" si="11"/>
        <v>44</v>
      </c>
      <c r="L120" s="246" t="str">
        <f t="shared" si="12"/>
        <v>OK</v>
      </c>
      <c r="M120" s="156" t="s">
        <v>40</v>
      </c>
    </row>
    <row r="121" spans="1:13" s="240" customFormat="1">
      <c r="A121" s="243" t="s">
        <v>1246</v>
      </c>
      <c r="B121" s="49" t="s">
        <v>862</v>
      </c>
      <c r="C121" s="49" t="s">
        <v>878</v>
      </c>
      <c r="D121" s="259" t="s">
        <v>903</v>
      </c>
      <c r="E121" s="259"/>
      <c r="F121" s="259"/>
      <c r="G121" s="243" t="str">
        <f t="shared" si="13"/>
        <v>成宮康弘</v>
      </c>
      <c r="H121" s="259" t="s">
        <v>903</v>
      </c>
      <c r="I121" s="243" t="s">
        <v>48</v>
      </c>
      <c r="J121" s="105">
        <v>1970</v>
      </c>
      <c r="K121" s="249">
        <f t="shared" si="11"/>
        <v>49</v>
      </c>
      <c r="L121" s="246" t="str">
        <f t="shared" si="12"/>
        <v>OK</v>
      </c>
      <c r="M121" s="144" t="s">
        <v>812</v>
      </c>
    </row>
    <row r="122" spans="1:13" s="240" customFormat="1">
      <c r="A122" s="243" t="s">
        <v>1247</v>
      </c>
      <c r="B122" s="49" t="s">
        <v>909</v>
      </c>
      <c r="C122" s="49" t="s">
        <v>910</v>
      </c>
      <c r="D122" s="259" t="s">
        <v>903</v>
      </c>
      <c r="E122" s="259"/>
      <c r="F122" s="243"/>
      <c r="G122" s="243" t="str">
        <f t="shared" si="13"/>
        <v>水本佑人</v>
      </c>
      <c r="H122" s="259" t="s">
        <v>903</v>
      </c>
      <c r="I122" s="243" t="s">
        <v>48</v>
      </c>
      <c r="J122" s="105">
        <v>1998</v>
      </c>
      <c r="K122" s="249">
        <f t="shared" si="11"/>
        <v>21</v>
      </c>
      <c r="L122" s="246" t="str">
        <f t="shared" si="12"/>
        <v>OK</v>
      </c>
      <c r="M122" s="243" t="s">
        <v>812</v>
      </c>
    </row>
    <row r="123" spans="1:13" s="240" customFormat="1">
      <c r="A123" s="243" t="s">
        <v>1248</v>
      </c>
      <c r="B123" s="243" t="s">
        <v>911</v>
      </c>
      <c r="C123" s="243" t="s">
        <v>912</v>
      </c>
      <c r="D123" s="243" t="s">
        <v>903</v>
      </c>
      <c r="E123" s="243"/>
      <c r="F123" s="101"/>
      <c r="G123" s="243" t="s">
        <v>913</v>
      </c>
      <c r="H123" s="259" t="s">
        <v>903</v>
      </c>
      <c r="I123" s="73" t="s">
        <v>394</v>
      </c>
      <c r="J123" s="9">
        <v>1970</v>
      </c>
      <c r="K123" s="249">
        <f t="shared" si="11"/>
        <v>49</v>
      </c>
      <c r="L123" s="246" t="str">
        <f t="shared" si="12"/>
        <v>OK</v>
      </c>
      <c r="M123" s="243" t="s">
        <v>842</v>
      </c>
    </row>
    <row r="124" spans="1:13" s="240" customFormat="1">
      <c r="A124" s="243" t="s">
        <v>1249</v>
      </c>
      <c r="B124" s="49" t="s">
        <v>914</v>
      </c>
      <c r="C124" s="49" t="s">
        <v>915</v>
      </c>
      <c r="D124" s="259" t="s">
        <v>903</v>
      </c>
      <c r="E124" s="259"/>
      <c r="F124" s="259"/>
      <c r="G124" s="243" t="str">
        <f t="shared" ref="G124:G132" si="14">B124&amp;C124</f>
        <v>平塚 聡</v>
      </c>
      <c r="H124" s="259" t="s">
        <v>903</v>
      </c>
      <c r="I124" s="243" t="s">
        <v>48</v>
      </c>
      <c r="J124" s="105">
        <v>1960</v>
      </c>
      <c r="K124" s="249">
        <f t="shared" si="11"/>
        <v>59</v>
      </c>
      <c r="L124" s="246" t="str">
        <f t="shared" si="12"/>
        <v>OK</v>
      </c>
      <c r="M124" s="243" t="s">
        <v>812</v>
      </c>
    </row>
    <row r="125" spans="1:13" s="240" customFormat="1">
      <c r="A125" s="243" t="s">
        <v>1250</v>
      </c>
      <c r="B125" s="49" t="s">
        <v>870</v>
      </c>
      <c r="C125" s="49" t="s">
        <v>871</v>
      </c>
      <c r="D125" s="259" t="s">
        <v>903</v>
      </c>
      <c r="E125" s="259"/>
      <c r="F125" s="259"/>
      <c r="G125" s="243" t="str">
        <f>B125&amp;C125</f>
        <v>池端誠治</v>
      </c>
      <c r="H125" s="259" t="s">
        <v>903</v>
      </c>
      <c r="I125" s="243" t="s">
        <v>48</v>
      </c>
      <c r="J125" s="105">
        <v>1972</v>
      </c>
      <c r="K125" s="249">
        <f t="shared" si="11"/>
        <v>47</v>
      </c>
      <c r="L125" s="246" t="str">
        <f t="shared" si="12"/>
        <v>OK</v>
      </c>
      <c r="M125" s="157" t="s">
        <v>812</v>
      </c>
    </row>
    <row r="126" spans="1:13" s="240" customFormat="1">
      <c r="A126" s="243" t="s">
        <v>1251</v>
      </c>
      <c r="B126" s="49" t="s">
        <v>916</v>
      </c>
      <c r="C126" s="49" t="s">
        <v>917</v>
      </c>
      <c r="D126" s="259" t="s">
        <v>903</v>
      </c>
      <c r="E126" s="259"/>
      <c r="F126" s="259"/>
      <c r="G126" s="243" t="str">
        <f t="shared" si="14"/>
        <v>三代康成</v>
      </c>
      <c r="H126" s="259" t="s">
        <v>903</v>
      </c>
      <c r="I126" s="243" t="s">
        <v>48</v>
      </c>
      <c r="J126" s="105">
        <v>1968</v>
      </c>
      <c r="K126" s="249">
        <f t="shared" si="11"/>
        <v>51</v>
      </c>
      <c r="L126" s="246" t="str">
        <f t="shared" si="12"/>
        <v>OK</v>
      </c>
      <c r="M126" s="144" t="s">
        <v>110</v>
      </c>
    </row>
    <row r="127" spans="1:13" s="240" customFormat="1">
      <c r="A127" s="125" t="s">
        <v>1252</v>
      </c>
      <c r="B127" s="182" t="s">
        <v>882</v>
      </c>
      <c r="C127" s="182" t="s">
        <v>883</v>
      </c>
      <c r="D127" s="260" t="s">
        <v>903</v>
      </c>
      <c r="E127" s="260"/>
      <c r="F127" s="260"/>
      <c r="G127" s="125" t="str">
        <f t="shared" si="14"/>
        <v>伊吹邦子</v>
      </c>
      <c r="H127" s="260" t="s">
        <v>903</v>
      </c>
      <c r="I127" s="125" t="s">
        <v>172</v>
      </c>
      <c r="J127" s="261">
        <v>1969</v>
      </c>
      <c r="K127" s="249">
        <f t="shared" si="11"/>
        <v>50</v>
      </c>
      <c r="L127" s="246" t="str">
        <f t="shared" si="12"/>
        <v>OK</v>
      </c>
      <c r="M127" s="157" t="s">
        <v>812</v>
      </c>
    </row>
    <row r="128" spans="1:13" s="240" customFormat="1">
      <c r="A128" s="125" t="s">
        <v>1253</v>
      </c>
      <c r="B128" s="182" t="s">
        <v>885</v>
      </c>
      <c r="C128" s="182" t="s">
        <v>886</v>
      </c>
      <c r="D128" s="260" t="s">
        <v>903</v>
      </c>
      <c r="E128" s="260"/>
      <c r="F128" s="260"/>
      <c r="G128" s="125" t="str">
        <f t="shared" si="14"/>
        <v>筒井珠世</v>
      </c>
      <c r="H128" s="260" t="s">
        <v>903</v>
      </c>
      <c r="I128" s="125" t="s">
        <v>172</v>
      </c>
      <c r="J128" s="261">
        <v>1967</v>
      </c>
      <c r="K128" s="249">
        <f t="shared" si="11"/>
        <v>52</v>
      </c>
      <c r="L128" s="246" t="str">
        <f t="shared" si="12"/>
        <v>OK</v>
      </c>
      <c r="M128" s="157" t="s">
        <v>842</v>
      </c>
    </row>
    <row r="129" spans="1:13" s="240" customFormat="1">
      <c r="A129" s="125" t="s">
        <v>1254</v>
      </c>
      <c r="B129" s="125" t="s">
        <v>920</v>
      </c>
      <c r="C129" s="125" t="s">
        <v>921</v>
      </c>
      <c r="D129" s="260" t="s">
        <v>903</v>
      </c>
      <c r="E129" s="125"/>
      <c r="F129" s="262"/>
      <c r="G129" s="125" t="str">
        <f t="shared" si="14"/>
        <v>松井美和子</v>
      </c>
      <c r="H129" s="260" t="s">
        <v>903</v>
      </c>
      <c r="I129" s="145" t="s">
        <v>172</v>
      </c>
      <c r="J129" s="261">
        <v>1969</v>
      </c>
      <c r="K129" s="249">
        <f t="shared" si="11"/>
        <v>50</v>
      </c>
      <c r="L129" s="246" t="str">
        <f t="shared" si="12"/>
        <v>OK</v>
      </c>
      <c r="M129" s="243" t="s">
        <v>41</v>
      </c>
    </row>
    <row r="130" spans="1:13" s="240" customFormat="1">
      <c r="A130" s="125" t="s">
        <v>1255</v>
      </c>
      <c r="B130" s="125" t="s">
        <v>916</v>
      </c>
      <c r="C130" s="125" t="s">
        <v>922</v>
      </c>
      <c r="D130" s="260" t="s">
        <v>903</v>
      </c>
      <c r="E130" s="125"/>
      <c r="F130" s="125"/>
      <c r="G130" s="125" t="str">
        <f t="shared" si="14"/>
        <v>三代梨絵</v>
      </c>
      <c r="H130" s="260" t="s">
        <v>903</v>
      </c>
      <c r="I130" s="145" t="s">
        <v>172</v>
      </c>
      <c r="J130" s="261">
        <v>1976</v>
      </c>
      <c r="K130" s="249">
        <f t="shared" si="11"/>
        <v>43</v>
      </c>
      <c r="L130" s="246" t="str">
        <f t="shared" si="12"/>
        <v>OK</v>
      </c>
      <c r="M130" s="243" t="s">
        <v>110</v>
      </c>
    </row>
    <row r="131" spans="1:13" s="240" customFormat="1">
      <c r="A131" s="125" t="s">
        <v>1256</v>
      </c>
      <c r="B131" s="125" t="s">
        <v>923</v>
      </c>
      <c r="C131" s="125" t="s">
        <v>924</v>
      </c>
      <c r="D131" s="260" t="s">
        <v>903</v>
      </c>
      <c r="E131" s="125"/>
      <c r="F131" s="262"/>
      <c r="G131" s="125" t="str">
        <f t="shared" si="14"/>
        <v>土肥祐子</v>
      </c>
      <c r="H131" s="260" t="s">
        <v>903</v>
      </c>
      <c r="I131" s="145" t="s">
        <v>172</v>
      </c>
      <c r="J131" s="261">
        <v>1971</v>
      </c>
      <c r="K131" s="249">
        <f t="shared" si="11"/>
        <v>48</v>
      </c>
      <c r="L131" s="246" t="str">
        <f t="shared" si="12"/>
        <v>OK</v>
      </c>
      <c r="M131" s="243" t="s">
        <v>110</v>
      </c>
    </row>
    <row r="132" spans="1:13" s="240" customFormat="1">
      <c r="A132" s="125" t="s">
        <v>1257</v>
      </c>
      <c r="B132" s="125" t="s">
        <v>1258</v>
      </c>
      <c r="C132" s="125" t="s">
        <v>1259</v>
      </c>
      <c r="D132" s="260" t="s">
        <v>903</v>
      </c>
      <c r="E132" s="125"/>
      <c r="F132" s="262"/>
      <c r="G132" s="125" t="str">
        <f t="shared" si="14"/>
        <v>岡野羽</v>
      </c>
      <c r="H132" s="260" t="s">
        <v>903</v>
      </c>
      <c r="I132" s="145" t="s">
        <v>172</v>
      </c>
      <c r="J132" s="261">
        <v>1989</v>
      </c>
      <c r="K132" s="249">
        <f t="shared" si="11"/>
        <v>30</v>
      </c>
      <c r="L132" s="246" t="str">
        <f t="shared" si="12"/>
        <v>OK</v>
      </c>
      <c r="M132" s="243" t="s">
        <v>812</v>
      </c>
    </row>
    <row r="133" spans="1:13" s="240" customFormat="1">
      <c r="A133" s="125" t="s">
        <v>1260</v>
      </c>
      <c r="B133" s="125" t="s">
        <v>925</v>
      </c>
      <c r="C133" s="125" t="s">
        <v>926</v>
      </c>
      <c r="D133" s="260" t="s">
        <v>903</v>
      </c>
      <c r="E133" s="125"/>
      <c r="F133" s="262"/>
      <c r="G133" s="125" t="s">
        <v>927</v>
      </c>
      <c r="H133" s="260" t="s">
        <v>903</v>
      </c>
      <c r="I133" s="145" t="s">
        <v>172</v>
      </c>
      <c r="J133" s="261">
        <v>1994</v>
      </c>
      <c r="K133" s="249">
        <f t="shared" si="11"/>
        <v>25</v>
      </c>
      <c r="L133" s="246" t="str">
        <f t="shared" si="12"/>
        <v>OK</v>
      </c>
      <c r="M133" s="243" t="s">
        <v>1261</v>
      </c>
    </row>
    <row r="134" spans="1:13" s="240" customFormat="1">
      <c r="A134" s="125" t="s">
        <v>1262</v>
      </c>
      <c r="B134" s="125" t="s">
        <v>928</v>
      </c>
      <c r="C134" s="125" t="s">
        <v>929</v>
      </c>
      <c r="D134" s="125" t="s">
        <v>903</v>
      </c>
      <c r="E134" s="125"/>
      <c r="F134" s="262"/>
      <c r="G134" s="125" t="s">
        <v>930</v>
      </c>
      <c r="H134" s="260" t="s">
        <v>903</v>
      </c>
      <c r="I134" s="145" t="s">
        <v>172</v>
      </c>
      <c r="J134" s="261">
        <v>1993</v>
      </c>
      <c r="K134" s="249">
        <f t="shared" si="11"/>
        <v>26</v>
      </c>
      <c r="L134" s="246" t="str">
        <f t="shared" si="12"/>
        <v>OK</v>
      </c>
      <c r="M134" s="243" t="s">
        <v>84</v>
      </c>
    </row>
    <row r="135" spans="1:13" s="240" customFormat="1">
      <c r="A135" s="125" t="s">
        <v>1263</v>
      </c>
      <c r="B135" s="182" t="s">
        <v>931</v>
      </c>
      <c r="C135" s="182" t="s">
        <v>932</v>
      </c>
      <c r="D135" s="260" t="s">
        <v>903</v>
      </c>
      <c r="E135" s="125"/>
      <c r="F135" s="260"/>
      <c r="G135" s="125" t="s">
        <v>933</v>
      </c>
      <c r="H135" s="260" t="s">
        <v>903</v>
      </c>
      <c r="I135" s="125" t="s">
        <v>172</v>
      </c>
      <c r="J135" s="261">
        <v>1988</v>
      </c>
      <c r="K135" s="249">
        <f t="shared" si="11"/>
        <v>31</v>
      </c>
      <c r="L135" s="246" t="str">
        <f t="shared" si="12"/>
        <v>OK</v>
      </c>
      <c r="M135" s="243" t="s">
        <v>842</v>
      </c>
    </row>
    <row r="136" spans="1:13" s="240" customFormat="1">
      <c r="A136" s="125" t="s">
        <v>1264</v>
      </c>
      <c r="B136" s="125" t="s">
        <v>934</v>
      </c>
      <c r="C136" s="125" t="s">
        <v>935</v>
      </c>
      <c r="D136" s="125" t="s">
        <v>903</v>
      </c>
      <c r="E136" s="125"/>
      <c r="F136" s="125"/>
      <c r="G136" s="125" t="str">
        <f>B136&amp;C136</f>
        <v>吉岡京子</v>
      </c>
      <c r="H136" s="260" t="s">
        <v>903</v>
      </c>
      <c r="I136" s="145" t="s">
        <v>172</v>
      </c>
      <c r="J136" s="261">
        <v>1959</v>
      </c>
      <c r="K136" s="249">
        <f t="shared" si="11"/>
        <v>60</v>
      </c>
      <c r="L136" s="246" t="str">
        <f t="shared" si="12"/>
        <v>OK</v>
      </c>
      <c r="M136" s="243" t="s">
        <v>860</v>
      </c>
    </row>
    <row r="137" spans="1:13" s="240" customFormat="1">
      <c r="A137" s="243"/>
      <c r="B137" s="100"/>
      <c r="C137" s="100"/>
      <c r="D137" s="180"/>
      <c r="E137" s="143"/>
      <c r="F137" s="143"/>
      <c r="G137" s="103"/>
      <c r="H137" s="179"/>
      <c r="I137" s="108"/>
      <c r="J137" s="105"/>
      <c r="K137" s="249" t="str">
        <f t="shared" si="11"/>
        <v/>
      </c>
      <c r="L137" s="246" t="str">
        <f t="shared" si="12"/>
        <v/>
      </c>
      <c r="M137" s="243"/>
    </row>
    <row r="138" spans="1:13" s="240" customFormat="1">
      <c r="A138" s="243"/>
      <c r="B138" s="100"/>
      <c r="C138" s="100"/>
      <c r="D138" s="179"/>
      <c r="E138" s="243"/>
      <c r="F138" s="104"/>
      <c r="G138" s="103"/>
      <c r="H138" s="179"/>
      <c r="I138" s="108"/>
      <c r="J138" s="9"/>
      <c r="K138" s="249" t="str">
        <f t="shared" si="11"/>
        <v/>
      </c>
      <c r="L138" s="246" t="str">
        <f t="shared" si="12"/>
        <v/>
      </c>
      <c r="M138" s="243"/>
    </row>
    <row r="139" spans="1:13" s="240" customFormat="1">
      <c r="A139" s="243"/>
      <c r="B139" s="156"/>
      <c r="C139" s="156"/>
      <c r="D139" s="179"/>
      <c r="E139" s="243"/>
      <c r="F139" s="104"/>
      <c r="G139" s="103"/>
      <c r="H139" s="179"/>
      <c r="I139" s="108"/>
      <c r="J139" s="9"/>
      <c r="K139" s="249" t="str">
        <f t="shared" si="11"/>
        <v/>
      </c>
      <c r="L139" s="246" t="str">
        <f t="shared" si="12"/>
        <v/>
      </c>
      <c r="M139" s="243"/>
    </row>
    <row r="140" spans="1:13" s="240" customFormat="1">
      <c r="A140" s="243"/>
      <c r="B140" s="100"/>
      <c r="C140" s="100"/>
      <c r="D140" s="179"/>
      <c r="E140" s="243"/>
      <c r="F140" s="104"/>
      <c r="G140" s="103"/>
      <c r="H140" s="179"/>
      <c r="I140" s="108"/>
      <c r="J140" s="9"/>
      <c r="K140" s="249" t="str">
        <f t="shared" si="11"/>
        <v/>
      </c>
      <c r="L140" s="104" t="str">
        <f t="shared" ref="L140:L198" si="15">IF(G140="","",IF(COUNTIF($G$6:$G$509,G140)&gt;1,"2重登録","OK"))</f>
        <v/>
      </c>
      <c r="M140" s="243"/>
    </row>
    <row r="141" spans="1:13" s="240" customFormat="1">
      <c r="A141" s="243"/>
      <c r="B141" s="100"/>
      <c r="C141" s="100"/>
      <c r="D141" s="179"/>
      <c r="E141" s="243"/>
      <c r="F141" s="243"/>
      <c r="G141" s="103"/>
      <c r="H141" s="179"/>
      <c r="I141" s="108"/>
      <c r="J141" s="105"/>
      <c r="K141" s="6"/>
      <c r="L141" s="104" t="str">
        <f t="shared" si="15"/>
        <v/>
      </c>
      <c r="M141" s="243"/>
    </row>
    <row r="142" spans="1:13" s="240" customFormat="1">
      <c r="A142" s="243"/>
      <c r="B142" s="100"/>
      <c r="C142" s="100"/>
      <c r="D142" s="179"/>
      <c r="E142" s="243"/>
      <c r="F142" s="104"/>
      <c r="G142" s="103"/>
      <c r="H142" s="179"/>
      <c r="I142" s="108"/>
      <c r="J142" s="9"/>
      <c r="K142" s="6"/>
      <c r="L142" s="104" t="str">
        <f t="shared" si="15"/>
        <v/>
      </c>
      <c r="M142" s="243"/>
    </row>
    <row r="143" spans="1:13" s="240" customFormat="1">
      <c r="A143" s="243"/>
      <c r="B143" s="156"/>
      <c r="C143" s="156"/>
      <c r="D143" s="179"/>
      <c r="E143" s="243"/>
      <c r="F143" s="104"/>
      <c r="G143" s="103"/>
      <c r="H143" s="179"/>
      <c r="I143" s="108"/>
      <c r="J143" s="9"/>
      <c r="K143" s="6"/>
      <c r="L143" s="104" t="str">
        <f t="shared" si="15"/>
        <v/>
      </c>
      <c r="M143" s="243"/>
    </row>
    <row r="144" spans="1:13" s="240" customFormat="1">
      <c r="A144" s="243"/>
      <c r="B144" s="100"/>
      <c r="C144" s="100"/>
      <c r="D144" s="243"/>
      <c r="E144" s="243"/>
      <c r="F144" s="243"/>
      <c r="G144" s="243"/>
      <c r="H144" s="179"/>
      <c r="I144" s="244"/>
      <c r="J144" s="105"/>
      <c r="K144" s="6"/>
      <c r="L144" s="104" t="str">
        <f t="shared" si="15"/>
        <v/>
      </c>
      <c r="M144" s="243"/>
    </row>
    <row r="145" spans="1:17" s="240" customFormat="1">
      <c r="A145" s="243"/>
      <c r="B145" s="100"/>
      <c r="C145" s="100"/>
      <c r="D145" s="243"/>
      <c r="E145" s="243"/>
      <c r="F145" s="243"/>
      <c r="G145" s="243"/>
      <c r="H145" s="179"/>
      <c r="I145" s="244"/>
      <c r="J145" s="105"/>
      <c r="K145" s="6"/>
      <c r="L145" s="104" t="str">
        <f t="shared" si="15"/>
        <v/>
      </c>
      <c r="M145" s="243"/>
    </row>
    <row r="146" spans="1:17">
      <c r="B146" s="575" t="s">
        <v>1265</v>
      </c>
      <c r="C146" s="575"/>
      <c r="D146" s="576" t="s">
        <v>1266</v>
      </c>
      <c r="E146" s="576"/>
      <c r="F146" s="576"/>
      <c r="G146" s="576"/>
      <c r="H146" s="243" t="s">
        <v>31</v>
      </c>
      <c r="I146" s="569" t="s">
        <v>32</v>
      </c>
      <c r="J146" s="569"/>
      <c r="K146" s="569"/>
      <c r="L146" s="104" t="str">
        <f t="shared" si="15"/>
        <v/>
      </c>
    </row>
    <row r="147" spans="1:17">
      <c r="B147" s="575"/>
      <c r="C147" s="575"/>
      <c r="D147" s="576"/>
      <c r="E147" s="576"/>
      <c r="F147" s="576"/>
      <c r="G147" s="576"/>
      <c r="H147" s="7">
        <f>COUNTIF($M$150:$M$191,"東近江市")</f>
        <v>3</v>
      </c>
      <c r="I147" s="570">
        <v>0.14000000000000001</v>
      </c>
      <c r="J147" s="570"/>
      <c r="K147" s="570"/>
      <c r="L147" s="104" t="str">
        <f t="shared" si="15"/>
        <v/>
      </c>
    </row>
    <row r="148" spans="1:17">
      <c r="B148" s="103" t="s">
        <v>1267</v>
      </c>
      <c r="C148" s="103"/>
      <c r="D148" s="236" t="s">
        <v>7</v>
      </c>
      <c r="F148" s="104"/>
      <c r="K148" s="6" t="str">
        <f>IF(J148="","",(2012-J148))</f>
        <v/>
      </c>
      <c r="L148" s="104" t="str">
        <f t="shared" si="15"/>
        <v/>
      </c>
    </row>
    <row r="149" spans="1:17">
      <c r="B149" s="243" t="s">
        <v>1268</v>
      </c>
      <c r="D149" s="243" t="s">
        <v>867</v>
      </c>
      <c r="J149" s="243"/>
      <c r="K149" s="243"/>
      <c r="L149" s="104" t="str">
        <f t="shared" si="15"/>
        <v/>
      </c>
      <c r="N149" s="237"/>
      <c r="O149" s="237"/>
      <c r="P149" s="237"/>
      <c r="Q149" s="237"/>
    </row>
    <row r="150" spans="1:17">
      <c r="A150" s="243" t="s">
        <v>936</v>
      </c>
      <c r="B150" s="198" t="s">
        <v>1269</v>
      </c>
      <c r="C150" s="103" t="s">
        <v>1270</v>
      </c>
      <c r="D150" s="243" t="str">
        <f>$B$148</f>
        <v>グリフィンズ　</v>
      </c>
      <c r="F150" s="104" t="str">
        <f t="shared" ref="F150:F193" si="16">A150</f>
        <v>ぐ０１</v>
      </c>
      <c r="G150" s="243" t="str">
        <f t="shared" ref="G150:G193" si="17">B150&amp;C150</f>
        <v>鍵谷浩太</v>
      </c>
      <c r="H150" s="244" t="str">
        <f>$B$149</f>
        <v>東近江グリフィンズ</v>
      </c>
      <c r="I150" s="244" t="s">
        <v>48</v>
      </c>
      <c r="J150" s="9">
        <v>1991</v>
      </c>
      <c r="K150" s="6">
        <f>IF(J150="","",(2019-J150))</f>
        <v>28</v>
      </c>
      <c r="L150" s="104" t="str">
        <f t="shared" si="15"/>
        <v>OK</v>
      </c>
      <c r="M150" s="143" t="s">
        <v>812</v>
      </c>
      <c r="N150" s="237"/>
      <c r="O150" s="237"/>
      <c r="P150" s="237"/>
      <c r="Q150" s="237"/>
    </row>
    <row r="151" spans="1:17">
      <c r="A151" s="243" t="s">
        <v>1271</v>
      </c>
      <c r="B151" s="243" t="s">
        <v>898</v>
      </c>
      <c r="C151" s="143" t="s">
        <v>1272</v>
      </c>
      <c r="D151" s="243" t="str">
        <f>$B$148</f>
        <v>グリフィンズ　</v>
      </c>
      <c r="F151" s="243" t="str">
        <f t="shared" si="16"/>
        <v>ぐ０２</v>
      </c>
      <c r="G151" s="243" t="str">
        <f t="shared" si="17"/>
        <v>浅田恵亮</v>
      </c>
      <c r="H151" s="244" t="str">
        <f t="shared" ref="H151:H191" si="18">$B$149</f>
        <v>東近江グリフィンズ</v>
      </c>
      <c r="I151" s="202" t="s">
        <v>394</v>
      </c>
      <c r="J151" s="105">
        <v>1987</v>
      </c>
      <c r="K151" s="6">
        <f t="shared" ref="K151:K193" si="19">IF(J151="","",(2019-J151))</f>
        <v>32</v>
      </c>
      <c r="L151" s="104" t="str">
        <f t="shared" si="15"/>
        <v>OK</v>
      </c>
      <c r="M151" s="143" t="s">
        <v>85</v>
      </c>
      <c r="N151" s="237"/>
      <c r="O151" s="237"/>
      <c r="P151" s="237"/>
      <c r="Q151" s="237"/>
    </row>
    <row r="152" spans="1:17">
      <c r="A152" s="243" t="s">
        <v>1273</v>
      </c>
      <c r="B152" s="198" t="s">
        <v>937</v>
      </c>
      <c r="C152" s="103" t="s">
        <v>1274</v>
      </c>
      <c r="D152" s="243" t="str">
        <f>$B$148</f>
        <v>グリフィンズ　</v>
      </c>
      <c r="F152" s="104" t="str">
        <f t="shared" si="16"/>
        <v>ぐ０３</v>
      </c>
      <c r="G152" s="243" t="str">
        <f t="shared" si="17"/>
        <v>中西泰輝</v>
      </c>
      <c r="H152" s="244" t="str">
        <f t="shared" si="18"/>
        <v>東近江グリフィンズ</v>
      </c>
      <c r="I152" s="244" t="s">
        <v>394</v>
      </c>
      <c r="J152" s="9">
        <v>1992</v>
      </c>
      <c r="K152" s="6">
        <f t="shared" si="19"/>
        <v>27</v>
      </c>
      <c r="L152" s="104" t="str">
        <f t="shared" si="15"/>
        <v>OK</v>
      </c>
      <c r="M152" s="143" t="s">
        <v>43</v>
      </c>
      <c r="N152" s="237"/>
      <c r="O152" s="237"/>
      <c r="P152" s="237"/>
      <c r="Q152" s="237"/>
    </row>
    <row r="153" spans="1:17">
      <c r="A153" s="243" t="s">
        <v>1275</v>
      </c>
      <c r="B153" s="144" t="s">
        <v>1276</v>
      </c>
      <c r="C153" s="144" t="s">
        <v>1277</v>
      </c>
      <c r="D153" s="243" t="str">
        <f>$B$148</f>
        <v>グリフィンズ　</v>
      </c>
      <c r="F153" s="104" t="str">
        <f t="shared" si="16"/>
        <v>ぐ０４</v>
      </c>
      <c r="G153" s="243" t="str">
        <f>B153&amp;C153</f>
        <v>梅本彬充</v>
      </c>
      <c r="H153" s="244" t="str">
        <f t="shared" si="18"/>
        <v>東近江グリフィンズ</v>
      </c>
      <c r="I153" s="244" t="s">
        <v>48</v>
      </c>
      <c r="J153" s="9">
        <v>1986</v>
      </c>
      <c r="K153" s="6">
        <f t="shared" si="19"/>
        <v>33</v>
      </c>
      <c r="L153" s="104" t="str">
        <f t="shared" si="15"/>
        <v>OK</v>
      </c>
      <c r="M153" s="143" t="s">
        <v>110</v>
      </c>
      <c r="N153" s="237"/>
      <c r="O153" s="237"/>
      <c r="P153" s="237"/>
      <c r="Q153" s="237"/>
    </row>
    <row r="154" spans="1:17" s="237" customFormat="1">
      <c r="A154" s="243" t="s">
        <v>1278</v>
      </c>
      <c r="B154" s="198" t="s">
        <v>1279</v>
      </c>
      <c r="C154" s="103" t="s">
        <v>1280</v>
      </c>
      <c r="D154" s="243" t="s">
        <v>1267</v>
      </c>
      <c r="F154" s="104" t="str">
        <f t="shared" si="16"/>
        <v>ぐ０５</v>
      </c>
      <c r="G154" s="243" t="str">
        <f>B154&amp;C154</f>
        <v>浦崎康平</v>
      </c>
      <c r="H154" s="244" t="str">
        <f t="shared" si="18"/>
        <v>東近江グリフィンズ</v>
      </c>
      <c r="I154" s="244" t="s">
        <v>48</v>
      </c>
      <c r="J154" s="9">
        <v>1991</v>
      </c>
      <c r="K154" s="6">
        <f t="shared" si="19"/>
        <v>28</v>
      </c>
      <c r="L154" s="104" t="str">
        <f t="shared" si="15"/>
        <v>OK</v>
      </c>
      <c r="M154" s="143" t="s">
        <v>812</v>
      </c>
    </row>
    <row r="155" spans="1:17" s="237" customFormat="1">
      <c r="A155" s="243" t="s">
        <v>1281</v>
      </c>
      <c r="B155" s="103" t="s">
        <v>1282</v>
      </c>
      <c r="C155" s="103" t="s">
        <v>939</v>
      </c>
      <c r="D155" s="242" t="s">
        <v>1267</v>
      </c>
      <c r="F155" s="104" t="str">
        <f t="shared" si="16"/>
        <v>ぐ０６</v>
      </c>
      <c r="G155" s="243" t="str">
        <f>B155&amp;C155</f>
        <v>中山幸典</v>
      </c>
      <c r="H155" s="244" t="str">
        <f t="shared" si="18"/>
        <v>東近江グリフィンズ</v>
      </c>
      <c r="I155" s="242" t="s">
        <v>48</v>
      </c>
      <c r="J155" s="9">
        <v>1979</v>
      </c>
      <c r="K155" s="6">
        <f t="shared" si="19"/>
        <v>40</v>
      </c>
      <c r="L155" s="104" t="str">
        <f t="shared" si="15"/>
        <v>OK</v>
      </c>
      <c r="M155" s="143" t="s">
        <v>942</v>
      </c>
    </row>
    <row r="156" spans="1:17" s="237" customFormat="1">
      <c r="A156" s="243" t="s">
        <v>1283</v>
      </c>
      <c r="B156" s="103" t="s">
        <v>762</v>
      </c>
      <c r="C156" s="103" t="s">
        <v>1284</v>
      </c>
      <c r="D156" s="242" t="s">
        <v>1285</v>
      </c>
      <c r="F156" s="104" t="str">
        <f t="shared" si="16"/>
        <v>ぐ０７</v>
      </c>
      <c r="G156" s="243" t="str">
        <f t="shared" si="17"/>
        <v>北野照幸</v>
      </c>
      <c r="H156" s="244" t="str">
        <f t="shared" si="18"/>
        <v>東近江グリフィンズ</v>
      </c>
      <c r="I156" s="242" t="s">
        <v>48</v>
      </c>
      <c r="J156" s="9">
        <v>1980</v>
      </c>
      <c r="K156" s="6">
        <f t="shared" si="19"/>
        <v>39</v>
      </c>
      <c r="L156" s="104" t="str">
        <f t="shared" si="15"/>
        <v>OK</v>
      </c>
      <c r="M156" s="143" t="s">
        <v>44</v>
      </c>
    </row>
    <row r="157" spans="1:17" s="237" customFormat="1">
      <c r="A157" s="243" t="s">
        <v>1286</v>
      </c>
      <c r="B157" s="103" t="s">
        <v>940</v>
      </c>
      <c r="C157" s="103" t="s">
        <v>941</v>
      </c>
      <c r="D157" s="242" t="s">
        <v>1285</v>
      </c>
      <c r="F157" s="104" t="str">
        <f t="shared" si="16"/>
        <v>ぐ０８</v>
      </c>
      <c r="G157" s="243" t="str">
        <f t="shared" si="17"/>
        <v>村上卓</v>
      </c>
      <c r="H157" s="244" t="str">
        <f t="shared" si="18"/>
        <v>東近江グリフィンズ</v>
      </c>
      <c r="I157" s="242" t="s">
        <v>48</v>
      </c>
      <c r="J157" s="9">
        <v>1977</v>
      </c>
      <c r="K157" s="6">
        <f t="shared" si="19"/>
        <v>42</v>
      </c>
      <c r="L157" s="104" t="str">
        <f t="shared" si="15"/>
        <v>OK</v>
      </c>
      <c r="M157" s="143" t="s">
        <v>942</v>
      </c>
    </row>
    <row r="158" spans="1:17" s="237" customFormat="1">
      <c r="A158" s="243" t="s">
        <v>1287</v>
      </c>
      <c r="B158" s="103" t="s">
        <v>943</v>
      </c>
      <c r="C158" s="103" t="s">
        <v>1288</v>
      </c>
      <c r="D158" s="242" t="s">
        <v>1285</v>
      </c>
      <c r="F158" s="104" t="str">
        <f t="shared" si="16"/>
        <v>ぐ０９</v>
      </c>
      <c r="G158" s="243" t="str">
        <f t="shared" si="17"/>
        <v>久保侑暉</v>
      </c>
      <c r="H158" s="244" t="str">
        <f t="shared" si="18"/>
        <v>東近江グリフィンズ</v>
      </c>
      <c r="I158" s="242" t="s">
        <v>48</v>
      </c>
      <c r="J158" s="9">
        <v>1993</v>
      </c>
      <c r="K158" s="6">
        <f t="shared" si="19"/>
        <v>26</v>
      </c>
      <c r="L158" s="104" t="str">
        <f t="shared" si="15"/>
        <v>OK</v>
      </c>
      <c r="M158" s="143" t="s">
        <v>942</v>
      </c>
    </row>
    <row r="159" spans="1:17" s="237" customFormat="1">
      <c r="A159" s="243" t="s">
        <v>1289</v>
      </c>
      <c r="B159" s="103" t="s">
        <v>944</v>
      </c>
      <c r="C159" s="103" t="s">
        <v>945</v>
      </c>
      <c r="D159" s="242" t="s">
        <v>1285</v>
      </c>
      <c r="F159" s="104" t="str">
        <f t="shared" si="16"/>
        <v>ぐ１０</v>
      </c>
      <c r="G159" s="243" t="str">
        <f t="shared" si="17"/>
        <v>井ノ口幹也</v>
      </c>
      <c r="H159" s="244" t="str">
        <f t="shared" si="18"/>
        <v>東近江グリフィンズ</v>
      </c>
      <c r="I159" s="242" t="s">
        <v>48</v>
      </c>
      <c r="J159" s="9">
        <v>1990</v>
      </c>
      <c r="K159" s="6">
        <f t="shared" si="19"/>
        <v>29</v>
      </c>
      <c r="L159" s="104" t="str">
        <f t="shared" si="15"/>
        <v>OK</v>
      </c>
      <c r="M159" s="100" t="s">
        <v>83</v>
      </c>
    </row>
    <row r="160" spans="1:17" s="237" customFormat="1">
      <c r="A160" s="243" t="s">
        <v>1290</v>
      </c>
      <c r="B160" s="103" t="s">
        <v>3</v>
      </c>
      <c r="C160" s="103" t="s">
        <v>4</v>
      </c>
      <c r="D160" s="242" t="s">
        <v>1285</v>
      </c>
      <c r="F160" s="104" t="str">
        <f t="shared" si="16"/>
        <v>ぐ１１</v>
      </c>
      <c r="G160" s="243" t="str">
        <f t="shared" si="17"/>
        <v>漆原大介</v>
      </c>
      <c r="H160" s="244" t="str">
        <f t="shared" si="18"/>
        <v>東近江グリフィンズ</v>
      </c>
      <c r="I160" s="242" t="s">
        <v>48</v>
      </c>
      <c r="J160" s="9">
        <v>1988</v>
      </c>
      <c r="K160" s="6">
        <f t="shared" si="19"/>
        <v>31</v>
      </c>
      <c r="L160" s="104" t="str">
        <f t="shared" si="15"/>
        <v>OK</v>
      </c>
      <c r="M160" s="100" t="s">
        <v>83</v>
      </c>
    </row>
    <row r="161" spans="1:13" s="237" customFormat="1">
      <c r="A161" s="243" t="s">
        <v>1291</v>
      </c>
      <c r="B161" s="125" t="s">
        <v>3</v>
      </c>
      <c r="C161" s="125" t="s">
        <v>513</v>
      </c>
      <c r="D161" s="242" t="s">
        <v>1285</v>
      </c>
      <c r="F161" s="104" t="str">
        <f t="shared" si="16"/>
        <v>ぐ１２</v>
      </c>
      <c r="G161" s="143" t="str">
        <f t="shared" si="17"/>
        <v>漆原友里</v>
      </c>
      <c r="H161" s="244" t="str">
        <f t="shared" si="18"/>
        <v>東近江グリフィンズ</v>
      </c>
      <c r="I161" s="158" t="s">
        <v>172</v>
      </c>
      <c r="J161" s="9">
        <v>1992</v>
      </c>
      <c r="K161" s="6">
        <f t="shared" si="19"/>
        <v>27</v>
      </c>
      <c r="L161" s="104" t="str">
        <f t="shared" si="15"/>
        <v>OK</v>
      </c>
      <c r="M161" s="100" t="s">
        <v>83</v>
      </c>
    </row>
    <row r="162" spans="1:13" s="237" customFormat="1">
      <c r="A162" s="243" t="s">
        <v>1292</v>
      </c>
      <c r="B162" s="103" t="s">
        <v>948</v>
      </c>
      <c r="C162" s="103" t="s">
        <v>949</v>
      </c>
      <c r="D162" s="242" t="s">
        <v>1285</v>
      </c>
      <c r="F162" s="104" t="str">
        <f t="shared" si="16"/>
        <v>ぐ１３</v>
      </c>
      <c r="G162" s="143" t="str">
        <f t="shared" si="17"/>
        <v>藤井正和</v>
      </c>
      <c r="H162" s="244" t="str">
        <f t="shared" si="18"/>
        <v>東近江グリフィンズ</v>
      </c>
      <c r="I162" s="242" t="s">
        <v>48</v>
      </c>
      <c r="J162" s="9">
        <v>1975</v>
      </c>
      <c r="K162" s="6">
        <f t="shared" si="19"/>
        <v>44</v>
      </c>
      <c r="L162" s="104" t="str">
        <f t="shared" si="15"/>
        <v>OK</v>
      </c>
      <c r="M162" s="143" t="s">
        <v>85</v>
      </c>
    </row>
    <row r="163" spans="1:13" s="237" customFormat="1">
      <c r="A163" s="243" t="s">
        <v>1293</v>
      </c>
      <c r="B163" s="103" t="s">
        <v>950</v>
      </c>
      <c r="C163" s="103" t="s">
        <v>951</v>
      </c>
      <c r="D163" s="242" t="s">
        <v>1285</v>
      </c>
      <c r="F163" s="104" t="str">
        <f t="shared" si="16"/>
        <v>ぐ１４</v>
      </c>
      <c r="G163" s="143" t="str">
        <f t="shared" si="17"/>
        <v>武藤幸宏</v>
      </c>
      <c r="H163" s="244" t="str">
        <f t="shared" si="18"/>
        <v>東近江グリフィンズ</v>
      </c>
      <c r="I163" s="242" t="s">
        <v>48</v>
      </c>
      <c r="J163" s="9">
        <v>1980</v>
      </c>
      <c r="K163" s="6">
        <f t="shared" si="19"/>
        <v>39</v>
      </c>
      <c r="L163" s="104" t="str">
        <f t="shared" si="15"/>
        <v>OK</v>
      </c>
      <c r="M163" s="143" t="s">
        <v>30</v>
      </c>
    </row>
    <row r="164" spans="1:13" s="237" customFormat="1">
      <c r="A164" s="243" t="s">
        <v>1294</v>
      </c>
      <c r="B164" s="103" t="s">
        <v>511</v>
      </c>
      <c r="C164" s="103" t="s">
        <v>1295</v>
      </c>
      <c r="D164" s="242" t="s">
        <v>1285</v>
      </c>
      <c r="F164" s="104" t="str">
        <f t="shared" si="16"/>
        <v>ぐ１５</v>
      </c>
      <c r="G164" s="143" t="str">
        <f t="shared" si="17"/>
        <v>濱田彬弘</v>
      </c>
      <c r="H164" s="244" t="str">
        <f t="shared" si="18"/>
        <v>東近江グリフィンズ</v>
      </c>
      <c r="I164" s="242" t="s">
        <v>48</v>
      </c>
      <c r="J164" s="9">
        <v>1984</v>
      </c>
      <c r="K164" s="6">
        <f t="shared" si="19"/>
        <v>35</v>
      </c>
      <c r="L164" s="104" t="str">
        <f t="shared" si="15"/>
        <v>OK</v>
      </c>
      <c r="M164" s="143" t="s">
        <v>44</v>
      </c>
    </row>
    <row r="165" spans="1:13" s="237" customFormat="1">
      <c r="A165" s="243" t="s">
        <v>1296</v>
      </c>
      <c r="B165" s="125" t="s">
        <v>511</v>
      </c>
      <c r="C165" s="125" t="s">
        <v>512</v>
      </c>
      <c r="D165" s="242" t="s">
        <v>1285</v>
      </c>
      <c r="F165" s="104" t="str">
        <f t="shared" si="16"/>
        <v>ぐ１６</v>
      </c>
      <c r="G165" s="143" t="str">
        <f t="shared" si="17"/>
        <v>濱田晴香</v>
      </c>
      <c r="H165" s="244" t="str">
        <f t="shared" si="18"/>
        <v>東近江グリフィンズ</v>
      </c>
      <c r="I165" s="158" t="s">
        <v>42</v>
      </c>
      <c r="J165" s="9">
        <v>1987</v>
      </c>
      <c r="K165" s="6">
        <f t="shared" si="19"/>
        <v>32</v>
      </c>
      <c r="L165" s="104" t="str">
        <f t="shared" si="15"/>
        <v>OK</v>
      </c>
      <c r="M165" s="143" t="s">
        <v>44</v>
      </c>
    </row>
    <row r="166" spans="1:13" s="237" customFormat="1">
      <c r="A166" s="243" t="s">
        <v>1297</v>
      </c>
      <c r="B166" s="125" t="s">
        <v>507</v>
      </c>
      <c r="C166" s="125" t="s">
        <v>508</v>
      </c>
      <c r="D166" s="242" t="s">
        <v>1285</v>
      </c>
      <c r="F166" s="104" t="str">
        <f t="shared" si="16"/>
        <v>ぐ１７</v>
      </c>
      <c r="G166" s="143" t="str">
        <f t="shared" si="17"/>
        <v>和田桃子</v>
      </c>
      <c r="H166" s="244" t="str">
        <f t="shared" si="18"/>
        <v>東近江グリフィンズ</v>
      </c>
      <c r="I166" s="158" t="s">
        <v>42</v>
      </c>
      <c r="J166" s="9">
        <v>1994</v>
      </c>
      <c r="K166" s="6">
        <f t="shared" si="19"/>
        <v>25</v>
      </c>
      <c r="L166" s="104" t="str">
        <f t="shared" si="15"/>
        <v>OK</v>
      </c>
      <c r="M166" s="143" t="s">
        <v>30</v>
      </c>
    </row>
    <row r="167" spans="1:13" s="237" customFormat="1">
      <c r="A167" s="243" t="s">
        <v>1298</v>
      </c>
      <c r="B167" s="125" t="s">
        <v>509</v>
      </c>
      <c r="C167" s="125" t="s">
        <v>510</v>
      </c>
      <c r="D167" s="242" t="s">
        <v>1285</v>
      </c>
      <c r="F167" s="104" t="str">
        <f t="shared" si="16"/>
        <v>ぐ１８</v>
      </c>
      <c r="G167" s="143" t="str">
        <f t="shared" si="17"/>
        <v>藤岡美智子</v>
      </c>
      <c r="H167" s="244" t="str">
        <f t="shared" si="18"/>
        <v>東近江グリフィンズ</v>
      </c>
      <c r="I167" s="158" t="s">
        <v>172</v>
      </c>
      <c r="J167" s="9">
        <v>1980</v>
      </c>
      <c r="K167" s="6">
        <f t="shared" si="19"/>
        <v>39</v>
      </c>
      <c r="L167" s="104" t="str">
        <f t="shared" si="15"/>
        <v>OK</v>
      </c>
      <c r="M167" s="143" t="s">
        <v>30</v>
      </c>
    </row>
    <row r="168" spans="1:13" s="237" customFormat="1">
      <c r="A168" s="243" t="s">
        <v>1299</v>
      </c>
      <c r="B168" s="103" t="s">
        <v>953</v>
      </c>
      <c r="C168" s="103" t="s">
        <v>954</v>
      </c>
      <c r="D168" s="242" t="s">
        <v>1285</v>
      </c>
      <c r="F168" s="104" t="str">
        <f t="shared" si="16"/>
        <v>ぐ１９</v>
      </c>
      <c r="G168" s="143" t="str">
        <f t="shared" si="17"/>
        <v>小出周平</v>
      </c>
      <c r="H168" s="244" t="str">
        <f t="shared" si="18"/>
        <v>東近江グリフィンズ</v>
      </c>
      <c r="I168" s="242" t="s">
        <v>48</v>
      </c>
      <c r="J168" s="9">
        <v>1987</v>
      </c>
      <c r="K168" s="6">
        <f t="shared" si="19"/>
        <v>32</v>
      </c>
      <c r="L168" s="104" t="str">
        <f t="shared" si="15"/>
        <v>OK</v>
      </c>
      <c r="M168" s="143" t="s">
        <v>30</v>
      </c>
    </row>
    <row r="169" spans="1:13" s="237" customFormat="1">
      <c r="A169" s="243" t="s">
        <v>1300</v>
      </c>
      <c r="B169" s="103" t="s">
        <v>955</v>
      </c>
      <c r="C169" s="103" t="s">
        <v>956</v>
      </c>
      <c r="D169" s="242" t="s">
        <v>1285</v>
      </c>
      <c r="F169" s="104" t="str">
        <f t="shared" si="16"/>
        <v>ぐ２０</v>
      </c>
      <c r="G169" s="143" t="str">
        <f t="shared" si="17"/>
        <v>中根啓伍</v>
      </c>
      <c r="H169" s="244" t="str">
        <f t="shared" si="18"/>
        <v>東近江グリフィンズ</v>
      </c>
      <c r="I169" s="242" t="s">
        <v>48</v>
      </c>
      <c r="J169" s="9">
        <v>1993</v>
      </c>
      <c r="K169" s="6">
        <f t="shared" si="19"/>
        <v>26</v>
      </c>
      <c r="L169" s="104" t="str">
        <f t="shared" si="15"/>
        <v>OK</v>
      </c>
      <c r="M169" s="143" t="s">
        <v>30</v>
      </c>
    </row>
    <row r="170" spans="1:13" s="237" customFormat="1">
      <c r="A170" s="243" t="s">
        <v>1301</v>
      </c>
      <c r="B170" s="125" t="s">
        <v>958</v>
      </c>
      <c r="C170" s="125" t="s">
        <v>959</v>
      </c>
      <c r="D170" s="242" t="s">
        <v>1285</v>
      </c>
      <c r="F170" s="104" t="str">
        <f t="shared" si="16"/>
        <v>ぐ２１</v>
      </c>
      <c r="G170" s="143" t="str">
        <f t="shared" si="17"/>
        <v>岩崎順子</v>
      </c>
      <c r="H170" s="244" t="str">
        <f t="shared" si="18"/>
        <v>東近江グリフィンズ</v>
      </c>
      <c r="I170" s="158" t="s">
        <v>42</v>
      </c>
      <c r="J170" s="9">
        <v>1977</v>
      </c>
      <c r="K170" s="6">
        <f t="shared" si="19"/>
        <v>42</v>
      </c>
      <c r="L170" s="104" t="str">
        <f t="shared" si="15"/>
        <v>OK</v>
      </c>
      <c r="M170" s="143" t="s">
        <v>30</v>
      </c>
    </row>
    <row r="171" spans="1:13" s="237" customFormat="1">
      <c r="A171" s="243" t="s">
        <v>1302</v>
      </c>
      <c r="B171" s="125" t="s">
        <v>961</v>
      </c>
      <c r="C171" s="125" t="s">
        <v>962</v>
      </c>
      <c r="D171" s="242" t="s">
        <v>1285</v>
      </c>
      <c r="F171" s="104" t="str">
        <f t="shared" si="16"/>
        <v>ぐ２２</v>
      </c>
      <c r="G171" s="143" t="str">
        <f t="shared" si="17"/>
        <v>今井あづさ</v>
      </c>
      <c r="H171" s="244" t="str">
        <f t="shared" si="18"/>
        <v>東近江グリフィンズ</v>
      </c>
      <c r="I171" s="158" t="s">
        <v>42</v>
      </c>
      <c r="J171" s="9">
        <v>1981</v>
      </c>
      <c r="K171" s="6">
        <f t="shared" si="19"/>
        <v>38</v>
      </c>
      <c r="L171" s="104" t="str">
        <f t="shared" si="15"/>
        <v>OK</v>
      </c>
      <c r="M171" s="143" t="s">
        <v>44</v>
      </c>
    </row>
    <row r="172" spans="1:13" s="237" customFormat="1">
      <c r="A172" s="243" t="s">
        <v>1303</v>
      </c>
      <c r="B172" s="125" t="s">
        <v>963</v>
      </c>
      <c r="C172" s="125" t="s">
        <v>964</v>
      </c>
      <c r="D172" s="242" t="s">
        <v>1285</v>
      </c>
      <c r="F172" s="104" t="str">
        <f t="shared" si="16"/>
        <v>ぐ２３</v>
      </c>
      <c r="G172" s="143" t="str">
        <f t="shared" si="17"/>
        <v>深尾純子</v>
      </c>
      <c r="H172" s="244" t="str">
        <f t="shared" si="18"/>
        <v>東近江グリフィンズ</v>
      </c>
      <c r="I172" s="158" t="s">
        <v>42</v>
      </c>
      <c r="J172" s="9">
        <v>1982</v>
      </c>
      <c r="K172" s="6">
        <f t="shared" si="19"/>
        <v>37</v>
      </c>
      <c r="L172" s="104" t="str">
        <f t="shared" si="15"/>
        <v>OK</v>
      </c>
      <c r="M172" s="143" t="s">
        <v>85</v>
      </c>
    </row>
    <row r="173" spans="1:13" s="237" customFormat="1">
      <c r="A173" s="243" t="s">
        <v>1304</v>
      </c>
      <c r="B173" s="103" t="s">
        <v>87</v>
      </c>
      <c r="C173" s="103" t="s">
        <v>1305</v>
      </c>
      <c r="D173" s="242" t="s">
        <v>1285</v>
      </c>
      <c r="F173" s="104" t="str">
        <f t="shared" si="16"/>
        <v>ぐ２４</v>
      </c>
      <c r="G173" s="143" t="str">
        <f t="shared" si="17"/>
        <v>山本将義</v>
      </c>
      <c r="H173" s="244" t="str">
        <f t="shared" si="18"/>
        <v>東近江グリフィンズ</v>
      </c>
      <c r="I173" s="242" t="s">
        <v>48</v>
      </c>
      <c r="J173" s="9">
        <v>1986</v>
      </c>
      <c r="K173" s="6">
        <f t="shared" si="19"/>
        <v>33</v>
      </c>
      <c r="L173" s="104" t="str">
        <f t="shared" si="15"/>
        <v>OK</v>
      </c>
      <c r="M173" s="143" t="s">
        <v>812</v>
      </c>
    </row>
    <row r="174" spans="1:13" s="237" customFormat="1">
      <c r="A174" s="243" t="s">
        <v>1306</v>
      </c>
      <c r="B174" s="103" t="s">
        <v>946</v>
      </c>
      <c r="C174" s="103" t="s">
        <v>947</v>
      </c>
      <c r="D174" s="242" t="s">
        <v>1285</v>
      </c>
      <c r="F174" s="104" t="str">
        <f t="shared" si="16"/>
        <v>ぐ２５</v>
      </c>
      <c r="G174" s="143" t="str">
        <f t="shared" si="17"/>
        <v>西原達也</v>
      </c>
      <c r="H174" s="244" t="str">
        <f t="shared" si="18"/>
        <v>東近江グリフィンズ</v>
      </c>
      <c r="I174" s="242" t="s">
        <v>48</v>
      </c>
      <c r="J174" s="9">
        <v>1978</v>
      </c>
      <c r="K174" s="6">
        <f t="shared" si="19"/>
        <v>41</v>
      </c>
      <c r="L174" s="104" t="str">
        <f t="shared" si="15"/>
        <v>OK</v>
      </c>
      <c r="M174" s="143" t="s">
        <v>30</v>
      </c>
    </row>
    <row r="175" spans="1:13" s="237" customFormat="1">
      <c r="A175" s="243" t="s">
        <v>1307</v>
      </c>
      <c r="B175" s="125" t="s">
        <v>965</v>
      </c>
      <c r="C175" s="125" t="s">
        <v>966</v>
      </c>
      <c r="D175" s="242" t="s">
        <v>1285</v>
      </c>
      <c r="F175" s="104" t="str">
        <f t="shared" si="16"/>
        <v>ぐ２６</v>
      </c>
      <c r="G175" s="143" t="str">
        <f t="shared" si="17"/>
        <v>伊藤牧子</v>
      </c>
      <c r="H175" s="244" t="str">
        <f t="shared" si="18"/>
        <v>東近江グリフィンズ</v>
      </c>
      <c r="I175" s="158" t="s">
        <v>42</v>
      </c>
      <c r="J175" s="9">
        <v>1969</v>
      </c>
      <c r="K175" s="6">
        <f t="shared" si="19"/>
        <v>50</v>
      </c>
      <c r="L175" s="104" t="str">
        <f t="shared" si="15"/>
        <v>OK</v>
      </c>
      <c r="M175" s="143" t="s">
        <v>85</v>
      </c>
    </row>
    <row r="176" spans="1:13" s="237" customFormat="1">
      <c r="A176" s="243" t="s">
        <v>1308</v>
      </c>
      <c r="B176" s="103" t="s">
        <v>957</v>
      </c>
      <c r="C176" s="103" t="s">
        <v>1309</v>
      </c>
      <c r="D176" s="242" t="s">
        <v>1285</v>
      </c>
      <c r="F176" s="104" t="str">
        <f t="shared" si="16"/>
        <v>ぐ２７</v>
      </c>
      <c r="G176" s="143" t="str">
        <f t="shared" si="17"/>
        <v>田内孝宜</v>
      </c>
      <c r="H176" s="244" t="str">
        <f t="shared" si="18"/>
        <v>東近江グリフィンズ</v>
      </c>
      <c r="I176" s="242" t="s">
        <v>48</v>
      </c>
      <c r="J176" s="9">
        <v>1983</v>
      </c>
      <c r="K176" s="6">
        <f t="shared" si="19"/>
        <v>36</v>
      </c>
      <c r="L176" s="104" t="str">
        <f t="shared" si="15"/>
        <v>OK</v>
      </c>
      <c r="M176" s="143" t="s">
        <v>85</v>
      </c>
    </row>
    <row r="177" spans="1:13" s="237" customFormat="1">
      <c r="A177" s="243" t="s">
        <v>1310</v>
      </c>
      <c r="B177" s="103" t="s">
        <v>1311</v>
      </c>
      <c r="C177" s="103" t="s">
        <v>1312</v>
      </c>
      <c r="D177" s="242" t="s">
        <v>1285</v>
      </c>
      <c r="F177" s="104" t="str">
        <f t="shared" si="16"/>
        <v>ぐ２８</v>
      </c>
      <c r="G177" s="143" t="str">
        <f t="shared" si="17"/>
        <v>吉野淳也</v>
      </c>
      <c r="H177" s="244" t="str">
        <f t="shared" si="18"/>
        <v>東近江グリフィンズ</v>
      </c>
      <c r="I177" s="242" t="s">
        <v>48</v>
      </c>
      <c r="J177" s="9">
        <v>1990</v>
      </c>
      <c r="K177" s="6">
        <f t="shared" si="19"/>
        <v>29</v>
      </c>
      <c r="L177" s="104" t="str">
        <f t="shared" si="15"/>
        <v>OK</v>
      </c>
      <c r="M177" s="143" t="s">
        <v>43</v>
      </c>
    </row>
    <row r="178" spans="1:13" s="237" customFormat="1">
      <c r="A178" s="243" t="s">
        <v>1313</v>
      </c>
      <c r="B178" s="103" t="s">
        <v>1314</v>
      </c>
      <c r="C178" s="103" t="s">
        <v>975</v>
      </c>
      <c r="D178" s="242" t="s">
        <v>1285</v>
      </c>
      <c r="F178" s="104" t="str">
        <f t="shared" si="16"/>
        <v>ぐ２９</v>
      </c>
      <c r="G178" s="143" t="str">
        <f t="shared" si="17"/>
        <v>岸田直也</v>
      </c>
      <c r="H178" s="244" t="str">
        <f t="shared" si="18"/>
        <v>東近江グリフィンズ</v>
      </c>
      <c r="I178" s="242" t="s">
        <v>48</v>
      </c>
      <c r="J178" s="9">
        <v>1992</v>
      </c>
      <c r="K178" s="6">
        <f t="shared" si="19"/>
        <v>27</v>
      </c>
      <c r="L178" s="104" t="str">
        <f t="shared" si="15"/>
        <v>OK</v>
      </c>
      <c r="M178" s="143" t="s">
        <v>976</v>
      </c>
    </row>
    <row r="179" spans="1:13" s="237" customFormat="1">
      <c r="A179" s="243" t="s">
        <v>1315</v>
      </c>
      <c r="B179" s="125" t="s">
        <v>868</v>
      </c>
      <c r="C179" s="125" t="s">
        <v>1140</v>
      </c>
      <c r="D179" s="242" t="s">
        <v>1285</v>
      </c>
      <c r="F179" s="104" t="str">
        <f t="shared" si="16"/>
        <v>ぐ３０</v>
      </c>
      <c r="G179" s="143" t="str">
        <f t="shared" si="17"/>
        <v>東恵</v>
      </c>
      <c r="H179" s="244" t="str">
        <f t="shared" si="18"/>
        <v>東近江グリフィンズ</v>
      </c>
      <c r="I179" s="158" t="s">
        <v>42</v>
      </c>
      <c r="J179" s="9">
        <v>1990</v>
      </c>
      <c r="K179" s="6">
        <f t="shared" si="19"/>
        <v>29</v>
      </c>
      <c r="L179" s="104" t="str">
        <f t="shared" si="15"/>
        <v>OK</v>
      </c>
      <c r="M179" s="143" t="s">
        <v>977</v>
      </c>
    </row>
    <row r="180" spans="1:13" s="237" customFormat="1">
      <c r="A180" s="243" t="s">
        <v>1316</v>
      </c>
      <c r="B180" s="103" t="s">
        <v>876</v>
      </c>
      <c r="C180" s="103" t="s">
        <v>877</v>
      </c>
      <c r="D180" s="242" t="s">
        <v>1285</v>
      </c>
      <c r="F180" s="104" t="str">
        <f t="shared" si="16"/>
        <v>ぐ３１</v>
      </c>
      <c r="G180" s="243" t="str">
        <f t="shared" si="17"/>
        <v>土田哲也</v>
      </c>
      <c r="H180" s="244" t="str">
        <f t="shared" si="18"/>
        <v>東近江グリフィンズ</v>
      </c>
      <c r="I180" s="242" t="s">
        <v>48</v>
      </c>
      <c r="J180" s="9">
        <v>1990</v>
      </c>
      <c r="K180" s="6">
        <f t="shared" si="19"/>
        <v>29</v>
      </c>
      <c r="L180" s="104" t="str">
        <f t="shared" si="15"/>
        <v>OK</v>
      </c>
      <c r="M180" s="143" t="s">
        <v>41</v>
      </c>
    </row>
    <row r="181" spans="1:13" s="237" customFormat="1">
      <c r="A181" s="243" t="s">
        <v>1317</v>
      </c>
      <c r="B181" s="103" t="s">
        <v>874</v>
      </c>
      <c r="C181" s="103" t="s">
        <v>875</v>
      </c>
      <c r="D181" s="242" t="s">
        <v>1285</v>
      </c>
      <c r="F181" s="104" t="str">
        <f t="shared" si="16"/>
        <v>ぐ３２</v>
      </c>
      <c r="G181" s="243" t="str">
        <f t="shared" si="17"/>
        <v>佐野望</v>
      </c>
      <c r="H181" s="244" t="str">
        <f t="shared" si="18"/>
        <v>東近江グリフィンズ</v>
      </c>
      <c r="I181" s="242" t="s">
        <v>48</v>
      </c>
      <c r="J181" s="9">
        <v>1982</v>
      </c>
      <c r="K181" s="6">
        <f t="shared" si="19"/>
        <v>37</v>
      </c>
      <c r="L181" s="104" t="str">
        <f t="shared" si="15"/>
        <v>OK</v>
      </c>
      <c r="M181" s="143" t="s">
        <v>812</v>
      </c>
    </row>
    <row r="182" spans="1:13" s="237" customFormat="1">
      <c r="A182" s="243" t="s">
        <v>1318</v>
      </c>
      <c r="B182" s="103" t="s">
        <v>872</v>
      </c>
      <c r="C182" s="103" t="s">
        <v>873</v>
      </c>
      <c r="D182" s="242" t="s">
        <v>1285</v>
      </c>
      <c r="F182" s="104" t="str">
        <f t="shared" si="16"/>
        <v>ぐ３３</v>
      </c>
      <c r="G182" s="243" t="str">
        <f t="shared" si="17"/>
        <v>金谷太郎</v>
      </c>
      <c r="H182" s="244" t="str">
        <f t="shared" si="18"/>
        <v>東近江グリフィンズ</v>
      </c>
      <c r="I182" s="242" t="s">
        <v>48</v>
      </c>
      <c r="J182" s="9">
        <v>1976</v>
      </c>
      <c r="K182" s="6">
        <f t="shared" si="19"/>
        <v>43</v>
      </c>
      <c r="L182" s="104" t="str">
        <f t="shared" si="15"/>
        <v>OK</v>
      </c>
      <c r="M182" s="143" t="s">
        <v>812</v>
      </c>
    </row>
    <row r="183" spans="1:13" s="237" customFormat="1">
      <c r="A183" s="243" t="s">
        <v>1319</v>
      </c>
      <c r="B183" s="103" t="s">
        <v>879</v>
      </c>
      <c r="C183" s="103" t="s">
        <v>1320</v>
      </c>
      <c r="D183" s="242" t="s">
        <v>1285</v>
      </c>
      <c r="F183" s="104" t="str">
        <f t="shared" si="16"/>
        <v>ぐ３４</v>
      </c>
      <c r="G183" s="243" t="str">
        <f t="shared" si="17"/>
        <v>古市卓志</v>
      </c>
      <c r="H183" s="244" t="str">
        <f t="shared" si="18"/>
        <v>東近江グリフィンズ</v>
      </c>
      <c r="I183" s="242" t="s">
        <v>48</v>
      </c>
      <c r="J183" s="9">
        <v>1974</v>
      </c>
      <c r="K183" s="6">
        <f t="shared" si="19"/>
        <v>45</v>
      </c>
      <c r="L183" s="104" t="str">
        <f t="shared" si="15"/>
        <v>OK</v>
      </c>
      <c r="M183" s="143" t="s">
        <v>812</v>
      </c>
    </row>
    <row r="184" spans="1:13" s="237" customFormat="1">
      <c r="A184" s="243" t="s">
        <v>1321</v>
      </c>
      <c r="B184" s="125" t="s">
        <v>874</v>
      </c>
      <c r="C184" s="125" t="s">
        <v>884</v>
      </c>
      <c r="D184" s="242" t="s">
        <v>1285</v>
      </c>
      <c r="F184" s="104" t="str">
        <f t="shared" si="16"/>
        <v>ぐ３５</v>
      </c>
      <c r="G184" s="143" t="str">
        <f t="shared" si="17"/>
        <v>佐野香織</v>
      </c>
      <c r="H184" s="244" t="str">
        <f t="shared" si="18"/>
        <v>東近江グリフィンズ</v>
      </c>
      <c r="I184" s="158" t="s">
        <v>42</v>
      </c>
      <c r="J184" s="9">
        <v>1980</v>
      </c>
      <c r="K184" s="6">
        <f t="shared" si="19"/>
        <v>39</v>
      </c>
      <c r="L184" s="104" t="str">
        <f t="shared" si="15"/>
        <v>OK</v>
      </c>
      <c r="M184" s="143" t="s">
        <v>30</v>
      </c>
    </row>
    <row r="185" spans="1:13" s="237" customFormat="1">
      <c r="A185" s="243" t="s">
        <v>1322</v>
      </c>
      <c r="B185" s="103" t="s">
        <v>1323</v>
      </c>
      <c r="C185" s="103" t="s">
        <v>1324</v>
      </c>
      <c r="D185" s="242" t="s">
        <v>1285</v>
      </c>
      <c r="F185" s="104" t="str">
        <f t="shared" si="16"/>
        <v>ぐ３６</v>
      </c>
      <c r="G185" s="143" t="str">
        <f t="shared" si="17"/>
        <v>向井章人</v>
      </c>
      <c r="H185" s="244" t="str">
        <f t="shared" si="18"/>
        <v>東近江グリフィンズ</v>
      </c>
      <c r="I185" s="242" t="s">
        <v>48</v>
      </c>
      <c r="J185" s="9">
        <v>1992</v>
      </c>
      <c r="K185" s="6">
        <f t="shared" si="19"/>
        <v>27</v>
      </c>
      <c r="L185" s="104" t="str">
        <f t="shared" si="15"/>
        <v>OK</v>
      </c>
      <c r="M185" s="143" t="s">
        <v>30</v>
      </c>
    </row>
    <row r="186" spans="1:13" s="237" customFormat="1">
      <c r="A186" s="243" t="s">
        <v>1325</v>
      </c>
      <c r="B186" s="125" t="s">
        <v>960</v>
      </c>
      <c r="C186" s="125" t="s">
        <v>1326</v>
      </c>
      <c r="D186" s="242" t="s">
        <v>1285</v>
      </c>
      <c r="F186" s="104" t="str">
        <f t="shared" si="16"/>
        <v>ぐ３７</v>
      </c>
      <c r="G186" s="143" t="str">
        <f t="shared" si="17"/>
        <v>吉村安梨佐</v>
      </c>
      <c r="H186" s="244" t="str">
        <f t="shared" si="18"/>
        <v>東近江グリフィンズ</v>
      </c>
      <c r="I186" s="158" t="s">
        <v>42</v>
      </c>
      <c r="J186" s="9">
        <v>1986</v>
      </c>
      <c r="K186" s="6">
        <f t="shared" si="19"/>
        <v>33</v>
      </c>
      <c r="L186" s="104" t="str">
        <f t="shared" si="15"/>
        <v>OK</v>
      </c>
      <c r="M186" s="143" t="s">
        <v>30</v>
      </c>
    </row>
    <row r="187" spans="1:13" s="237" customFormat="1">
      <c r="A187" s="243" t="s">
        <v>1327</v>
      </c>
      <c r="B187" s="125" t="s">
        <v>1328</v>
      </c>
      <c r="C187" s="125" t="s">
        <v>1329</v>
      </c>
      <c r="D187" s="242" t="s">
        <v>1285</v>
      </c>
      <c r="F187" s="104" t="str">
        <f t="shared" si="16"/>
        <v>ぐ３８</v>
      </c>
      <c r="G187" s="143" t="str">
        <f t="shared" si="17"/>
        <v>荒木麻友</v>
      </c>
      <c r="H187" s="244" t="str">
        <f t="shared" si="18"/>
        <v>東近江グリフィンズ</v>
      </c>
      <c r="I187" s="158" t="s">
        <v>42</v>
      </c>
      <c r="J187" s="9">
        <v>1984</v>
      </c>
      <c r="K187" s="6">
        <f t="shared" si="19"/>
        <v>35</v>
      </c>
      <c r="L187" s="104" t="str">
        <f t="shared" si="15"/>
        <v>OK</v>
      </c>
      <c r="M187" s="143" t="s">
        <v>30</v>
      </c>
    </row>
    <row r="188" spans="1:13" s="237" customFormat="1">
      <c r="A188" s="243" t="s">
        <v>1330</v>
      </c>
      <c r="B188" s="103" t="s">
        <v>1331</v>
      </c>
      <c r="C188" s="103" t="s">
        <v>761</v>
      </c>
      <c r="D188" s="242" t="s">
        <v>1285</v>
      </c>
      <c r="F188" s="104" t="str">
        <f t="shared" si="16"/>
        <v>ぐ３９</v>
      </c>
      <c r="G188" s="143" t="str">
        <f t="shared" si="17"/>
        <v>菊地健太郎</v>
      </c>
      <c r="H188" s="244" t="str">
        <f t="shared" si="18"/>
        <v>東近江グリフィンズ</v>
      </c>
      <c r="I188" s="242" t="s">
        <v>48</v>
      </c>
      <c r="J188" s="9">
        <v>1991</v>
      </c>
      <c r="K188" s="6">
        <f t="shared" si="19"/>
        <v>28</v>
      </c>
      <c r="L188" s="104" t="str">
        <f t="shared" si="15"/>
        <v>OK</v>
      </c>
      <c r="M188" s="242" t="s">
        <v>30</v>
      </c>
    </row>
    <row r="189" spans="1:13" s="237" customFormat="1">
      <c r="A189" s="243" t="s">
        <v>1332</v>
      </c>
      <c r="B189" s="103" t="s">
        <v>1333</v>
      </c>
      <c r="C189" s="103" t="s">
        <v>1334</v>
      </c>
      <c r="D189" s="242" t="s">
        <v>1285</v>
      </c>
      <c r="F189" s="104" t="str">
        <f t="shared" si="16"/>
        <v>ぐ４０</v>
      </c>
      <c r="G189" s="143" t="str">
        <f t="shared" si="17"/>
        <v>瀬古悠貴</v>
      </c>
      <c r="H189" s="244" t="str">
        <f t="shared" si="18"/>
        <v>東近江グリフィンズ</v>
      </c>
      <c r="I189" s="242" t="s">
        <v>48</v>
      </c>
      <c r="J189" s="9">
        <v>1992</v>
      </c>
      <c r="K189" s="6">
        <f t="shared" si="19"/>
        <v>27</v>
      </c>
      <c r="L189" s="104" t="str">
        <f t="shared" si="15"/>
        <v>OK</v>
      </c>
      <c r="M189" s="242" t="s">
        <v>30</v>
      </c>
    </row>
    <row r="190" spans="1:13" s="237" customFormat="1">
      <c r="A190" s="243" t="s">
        <v>1335</v>
      </c>
      <c r="B190" s="103" t="s">
        <v>1336</v>
      </c>
      <c r="C190" s="103" t="s">
        <v>1337</v>
      </c>
      <c r="D190" s="242" t="s">
        <v>1285</v>
      </c>
      <c r="F190" s="104" t="str">
        <f t="shared" si="16"/>
        <v>ぐ４１</v>
      </c>
      <c r="G190" s="143" t="str">
        <f t="shared" si="17"/>
        <v>鈴置朋也</v>
      </c>
      <c r="H190" s="244" t="str">
        <f t="shared" si="18"/>
        <v>東近江グリフィンズ</v>
      </c>
      <c r="I190" s="242" t="s">
        <v>48</v>
      </c>
      <c r="J190" s="242">
        <v>1992</v>
      </c>
      <c r="K190" s="6">
        <f t="shared" si="19"/>
        <v>27</v>
      </c>
      <c r="L190" s="104" t="str">
        <f t="shared" si="15"/>
        <v>OK</v>
      </c>
      <c r="M190" s="242" t="s">
        <v>30</v>
      </c>
    </row>
    <row r="191" spans="1:13" s="237" customFormat="1">
      <c r="A191" s="243" t="s">
        <v>1338</v>
      </c>
      <c r="B191" s="103" t="s">
        <v>87</v>
      </c>
      <c r="C191" s="103" t="s">
        <v>959</v>
      </c>
      <c r="D191" s="242" t="s">
        <v>1285</v>
      </c>
      <c r="F191" s="104" t="str">
        <f t="shared" si="16"/>
        <v>ぐ４２</v>
      </c>
      <c r="G191" s="143" t="str">
        <f t="shared" si="17"/>
        <v>山本順子</v>
      </c>
      <c r="H191" s="244" t="str">
        <f t="shared" si="18"/>
        <v>東近江グリフィンズ</v>
      </c>
      <c r="I191" s="158" t="s">
        <v>172</v>
      </c>
      <c r="J191" s="9">
        <v>1976</v>
      </c>
      <c r="K191" s="6">
        <f t="shared" si="19"/>
        <v>43</v>
      </c>
      <c r="L191" s="104" t="str">
        <f t="shared" si="15"/>
        <v>OK</v>
      </c>
      <c r="M191" s="242" t="s">
        <v>110</v>
      </c>
    </row>
    <row r="192" spans="1:13" s="237" customFormat="1">
      <c r="A192" s="243" t="s">
        <v>1339</v>
      </c>
      <c r="B192" s="103" t="s">
        <v>1340</v>
      </c>
      <c r="C192" s="103" t="s">
        <v>1090</v>
      </c>
      <c r="D192" s="242" t="s">
        <v>1267</v>
      </c>
      <c r="E192" s="242"/>
      <c r="F192" s="104" t="str">
        <f t="shared" si="16"/>
        <v>ぐ４３</v>
      </c>
      <c r="G192" s="243" t="str">
        <f t="shared" si="17"/>
        <v>森寿人</v>
      </c>
      <c r="H192" s="242" t="s">
        <v>1268</v>
      </c>
      <c r="I192" s="242" t="s">
        <v>394</v>
      </c>
      <c r="J192" s="9">
        <v>1978</v>
      </c>
      <c r="K192" s="6">
        <f t="shared" si="19"/>
        <v>41</v>
      </c>
      <c r="L192" s="104" t="str">
        <f t="shared" si="15"/>
        <v>OK</v>
      </c>
      <c r="M192" s="242" t="s">
        <v>942</v>
      </c>
    </row>
    <row r="193" spans="1:13" s="237" customFormat="1">
      <c r="A193" s="243" t="s">
        <v>1341</v>
      </c>
      <c r="B193" s="125" t="s">
        <v>1092</v>
      </c>
      <c r="C193" s="125" t="s">
        <v>1093</v>
      </c>
      <c r="D193" s="242" t="s">
        <v>1267</v>
      </c>
      <c r="E193" s="242"/>
      <c r="F193" s="104" t="str">
        <f t="shared" si="16"/>
        <v>ぐ４４</v>
      </c>
      <c r="G193" s="243" t="str">
        <f t="shared" si="17"/>
        <v>山口千恵</v>
      </c>
      <c r="H193" s="242" t="s">
        <v>1268</v>
      </c>
      <c r="I193" s="158" t="s">
        <v>172</v>
      </c>
      <c r="J193" s="9">
        <v>1979</v>
      </c>
      <c r="K193" s="6">
        <f t="shared" si="19"/>
        <v>40</v>
      </c>
      <c r="L193" s="104" t="str">
        <f t="shared" si="15"/>
        <v>OK</v>
      </c>
      <c r="M193" s="242" t="s">
        <v>43</v>
      </c>
    </row>
    <row r="194" spans="1:13" s="237" customFormat="1">
      <c r="A194" s="263">
        <v>43696</v>
      </c>
      <c r="B194" s="100"/>
      <c r="C194" s="100"/>
      <c r="D194" s="50"/>
      <c r="E194" s="243"/>
      <c r="F194" s="101"/>
      <c r="G194" s="243"/>
      <c r="H194" s="10"/>
      <c r="I194" s="102"/>
      <c r="J194" s="105"/>
      <c r="K194" s="6"/>
      <c r="L194" s="104" t="str">
        <f t="shared" si="15"/>
        <v/>
      </c>
      <c r="M194" s="240"/>
    </row>
    <row r="195" spans="1:13" s="237" customFormat="1">
      <c r="A195" s="243"/>
      <c r="B195" s="100"/>
      <c r="C195" s="100"/>
      <c r="D195" s="50"/>
      <c r="E195" s="243"/>
      <c r="F195" s="101"/>
      <c r="G195" s="243"/>
      <c r="H195" s="10"/>
      <c r="I195" s="102"/>
      <c r="J195" s="105"/>
      <c r="K195" s="6"/>
      <c r="L195" s="104" t="str">
        <f t="shared" si="15"/>
        <v/>
      </c>
      <c r="M195" s="240"/>
    </row>
    <row r="196" spans="1:13" s="237" customFormat="1">
      <c r="A196" s="243"/>
      <c r="B196" s="100"/>
      <c r="C196" s="100"/>
      <c r="D196" s="50"/>
      <c r="E196" s="243"/>
      <c r="F196" s="101"/>
      <c r="G196" s="243"/>
      <c r="H196" s="10"/>
      <c r="I196" s="102"/>
      <c r="J196" s="105"/>
      <c r="K196" s="6"/>
      <c r="L196" s="104" t="str">
        <f t="shared" si="15"/>
        <v/>
      </c>
      <c r="M196" s="240"/>
    </row>
    <row r="197" spans="1:13" s="237" customFormat="1">
      <c r="A197" s="243"/>
      <c r="B197" s="100"/>
      <c r="C197" s="100"/>
      <c r="D197" s="50"/>
      <c r="E197" s="243"/>
      <c r="F197" s="101"/>
      <c r="G197" s="243"/>
      <c r="H197" s="10"/>
      <c r="I197" s="102"/>
      <c r="J197" s="105"/>
      <c r="K197" s="6"/>
      <c r="L197" s="104" t="str">
        <f t="shared" si="15"/>
        <v/>
      </c>
      <c r="M197" s="240"/>
    </row>
    <row r="198" spans="1:13">
      <c r="B198" s="103"/>
      <c r="C198" s="103"/>
      <c r="D198" s="103"/>
      <c r="F198" s="104"/>
      <c r="K198" s="6"/>
      <c r="L198" s="104" t="str">
        <f t="shared" si="15"/>
        <v/>
      </c>
    </row>
    <row r="199" spans="1:13">
      <c r="B199" s="103"/>
      <c r="C199" s="103"/>
      <c r="D199" s="103"/>
      <c r="F199" s="104"/>
      <c r="K199" s="6"/>
      <c r="L199" s="104"/>
    </row>
    <row r="200" spans="1:13">
      <c r="B200" s="575" t="s">
        <v>514</v>
      </c>
      <c r="C200" s="575"/>
      <c r="D200" s="581" t="s">
        <v>515</v>
      </c>
      <c r="E200" s="581"/>
      <c r="F200" s="581"/>
      <c r="G200" s="581"/>
      <c r="H200" s="572" t="s">
        <v>516</v>
      </c>
      <c r="I200" s="572"/>
      <c r="L200" s="104"/>
    </row>
    <row r="201" spans="1:13">
      <c r="B201" s="575"/>
      <c r="C201" s="575"/>
      <c r="D201" s="581"/>
      <c r="E201" s="581"/>
      <c r="F201" s="581"/>
      <c r="G201" s="581"/>
      <c r="H201" s="572"/>
      <c r="I201" s="572"/>
      <c r="L201" s="104"/>
    </row>
    <row r="202" spans="1:13">
      <c r="D202" s="103"/>
      <c r="F202" s="104"/>
      <c r="G202" s="243" t="s">
        <v>31</v>
      </c>
      <c r="H202" s="569" t="s">
        <v>32</v>
      </c>
      <c r="I202" s="569"/>
      <c r="J202" s="569"/>
      <c r="K202" s="104"/>
      <c r="L202" s="104"/>
    </row>
    <row r="203" spans="1:13" ht="13.5" customHeight="1">
      <c r="B203" s="569" t="s">
        <v>89</v>
      </c>
      <c r="C203" s="569"/>
      <c r="D203" s="8" t="s">
        <v>8</v>
      </c>
      <c r="F203" s="104"/>
      <c r="G203" s="7">
        <f>COUNTIF($M$205:$M$240,"東近江市")</f>
        <v>18</v>
      </c>
      <c r="H203" s="570">
        <f>(G203/RIGHT(A235,2))</f>
        <v>0.58064516129032262</v>
      </c>
      <c r="I203" s="570"/>
      <c r="J203" s="570"/>
      <c r="K203" s="104"/>
      <c r="L203" s="104"/>
    </row>
    <row r="204" spans="1:13" ht="13.5" customHeight="1">
      <c r="B204" s="243" t="s">
        <v>88</v>
      </c>
      <c r="C204" s="238"/>
      <c r="D204" s="240" t="s">
        <v>7</v>
      </c>
      <c r="E204" s="240"/>
      <c r="F204" s="240"/>
      <c r="G204" s="7"/>
      <c r="I204" s="235"/>
      <c r="J204" s="235"/>
      <c r="K204" s="104"/>
      <c r="L204" s="104"/>
    </row>
    <row r="205" spans="1:13">
      <c r="A205" s="103" t="s">
        <v>517</v>
      </c>
      <c r="B205" s="143" t="s">
        <v>518</v>
      </c>
      <c r="C205" s="243" t="s">
        <v>519</v>
      </c>
      <c r="D205" s="103" t="s">
        <v>88</v>
      </c>
      <c r="F205" s="243" t="str">
        <f>A205</f>
        <v>け０１</v>
      </c>
      <c r="G205" s="243" t="str">
        <f t="shared" ref="G205:G242" si="20">B205&amp;C205</f>
        <v>稲岡和紀</v>
      </c>
      <c r="H205" s="244" t="s">
        <v>89</v>
      </c>
      <c r="I205" s="244" t="s">
        <v>48</v>
      </c>
      <c r="J205" s="105">
        <v>1978</v>
      </c>
      <c r="K205" s="105">
        <f t="shared" ref="K205:K242" si="21">IF(J205="","",(2019-J205))</f>
        <v>41</v>
      </c>
      <c r="L205" s="104" t="str">
        <f t="shared" ref="L205:L241" si="22">IF(G205="","",IF(COUNTIF($G$6:$G$509,G205)&gt;1,"2重登録","OK"))</f>
        <v>OK</v>
      </c>
      <c r="M205" s="100" t="s">
        <v>9</v>
      </c>
    </row>
    <row r="206" spans="1:13">
      <c r="A206" s="103" t="s">
        <v>969</v>
      </c>
      <c r="B206" s="143" t="s">
        <v>140</v>
      </c>
      <c r="C206" s="103" t="s">
        <v>527</v>
      </c>
      <c r="D206" s="103" t="s">
        <v>88</v>
      </c>
      <c r="F206" s="243" t="str">
        <f t="shared" ref="F206:F239" si="23">A206</f>
        <v>け０２</v>
      </c>
      <c r="G206" s="103" t="str">
        <f t="shared" si="20"/>
        <v>川上政治</v>
      </c>
      <c r="H206" s="244" t="s">
        <v>89</v>
      </c>
      <c r="I206" s="244" t="s">
        <v>48</v>
      </c>
      <c r="J206" s="9">
        <v>1970</v>
      </c>
      <c r="K206" s="105">
        <f t="shared" si="21"/>
        <v>49</v>
      </c>
      <c r="L206" s="104" t="str">
        <f t="shared" si="22"/>
        <v>OK</v>
      </c>
      <c r="M206" s="100" t="s">
        <v>9</v>
      </c>
    </row>
    <row r="207" spans="1:13">
      <c r="A207" s="103" t="s">
        <v>520</v>
      </c>
      <c r="B207" s="143" t="s">
        <v>529</v>
      </c>
      <c r="C207" s="243" t="s">
        <v>530</v>
      </c>
      <c r="D207" s="243" t="s">
        <v>88</v>
      </c>
      <c r="E207" s="243" t="s">
        <v>397</v>
      </c>
      <c r="F207" s="243" t="str">
        <f t="shared" si="23"/>
        <v>け０３</v>
      </c>
      <c r="G207" s="243" t="str">
        <f t="shared" si="20"/>
        <v>上村悠大</v>
      </c>
      <c r="H207" s="244" t="s">
        <v>89</v>
      </c>
      <c r="I207" s="244" t="s">
        <v>48</v>
      </c>
      <c r="J207" s="105">
        <v>2001</v>
      </c>
      <c r="K207" s="105">
        <f t="shared" si="21"/>
        <v>18</v>
      </c>
      <c r="L207" s="104" t="str">
        <f t="shared" si="22"/>
        <v>OK</v>
      </c>
      <c r="M207" s="243" t="s">
        <v>428</v>
      </c>
    </row>
    <row r="208" spans="1:13">
      <c r="A208" s="103" t="s">
        <v>521</v>
      </c>
      <c r="B208" s="143" t="s">
        <v>529</v>
      </c>
      <c r="C208" s="243" t="s">
        <v>532</v>
      </c>
      <c r="D208" s="103" t="s">
        <v>88</v>
      </c>
      <c r="F208" s="243" t="str">
        <f t="shared" si="23"/>
        <v>け０４</v>
      </c>
      <c r="G208" s="243" t="str">
        <f t="shared" si="20"/>
        <v>上村　武</v>
      </c>
      <c r="H208" s="244" t="s">
        <v>89</v>
      </c>
      <c r="I208" s="244" t="s">
        <v>48</v>
      </c>
      <c r="J208" s="105">
        <v>1978</v>
      </c>
      <c r="K208" s="105">
        <f t="shared" si="21"/>
        <v>41</v>
      </c>
      <c r="L208" s="104" t="str">
        <f t="shared" si="22"/>
        <v>OK</v>
      </c>
      <c r="M208" s="243" t="s">
        <v>428</v>
      </c>
    </row>
    <row r="209" spans="1:13">
      <c r="A209" s="103" t="s">
        <v>523</v>
      </c>
      <c r="B209" s="186" t="s">
        <v>140</v>
      </c>
      <c r="C209" s="144" t="s">
        <v>534</v>
      </c>
      <c r="D209" s="243" t="s">
        <v>88</v>
      </c>
      <c r="E209" s="243" t="s">
        <v>397</v>
      </c>
      <c r="F209" s="243" t="str">
        <f t="shared" si="23"/>
        <v>け０５</v>
      </c>
      <c r="G209" s="243" t="str">
        <f t="shared" si="20"/>
        <v>川上悠作</v>
      </c>
      <c r="H209" s="244" t="s">
        <v>89</v>
      </c>
      <c r="I209" s="244" t="s">
        <v>48</v>
      </c>
      <c r="J209" s="9">
        <v>2000</v>
      </c>
      <c r="K209" s="105">
        <f t="shared" si="21"/>
        <v>19</v>
      </c>
      <c r="L209" s="104" t="str">
        <f t="shared" si="22"/>
        <v>OK</v>
      </c>
      <c r="M209" s="100" t="s">
        <v>9</v>
      </c>
    </row>
    <row r="210" spans="1:13">
      <c r="A210" s="103" t="s">
        <v>524</v>
      </c>
      <c r="B210" s="143" t="s">
        <v>90</v>
      </c>
      <c r="C210" s="103" t="s">
        <v>91</v>
      </c>
      <c r="D210" s="243" t="s">
        <v>88</v>
      </c>
      <c r="F210" s="243" t="str">
        <f t="shared" si="23"/>
        <v>け０６</v>
      </c>
      <c r="G210" s="243" t="str">
        <f t="shared" si="20"/>
        <v>川並和之</v>
      </c>
      <c r="H210" s="244" t="s">
        <v>89</v>
      </c>
      <c r="I210" s="244" t="s">
        <v>48</v>
      </c>
      <c r="J210" s="9">
        <v>1959</v>
      </c>
      <c r="K210" s="181">
        <f t="shared" si="21"/>
        <v>60</v>
      </c>
      <c r="L210" s="104" t="str">
        <f t="shared" si="22"/>
        <v>OK</v>
      </c>
      <c r="M210" s="100" t="s">
        <v>9</v>
      </c>
    </row>
    <row r="211" spans="1:13">
      <c r="A211" s="103" t="s">
        <v>525</v>
      </c>
      <c r="B211" s="143" t="s">
        <v>92</v>
      </c>
      <c r="C211" s="103" t="s">
        <v>60</v>
      </c>
      <c r="D211" s="243" t="s">
        <v>88</v>
      </c>
      <c r="F211" s="243" t="str">
        <f t="shared" si="23"/>
        <v>け０７</v>
      </c>
      <c r="G211" s="243" t="str">
        <f t="shared" si="20"/>
        <v>木村善和</v>
      </c>
      <c r="H211" s="244" t="s">
        <v>89</v>
      </c>
      <c r="I211" s="244" t="s">
        <v>48</v>
      </c>
      <c r="J211" s="9">
        <v>1962</v>
      </c>
      <c r="K211" s="181">
        <f t="shared" si="21"/>
        <v>57</v>
      </c>
      <c r="L211" s="104" t="str">
        <f t="shared" si="22"/>
        <v>OK</v>
      </c>
      <c r="M211" s="243" t="s">
        <v>539</v>
      </c>
    </row>
    <row r="212" spans="1:13">
      <c r="A212" s="103" t="s">
        <v>526</v>
      </c>
      <c r="B212" s="143" t="s">
        <v>49</v>
      </c>
      <c r="C212" s="103" t="s">
        <v>93</v>
      </c>
      <c r="D212" s="243" t="s">
        <v>88</v>
      </c>
      <c r="F212" s="243" t="str">
        <f t="shared" si="23"/>
        <v>け０８</v>
      </c>
      <c r="G212" s="243" t="str">
        <f t="shared" si="20"/>
        <v>竹村　治</v>
      </c>
      <c r="H212" s="244" t="s">
        <v>89</v>
      </c>
      <c r="I212" s="244" t="s">
        <v>48</v>
      </c>
      <c r="J212" s="9">
        <v>1961</v>
      </c>
      <c r="K212" s="105">
        <f t="shared" si="21"/>
        <v>58</v>
      </c>
      <c r="L212" s="104" t="str">
        <f t="shared" si="22"/>
        <v>OK</v>
      </c>
      <c r="M212" s="243" t="s">
        <v>541</v>
      </c>
    </row>
    <row r="213" spans="1:13">
      <c r="A213" s="103" t="s">
        <v>528</v>
      </c>
      <c r="B213" s="143" t="s">
        <v>167</v>
      </c>
      <c r="C213" s="243" t="s">
        <v>543</v>
      </c>
      <c r="D213" s="103" t="s">
        <v>88</v>
      </c>
      <c r="F213" s="243" t="str">
        <f t="shared" si="23"/>
        <v>け０９</v>
      </c>
      <c r="G213" s="103" t="str">
        <f t="shared" si="20"/>
        <v>田中　淳</v>
      </c>
      <c r="H213" s="244" t="s">
        <v>89</v>
      </c>
      <c r="I213" s="244" t="s">
        <v>48</v>
      </c>
      <c r="J213" s="105">
        <v>1989</v>
      </c>
      <c r="K213" s="105">
        <f t="shared" si="21"/>
        <v>30</v>
      </c>
      <c r="L213" s="104" t="str">
        <f t="shared" si="22"/>
        <v>OK</v>
      </c>
      <c r="M213" s="100" t="s">
        <v>9</v>
      </c>
    </row>
    <row r="214" spans="1:13">
      <c r="A214" s="103" t="s">
        <v>531</v>
      </c>
      <c r="B214" s="143" t="s">
        <v>36</v>
      </c>
      <c r="C214" s="103" t="s">
        <v>94</v>
      </c>
      <c r="D214" s="243" t="s">
        <v>88</v>
      </c>
      <c r="F214" s="243" t="str">
        <f t="shared" si="23"/>
        <v>け１０</v>
      </c>
      <c r="G214" s="243" t="str">
        <f t="shared" si="20"/>
        <v>坪田真嘉</v>
      </c>
      <c r="H214" s="244" t="s">
        <v>89</v>
      </c>
      <c r="I214" s="244" t="s">
        <v>48</v>
      </c>
      <c r="J214" s="9">
        <v>1976</v>
      </c>
      <c r="K214" s="181">
        <f t="shared" si="21"/>
        <v>43</v>
      </c>
      <c r="L214" s="104" t="str">
        <f t="shared" si="22"/>
        <v>OK</v>
      </c>
      <c r="M214" s="100" t="s">
        <v>9</v>
      </c>
    </row>
    <row r="215" spans="1:13">
      <c r="A215" s="103" t="s">
        <v>533</v>
      </c>
      <c r="B215" s="143" t="s">
        <v>95</v>
      </c>
      <c r="C215" s="103" t="s">
        <v>96</v>
      </c>
      <c r="D215" s="243" t="s">
        <v>88</v>
      </c>
      <c r="F215" s="243" t="str">
        <f t="shared" si="23"/>
        <v>け１１</v>
      </c>
      <c r="G215" s="243" t="str">
        <f t="shared" si="20"/>
        <v>永里裕次</v>
      </c>
      <c r="H215" s="244" t="s">
        <v>89</v>
      </c>
      <c r="I215" s="244" t="s">
        <v>48</v>
      </c>
      <c r="J215" s="9">
        <v>1979</v>
      </c>
      <c r="K215" s="181">
        <f t="shared" si="21"/>
        <v>40</v>
      </c>
      <c r="L215" s="104" t="str">
        <f t="shared" si="22"/>
        <v>OK</v>
      </c>
      <c r="M215" s="243" t="s">
        <v>546</v>
      </c>
    </row>
    <row r="216" spans="1:13">
      <c r="A216" s="103" t="s">
        <v>535</v>
      </c>
      <c r="B216" s="143" t="s">
        <v>157</v>
      </c>
      <c r="C216" s="243" t="s">
        <v>552</v>
      </c>
      <c r="D216" s="103" t="s">
        <v>88</v>
      </c>
      <c r="F216" s="243" t="str">
        <f t="shared" si="23"/>
        <v>け１２</v>
      </c>
      <c r="G216" s="243" t="str">
        <f t="shared" si="20"/>
        <v>西田和教</v>
      </c>
      <c r="H216" s="244" t="s">
        <v>89</v>
      </c>
      <c r="I216" s="244" t="s">
        <v>48</v>
      </c>
      <c r="J216" s="105">
        <v>1961</v>
      </c>
      <c r="K216" s="105">
        <f t="shared" si="21"/>
        <v>58</v>
      </c>
      <c r="L216" s="104" t="str">
        <f t="shared" si="22"/>
        <v>OK</v>
      </c>
      <c r="M216" s="243" t="s">
        <v>428</v>
      </c>
    </row>
    <row r="217" spans="1:13">
      <c r="A217" s="103" t="s">
        <v>536</v>
      </c>
      <c r="B217" s="143" t="s">
        <v>97</v>
      </c>
      <c r="C217" s="103" t="s">
        <v>98</v>
      </c>
      <c r="D217" s="243" t="s">
        <v>88</v>
      </c>
      <c r="F217" s="243" t="str">
        <f t="shared" si="23"/>
        <v>け１３</v>
      </c>
      <c r="G217" s="243" t="str">
        <f t="shared" si="20"/>
        <v>宮嶋利行</v>
      </c>
      <c r="H217" s="244" t="s">
        <v>89</v>
      </c>
      <c r="I217" s="244" t="s">
        <v>48</v>
      </c>
      <c r="J217" s="9">
        <v>1961</v>
      </c>
      <c r="K217" s="105">
        <f t="shared" si="21"/>
        <v>58</v>
      </c>
      <c r="L217" s="104" t="str">
        <f t="shared" si="22"/>
        <v>OK</v>
      </c>
      <c r="M217" s="243" t="s">
        <v>398</v>
      </c>
    </row>
    <row r="218" spans="1:13">
      <c r="A218" s="103" t="s">
        <v>537</v>
      </c>
      <c r="B218" s="143" t="s">
        <v>99</v>
      </c>
      <c r="C218" s="103" t="s">
        <v>100</v>
      </c>
      <c r="D218" s="243" t="s">
        <v>88</v>
      </c>
      <c r="F218" s="243" t="str">
        <f t="shared" si="23"/>
        <v>け１４</v>
      </c>
      <c r="G218" s="243" t="str">
        <f t="shared" si="20"/>
        <v>山口直彦</v>
      </c>
      <c r="H218" s="244" t="s">
        <v>89</v>
      </c>
      <c r="I218" s="244" t="s">
        <v>48</v>
      </c>
      <c r="J218" s="9">
        <v>1986</v>
      </c>
      <c r="K218" s="181">
        <f t="shared" si="21"/>
        <v>33</v>
      </c>
      <c r="L218" s="104" t="str">
        <f t="shared" si="22"/>
        <v>OK</v>
      </c>
      <c r="M218" s="100" t="s">
        <v>9</v>
      </c>
    </row>
    <row r="219" spans="1:13">
      <c r="A219" s="103" t="s">
        <v>538</v>
      </c>
      <c r="B219" s="143" t="s">
        <v>99</v>
      </c>
      <c r="C219" s="103" t="s">
        <v>101</v>
      </c>
      <c r="D219" s="243" t="s">
        <v>88</v>
      </c>
      <c r="F219" s="243" t="str">
        <f t="shared" si="23"/>
        <v>け１５</v>
      </c>
      <c r="G219" s="243" t="str">
        <f t="shared" si="20"/>
        <v>山口真彦</v>
      </c>
      <c r="H219" s="244" t="s">
        <v>89</v>
      </c>
      <c r="I219" s="244" t="s">
        <v>48</v>
      </c>
      <c r="J219" s="9">
        <v>1988</v>
      </c>
      <c r="K219" s="105">
        <f t="shared" si="21"/>
        <v>31</v>
      </c>
      <c r="L219" s="104" t="str">
        <f t="shared" si="22"/>
        <v>OK</v>
      </c>
      <c r="M219" s="100" t="s">
        <v>9</v>
      </c>
    </row>
    <row r="220" spans="1:13">
      <c r="A220" s="103" t="s">
        <v>540</v>
      </c>
      <c r="B220" s="143" t="s">
        <v>99</v>
      </c>
      <c r="C220" s="243" t="s">
        <v>501</v>
      </c>
      <c r="D220" s="103" t="s">
        <v>88</v>
      </c>
      <c r="E220" s="243" t="s">
        <v>558</v>
      </c>
      <c r="F220" s="243" t="str">
        <f t="shared" si="23"/>
        <v>け１６</v>
      </c>
      <c r="G220" s="243" t="str">
        <f t="shared" si="20"/>
        <v>山口達也</v>
      </c>
      <c r="H220" s="244" t="s">
        <v>89</v>
      </c>
      <c r="I220" s="244" t="s">
        <v>48</v>
      </c>
      <c r="J220" s="105">
        <v>1999</v>
      </c>
      <c r="K220" s="105">
        <f t="shared" si="21"/>
        <v>20</v>
      </c>
      <c r="L220" s="104" t="str">
        <f t="shared" si="22"/>
        <v>OK</v>
      </c>
      <c r="M220" s="100" t="s">
        <v>9</v>
      </c>
    </row>
    <row r="221" spans="1:13">
      <c r="A221" s="103" t="s">
        <v>542</v>
      </c>
      <c r="B221" s="125" t="s">
        <v>102</v>
      </c>
      <c r="C221" s="100" t="s">
        <v>103</v>
      </c>
      <c r="D221" s="243" t="s">
        <v>88</v>
      </c>
      <c r="F221" s="243" t="str">
        <f t="shared" si="23"/>
        <v>け１７</v>
      </c>
      <c r="G221" s="103" t="str">
        <f t="shared" si="20"/>
        <v>石原はる美</v>
      </c>
      <c r="H221" s="244" t="s">
        <v>89</v>
      </c>
      <c r="I221" s="108" t="s">
        <v>42</v>
      </c>
      <c r="J221" s="9">
        <v>1964</v>
      </c>
      <c r="K221" s="181">
        <f t="shared" si="21"/>
        <v>55</v>
      </c>
      <c r="L221" s="104" t="str">
        <f t="shared" si="22"/>
        <v>OK</v>
      </c>
      <c r="M221" s="100" t="s">
        <v>9</v>
      </c>
    </row>
    <row r="222" spans="1:13">
      <c r="A222" s="103" t="s">
        <v>544</v>
      </c>
      <c r="B222" s="125" t="s">
        <v>562</v>
      </c>
      <c r="C222" s="100" t="s">
        <v>563</v>
      </c>
      <c r="D222" s="103" t="s">
        <v>88</v>
      </c>
      <c r="F222" s="243" t="str">
        <f t="shared" si="23"/>
        <v>け１８</v>
      </c>
      <c r="G222" s="243" t="str">
        <f t="shared" si="20"/>
        <v>池尻陽香</v>
      </c>
      <c r="H222" s="244" t="s">
        <v>89</v>
      </c>
      <c r="I222" s="184" t="s">
        <v>42</v>
      </c>
      <c r="J222" s="105">
        <v>1994</v>
      </c>
      <c r="K222" s="181">
        <f t="shared" si="21"/>
        <v>25</v>
      </c>
      <c r="L222" s="104" t="str">
        <f t="shared" si="22"/>
        <v>OK</v>
      </c>
      <c r="M222" s="243" t="s">
        <v>436</v>
      </c>
    </row>
    <row r="223" spans="1:13">
      <c r="A223" s="103" t="s">
        <v>545</v>
      </c>
      <c r="B223" s="125" t="s">
        <v>562</v>
      </c>
      <c r="C223" s="100" t="s">
        <v>565</v>
      </c>
      <c r="D223" s="103" t="s">
        <v>88</v>
      </c>
      <c r="F223" s="243" t="str">
        <f t="shared" si="23"/>
        <v>け１９</v>
      </c>
      <c r="G223" s="243" t="str">
        <f t="shared" si="20"/>
        <v>池尻姫欧</v>
      </c>
      <c r="H223" s="244" t="s">
        <v>89</v>
      </c>
      <c r="I223" s="184" t="s">
        <v>42</v>
      </c>
      <c r="J223" s="105">
        <v>1990</v>
      </c>
      <c r="K223" s="181">
        <f t="shared" si="21"/>
        <v>29</v>
      </c>
      <c r="L223" s="104" t="str">
        <f t="shared" si="22"/>
        <v>OK</v>
      </c>
      <c r="M223" s="243" t="s">
        <v>436</v>
      </c>
    </row>
    <row r="224" spans="1:13">
      <c r="A224" s="103" t="s">
        <v>547</v>
      </c>
      <c r="B224" s="125" t="s">
        <v>104</v>
      </c>
      <c r="C224" s="100" t="s">
        <v>105</v>
      </c>
      <c r="D224" s="243" t="s">
        <v>88</v>
      </c>
      <c r="F224" s="243" t="str">
        <f t="shared" si="23"/>
        <v>け２０</v>
      </c>
      <c r="G224" s="103" t="str">
        <f t="shared" si="20"/>
        <v>梶木和子</v>
      </c>
      <c r="H224" s="244" t="s">
        <v>89</v>
      </c>
      <c r="I224" s="108" t="s">
        <v>42</v>
      </c>
      <c r="J224" s="9">
        <v>1960</v>
      </c>
      <c r="K224" s="181">
        <f t="shared" si="21"/>
        <v>59</v>
      </c>
      <c r="L224" s="104" t="str">
        <f t="shared" si="22"/>
        <v>OK</v>
      </c>
      <c r="M224" s="243" t="s">
        <v>428</v>
      </c>
    </row>
    <row r="225" spans="1:13">
      <c r="A225" s="103" t="s">
        <v>548</v>
      </c>
      <c r="B225" s="264" t="s">
        <v>140</v>
      </c>
      <c r="C225" s="138" t="s">
        <v>160</v>
      </c>
      <c r="D225" s="103" t="s">
        <v>88</v>
      </c>
      <c r="E225" s="185"/>
      <c r="F225" s="243" t="str">
        <f t="shared" si="23"/>
        <v>け２１</v>
      </c>
      <c r="G225" s="103" t="str">
        <f t="shared" si="20"/>
        <v>川上美弥子</v>
      </c>
      <c r="H225" s="244" t="s">
        <v>89</v>
      </c>
      <c r="I225" s="184" t="s">
        <v>42</v>
      </c>
      <c r="J225" s="185">
        <v>1971</v>
      </c>
      <c r="K225" s="181">
        <f t="shared" si="21"/>
        <v>48</v>
      </c>
      <c r="L225" s="104" t="str">
        <f t="shared" si="22"/>
        <v>OK</v>
      </c>
      <c r="M225" s="184" t="s">
        <v>9</v>
      </c>
    </row>
    <row r="226" spans="1:13">
      <c r="A226" s="103" t="s">
        <v>549</v>
      </c>
      <c r="B226" s="125" t="s">
        <v>167</v>
      </c>
      <c r="C226" s="100" t="s">
        <v>106</v>
      </c>
      <c r="D226" s="243" t="s">
        <v>88</v>
      </c>
      <c r="F226" s="243" t="str">
        <f t="shared" si="23"/>
        <v>け２２</v>
      </c>
      <c r="G226" s="103" t="str">
        <f t="shared" si="20"/>
        <v>田中和枝</v>
      </c>
      <c r="H226" s="244" t="s">
        <v>89</v>
      </c>
      <c r="I226" s="108" t="s">
        <v>42</v>
      </c>
      <c r="J226" s="9">
        <v>1965</v>
      </c>
      <c r="K226" s="181">
        <f t="shared" si="21"/>
        <v>54</v>
      </c>
      <c r="L226" s="104" t="str">
        <f t="shared" si="22"/>
        <v>OK</v>
      </c>
      <c r="M226" s="100" t="s">
        <v>9</v>
      </c>
    </row>
    <row r="227" spans="1:13">
      <c r="A227" s="103" t="s">
        <v>550</v>
      </c>
      <c r="B227" s="125" t="s">
        <v>107</v>
      </c>
      <c r="C227" s="100" t="s">
        <v>127</v>
      </c>
      <c r="D227" s="243" t="s">
        <v>88</v>
      </c>
      <c r="F227" s="243" t="str">
        <f t="shared" si="23"/>
        <v>け２３</v>
      </c>
      <c r="G227" s="103" t="str">
        <f t="shared" si="20"/>
        <v>永松貴子</v>
      </c>
      <c r="H227" s="244" t="s">
        <v>89</v>
      </c>
      <c r="I227" s="108" t="s">
        <v>42</v>
      </c>
      <c r="J227" s="9">
        <v>1962</v>
      </c>
      <c r="K227" s="181">
        <f t="shared" si="21"/>
        <v>57</v>
      </c>
      <c r="L227" s="104" t="str">
        <f t="shared" si="22"/>
        <v>OK</v>
      </c>
      <c r="M227" s="243" t="s">
        <v>428</v>
      </c>
    </row>
    <row r="228" spans="1:13">
      <c r="A228" s="103" t="s">
        <v>551</v>
      </c>
      <c r="B228" s="125" t="s">
        <v>108</v>
      </c>
      <c r="C228" s="100" t="s">
        <v>109</v>
      </c>
      <c r="D228" s="243" t="s">
        <v>88</v>
      </c>
      <c r="F228" s="243" t="str">
        <f t="shared" si="23"/>
        <v>け２４</v>
      </c>
      <c r="G228" s="103" t="str">
        <f t="shared" si="20"/>
        <v>福永裕美</v>
      </c>
      <c r="H228" s="244" t="s">
        <v>89</v>
      </c>
      <c r="I228" s="108" t="s">
        <v>42</v>
      </c>
      <c r="J228" s="9">
        <v>1963</v>
      </c>
      <c r="K228" s="105">
        <f t="shared" si="21"/>
        <v>56</v>
      </c>
      <c r="L228" s="104" t="str">
        <f t="shared" si="22"/>
        <v>OK</v>
      </c>
      <c r="M228" s="100" t="s">
        <v>9</v>
      </c>
    </row>
    <row r="229" spans="1:13">
      <c r="A229" s="103" t="s">
        <v>553</v>
      </c>
      <c r="B229" s="125" t="s">
        <v>99</v>
      </c>
      <c r="C229" s="100" t="s">
        <v>569</v>
      </c>
      <c r="D229" s="243" t="s">
        <v>88</v>
      </c>
      <c r="F229" s="243" t="str">
        <f t="shared" si="23"/>
        <v>け２５</v>
      </c>
      <c r="G229" s="103" t="str">
        <f t="shared" si="20"/>
        <v>山口美由希</v>
      </c>
      <c r="H229" s="244" t="s">
        <v>89</v>
      </c>
      <c r="I229" s="108" t="s">
        <v>42</v>
      </c>
      <c r="J229" s="105">
        <v>1989</v>
      </c>
      <c r="K229" s="181">
        <f t="shared" si="21"/>
        <v>30</v>
      </c>
      <c r="L229" s="104" t="str">
        <f t="shared" si="22"/>
        <v>OK</v>
      </c>
      <c r="M229" s="100" t="s">
        <v>9</v>
      </c>
    </row>
    <row r="230" spans="1:13">
      <c r="A230" s="103" t="s">
        <v>554</v>
      </c>
      <c r="B230" s="143" t="s">
        <v>111</v>
      </c>
      <c r="C230" s="243" t="s">
        <v>570</v>
      </c>
      <c r="D230" s="243" t="s">
        <v>88</v>
      </c>
      <c r="F230" s="243" t="str">
        <f t="shared" si="23"/>
        <v>け２６</v>
      </c>
      <c r="G230" s="243" t="str">
        <f t="shared" si="20"/>
        <v>藤本雅之</v>
      </c>
      <c r="H230" s="244" t="s">
        <v>89</v>
      </c>
      <c r="I230" s="244" t="s">
        <v>48</v>
      </c>
      <c r="J230" s="9">
        <v>1961</v>
      </c>
      <c r="K230" s="105">
        <f t="shared" si="21"/>
        <v>58</v>
      </c>
      <c r="L230" s="104" t="str">
        <f t="shared" si="22"/>
        <v>OK</v>
      </c>
      <c r="M230" s="243" t="s">
        <v>428</v>
      </c>
    </row>
    <row r="231" spans="1:13">
      <c r="A231" s="103" t="s">
        <v>555</v>
      </c>
      <c r="B231" s="143" t="s">
        <v>571</v>
      </c>
      <c r="C231" s="243" t="s">
        <v>572</v>
      </c>
      <c r="D231" s="243" t="s">
        <v>88</v>
      </c>
      <c r="F231" s="243" t="str">
        <f t="shared" si="23"/>
        <v>け２７</v>
      </c>
      <c r="G231" s="243" t="str">
        <f t="shared" si="20"/>
        <v>福永一典</v>
      </c>
      <c r="H231" s="244" t="s">
        <v>89</v>
      </c>
      <c r="I231" s="244" t="s">
        <v>48</v>
      </c>
      <c r="J231" s="105">
        <v>1967</v>
      </c>
      <c r="K231" s="105">
        <f t="shared" si="21"/>
        <v>52</v>
      </c>
      <c r="L231" s="104" t="str">
        <f t="shared" si="22"/>
        <v>OK</v>
      </c>
      <c r="M231" s="243" t="s">
        <v>398</v>
      </c>
    </row>
    <row r="232" spans="1:13">
      <c r="A232" s="103" t="s">
        <v>556</v>
      </c>
      <c r="B232" s="143" t="s">
        <v>573</v>
      </c>
      <c r="C232" s="243" t="s">
        <v>574</v>
      </c>
      <c r="D232" s="243" t="s">
        <v>88</v>
      </c>
      <c r="F232" s="243" t="str">
        <f t="shared" si="23"/>
        <v>け２８</v>
      </c>
      <c r="G232" s="243" t="str">
        <f t="shared" si="20"/>
        <v>畑　彰</v>
      </c>
      <c r="H232" s="244" t="s">
        <v>89</v>
      </c>
      <c r="I232" s="244" t="s">
        <v>48</v>
      </c>
      <c r="J232" s="105">
        <v>1980</v>
      </c>
      <c r="K232" s="105">
        <f t="shared" si="21"/>
        <v>39</v>
      </c>
      <c r="L232" s="104" t="str">
        <f t="shared" si="22"/>
        <v>OK</v>
      </c>
      <c r="M232" s="100" t="s">
        <v>9</v>
      </c>
    </row>
    <row r="233" spans="1:13">
      <c r="A233" s="103" t="s">
        <v>557</v>
      </c>
      <c r="B233" s="125" t="s">
        <v>781</v>
      </c>
      <c r="C233" s="125" t="s">
        <v>970</v>
      </c>
      <c r="D233" s="243" t="s">
        <v>88</v>
      </c>
      <c r="F233" s="243" t="str">
        <f t="shared" si="23"/>
        <v>け２９</v>
      </c>
      <c r="G233" s="243" t="str">
        <f t="shared" si="20"/>
        <v>竹内早苗</v>
      </c>
      <c r="H233" s="244" t="s">
        <v>89</v>
      </c>
      <c r="I233" s="108" t="s">
        <v>42</v>
      </c>
      <c r="J233" s="105">
        <v>1977</v>
      </c>
      <c r="K233" s="105">
        <f t="shared" si="21"/>
        <v>42</v>
      </c>
      <c r="L233" s="104" t="str">
        <f t="shared" si="22"/>
        <v>OK</v>
      </c>
      <c r="M233" s="243" t="s">
        <v>398</v>
      </c>
    </row>
    <row r="234" spans="1:13">
      <c r="A234" s="103" t="s">
        <v>559</v>
      </c>
      <c r="B234" s="125" t="s">
        <v>971</v>
      </c>
      <c r="C234" s="125" t="s">
        <v>1342</v>
      </c>
      <c r="D234" s="243" t="s">
        <v>88</v>
      </c>
      <c r="F234" s="243" t="str">
        <f t="shared" si="23"/>
        <v>け３０</v>
      </c>
      <c r="G234" s="243" t="str">
        <f t="shared" si="20"/>
        <v>梅田陽子</v>
      </c>
      <c r="H234" s="244" t="s">
        <v>89</v>
      </c>
      <c r="I234" s="108" t="s">
        <v>42</v>
      </c>
      <c r="J234" s="105">
        <v>1969</v>
      </c>
      <c r="K234" s="105">
        <f t="shared" si="21"/>
        <v>50</v>
      </c>
      <c r="L234" s="159" t="str">
        <f t="shared" si="22"/>
        <v>OK</v>
      </c>
      <c r="M234" s="243" t="s">
        <v>84</v>
      </c>
    </row>
    <row r="235" spans="1:13">
      <c r="A235" s="103" t="s">
        <v>560</v>
      </c>
      <c r="B235" s="125" t="s">
        <v>973</v>
      </c>
      <c r="C235" s="125" t="s">
        <v>974</v>
      </c>
      <c r="D235" s="243" t="s">
        <v>88</v>
      </c>
      <c r="F235" s="243" t="str">
        <f t="shared" si="23"/>
        <v>け３１</v>
      </c>
      <c r="G235" s="243" t="str">
        <f t="shared" si="20"/>
        <v>山口小百合</v>
      </c>
      <c r="H235" s="244" t="s">
        <v>89</v>
      </c>
      <c r="I235" s="108" t="s">
        <v>42</v>
      </c>
      <c r="J235" s="105">
        <v>1969</v>
      </c>
      <c r="K235" s="105">
        <f t="shared" si="21"/>
        <v>50</v>
      </c>
      <c r="L235" s="243" t="str">
        <f t="shared" si="22"/>
        <v>OK</v>
      </c>
      <c r="M235" s="100" t="s">
        <v>9</v>
      </c>
    </row>
    <row r="236" spans="1:13">
      <c r="A236" s="103" t="s">
        <v>561</v>
      </c>
      <c r="B236" s="125" t="s">
        <v>978</v>
      </c>
      <c r="C236" s="125" t="s">
        <v>979</v>
      </c>
      <c r="D236" s="243" t="s">
        <v>88</v>
      </c>
      <c r="F236" s="243" t="str">
        <f t="shared" si="23"/>
        <v>け３２</v>
      </c>
      <c r="G236" s="243" t="str">
        <f t="shared" si="20"/>
        <v>浅野木奈子</v>
      </c>
      <c r="H236" s="244" t="s">
        <v>89</v>
      </c>
      <c r="I236" s="108" t="s">
        <v>42</v>
      </c>
      <c r="J236" s="105">
        <v>1969</v>
      </c>
      <c r="K236" s="105">
        <f t="shared" si="21"/>
        <v>50</v>
      </c>
      <c r="L236" s="159" t="str">
        <f t="shared" si="22"/>
        <v>OK</v>
      </c>
      <c r="M236" s="243" t="s">
        <v>812</v>
      </c>
    </row>
    <row r="237" spans="1:13">
      <c r="A237" s="103" t="s">
        <v>564</v>
      </c>
      <c r="B237" s="143" t="s">
        <v>980</v>
      </c>
      <c r="C237" s="143" t="s">
        <v>981</v>
      </c>
      <c r="D237" s="243" t="s">
        <v>88</v>
      </c>
      <c r="F237" s="243" t="str">
        <f t="shared" si="23"/>
        <v>け３３</v>
      </c>
      <c r="G237" s="243" t="str">
        <f t="shared" si="20"/>
        <v>小澤藤信</v>
      </c>
      <c r="H237" s="244" t="s">
        <v>89</v>
      </c>
      <c r="I237" s="244" t="s">
        <v>48</v>
      </c>
      <c r="J237" s="105">
        <v>1964</v>
      </c>
      <c r="K237" s="105">
        <f t="shared" si="21"/>
        <v>55</v>
      </c>
      <c r="L237" s="159" t="str">
        <f t="shared" si="22"/>
        <v>OK</v>
      </c>
      <c r="M237" s="243" t="s">
        <v>812</v>
      </c>
    </row>
    <row r="238" spans="1:13">
      <c r="A238" s="103" t="s">
        <v>566</v>
      </c>
      <c r="B238" s="143" t="s">
        <v>982</v>
      </c>
      <c r="C238" s="143" t="s">
        <v>983</v>
      </c>
      <c r="D238" s="243" t="s">
        <v>88</v>
      </c>
      <c r="F238" s="243" t="str">
        <f t="shared" si="23"/>
        <v>け３４</v>
      </c>
      <c r="G238" s="243" t="str">
        <f t="shared" si="20"/>
        <v>嶋田功太郎</v>
      </c>
      <c r="H238" s="244" t="s">
        <v>89</v>
      </c>
      <c r="I238" s="244" t="s">
        <v>48</v>
      </c>
      <c r="J238" s="105">
        <v>1977</v>
      </c>
      <c r="K238" s="105">
        <f t="shared" si="21"/>
        <v>42</v>
      </c>
      <c r="L238" s="159" t="str">
        <f t="shared" si="22"/>
        <v>OK</v>
      </c>
      <c r="M238" s="243" t="s">
        <v>972</v>
      </c>
    </row>
    <row r="239" spans="1:13">
      <c r="A239" s="103" t="s">
        <v>567</v>
      </c>
      <c r="B239" s="143" t="s">
        <v>984</v>
      </c>
      <c r="C239" s="143" t="s">
        <v>985</v>
      </c>
      <c r="D239" s="243" t="s">
        <v>88</v>
      </c>
      <c r="F239" s="243" t="str">
        <f t="shared" si="23"/>
        <v>け３５</v>
      </c>
      <c r="G239" s="243" t="str">
        <f t="shared" si="20"/>
        <v>疋田之宏</v>
      </c>
      <c r="H239" s="244" t="s">
        <v>89</v>
      </c>
      <c r="I239" s="244" t="s">
        <v>48</v>
      </c>
      <c r="J239" s="105">
        <v>1960</v>
      </c>
      <c r="K239" s="105">
        <f t="shared" si="21"/>
        <v>59</v>
      </c>
      <c r="L239" s="159" t="str">
        <f t="shared" si="22"/>
        <v>OK</v>
      </c>
      <c r="M239" s="125" t="s">
        <v>986</v>
      </c>
    </row>
    <row r="240" spans="1:13" s="237" customFormat="1">
      <c r="A240" s="103" t="s">
        <v>568</v>
      </c>
      <c r="B240" s="243" t="s">
        <v>967</v>
      </c>
      <c r="C240" s="243" t="s">
        <v>968</v>
      </c>
      <c r="D240" s="243" t="s">
        <v>88</v>
      </c>
      <c r="E240" s="243"/>
      <c r="F240" s="101" t="str">
        <f>A241</f>
        <v>け３７</v>
      </c>
      <c r="G240" s="243" t="str">
        <f t="shared" si="20"/>
        <v>岩切佑磨</v>
      </c>
      <c r="H240" s="244" t="s">
        <v>89</v>
      </c>
      <c r="I240" s="183" t="s">
        <v>952</v>
      </c>
      <c r="J240" s="105">
        <v>1992</v>
      </c>
      <c r="K240" s="105">
        <f t="shared" si="21"/>
        <v>27</v>
      </c>
      <c r="L240" s="159" t="str">
        <f t="shared" si="22"/>
        <v>OK</v>
      </c>
      <c r="M240" s="158" t="s">
        <v>83</v>
      </c>
    </row>
    <row r="241" spans="1:14" s="237" customFormat="1" ht="15.75" customHeight="1">
      <c r="A241" s="103" t="s">
        <v>1094</v>
      </c>
      <c r="B241" s="125" t="s">
        <v>1343</v>
      </c>
      <c r="C241" s="125" t="s">
        <v>1344</v>
      </c>
      <c r="D241" s="243" t="s">
        <v>88</v>
      </c>
      <c r="E241" s="243"/>
      <c r="F241" s="243" t="str">
        <f>A242</f>
        <v>け３８</v>
      </c>
      <c r="G241" s="243" t="str">
        <f t="shared" si="20"/>
        <v>大谷英江</v>
      </c>
      <c r="H241" s="244" t="s">
        <v>89</v>
      </c>
      <c r="I241" s="108" t="s">
        <v>42</v>
      </c>
      <c r="J241" s="105">
        <v>1960</v>
      </c>
      <c r="K241" s="105">
        <f t="shared" si="21"/>
        <v>59</v>
      </c>
      <c r="L241" s="243" t="str">
        <f t="shared" si="22"/>
        <v>OK</v>
      </c>
      <c r="M241" s="187" t="s">
        <v>85</v>
      </c>
    </row>
    <row r="242" spans="1:14" s="237" customFormat="1" ht="15.75" customHeight="1">
      <c r="A242" s="103" t="s">
        <v>1095</v>
      </c>
      <c r="B242" s="143" t="s">
        <v>1100</v>
      </c>
      <c r="C242" s="143" t="s">
        <v>1101</v>
      </c>
      <c r="D242" s="243" t="s">
        <v>88</v>
      </c>
      <c r="E242" s="243"/>
      <c r="F242" s="101" t="str">
        <f>A242</f>
        <v>け３８</v>
      </c>
      <c r="G242" s="243" t="str">
        <f t="shared" si="20"/>
        <v>朝日尚紀</v>
      </c>
      <c r="H242" s="244" t="s">
        <v>89</v>
      </c>
      <c r="I242" s="244" t="s">
        <v>48</v>
      </c>
      <c r="J242" s="105">
        <v>1983</v>
      </c>
      <c r="K242" s="105">
        <f t="shared" si="21"/>
        <v>36</v>
      </c>
      <c r="L242" s="104" t="str">
        <f>IF(G242="","",IF(COUNTIF($G$6:$G$606,G242)&gt;1,"2重登録","OK"))</f>
        <v>OK</v>
      </c>
      <c r="M242" s="243" t="s">
        <v>1102</v>
      </c>
      <c r="N242" s="243"/>
    </row>
    <row r="243" spans="1:14" s="237" customFormat="1" ht="15.75" customHeight="1">
      <c r="A243" s="103" t="s">
        <v>1096</v>
      </c>
      <c r="B243" s="125" t="s">
        <v>1100</v>
      </c>
      <c r="C243" s="125" t="s">
        <v>1103</v>
      </c>
      <c r="D243" s="243" t="s">
        <v>88</v>
      </c>
      <c r="E243" s="243"/>
      <c r="F243" s="101" t="str">
        <f>A243</f>
        <v>け３９</v>
      </c>
      <c r="G243" s="243" t="str">
        <f>B243&amp;C243</f>
        <v>朝日智美</v>
      </c>
      <c r="H243" s="244" t="s">
        <v>89</v>
      </c>
      <c r="I243" s="108" t="s">
        <v>42</v>
      </c>
      <c r="J243" s="105">
        <v>1983</v>
      </c>
      <c r="K243" s="105">
        <f>IF(J243="","",(2019-J243))</f>
        <v>36</v>
      </c>
      <c r="L243" s="243" t="str">
        <f>IF(G243="","",IF(COUNTIF($G$6:$G$509,G243)&gt;1,"2重登録","OK"))</f>
        <v>OK</v>
      </c>
      <c r="M243" s="243" t="s">
        <v>1102</v>
      </c>
    </row>
    <row r="244" spans="1:14" s="237" customFormat="1">
      <c r="A244" s="103" t="s">
        <v>1097</v>
      </c>
      <c r="B244" s="125" t="s">
        <v>1104</v>
      </c>
      <c r="C244" s="125" t="s">
        <v>1105</v>
      </c>
      <c r="D244" s="243" t="s">
        <v>88</v>
      </c>
      <c r="E244" s="243"/>
      <c r="F244" s="101" t="str">
        <f>A244</f>
        <v>け４０</v>
      </c>
      <c r="G244" s="243" t="str">
        <f>B244&amp;C244</f>
        <v>河野由子</v>
      </c>
      <c r="H244" s="244" t="s">
        <v>89</v>
      </c>
      <c r="I244" s="108" t="s">
        <v>42</v>
      </c>
      <c r="J244" s="105">
        <v>1961</v>
      </c>
      <c r="K244" s="105">
        <f>IF(J244="","",(2019-J244))</f>
        <v>58</v>
      </c>
      <c r="L244" s="243" t="str">
        <f>IF(G244="","",IF(COUNTIF($G$6:$G$509,G244)&gt;1,"2重登録","OK"))</f>
        <v>OK</v>
      </c>
      <c r="M244" s="243" t="s">
        <v>84</v>
      </c>
    </row>
    <row r="245" spans="1:14" s="237" customFormat="1">
      <c r="A245" s="103" t="s">
        <v>1098</v>
      </c>
      <c r="B245" s="125" t="s">
        <v>1345</v>
      </c>
      <c r="C245" s="125" t="s">
        <v>1088</v>
      </c>
      <c r="D245" s="243" t="s">
        <v>88</v>
      </c>
      <c r="E245" s="243"/>
      <c r="F245" s="101" t="str">
        <f>A245</f>
        <v>け４１</v>
      </c>
      <c r="G245" s="243" t="str">
        <f>B245&amp;C245</f>
        <v>日高眞規子</v>
      </c>
      <c r="H245" s="244" t="s">
        <v>89</v>
      </c>
      <c r="I245" s="108" t="s">
        <v>42</v>
      </c>
      <c r="J245" s="105">
        <v>1963</v>
      </c>
      <c r="K245" s="105">
        <f>IF(J245="","",(2019-J245))</f>
        <v>56</v>
      </c>
      <c r="L245" s="243" t="str">
        <f>IF(G245="","",IF(COUNTIF($G$6:$G$509,G245)&gt;1,"2重登録","OK"))</f>
        <v>OK</v>
      </c>
      <c r="M245" s="187" t="s">
        <v>972</v>
      </c>
    </row>
    <row r="246" spans="1:14" s="237" customFormat="1">
      <c r="A246" s="103" t="s">
        <v>1099</v>
      </c>
      <c r="B246" s="243" t="s">
        <v>1346</v>
      </c>
      <c r="C246" s="243" t="s">
        <v>1347</v>
      </c>
      <c r="D246" s="243" t="s">
        <v>88</v>
      </c>
      <c r="E246" s="243"/>
      <c r="F246" s="101" t="str">
        <f>A246</f>
        <v>け４２</v>
      </c>
      <c r="G246" s="243" t="str">
        <f>B246&amp;C246</f>
        <v>榎本匡秀</v>
      </c>
      <c r="H246" s="244" t="s">
        <v>89</v>
      </c>
      <c r="I246" s="244" t="s">
        <v>48</v>
      </c>
      <c r="J246" s="105">
        <v>1986</v>
      </c>
      <c r="K246" s="6">
        <f>IF(J246="","",(2019-J246))</f>
        <v>33</v>
      </c>
      <c r="L246" s="243" t="str">
        <f>IF(G246="","",IF(COUNTIF($G$6:$G$509,G246)&gt;1,"2重登録","OK"))</f>
        <v>OK</v>
      </c>
      <c r="M246" s="158" t="s">
        <v>83</v>
      </c>
    </row>
    <row r="247" spans="1:14" s="237" customFormat="1">
      <c r="A247" s="243"/>
      <c r="B247" s="125"/>
      <c r="C247" s="125"/>
      <c r="D247" s="50"/>
      <c r="E247" s="243"/>
      <c r="F247" s="101"/>
      <c r="G247" s="243"/>
      <c r="H247" s="10"/>
      <c r="I247" s="137"/>
      <c r="J247" s="105"/>
      <c r="K247" s="6"/>
      <c r="L247" s="243"/>
      <c r="M247" s="158"/>
    </row>
    <row r="248" spans="1:14">
      <c r="A248" s="103"/>
      <c r="L248" s="159" t="str">
        <f>IF(J250="","",IF(COUNTIF($G$6:$G$509,J250)&gt;1,"2重登録","OK"))</f>
        <v/>
      </c>
    </row>
    <row r="249" spans="1:14">
      <c r="A249" s="143"/>
      <c r="L249" s="159" t="str">
        <f>IF(J251="","",IF(COUNTIF($G$6:$G$509,J251)&gt;1,"2重登録","OK"))</f>
        <v/>
      </c>
    </row>
    <row r="250" spans="1:14">
      <c r="A250" s="139"/>
      <c r="B250" s="580" t="s">
        <v>1348</v>
      </c>
      <c r="C250" s="580"/>
      <c r="D250" s="580"/>
      <c r="E250" s="579" t="s">
        <v>1349</v>
      </c>
      <c r="F250" s="579"/>
      <c r="G250" s="579"/>
      <c r="H250" s="579"/>
      <c r="I250" s="579"/>
      <c r="J250" s="579"/>
      <c r="K250" s="579"/>
      <c r="L250" s="579"/>
      <c r="M250" s="579"/>
      <c r="N250" s="579"/>
    </row>
    <row r="251" spans="1:14">
      <c r="A251" s="139"/>
      <c r="B251" s="580"/>
      <c r="C251" s="580"/>
      <c r="D251" s="580"/>
      <c r="E251" s="579"/>
      <c r="F251" s="579"/>
      <c r="G251" s="579"/>
      <c r="H251" s="579"/>
      <c r="I251" s="579"/>
      <c r="J251" s="579"/>
      <c r="K251" s="579"/>
      <c r="L251" s="579"/>
      <c r="M251" s="579"/>
      <c r="N251" s="579"/>
    </row>
    <row r="252" spans="1:14">
      <c r="A252" s="237"/>
      <c r="B252" s="572" t="s">
        <v>516</v>
      </c>
      <c r="C252" s="572"/>
      <c r="H252" s="244"/>
      <c r="I252" s="244"/>
      <c r="L252" s="104" t="str">
        <f>IF(G252="","",IF(COUNTIF($G$22:$G$495,G252)&gt;1,"2重登録","OK"))</f>
        <v/>
      </c>
      <c r="N252" s="237"/>
    </row>
    <row r="253" spans="1:14">
      <c r="B253" s="572"/>
      <c r="C253" s="572"/>
      <c r="G253" s="243" t="s">
        <v>31</v>
      </c>
      <c r="H253" s="243" t="s">
        <v>32</v>
      </c>
      <c r="I253" s="244"/>
      <c r="L253" s="104"/>
      <c r="N253" s="237"/>
    </row>
    <row r="254" spans="1:14">
      <c r="B254" s="144" t="s">
        <v>575</v>
      </c>
      <c r="D254" s="240" t="s">
        <v>7</v>
      </c>
      <c r="G254" s="7">
        <f>COUNTIF($M$256:$M$309,"東近江市")</f>
        <v>19</v>
      </c>
      <c r="H254" s="8">
        <f>(G254/RIGHT(A304,2))</f>
        <v>0.38775510204081631</v>
      </c>
      <c r="I254" s="244"/>
      <c r="L254" s="104"/>
      <c r="N254" s="237"/>
    </row>
    <row r="255" spans="1:14">
      <c r="B255" s="144" t="s">
        <v>1350</v>
      </c>
      <c r="C255" s="144"/>
      <c r="D255" s="8" t="s">
        <v>8</v>
      </c>
      <c r="G255" s="243" t="str">
        <f t="shared" ref="G255:G297" si="24">B255&amp;C255</f>
        <v>村田八日市ＴＣ</v>
      </c>
      <c r="I255" s="244"/>
      <c r="K255" s="6"/>
      <c r="L255" s="104"/>
      <c r="N255" s="237"/>
    </row>
    <row r="256" spans="1:14" s="259" customFormat="1">
      <c r="A256" s="259" t="s">
        <v>1351</v>
      </c>
      <c r="B256" s="265" t="s">
        <v>128</v>
      </c>
      <c r="C256" s="265" t="s">
        <v>129</v>
      </c>
      <c r="D256" s="144" t="s">
        <v>575</v>
      </c>
      <c r="F256" s="243" t="str">
        <f t="shared" ref="F256:F311" si="25">A256</f>
        <v>む０１</v>
      </c>
      <c r="G256" s="243" t="str">
        <f t="shared" si="24"/>
        <v>安久智之</v>
      </c>
      <c r="H256" s="144" t="s">
        <v>1350</v>
      </c>
      <c r="I256" s="259" t="s">
        <v>48</v>
      </c>
      <c r="J256" s="259">
        <v>1982</v>
      </c>
      <c r="K256" s="6">
        <f t="shared" ref="K256:K314" si="26">IF(J256="","",(2019-J256))</f>
        <v>37</v>
      </c>
      <c r="L256" s="104" t="str">
        <f>IF(G256="","",IF(COUNTIF($G$22:$G$584,G256)&gt;1,"2重登録","OK"))</f>
        <v>OK</v>
      </c>
      <c r="M256" s="266" t="s">
        <v>9</v>
      </c>
      <c r="N256" s="237"/>
    </row>
    <row r="257" spans="1:14" s="259" customFormat="1">
      <c r="A257" s="259" t="s">
        <v>576</v>
      </c>
      <c r="B257" s="265" t="s">
        <v>577</v>
      </c>
      <c r="C257" s="265" t="s">
        <v>130</v>
      </c>
      <c r="D257" s="144" t="s">
        <v>575</v>
      </c>
      <c r="F257" s="243" t="str">
        <f t="shared" si="25"/>
        <v>む０２</v>
      </c>
      <c r="G257" s="243" t="str">
        <f t="shared" si="24"/>
        <v>稲泉　聡</v>
      </c>
      <c r="H257" s="144" t="s">
        <v>1350</v>
      </c>
      <c r="I257" s="259" t="s">
        <v>48</v>
      </c>
      <c r="J257" s="259">
        <v>1967</v>
      </c>
      <c r="K257" s="6">
        <f t="shared" si="26"/>
        <v>52</v>
      </c>
      <c r="L257" s="104" t="str">
        <f t="shared" ref="L257:L279" si="27">IF(G257="","",IF(COUNTIF($G$22:$G$644,G257)&gt;1,"2重登録","OK"))</f>
        <v>OK</v>
      </c>
      <c r="M257" s="259" t="s">
        <v>398</v>
      </c>
      <c r="N257" s="237"/>
    </row>
    <row r="258" spans="1:14" s="259" customFormat="1">
      <c r="A258" s="259" t="s">
        <v>578</v>
      </c>
      <c r="B258" s="265" t="s">
        <v>131</v>
      </c>
      <c r="C258" s="265" t="s">
        <v>132</v>
      </c>
      <c r="D258" s="144" t="s">
        <v>575</v>
      </c>
      <c r="F258" s="243" t="str">
        <f t="shared" si="25"/>
        <v>む０３</v>
      </c>
      <c r="G258" s="243" t="str">
        <f t="shared" si="24"/>
        <v>岡川謙二</v>
      </c>
      <c r="H258" s="144" t="s">
        <v>1350</v>
      </c>
      <c r="I258" s="259" t="s">
        <v>48</v>
      </c>
      <c r="J258" s="259">
        <v>1967</v>
      </c>
      <c r="K258" s="6">
        <f t="shared" si="26"/>
        <v>52</v>
      </c>
      <c r="L258" s="104" t="str">
        <f t="shared" si="27"/>
        <v>OK</v>
      </c>
      <c r="M258" s="259" t="s">
        <v>398</v>
      </c>
      <c r="N258" s="237"/>
    </row>
    <row r="259" spans="1:14" s="259" customFormat="1">
      <c r="A259" s="259" t="s">
        <v>579</v>
      </c>
      <c r="B259" s="265" t="s">
        <v>134</v>
      </c>
      <c r="C259" s="265" t="s">
        <v>135</v>
      </c>
      <c r="D259" s="144" t="s">
        <v>575</v>
      </c>
      <c r="F259" s="243" t="str">
        <f t="shared" si="25"/>
        <v>む０４</v>
      </c>
      <c r="G259" s="243" t="str">
        <f t="shared" si="24"/>
        <v>児玉雅弘</v>
      </c>
      <c r="H259" s="144" t="s">
        <v>1350</v>
      </c>
      <c r="I259" s="259" t="s">
        <v>48</v>
      </c>
      <c r="J259" s="259">
        <v>1965</v>
      </c>
      <c r="K259" s="6">
        <f t="shared" si="26"/>
        <v>54</v>
      </c>
      <c r="L259" s="104" t="str">
        <f t="shared" si="27"/>
        <v>OK</v>
      </c>
      <c r="M259" s="259" t="s">
        <v>429</v>
      </c>
      <c r="N259" s="237"/>
    </row>
    <row r="260" spans="1:14" s="259" customFormat="1">
      <c r="A260" s="259" t="s">
        <v>580</v>
      </c>
      <c r="B260" s="265" t="s">
        <v>581</v>
      </c>
      <c r="C260" s="265" t="s">
        <v>582</v>
      </c>
      <c r="D260" s="144" t="s">
        <v>575</v>
      </c>
      <c r="F260" s="243" t="str">
        <f t="shared" si="25"/>
        <v>む０５</v>
      </c>
      <c r="G260" s="243" t="str">
        <f t="shared" si="24"/>
        <v>徳永 剛</v>
      </c>
      <c r="H260" s="144" t="s">
        <v>1350</v>
      </c>
      <c r="I260" s="259" t="s">
        <v>48</v>
      </c>
      <c r="J260" s="259">
        <v>1966</v>
      </c>
      <c r="K260" s="6">
        <f t="shared" si="26"/>
        <v>53</v>
      </c>
      <c r="L260" s="104" t="str">
        <f t="shared" si="27"/>
        <v>OK</v>
      </c>
      <c r="M260" s="267" t="s">
        <v>500</v>
      </c>
      <c r="N260" s="237"/>
    </row>
    <row r="261" spans="1:14" s="259" customFormat="1">
      <c r="A261" s="259" t="s">
        <v>583</v>
      </c>
      <c r="B261" s="265" t="s">
        <v>136</v>
      </c>
      <c r="C261" s="265" t="s">
        <v>137</v>
      </c>
      <c r="D261" s="144" t="s">
        <v>575</v>
      </c>
      <c r="F261" s="243" t="str">
        <f t="shared" si="25"/>
        <v>む０６</v>
      </c>
      <c r="G261" s="243" t="str">
        <f t="shared" si="24"/>
        <v>杉山邦夫</v>
      </c>
      <c r="H261" s="144" t="s">
        <v>1350</v>
      </c>
      <c r="I261" s="259" t="s">
        <v>48</v>
      </c>
      <c r="J261" s="259">
        <v>1950</v>
      </c>
      <c r="K261" s="6">
        <f t="shared" si="26"/>
        <v>69</v>
      </c>
      <c r="L261" s="104" t="str">
        <f t="shared" si="27"/>
        <v>OK</v>
      </c>
      <c r="M261" s="259" t="s">
        <v>539</v>
      </c>
      <c r="N261" s="237"/>
    </row>
    <row r="262" spans="1:14" s="259" customFormat="1">
      <c r="A262" s="259" t="s">
        <v>584</v>
      </c>
      <c r="B262" s="265" t="s">
        <v>138</v>
      </c>
      <c r="C262" s="265" t="s">
        <v>139</v>
      </c>
      <c r="D262" s="144" t="s">
        <v>575</v>
      </c>
      <c r="F262" s="243" t="str">
        <f t="shared" si="25"/>
        <v>む０７</v>
      </c>
      <c r="G262" s="243" t="str">
        <f t="shared" si="24"/>
        <v>杉本龍平</v>
      </c>
      <c r="H262" s="144" t="s">
        <v>1350</v>
      </c>
      <c r="I262" s="259" t="s">
        <v>48</v>
      </c>
      <c r="J262" s="259">
        <v>1976</v>
      </c>
      <c r="K262" s="6">
        <f t="shared" si="26"/>
        <v>43</v>
      </c>
      <c r="L262" s="104" t="str">
        <f t="shared" si="27"/>
        <v>OK</v>
      </c>
      <c r="M262" s="259" t="s">
        <v>428</v>
      </c>
      <c r="N262" s="237"/>
    </row>
    <row r="263" spans="1:14" s="259" customFormat="1">
      <c r="A263" s="259" t="s">
        <v>585</v>
      </c>
      <c r="B263" s="265" t="s">
        <v>140</v>
      </c>
      <c r="C263" s="265" t="s">
        <v>141</v>
      </c>
      <c r="D263" s="144" t="s">
        <v>575</v>
      </c>
      <c r="F263" s="243" t="str">
        <f t="shared" si="25"/>
        <v>む０８</v>
      </c>
      <c r="G263" s="243" t="str">
        <f t="shared" si="24"/>
        <v>川上英二</v>
      </c>
      <c r="H263" s="144" t="s">
        <v>1350</v>
      </c>
      <c r="I263" s="259" t="s">
        <v>48</v>
      </c>
      <c r="J263" s="259">
        <v>1963</v>
      </c>
      <c r="K263" s="6">
        <f t="shared" si="26"/>
        <v>56</v>
      </c>
      <c r="L263" s="104" t="str">
        <f t="shared" si="27"/>
        <v>OK</v>
      </c>
      <c r="M263" s="266" t="s">
        <v>9</v>
      </c>
      <c r="N263" s="237"/>
    </row>
    <row r="264" spans="1:14" s="259" customFormat="1">
      <c r="A264" s="259" t="s">
        <v>586</v>
      </c>
      <c r="B264" s="265" t="s">
        <v>142</v>
      </c>
      <c r="C264" s="265" t="s">
        <v>143</v>
      </c>
      <c r="D264" s="144" t="s">
        <v>575</v>
      </c>
      <c r="F264" s="243" t="str">
        <f t="shared" si="25"/>
        <v>む０９</v>
      </c>
      <c r="G264" s="243" t="str">
        <f t="shared" si="24"/>
        <v>泉谷純也</v>
      </c>
      <c r="H264" s="144" t="s">
        <v>1350</v>
      </c>
      <c r="I264" s="259" t="s">
        <v>48</v>
      </c>
      <c r="J264" s="259">
        <v>1982</v>
      </c>
      <c r="K264" s="6">
        <f t="shared" si="26"/>
        <v>37</v>
      </c>
      <c r="L264" s="104" t="str">
        <f t="shared" si="27"/>
        <v>OK</v>
      </c>
      <c r="M264" s="266" t="s">
        <v>9</v>
      </c>
      <c r="N264" s="237"/>
    </row>
    <row r="265" spans="1:14" s="259" customFormat="1">
      <c r="A265" s="259" t="s">
        <v>587</v>
      </c>
      <c r="B265" s="265" t="s">
        <v>144</v>
      </c>
      <c r="C265" s="265" t="s">
        <v>145</v>
      </c>
      <c r="D265" s="144" t="s">
        <v>575</v>
      </c>
      <c r="F265" s="243" t="str">
        <f t="shared" si="25"/>
        <v>む１０</v>
      </c>
      <c r="G265" s="243" t="str">
        <f t="shared" si="24"/>
        <v>浅田隆昭</v>
      </c>
      <c r="H265" s="144" t="s">
        <v>1350</v>
      </c>
      <c r="I265" s="259" t="s">
        <v>48</v>
      </c>
      <c r="J265" s="259">
        <v>1964</v>
      </c>
      <c r="K265" s="6">
        <f t="shared" si="26"/>
        <v>55</v>
      </c>
      <c r="L265" s="104" t="str">
        <f t="shared" si="27"/>
        <v>OK</v>
      </c>
      <c r="M265" s="259" t="s">
        <v>436</v>
      </c>
      <c r="N265" s="237"/>
    </row>
    <row r="266" spans="1:14" s="259" customFormat="1">
      <c r="A266" s="259" t="s">
        <v>588</v>
      </c>
      <c r="B266" s="265" t="s">
        <v>146</v>
      </c>
      <c r="C266" s="265" t="s">
        <v>147</v>
      </c>
      <c r="D266" s="144" t="s">
        <v>575</v>
      </c>
      <c r="F266" s="243" t="str">
        <f t="shared" si="25"/>
        <v>む１１</v>
      </c>
      <c r="G266" s="243" t="str">
        <f t="shared" si="24"/>
        <v>前田雅人</v>
      </c>
      <c r="H266" s="144" t="s">
        <v>1350</v>
      </c>
      <c r="I266" s="259" t="s">
        <v>48</v>
      </c>
      <c r="J266" s="259">
        <v>1959</v>
      </c>
      <c r="K266" s="6">
        <f t="shared" si="26"/>
        <v>60</v>
      </c>
      <c r="L266" s="104" t="str">
        <f t="shared" si="27"/>
        <v>OK</v>
      </c>
      <c r="M266" s="259" t="s">
        <v>463</v>
      </c>
      <c r="N266" s="237"/>
    </row>
    <row r="267" spans="1:14" s="259" customFormat="1">
      <c r="A267" s="259" t="s">
        <v>589</v>
      </c>
      <c r="B267" s="268" t="s">
        <v>438</v>
      </c>
      <c r="C267" s="79" t="s">
        <v>590</v>
      </c>
      <c r="D267" s="144" t="s">
        <v>575</v>
      </c>
      <c r="F267" s="243" t="str">
        <f t="shared" si="25"/>
        <v>む１２</v>
      </c>
      <c r="G267" s="243" t="str">
        <f t="shared" si="24"/>
        <v>土田典人</v>
      </c>
      <c r="H267" s="144" t="s">
        <v>1350</v>
      </c>
      <c r="I267" s="259" t="s">
        <v>48</v>
      </c>
      <c r="J267" s="259">
        <v>1964</v>
      </c>
      <c r="K267" s="6">
        <f t="shared" si="26"/>
        <v>55</v>
      </c>
      <c r="L267" s="104" t="str">
        <f t="shared" si="27"/>
        <v>OK</v>
      </c>
      <c r="M267" s="259" t="s">
        <v>428</v>
      </c>
      <c r="N267" s="237"/>
    </row>
    <row r="268" spans="1:14" s="259" customFormat="1">
      <c r="A268" s="259" t="s">
        <v>591</v>
      </c>
      <c r="B268" s="265" t="s">
        <v>592</v>
      </c>
      <c r="C268" s="265" t="s">
        <v>593</v>
      </c>
      <c r="D268" s="144" t="s">
        <v>575</v>
      </c>
      <c r="F268" s="243" t="str">
        <f t="shared" si="25"/>
        <v>む１３</v>
      </c>
      <c r="G268" s="243" t="str">
        <f t="shared" si="24"/>
        <v>二ツ井裕也</v>
      </c>
      <c r="H268" s="144" t="s">
        <v>1350</v>
      </c>
      <c r="I268" s="259" t="s">
        <v>48</v>
      </c>
      <c r="J268" s="259">
        <v>1990</v>
      </c>
      <c r="K268" s="6">
        <f t="shared" si="26"/>
        <v>29</v>
      </c>
      <c r="L268" s="104" t="str">
        <f t="shared" si="27"/>
        <v>OK</v>
      </c>
      <c r="M268" s="266" t="s">
        <v>9</v>
      </c>
      <c r="N268" s="237"/>
    </row>
    <row r="269" spans="1:14" s="259" customFormat="1">
      <c r="A269" s="259" t="s">
        <v>594</v>
      </c>
      <c r="B269" s="265" t="s">
        <v>595</v>
      </c>
      <c r="C269" s="265" t="s">
        <v>596</v>
      </c>
      <c r="D269" s="144" t="s">
        <v>575</v>
      </c>
      <c r="F269" s="243" t="str">
        <f t="shared" si="25"/>
        <v>む１４</v>
      </c>
      <c r="G269" s="243" t="str">
        <f t="shared" si="24"/>
        <v>森永洋介</v>
      </c>
      <c r="H269" s="144" t="s">
        <v>1350</v>
      </c>
      <c r="I269" s="259" t="s">
        <v>48</v>
      </c>
      <c r="J269" s="259">
        <v>1986</v>
      </c>
      <c r="K269" s="6">
        <f t="shared" si="26"/>
        <v>33</v>
      </c>
      <c r="L269" s="104" t="str">
        <f t="shared" si="27"/>
        <v>OK</v>
      </c>
      <c r="M269" s="266" t="s">
        <v>9</v>
      </c>
      <c r="N269" s="237"/>
    </row>
    <row r="270" spans="1:14" s="259" customFormat="1">
      <c r="A270" s="259" t="s">
        <v>597</v>
      </c>
      <c r="B270" s="265" t="s">
        <v>150</v>
      </c>
      <c r="C270" s="265" t="s">
        <v>151</v>
      </c>
      <c r="D270" s="144" t="s">
        <v>575</v>
      </c>
      <c r="F270" s="243" t="str">
        <f t="shared" si="25"/>
        <v>む１５</v>
      </c>
      <c r="G270" s="243" t="str">
        <f t="shared" si="24"/>
        <v>冨田哲弥</v>
      </c>
      <c r="H270" s="144" t="s">
        <v>1350</v>
      </c>
      <c r="I270" s="259" t="s">
        <v>48</v>
      </c>
      <c r="J270" s="259">
        <v>1966</v>
      </c>
      <c r="K270" s="6">
        <f t="shared" si="26"/>
        <v>53</v>
      </c>
      <c r="L270" s="104" t="str">
        <f t="shared" si="27"/>
        <v>OK</v>
      </c>
      <c r="M270" s="259" t="s">
        <v>500</v>
      </c>
      <c r="N270" s="237"/>
    </row>
    <row r="271" spans="1:14" s="259" customFormat="1">
      <c r="A271" s="259" t="s">
        <v>598</v>
      </c>
      <c r="B271" s="265" t="s">
        <v>599</v>
      </c>
      <c r="C271" s="265" t="s">
        <v>600</v>
      </c>
      <c r="D271" s="144" t="s">
        <v>575</v>
      </c>
      <c r="F271" s="243" t="str">
        <f t="shared" si="25"/>
        <v>む１６</v>
      </c>
      <c r="G271" s="243" t="str">
        <f t="shared" si="24"/>
        <v>辰巳悟朗</v>
      </c>
      <c r="H271" s="144" t="s">
        <v>1350</v>
      </c>
      <c r="I271" s="259" t="s">
        <v>48</v>
      </c>
      <c r="J271" s="259">
        <v>1974</v>
      </c>
      <c r="K271" s="6">
        <f t="shared" si="26"/>
        <v>45</v>
      </c>
      <c r="L271" s="104" t="str">
        <f t="shared" si="27"/>
        <v>OK</v>
      </c>
      <c r="M271" s="259" t="s">
        <v>398</v>
      </c>
      <c r="N271" s="237"/>
    </row>
    <row r="272" spans="1:14" s="259" customFormat="1">
      <c r="A272" s="259" t="s">
        <v>601</v>
      </c>
      <c r="B272" s="269" t="s">
        <v>133</v>
      </c>
      <c r="C272" s="269" t="s">
        <v>154</v>
      </c>
      <c r="D272" s="144" t="s">
        <v>575</v>
      </c>
      <c r="F272" s="243" t="str">
        <f t="shared" si="25"/>
        <v>む１７</v>
      </c>
      <c r="G272" s="103" t="str">
        <f t="shared" si="24"/>
        <v>河野晶子</v>
      </c>
      <c r="H272" s="144" t="s">
        <v>1350</v>
      </c>
      <c r="I272" s="266" t="s">
        <v>42</v>
      </c>
      <c r="J272" s="259">
        <v>1970</v>
      </c>
      <c r="K272" s="6">
        <f t="shared" si="26"/>
        <v>49</v>
      </c>
      <c r="L272" s="104" t="str">
        <f t="shared" si="27"/>
        <v>OK</v>
      </c>
      <c r="M272" s="259" t="s">
        <v>398</v>
      </c>
      <c r="N272" s="237"/>
    </row>
    <row r="273" spans="1:14" s="259" customFormat="1">
      <c r="A273" s="259" t="s">
        <v>602</v>
      </c>
      <c r="B273" s="269" t="s">
        <v>155</v>
      </c>
      <c r="C273" s="269" t="s">
        <v>156</v>
      </c>
      <c r="D273" s="144" t="s">
        <v>575</v>
      </c>
      <c r="F273" s="243" t="str">
        <f t="shared" si="25"/>
        <v>む１８</v>
      </c>
      <c r="G273" s="103" t="str">
        <f t="shared" si="24"/>
        <v>森田恵美</v>
      </c>
      <c r="H273" s="144" t="s">
        <v>1350</v>
      </c>
      <c r="I273" s="266" t="s">
        <v>42</v>
      </c>
      <c r="J273" s="259">
        <v>1971</v>
      </c>
      <c r="K273" s="6">
        <f t="shared" si="26"/>
        <v>48</v>
      </c>
      <c r="L273" s="104" t="str">
        <f t="shared" si="27"/>
        <v>OK</v>
      </c>
      <c r="M273" s="266" t="s">
        <v>9</v>
      </c>
      <c r="N273" s="237"/>
    </row>
    <row r="274" spans="1:14" s="259" customFormat="1">
      <c r="A274" s="259" t="s">
        <v>603</v>
      </c>
      <c r="B274" s="269" t="s">
        <v>158</v>
      </c>
      <c r="C274" s="269" t="s">
        <v>159</v>
      </c>
      <c r="D274" s="144" t="s">
        <v>575</v>
      </c>
      <c r="F274" s="243" t="str">
        <f t="shared" si="25"/>
        <v>む１９</v>
      </c>
      <c r="G274" s="103" t="str">
        <f t="shared" si="24"/>
        <v>西澤友紀</v>
      </c>
      <c r="H274" s="144" t="s">
        <v>1350</v>
      </c>
      <c r="I274" s="266" t="s">
        <v>42</v>
      </c>
      <c r="J274" s="259">
        <v>1975</v>
      </c>
      <c r="K274" s="6">
        <f t="shared" si="26"/>
        <v>44</v>
      </c>
      <c r="L274" s="104" t="str">
        <f t="shared" si="27"/>
        <v>OK</v>
      </c>
      <c r="M274" s="266" t="s">
        <v>9</v>
      </c>
      <c r="N274" s="237"/>
    </row>
    <row r="275" spans="1:14" s="259" customFormat="1">
      <c r="A275" s="259" t="s">
        <v>604</v>
      </c>
      <c r="B275" s="269" t="s">
        <v>161</v>
      </c>
      <c r="C275" s="269" t="s">
        <v>162</v>
      </c>
      <c r="D275" s="144" t="s">
        <v>575</v>
      </c>
      <c r="F275" s="243" t="str">
        <f t="shared" si="25"/>
        <v>む２０</v>
      </c>
      <c r="G275" s="103" t="str">
        <f t="shared" si="24"/>
        <v>速水直美</v>
      </c>
      <c r="H275" s="144" t="s">
        <v>1350</v>
      </c>
      <c r="I275" s="266" t="s">
        <v>42</v>
      </c>
      <c r="J275" s="259">
        <v>1967</v>
      </c>
      <c r="K275" s="6">
        <f t="shared" si="26"/>
        <v>52</v>
      </c>
      <c r="L275" s="104" t="str">
        <f t="shared" si="27"/>
        <v>OK</v>
      </c>
      <c r="M275" s="266" t="s">
        <v>9</v>
      </c>
      <c r="N275" s="237"/>
    </row>
    <row r="276" spans="1:14" s="259" customFormat="1">
      <c r="A276" s="259" t="s">
        <v>605</v>
      </c>
      <c r="B276" s="269" t="s">
        <v>163</v>
      </c>
      <c r="C276" s="269" t="s">
        <v>164</v>
      </c>
      <c r="D276" s="144" t="s">
        <v>575</v>
      </c>
      <c r="F276" s="243" t="str">
        <f t="shared" si="25"/>
        <v>む２１</v>
      </c>
      <c r="G276" s="103" t="str">
        <f t="shared" si="24"/>
        <v>多田麻実</v>
      </c>
      <c r="H276" s="144" t="s">
        <v>1350</v>
      </c>
      <c r="I276" s="266" t="s">
        <v>42</v>
      </c>
      <c r="J276" s="259">
        <v>1980</v>
      </c>
      <c r="K276" s="6">
        <f t="shared" si="26"/>
        <v>39</v>
      </c>
      <c r="L276" s="104" t="str">
        <f t="shared" si="27"/>
        <v>OK</v>
      </c>
      <c r="M276" s="259" t="s">
        <v>432</v>
      </c>
      <c r="N276" s="237"/>
    </row>
    <row r="277" spans="1:14" s="259" customFormat="1">
      <c r="A277" s="259" t="s">
        <v>606</v>
      </c>
      <c r="B277" s="269" t="s">
        <v>165</v>
      </c>
      <c r="C277" s="269" t="s">
        <v>166</v>
      </c>
      <c r="D277" s="144" t="s">
        <v>575</v>
      </c>
      <c r="F277" s="243" t="str">
        <f t="shared" si="25"/>
        <v>む２２</v>
      </c>
      <c r="G277" s="103" t="str">
        <f t="shared" si="24"/>
        <v>中村純子</v>
      </c>
      <c r="H277" s="144" t="s">
        <v>1350</v>
      </c>
      <c r="I277" s="266" t="s">
        <v>42</v>
      </c>
      <c r="J277" s="259">
        <v>1982</v>
      </c>
      <c r="K277" s="6">
        <f t="shared" si="26"/>
        <v>37</v>
      </c>
      <c r="L277" s="104" t="str">
        <f t="shared" si="27"/>
        <v>OK</v>
      </c>
      <c r="M277" s="259" t="s">
        <v>432</v>
      </c>
      <c r="N277" s="237"/>
    </row>
    <row r="278" spans="1:14" s="259" customFormat="1">
      <c r="A278" s="259" t="s">
        <v>607</v>
      </c>
      <c r="B278" s="269" t="s">
        <v>168</v>
      </c>
      <c r="C278" s="269" t="s">
        <v>169</v>
      </c>
      <c r="D278" s="144" t="s">
        <v>575</v>
      </c>
      <c r="F278" s="243" t="str">
        <f t="shared" si="25"/>
        <v>む２３</v>
      </c>
      <c r="G278" s="103" t="str">
        <f t="shared" si="24"/>
        <v>堀田明子</v>
      </c>
      <c r="H278" s="144" t="s">
        <v>1350</v>
      </c>
      <c r="I278" s="266" t="s">
        <v>42</v>
      </c>
      <c r="J278" s="259">
        <v>1970</v>
      </c>
      <c r="K278" s="6">
        <f t="shared" si="26"/>
        <v>49</v>
      </c>
      <c r="L278" s="104" t="str">
        <f t="shared" si="27"/>
        <v>OK</v>
      </c>
      <c r="M278" s="266" t="s">
        <v>9</v>
      </c>
      <c r="N278" s="237"/>
    </row>
    <row r="279" spans="1:14" s="259" customFormat="1">
      <c r="A279" s="259" t="s">
        <v>608</v>
      </c>
      <c r="B279" s="269" t="s">
        <v>148</v>
      </c>
      <c r="C279" s="269" t="s">
        <v>149</v>
      </c>
      <c r="D279" s="144" t="s">
        <v>575</v>
      </c>
      <c r="F279" s="243" t="str">
        <f t="shared" si="25"/>
        <v>む２４</v>
      </c>
      <c r="G279" s="103" t="str">
        <f t="shared" si="24"/>
        <v>大脇和世</v>
      </c>
      <c r="H279" s="144" t="s">
        <v>1350</v>
      </c>
      <c r="I279" s="266" t="s">
        <v>42</v>
      </c>
      <c r="J279" s="259">
        <v>1970</v>
      </c>
      <c r="K279" s="6">
        <f t="shared" si="26"/>
        <v>49</v>
      </c>
      <c r="L279" s="104" t="str">
        <f t="shared" si="27"/>
        <v>OK</v>
      </c>
      <c r="M279" s="259" t="s">
        <v>503</v>
      </c>
      <c r="N279" s="237"/>
    </row>
    <row r="280" spans="1:14" s="259" customFormat="1">
      <c r="A280" s="259" t="s">
        <v>609</v>
      </c>
      <c r="B280" s="270" t="s">
        <v>610</v>
      </c>
      <c r="C280" s="270" t="s">
        <v>611</v>
      </c>
      <c r="D280" s="144" t="s">
        <v>575</v>
      </c>
      <c r="E280" s="243"/>
      <c r="F280" s="243" t="str">
        <f t="shared" si="25"/>
        <v>む２５</v>
      </c>
      <c r="G280" s="103" t="str">
        <f t="shared" si="24"/>
        <v>後藤圭介</v>
      </c>
      <c r="H280" s="144" t="s">
        <v>1350</v>
      </c>
      <c r="I280" s="240" t="s">
        <v>48</v>
      </c>
      <c r="J280" s="267">
        <v>1974</v>
      </c>
      <c r="K280" s="6">
        <f t="shared" si="26"/>
        <v>45</v>
      </c>
      <c r="L280" s="104" t="str">
        <f t="shared" ref="L280:L285" si="28">IF(B280="","",IF(COUNTIF($G$22:$G$644,B280)&gt;1,"2重登録","OK"))</f>
        <v>OK</v>
      </c>
      <c r="M280" s="267" t="s">
        <v>436</v>
      </c>
      <c r="N280" s="237"/>
    </row>
    <row r="281" spans="1:14" s="259" customFormat="1">
      <c r="A281" s="259" t="s">
        <v>612</v>
      </c>
      <c r="B281" s="270" t="s">
        <v>502</v>
      </c>
      <c r="C281" s="270" t="s">
        <v>613</v>
      </c>
      <c r="D281" s="144" t="s">
        <v>575</v>
      </c>
      <c r="E281" s="243"/>
      <c r="F281" s="243" t="str">
        <f t="shared" si="25"/>
        <v>む２６</v>
      </c>
      <c r="G281" s="103" t="str">
        <f t="shared" si="24"/>
        <v>長谷川晃平</v>
      </c>
      <c r="H281" s="144" t="s">
        <v>1350</v>
      </c>
      <c r="I281" s="240" t="s">
        <v>48</v>
      </c>
      <c r="J281" s="267">
        <v>1968</v>
      </c>
      <c r="K281" s="6">
        <f t="shared" si="26"/>
        <v>51</v>
      </c>
      <c r="L281" s="104" t="str">
        <f t="shared" si="28"/>
        <v>OK</v>
      </c>
      <c r="M281" s="267" t="s">
        <v>463</v>
      </c>
      <c r="N281" s="237"/>
    </row>
    <row r="282" spans="1:14" s="259" customFormat="1">
      <c r="A282" s="259" t="s">
        <v>614</v>
      </c>
      <c r="B282" s="270" t="s">
        <v>615</v>
      </c>
      <c r="C282" s="270" t="s">
        <v>616</v>
      </c>
      <c r="D282" s="144" t="s">
        <v>575</v>
      </c>
      <c r="E282" s="243"/>
      <c r="F282" s="243" t="str">
        <f t="shared" si="25"/>
        <v>む２７</v>
      </c>
      <c r="G282" s="103" t="str">
        <f t="shared" si="24"/>
        <v>原田真稔</v>
      </c>
      <c r="H282" s="144" t="s">
        <v>1350</v>
      </c>
      <c r="I282" s="240" t="s">
        <v>48</v>
      </c>
      <c r="J282" s="267">
        <v>1974</v>
      </c>
      <c r="K282" s="6">
        <f t="shared" si="26"/>
        <v>45</v>
      </c>
      <c r="L282" s="104" t="str">
        <f t="shared" si="28"/>
        <v>OK</v>
      </c>
      <c r="M282" s="267" t="s">
        <v>500</v>
      </c>
      <c r="N282" s="237"/>
    </row>
    <row r="283" spans="1:14" s="237" customFormat="1">
      <c r="A283" s="259" t="s">
        <v>617</v>
      </c>
      <c r="B283" s="270" t="s">
        <v>618</v>
      </c>
      <c r="C283" s="270" t="s">
        <v>619</v>
      </c>
      <c r="D283" s="144" t="s">
        <v>575</v>
      </c>
      <c r="E283" s="243"/>
      <c r="F283" s="243" t="str">
        <f t="shared" si="25"/>
        <v>む２８</v>
      </c>
      <c r="G283" s="103" t="str">
        <f t="shared" si="24"/>
        <v>池内伸介</v>
      </c>
      <c r="H283" s="144" t="s">
        <v>1350</v>
      </c>
      <c r="I283" s="240" t="s">
        <v>48</v>
      </c>
      <c r="J283" s="267">
        <v>1983</v>
      </c>
      <c r="K283" s="6">
        <f t="shared" si="26"/>
        <v>36</v>
      </c>
      <c r="L283" s="104" t="str">
        <f t="shared" si="28"/>
        <v>OK</v>
      </c>
      <c r="M283" s="267" t="s">
        <v>463</v>
      </c>
    </row>
    <row r="284" spans="1:14" s="259" customFormat="1">
      <c r="A284" s="259" t="s">
        <v>620</v>
      </c>
      <c r="B284" s="270" t="s">
        <v>440</v>
      </c>
      <c r="C284" s="270" t="s">
        <v>988</v>
      </c>
      <c r="D284" s="144" t="s">
        <v>575</v>
      </c>
      <c r="E284" s="243"/>
      <c r="F284" s="243" t="str">
        <f t="shared" si="25"/>
        <v>む２９</v>
      </c>
      <c r="G284" s="103" t="str">
        <f t="shared" si="24"/>
        <v>藤田彰</v>
      </c>
      <c r="H284" s="144" t="s">
        <v>1350</v>
      </c>
      <c r="I284" s="240" t="s">
        <v>48</v>
      </c>
      <c r="J284" s="267">
        <v>1981</v>
      </c>
      <c r="K284" s="6">
        <f t="shared" si="26"/>
        <v>38</v>
      </c>
      <c r="L284" s="104" t="str">
        <f t="shared" si="28"/>
        <v>OK</v>
      </c>
      <c r="M284" s="267" t="s">
        <v>463</v>
      </c>
      <c r="N284" s="237"/>
    </row>
    <row r="285" spans="1:14" s="259" customFormat="1">
      <c r="A285" s="259" t="s">
        <v>621</v>
      </c>
      <c r="B285" s="270" t="s">
        <v>622</v>
      </c>
      <c r="C285" s="270" t="s">
        <v>623</v>
      </c>
      <c r="D285" s="144" t="s">
        <v>575</v>
      </c>
      <c r="E285" s="243"/>
      <c r="F285" s="243" t="str">
        <f t="shared" si="25"/>
        <v>む３０</v>
      </c>
      <c r="G285" s="103" t="str">
        <f t="shared" si="24"/>
        <v>岩田光央</v>
      </c>
      <c r="H285" s="144" t="s">
        <v>1350</v>
      </c>
      <c r="I285" s="240" t="s">
        <v>48</v>
      </c>
      <c r="J285" s="267">
        <v>1985</v>
      </c>
      <c r="K285" s="6">
        <f t="shared" si="26"/>
        <v>34</v>
      </c>
      <c r="L285" s="104" t="str">
        <f t="shared" si="28"/>
        <v>OK</v>
      </c>
      <c r="M285" s="267" t="s">
        <v>430</v>
      </c>
      <c r="N285" s="237"/>
    </row>
    <row r="286" spans="1:14">
      <c r="A286" s="259" t="s">
        <v>624</v>
      </c>
      <c r="B286" s="11" t="s">
        <v>625</v>
      </c>
      <c r="C286" s="11" t="s">
        <v>626</v>
      </c>
      <c r="D286" s="144" t="s">
        <v>575</v>
      </c>
      <c r="F286" s="243" t="str">
        <f t="shared" si="25"/>
        <v>む３１</v>
      </c>
      <c r="G286" s="103" t="str">
        <f t="shared" si="24"/>
        <v>三神秀嗣</v>
      </c>
      <c r="H286" s="144" t="s">
        <v>1350</v>
      </c>
      <c r="I286" s="240" t="s">
        <v>48</v>
      </c>
      <c r="J286" s="160">
        <v>1982</v>
      </c>
      <c r="K286" s="6">
        <f t="shared" si="26"/>
        <v>37</v>
      </c>
      <c r="L286" s="104" t="str">
        <f>IF(G286="","",IF(COUNTIF($G$22:$G$584,G286)&gt;1,"2重登録","OK"))</f>
        <v>OK</v>
      </c>
      <c r="M286" s="144" t="s">
        <v>500</v>
      </c>
      <c r="N286" s="237"/>
    </row>
    <row r="287" spans="1:14">
      <c r="A287" s="259" t="s">
        <v>627</v>
      </c>
      <c r="B287" s="271" t="s">
        <v>431</v>
      </c>
      <c r="C287" s="271" t="s">
        <v>628</v>
      </c>
      <c r="D287" s="144" t="s">
        <v>575</v>
      </c>
      <c r="F287" s="243" t="str">
        <f t="shared" si="25"/>
        <v>む３２</v>
      </c>
      <c r="G287" s="103" t="str">
        <f t="shared" si="24"/>
        <v>佐藤庸子</v>
      </c>
      <c r="H287" s="144" t="s">
        <v>1350</v>
      </c>
      <c r="I287" s="156" t="s">
        <v>42</v>
      </c>
      <c r="J287" s="160">
        <v>1978</v>
      </c>
      <c r="K287" s="6">
        <f t="shared" si="26"/>
        <v>41</v>
      </c>
      <c r="L287" s="104" t="str">
        <f>IF(G287="","",IF(COUNTIF($G$22:$G$525,G287)&gt;1,"2重登録","OK"))</f>
        <v>OK</v>
      </c>
      <c r="M287" s="156" t="s">
        <v>9</v>
      </c>
      <c r="N287" s="237"/>
    </row>
    <row r="288" spans="1:14">
      <c r="A288" s="259" t="s">
        <v>629</v>
      </c>
      <c r="B288" s="11" t="s">
        <v>505</v>
      </c>
      <c r="C288" s="11" t="s">
        <v>522</v>
      </c>
      <c r="D288" s="144" t="s">
        <v>575</v>
      </c>
      <c r="F288" s="243" t="str">
        <f t="shared" si="25"/>
        <v>む３３</v>
      </c>
      <c r="G288" s="103" t="str">
        <f t="shared" si="24"/>
        <v>遠崎大樹</v>
      </c>
      <c r="H288" s="144" t="s">
        <v>1350</v>
      </c>
      <c r="I288" s="144" t="s">
        <v>48</v>
      </c>
      <c r="J288" s="160">
        <v>1985</v>
      </c>
      <c r="K288" s="6">
        <f t="shared" si="26"/>
        <v>34</v>
      </c>
      <c r="L288" s="104" t="str">
        <f t="shared" ref="L288:L308" si="29">IF(G288="","",IF(COUNTIF($G$22:$G$644,G288)&gt;1,"2重登録","OK"))</f>
        <v>OK</v>
      </c>
      <c r="M288" s="144" t="s">
        <v>463</v>
      </c>
      <c r="N288" s="237"/>
    </row>
    <row r="289" spans="1:14">
      <c r="A289" s="259" t="s">
        <v>630</v>
      </c>
      <c r="B289" s="271" t="s">
        <v>631</v>
      </c>
      <c r="C289" s="271" t="s">
        <v>632</v>
      </c>
      <c r="D289" s="144" t="s">
        <v>575</v>
      </c>
      <c r="F289" s="243" t="str">
        <f t="shared" si="25"/>
        <v>む３４</v>
      </c>
      <c r="G289" s="103" t="str">
        <f t="shared" si="24"/>
        <v>村田朋子</v>
      </c>
      <c r="H289" s="144" t="s">
        <v>1350</v>
      </c>
      <c r="I289" s="156" t="s">
        <v>42</v>
      </c>
      <c r="J289" s="160">
        <v>1959</v>
      </c>
      <c r="K289" s="6">
        <f t="shared" si="26"/>
        <v>60</v>
      </c>
      <c r="L289" s="104" t="str">
        <f t="shared" si="29"/>
        <v>OK</v>
      </c>
      <c r="M289" s="156" t="s">
        <v>9</v>
      </c>
      <c r="N289" s="237"/>
    </row>
    <row r="290" spans="1:14">
      <c r="A290" s="259" t="s">
        <v>633</v>
      </c>
      <c r="B290" s="271" t="s">
        <v>136</v>
      </c>
      <c r="C290" s="271" t="s">
        <v>634</v>
      </c>
      <c r="D290" s="144" t="s">
        <v>575</v>
      </c>
      <c r="F290" s="243" t="str">
        <f t="shared" si="25"/>
        <v>む３５</v>
      </c>
      <c r="G290" s="103" t="str">
        <f t="shared" si="24"/>
        <v>杉山あずさ</v>
      </c>
      <c r="H290" s="144" t="s">
        <v>1350</v>
      </c>
      <c r="I290" s="156" t="s">
        <v>42</v>
      </c>
      <c r="J290" s="160">
        <v>1978</v>
      </c>
      <c r="K290" s="6">
        <f t="shared" si="26"/>
        <v>41</v>
      </c>
      <c r="L290" s="104" t="str">
        <f t="shared" si="29"/>
        <v>OK</v>
      </c>
      <c r="M290" s="259" t="s">
        <v>539</v>
      </c>
      <c r="N290" s="237"/>
    </row>
    <row r="291" spans="1:14">
      <c r="A291" s="259" t="s">
        <v>635</v>
      </c>
      <c r="B291" s="271" t="s">
        <v>499</v>
      </c>
      <c r="C291" s="178" t="s">
        <v>636</v>
      </c>
      <c r="D291" s="144" t="s">
        <v>575</v>
      </c>
      <c r="E291" s="237"/>
      <c r="F291" s="243" t="str">
        <f t="shared" si="25"/>
        <v>む３６</v>
      </c>
      <c r="G291" s="103" t="str">
        <f t="shared" si="24"/>
        <v>西村文代</v>
      </c>
      <c r="H291" s="144" t="s">
        <v>1350</v>
      </c>
      <c r="I291" s="156" t="s">
        <v>42</v>
      </c>
      <c r="J291" s="240">
        <v>1964</v>
      </c>
      <c r="K291" s="6">
        <f t="shared" si="26"/>
        <v>55</v>
      </c>
      <c r="L291" s="104" t="str">
        <f t="shared" si="29"/>
        <v>OK</v>
      </c>
      <c r="M291" s="259" t="s">
        <v>428</v>
      </c>
      <c r="N291" s="237"/>
    </row>
    <row r="292" spans="1:14">
      <c r="A292" s="259" t="s">
        <v>637</v>
      </c>
      <c r="B292" s="178" t="s">
        <v>631</v>
      </c>
      <c r="C292" s="178" t="s">
        <v>638</v>
      </c>
      <c r="D292" s="144" t="s">
        <v>575</v>
      </c>
      <c r="E292" s="237"/>
      <c r="F292" s="243" t="str">
        <f t="shared" si="25"/>
        <v>む３７</v>
      </c>
      <c r="G292" s="103" t="str">
        <f t="shared" si="24"/>
        <v>村田彩子</v>
      </c>
      <c r="H292" s="144" t="s">
        <v>1350</v>
      </c>
      <c r="I292" s="156" t="s">
        <v>42</v>
      </c>
      <c r="J292" s="240">
        <v>1968</v>
      </c>
      <c r="K292" s="6">
        <f t="shared" si="26"/>
        <v>51</v>
      </c>
      <c r="L292" s="240" t="str">
        <f t="shared" si="29"/>
        <v>OK</v>
      </c>
      <c r="M292" s="240" t="s">
        <v>398</v>
      </c>
      <c r="N292" s="237"/>
    </row>
    <row r="293" spans="1:14">
      <c r="A293" s="259" t="s">
        <v>639</v>
      </c>
      <c r="B293" s="178" t="s">
        <v>640</v>
      </c>
      <c r="C293" s="271" t="s">
        <v>628</v>
      </c>
      <c r="D293" s="144" t="s">
        <v>575</v>
      </c>
      <c r="E293" s="237"/>
      <c r="F293" s="243" t="str">
        <f t="shared" si="25"/>
        <v>む３８</v>
      </c>
      <c r="G293" s="103" t="str">
        <f t="shared" si="24"/>
        <v>村川庸子</v>
      </c>
      <c r="H293" s="144" t="s">
        <v>1350</v>
      </c>
      <c r="I293" s="156" t="s">
        <v>42</v>
      </c>
      <c r="J293" s="240">
        <v>1969</v>
      </c>
      <c r="K293" s="6">
        <f t="shared" si="26"/>
        <v>50</v>
      </c>
      <c r="L293" s="240" t="str">
        <f t="shared" si="29"/>
        <v>OK</v>
      </c>
      <c r="M293" s="240" t="s">
        <v>503</v>
      </c>
      <c r="N293" s="237"/>
    </row>
    <row r="294" spans="1:14">
      <c r="A294" s="259" t="s">
        <v>641</v>
      </c>
      <c r="B294" s="240" t="s">
        <v>504</v>
      </c>
      <c r="C294" s="240" t="s">
        <v>642</v>
      </c>
      <c r="D294" s="144" t="s">
        <v>575</v>
      </c>
      <c r="E294" s="240"/>
      <c r="F294" s="243" t="str">
        <f t="shared" si="25"/>
        <v>む３９</v>
      </c>
      <c r="G294" s="103" t="str">
        <f t="shared" si="24"/>
        <v>藤井洋平</v>
      </c>
      <c r="H294" s="144" t="s">
        <v>1350</v>
      </c>
      <c r="I294" s="240" t="s">
        <v>48</v>
      </c>
      <c r="J294" s="240">
        <v>1991</v>
      </c>
      <c r="K294" s="6">
        <f t="shared" si="26"/>
        <v>28</v>
      </c>
      <c r="L294" s="240" t="str">
        <f t="shared" si="29"/>
        <v>OK</v>
      </c>
      <c r="M294" s="178" t="s">
        <v>9</v>
      </c>
      <c r="N294" s="237"/>
    </row>
    <row r="295" spans="1:14">
      <c r="A295" s="259" t="s">
        <v>643</v>
      </c>
      <c r="B295" s="240" t="s">
        <v>644</v>
      </c>
      <c r="C295" s="240" t="s">
        <v>645</v>
      </c>
      <c r="D295" s="144" t="s">
        <v>575</v>
      </c>
      <c r="E295" s="240"/>
      <c r="F295" s="243" t="str">
        <f t="shared" si="25"/>
        <v>む４０</v>
      </c>
      <c r="G295" s="103" t="str">
        <f t="shared" si="24"/>
        <v>田淵敏史</v>
      </c>
      <c r="H295" s="144" t="s">
        <v>1350</v>
      </c>
      <c r="I295" s="240" t="s">
        <v>48</v>
      </c>
      <c r="J295" s="240">
        <v>1991</v>
      </c>
      <c r="K295" s="6">
        <f t="shared" si="26"/>
        <v>28</v>
      </c>
      <c r="L295" s="240" t="str">
        <f t="shared" si="29"/>
        <v>OK</v>
      </c>
      <c r="M295" s="178" t="s">
        <v>9</v>
      </c>
      <c r="N295" s="237"/>
    </row>
    <row r="296" spans="1:14">
      <c r="A296" s="259" t="s">
        <v>646</v>
      </c>
      <c r="B296" s="240" t="s">
        <v>647</v>
      </c>
      <c r="C296" s="240" t="s">
        <v>648</v>
      </c>
      <c r="D296" s="144" t="s">
        <v>575</v>
      </c>
      <c r="E296" s="240"/>
      <c r="F296" s="243" t="str">
        <f t="shared" si="25"/>
        <v>む４１</v>
      </c>
      <c r="G296" s="103" t="str">
        <f t="shared" si="24"/>
        <v>穐山  航</v>
      </c>
      <c r="H296" s="144" t="s">
        <v>1350</v>
      </c>
      <c r="I296" s="240" t="s">
        <v>48</v>
      </c>
      <c r="J296" s="240">
        <v>1989</v>
      </c>
      <c r="K296" s="6">
        <f t="shared" si="26"/>
        <v>30</v>
      </c>
      <c r="L296" s="240" t="str">
        <f t="shared" si="29"/>
        <v>OK</v>
      </c>
      <c r="M296" s="178" t="s">
        <v>9</v>
      </c>
      <c r="N296" s="237"/>
    </row>
    <row r="297" spans="1:14">
      <c r="A297" s="259" t="s">
        <v>649</v>
      </c>
      <c r="B297" s="240" t="s">
        <v>499</v>
      </c>
      <c r="C297" s="240" t="s">
        <v>650</v>
      </c>
      <c r="D297" s="144" t="s">
        <v>575</v>
      </c>
      <c r="E297" s="237"/>
      <c r="F297" s="243" t="str">
        <f t="shared" si="25"/>
        <v>む４２</v>
      </c>
      <c r="G297" s="103" t="str">
        <f t="shared" si="24"/>
        <v>西村国太郎</v>
      </c>
      <c r="H297" s="144" t="s">
        <v>1350</v>
      </c>
      <c r="I297" s="240" t="s">
        <v>48</v>
      </c>
      <c r="J297" s="240">
        <v>1942</v>
      </c>
      <c r="K297" s="6">
        <f t="shared" si="26"/>
        <v>77</v>
      </c>
      <c r="L297" s="240" t="str">
        <f t="shared" si="29"/>
        <v>OK</v>
      </c>
      <c r="M297" s="178" t="s">
        <v>9</v>
      </c>
      <c r="N297" s="237"/>
    </row>
    <row r="298" spans="1:14">
      <c r="A298" s="259" t="s">
        <v>651</v>
      </c>
      <c r="B298" s="178" t="s">
        <v>652</v>
      </c>
      <c r="C298" s="178" t="s">
        <v>653</v>
      </c>
      <c r="D298" s="144" t="s">
        <v>575</v>
      </c>
      <c r="E298" s="188"/>
      <c r="F298" s="243" t="str">
        <f t="shared" si="25"/>
        <v>む４３</v>
      </c>
      <c r="G298" s="240" t="s">
        <v>1352</v>
      </c>
      <c r="H298" s="144" t="s">
        <v>1350</v>
      </c>
      <c r="I298" s="240" t="s">
        <v>42</v>
      </c>
      <c r="J298" s="240">
        <v>1994</v>
      </c>
      <c r="K298" s="6">
        <f t="shared" si="26"/>
        <v>25</v>
      </c>
      <c r="L298" s="240" t="str">
        <f t="shared" si="29"/>
        <v>OK</v>
      </c>
      <c r="M298" s="240" t="s">
        <v>463</v>
      </c>
      <c r="N298" s="237"/>
    </row>
    <row r="299" spans="1:14" s="237" customFormat="1">
      <c r="A299" s="259" t="s">
        <v>654</v>
      </c>
      <c r="B299" s="178" t="s">
        <v>484</v>
      </c>
      <c r="C299" s="178" t="s">
        <v>655</v>
      </c>
      <c r="D299" s="144" t="s">
        <v>575</v>
      </c>
      <c r="E299" s="188"/>
      <c r="F299" s="243" t="str">
        <f t="shared" si="25"/>
        <v>む４４</v>
      </c>
      <c r="G299" s="240" t="s">
        <v>1353</v>
      </c>
      <c r="H299" s="144" t="s">
        <v>1350</v>
      </c>
      <c r="I299" s="240" t="s">
        <v>42</v>
      </c>
      <c r="J299" s="240">
        <v>1970</v>
      </c>
      <c r="K299" s="6">
        <f t="shared" si="26"/>
        <v>49</v>
      </c>
      <c r="L299" s="240" t="str">
        <f t="shared" si="29"/>
        <v>OK</v>
      </c>
      <c r="M299" s="240" t="s">
        <v>428</v>
      </c>
    </row>
    <row r="300" spans="1:14" s="237" customFormat="1">
      <c r="A300" s="259" t="s">
        <v>656</v>
      </c>
      <c r="B300" s="240" t="s">
        <v>136</v>
      </c>
      <c r="C300" s="240" t="s">
        <v>657</v>
      </c>
      <c r="D300" s="144" t="s">
        <v>575</v>
      </c>
      <c r="F300" s="243" t="str">
        <f t="shared" si="25"/>
        <v>む４５</v>
      </c>
      <c r="G300" s="240" t="s">
        <v>1354</v>
      </c>
      <c r="H300" s="144" t="s">
        <v>1350</v>
      </c>
      <c r="I300" s="240" t="s">
        <v>48</v>
      </c>
      <c r="J300" s="240">
        <v>2004</v>
      </c>
      <c r="K300" s="6">
        <f t="shared" si="26"/>
        <v>15</v>
      </c>
      <c r="L300" s="240" t="str">
        <f t="shared" si="29"/>
        <v>OK</v>
      </c>
      <c r="M300" s="240" t="s">
        <v>539</v>
      </c>
    </row>
    <row r="301" spans="1:14" s="237" customFormat="1">
      <c r="A301" s="259" t="s">
        <v>658</v>
      </c>
      <c r="B301" s="11" t="s">
        <v>659</v>
      </c>
      <c r="C301" s="11" t="s">
        <v>660</v>
      </c>
      <c r="D301" s="144" t="s">
        <v>575</v>
      </c>
      <c r="E301" s="103"/>
      <c r="F301" s="243" t="str">
        <f t="shared" si="25"/>
        <v>む４６</v>
      </c>
      <c r="G301" s="103" t="s">
        <v>1355</v>
      </c>
      <c r="H301" s="144" t="s">
        <v>1350</v>
      </c>
      <c r="I301" s="240" t="s">
        <v>48</v>
      </c>
      <c r="J301" s="160">
        <v>1990</v>
      </c>
      <c r="K301" s="6">
        <f t="shared" si="26"/>
        <v>29</v>
      </c>
      <c r="L301" s="240" t="str">
        <f t="shared" si="29"/>
        <v>OK</v>
      </c>
      <c r="M301" s="156" t="s">
        <v>9</v>
      </c>
    </row>
    <row r="302" spans="1:14" s="237" customFormat="1">
      <c r="A302" s="259" t="s">
        <v>661</v>
      </c>
      <c r="B302" s="11" t="s">
        <v>399</v>
      </c>
      <c r="C302" s="11" t="s">
        <v>662</v>
      </c>
      <c r="D302" s="144" t="s">
        <v>575</v>
      </c>
      <c r="E302" s="103"/>
      <c r="F302" s="243" t="str">
        <f t="shared" si="25"/>
        <v>む４７</v>
      </c>
      <c r="G302" s="103" t="s">
        <v>1356</v>
      </c>
      <c r="H302" s="144" t="s">
        <v>1350</v>
      </c>
      <c r="I302" s="240" t="s">
        <v>48</v>
      </c>
      <c r="J302" s="160">
        <v>1992</v>
      </c>
      <c r="K302" s="6">
        <f t="shared" si="26"/>
        <v>27</v>
      </c>
      <c r="L302" s="240" t="str">
        <f t="shared" si="29"/>
        <v>OK</v>
      </c>
      <c r="M302" s="156" t="s">
        <v>9</v>
      </c>
    </row>
    <row r="303" spans="1:14" s="237" customFormat="1">
      <c r="A303" s="259" t="s">
        <v>663</v>
      </c>
      <c r="B303" s="240" t="s">
        <v>1357</v>
      </c>
      <c r="C303" s="240" t="s">
        <v>1358</v>
      </c>
      <c r="D303" s="144" t="s">
        <v>575</v>
      </c>
      <c r="F303" s="243" t="str">
        <f t="shared" si="25"/>
        <v>む４８</v>
      </c>
      <c r="G303" s="103" t="s">
        <v>1359</v>
      </c>
      <c r="H303" s="144" t="s">
        <v>1350</v>
      </c>
      <c r="I303" s="240" t="s">
        <v>48</v>
      </c>
      <c r="J303" s="240">
        <v>1986</v>
      </c>
      <c r="K303" s="6">
        <f t="shared" si="26"/>
        <v>33</v>
      </c>
      <c r="L303" s="240" t="str">
        <f t="shared" si="29"/>
        <v>OK</v>
      </c>
      <c r="M303" s="144" t="s">
        <v>398</v>
      </c>
    </row>
    <row r="304" spans="1:14" s="237" customFormat="1">
      <c r="A304" s="259" t="s">
        <v>664</v>
      </c>
      <c r="B304" s="178" t="s">
        <v>665</v>
      </c>
      <c r="C304" s="178" t="s">
        <v>666</v>
      </c>
      <c r="D304" s="144" t="s">
        <v>575</v>
      </c>
      <c r="F304" s="243" t="str">
        <f t="shared" si="25"/>
        <v>む４９</v>
      </c>
      <c r="G304" s="103" t="s">
        <v>1360</v>
      </c>
      <c r="H304" s="144" t="s">
        <v>1350</v>
      </c>
      <c r="I304" s="178" t="s">
        <v>42</v>
      </c>
      <c r="J304" s="240">
        <v>1996</v>
      </c>
      <c r="K304" s="6">
        <f t="shared" si="26"/>
        <v>23</v>
      </c>
      <c r="L304" s="240" t="str">
        <f t="shared" si="29"/>
        <v>OK</v>
      </c>
      <c r="M304" s="144" t="s">
        <v>459</v>
      </c>
    </row>
    <row r="305" spans="1:14" s="237" customFormat="1">
      <c r="A305" s="259" t="s">
        <v>1361</v>
      </c>
      <c r="B305" s="240" t="s">
        <v>1362</v>
      </c>
      <c r="C305" s="240" t="s">
        <v>1363</v>
      </c>
      <c r="D305" s="144" t="s">
        <v>575</v>
      </c>
      <c r="F305" s="243" t="str">
        <f t="shared" si="25"/>
        <v>む５０</v>
      </c>
      <c r="G305" s="103" t="s">
        <v>1364</v>
      </c>
      <c r="H305" s="144" t="s">
        <v>1350</v>
      </c>
      <c r="I305" s="240" t="s">
        <v>48</v>
      </c>
      <c r="J305" s="240">
        <v>1963</v>
      </c>
      <c r="K305" s="6">
        <f t="shared" si="26"/>
        <v>56</v>
      </c>
      <c r="L305" s="240" t="str">
        <f t="shared" si="29"/>
        <v>OK</v>
      </c>
      <c r="M305" s="156" t="s">
        <v>9</v>
      </c>
    </row>
    <row r="306" spans="1:14" s="189" customFormat="1">
      <c r="A306" s="259" t="s">
        <v>1365</v>
      </c>
      <c r="B306" s="240" t="s">
        <v>1366</v>
      </c>
      <c r="C306" s="240" t="s">
        <v>1367</v>
      </c>
      <c r="D306" s="144" t="s">
        <v>575</v>
      </c>
      <c r="E306" s="237"/>
      <c r="F306" s="243" t="str">
        <f t="shared" si="25"/>
        <v>む５１</v>
      </c>
      <c r="G306" s="103" t="s">
        <v>1368</v>
      </c>
      <c r="H306" s="144" t="s">
        <v>1350</v>
      </c>
      <c r="I306" s="240" t="s">
        <v>48</v>
      </c>
      <c r="J306" s="240">
        <v>2001</v>
      </c>
      <c r="K306" s="6">
        <f t="shared" si="26"/>
        <v>18</v>
      </c>
      <c r="L306" s="240" t="str">
        <f t="shared" si="29"/>
        <v>OK</v>
      </c>
      <c r="M306" s="157" t="s">
        <v>1369</v>
      </c>
      <c r="N306" s="237"/>
    </row>
    <row r="307" spans="1:14" s="189" customFormat="1">
      <c r="A307" s="259" t="s">
        <v>1370</v>
      </c>
      <c r="B307" s="158" t="s">
        <v>1371</v>
      </c>
      <c r="C307" s="237"/>
      <c r="D307" s="144" t="s">
        <v>575</v>
      </c>
      <c r="E307" s="237"/>
      <c r="F307" s="243" t="str">
        <f t="shared" si="25"/>
        <v>む５２</v>
      </c>
      <c r="G307" s="103" t="s">
        <v>1372</v>
      </c>
      <c r="H307" s="144" t="s">
        <v>1350</v>
      </c>
      <c r="I307" s="178" t="s">
        <v>42</v>
      </c>
      <c r="J307" s="240">
        <v>1992</v>
      </c>
      <c r="K307" s="6">
        <f t="shared" si="26"/>
        <v>27</v>
      </c>
      <c r="L307" s="240" t="str">
        <f t="shared" si="29"/>
        <v>OK</v>
      </c>
      <c r="M307" s="156" t="s">
        <v>9</v>
      </c>
      <c r="N307" s="237"/>
    </row>
    <row r="308" spans="1:14" s="237" customFormat="1">
      <c r="A308" s="259" t="s">
        <v>1373</v>
      </c>
      <c r="B308" s="240" t="s">
        <v>1374</v>
      </c>
      <c r="D308" s="144" t="s">
        <v>575</v>
      </c>
      <c r="F308" s="243" t="str">
        <f t="shared" si="25"/>
        <v>む５３</v>
      </c>
      <c r="G308" s="240" t="s">
        <v>1375</v>
      </c>
      <c r="H308" s="144" t="s">
        <v>1350</v>
      </c>
      <c r="I308" s="240" t="s">
        <v>48</v>
      </c>
      <c r="J308" s="240">
        <v>1959</v>
      </c>
      <c r="K308" s="6">
        <f t="shared" si="26"/>
        <v>60</v>
      </c>
      <c r="L308" s="240" t="str">
        <f t="shared" si="29"/>
        <v>OK</v>
      </c>
      <c r="M308" s="237" t="s">
        <v>1376</v>
      </c>
    </row>
    <row r="309" spans="1:14">
      <c r="A309" s="243" t="s">
        <v>1377</v>
      </c>
      <c r="B309" s="11" t="s">
        <v>1378</v>
      </c>
      <c r="C309" s="11"/>
      <c r="D309" s="144" t="s">
        <v>575</v>
      </c>
      <c r="E309" s="103"/>
      <c r="F309" s="243" t="str">
        <f t="shared" si="25"/>
        <v>む５４</v>
      </c>
      <c r="G309" s="11" t="s">
        <v>1379</v>
      </c>
      <c r="H309" s="144" t="s">
        <v>1350</v>
      </c>
      <c r="I309" s="144" t="s">
        <v>394</v>
      </c>
      <c r="J309" s="160">
        <v>1985</v>
      </c>
      <c r="K309" s="6">
        <f t="shared" si="26"/>
        <v>34</v>
      </c>
      <c r="L309" s="240" t="str">
        <f>IF(G309="","",IF(COUNTIF($G$22:$G$641,G309)&gt;1,"2重登録","OK"))</f>
        <v>OK</v>
      </c>
      <c r="M309" s="144" t="s">
        <v>347</v>
      </c>
    </row>
    <row r="310" spans="1:14">
      <c r="A310" s="243" t="s">
        <v>1380</v>
      </c>
      <c r="B310" s="272" t="s">
        <v>1381</v>
      </c>
      <c r="C310" s="272" t="s">
        <v>1382</v>
      </c>
      <c r="D310" s="144" t="s">
        <v>575</v>
      </c>
      <c r="E310" s="103" t="s">
        <v>1077</v>
      </c>
      <c r="F310" s="243" t="str">
        <f t="shared" si="25"/>
        <v>む５５</v>
      </c>
      <c r="G310" s="243" t="str">
        <f>B310&amp;C310</f>
        <v>出路美乃</v>
      </c>
      <c r="H310" s="157" t="s">
        <v>1350</v>
      </c>
      <c r="I310" s="136" t="s">
        <v>395</v>
      </c>
      <c r="J310" s="273">
        <v>2006</v>
      </c>
      <c r="K310" s="6">
        <f t="shared" si="26"/>
        <v>13</v>
      </c>
      <c r="L310" s="240" t="str">
        <f>IF(G310="","",IF(COUNTIF($G$22:$G$641,G310)&gt;1,"2重登録","OK"))</f>
        <v>OK</v>
      </c>
      <c r="M310" s="136" t="s">
        <v>986</v>
      </c>
    </row>
    <row r="311" spans="1:14">
      <c r="A311" s="243" t="s">
        <v>1383</v>
      </c>
      <c r="B311" s="11" t="s">
        <v>1384</v>
      </c>
      <c r="C311" s="11"/>
      <c r="D311" s="144" t="s">
        <v>575</v>
      </c>
      <c r="E311" s="103"/>
      <c r="F311" s="243" t="str">
        <f t="shared" si="25"/>
        <v>む５６</v>
      </c>
      <c r="G311" s="11" t="s">
        <v>1384</v>
      </c>
      <c r="H311" s="144" t="s">
        <v>1350</v>
      </c>
      <c r="I311" s="144" t="s">
        <v>394</v>
      </c>
      <c r="J311" s="160">
        <v>1983</v>
      </c>
      <c r="K311" s="6">
        <f>IF(J311="","",(2017-J311))</f>
        <v>34</v>
      </c>
      <c r="L311" s="104" t="e">
        <f>#N/A</f>
        <v>#N/A</v>
      </c>
      <c r="M311" s="267" t="s">
        <v>430</v>
      </c>
    </row>
    <row r="312" spans="1:14">
      <c r="B312" s="11"/>
      <c r="C312" s="11"/>
      <c r="D312" s="144"/>
      <c r="E312" s="103"/>
      <c r="G312" s="103"/>
      <c r="H312" s="144"/>
      <c r="I312" s="144"/>
      <c r="J312" s="160"/>
      <c r="K312" s="6" t="str">
        <f t="shared" si="26"/>
        <v/>
      </c>
      <c r="L312" s="240" t="str">
        <f t="shared" ref="L312:L343" si="30">IF(G312="","",IF(COUNTIF($G$22:$G$641,G312)&gt;1,"2重登録","OK"))</f>
        <v/>
      </c>
      <c r="M312" s="144"/>
    </row>
    <row r="313" spans="1:14">
      <c r="B313" s="11"/>
      <c r="C313" s="11"/>
      <c r="D313" s="144"/>
      <c r="E313" s="103"/>
      <c r="G313" s="103"/>
      <c r="H313" s="144"/>
      <c r="I313" s="144"/>
      <c r="J313" s="160"/>
      <c r="K313" s="6" t="str">
        <f t="shared" si="26"/>
        <v/>
      </c>
      <c r="L313" s="240" t="str">
        <f t="shared" si="30"/>
        <v/>
      </c>
      <c r="M313" s="144"/>
    </row>
    <row r="314" spans="1:14">
      <c r="B314" s="103"/>
      <c r="C314" s="103"/>
      <c r="D314" s="103"/>
      <c r="E314" s="103"/>
      <c r="G314" s="103"/>
      <c r="H314" s="103"/>
      <c r="I314" s="244"/>
      <c r="J314" s="9"/>
      <c r="K314" s="6" t="str">
        <f t="shared" si="26"/>
        <v/>
      </c>
      <c r="L314" s="240" t="str">
        <f t="shared" si="30"/>
        <v/>
      </c>
      <c r="M314" s="100"/>
    </row>
    <row r="315" spans="1:14" s="237" customFormat="1">
      <c r="B315" s="577" t="s">
        <v>989</v>
      </c>
      <c r="C315" s="577"/>
      <c r="D315" s="576" t="s">
        <v>990</v>
      </c>
      <c r="E315" s="576"/>
      <c r="F315" s="576"/>
      <c r="G315" s="576"/>
      <c r="H315" s="243" t="s">
        <v>31</v>
      </c>
      <c r="I315" s="569" t="s">
        <v>32</v>
      </c>
      <c r="J315" s="569"/>
      <c r="K315" s="569"/>
      <c r="L315" s="240" t="str">
        <f t="shared" si="30"/>
        <v/>
      </c>
    </row>
    <row r="316" spans="1:14" s="237" customFormat="1">
      <c r="B316" s="577"/>
      <c r="C316" s="577"/>
      <c r="D316" s="576"/>
      <c r="E316" s="576"/>
      <c r="F316" s="576"/>
      <c r="G316" s="576"/>
      <c r="H316" s="7">
        <f>COUNTIF(M319:M353,"東近江市")</f>
        <v>6</v>
      </c>
      <c r="I316" s="570">
        <f>(H316/RIGHT($A$343,2))</f>
        <v>0.24</v>
      </c>
      <c r="J316" s="570"/>
      <c r="K316" s="570"/>
      <c r="L316" s="240" t="str">
        <f t="shared" si="30"/>
        <v/>
      </c>
    </row>
    <row r="317" spans="1:14" s="237" customFormat="1">
      <c r="A317" s="243"/>
      <c r="B317" s="103" t="s">
        <v>991</v>
      </c>
      <c r="C317" s="103"/>
      <c r="D317" s="236"/>
      <c r="E317" s="243"/>
      <c r="F317" s="104"/>
      <c r="G317" s="243"/>
      <c r="H317" s="243"/>
      <c r="I317" s="243"/>
      <c r="J317" s="105"/>
      <c r="K317" s="6"/>
      <c r="L317" s="240" t="str">
        <f t="shared" si="30"/>
        <v/>
      </c>
      <c r="M317" s="243"/>
    </row>
    <row r="318" spans="1:14" s="237" customFormat="1">
      <c r="A318" s="243"/>
      <c r="B318" s="578" t="s">
        <v>0</v>
      </c>
      <c r="C318" s="571"/>
      <c r="D318" s="243"/>
      <c r="E318" s="243"/>
      <c r="F318" s="104"/>
      <c r="G318" s="243" t="str">
        <f t="shared" ref="G318:G338" si="31">B318&amp;C318</f>
        <v>湖東プラチナ</v>
      </c>
      <c r="H318" s="243"/>
      <c r="I318" s="243"/>
      <c r="J318" s="105"/>
      <c r="K318" s="6" t="s">
        <v>992</v>
      </c>
      <c r="L318" s="240" t="str">
        <f t="shared" si="30"/>
        <v>OK</v>
      </c>
      <c r="M318" s="243"/>
    </row>
    <row r="319" spans="1:14" s="237" customFormat="1">
      <c r="A319" s="243" t="s">
        <v>993</v>
      </c>
      <c r="B319" s="103" t="s">
        <v>1385</v>
      </c>
      <c r="C319" s="103" t="s">
        <v>1386</v>
      </c>
      <c r="D319" s="243" t="s">
        <v>1387</v>
      </c>
      <c r="E319" s="240"/>
      <c r="F319" s="104" t="str">
        <f t="shared" ref="F319:F339" si="32">A319</f>
        <v>ぷ０１</v>
      </c>
      <c r="G319" s="243" t="str">
        <f t="shared" si="31"/>
        <v>高田洋治</v>
      </c>
      <c r="H319" s="244" t="s">
        <v>1388</v>
      </c>
      <c r="I319" s="244" t="s">
        <v>48</v>
      </c>
      <c r="J319" s="190">
        <v>1942</v>
      </c>
      <c r="K319" s="6">
        <f>IF(J319="","",(2019-J319))</f>
        <v>77</v>
      </c>
      <c r="L319" s="240" t="str">
        <f t="shared" si="30"/>
        <v>OK</v>
      </c>
      <c r="M319" s="103" t="s">
        <v>398</v>
      </c>
    </row>
    <row r="320" spans="1:14" s="237" customFormat="1">
      <c r="A320" s="243" t="s">
        <v>994</v>
      </c>
      <c r="B320" s="103" t="s">
        <v>1389</v>
      </c>
      <c r="C320" s="103" t="s">
        <v>1390</v>
      </c>
      <c r="D320" s="243" t="s">
        <v>1387</v>
      </c>
      <c r="E320" s="240"/>
      <c r="F320" s="104" t="str">
        <f t="shared" si="32"/>
        <v>ぷ０２</v>
      </c>
      <c r="G320" s="243" t="str">
        <f t="shared" si="31"/>
        <v>中野哲也</v>
      </c>
      <c r="H320" s="244" t="s">
        <v>1388</v>
      </c>
      <c r="I320" s="244" t="s">
        <v>48</v>
      </c>
      <c r="J320" s="190">
        <v>1947</v>
      </c>
      <c r="K320" s="6">
        <f t="shared" ref="K320:K343" si="33">IF(J320="","",(2019-J320))</f>
        <v>72</v>
      </c>
      <c r="L320" s="240" t="str">
        <f t="shared" si="30"/>
        <v>OK</v>
      </c>
      <c r="M320" s="103" t="s">
        <v>398</v>
      </c>
    </row>
    <row r="321" spans="1:13" s="237" customFormat="1">
      <c r="A321" s="243" t="s">
        <v>1391</v>
      </c>
      <c r="B321" s="103" t="s">
        <v>1392</v>
      </c>
      <c r="C321" s="103" t="s">
        <v>1393</v>
      </c>
      <c r="D321" s="243" t="s">
        <v>1387</v>
      </c>
      <c r="E321" s="240"/>
      <c r="F321" s="104" t="str">
        <f t="shared" si="32"/>
        <v>ぷ０３</v>
      </c>
      <c r="G321" s="243" t="str">
        <f t="shared" si="31"/>
        <v>羽田昭夫</v>
      </c>
      <c r="H321" s="244" t="s">
        <v>1388</v>
      </c>
      <c r="I321" s="244" t="s">
        <v>48</v>
      </c>
      <c r="J321" s="190">
        <v>1943</v>
      </c>
      <c r="K321" s="6">
        <f t="shared" si="33"/>
        <v>76</v>
      </c>
      <c r="L321" s="240" t="str">
        <f t="shared" si="30"/>
        <v>OK</v>
      </c>
      <c r="M321" s="143" t="s">
        <v>459</v>
      </c>
    </row>
    <row r="322" spans="1:13" s="237" customFormat="1">
      <c r="A322" s="243" t="s">
        <v>1394</v>
      </c>
      <c r="B322" s="103" t="s">
        <v>1395</v>
      </c>
      <c r="C322" s="103" t="s">
        <v>1396</v>
      </c>
      <c r="D322" s="243" t="s">
        <v>1387</v>
      </c>
      <c r="E322" s="240"/>
      <c r="F322" s="104" t="str">
        <f t="shared" si="32"/>
        <v>ぷ０４</v>
      </c>
      <c r="G322" s="243" t="str">
        <f t="shared" si="31"/>
        <v>藤本昌彦</v>
      </c>
      <c r="H322" s="244" t="s">
        <v>1388</v>
      </c>
      <c r="I322" s="244" t="s">
        <v>48</v>
      </c>
      <c r="J322" s="190">
        <v>1939</v>
      </c>
      <c r="K322" s="6">
        <f t="shared" si="33"/>
        <v>80</v>
      </c>
      <c r="L322" s="240" t="str">
        <f t="shared" si="30"/>
        <v>OK</v>
      </c>
      <c r="M322" s="103" t="s">
        <v>398</v>
      </c>
    </row>
    <row r="323" spans="1:13" s="237" customFormat="1">
      <c r="A323" s="243" t="s">
        <v>1397</v>
      </c>
      <c r="B323" s="103" t="s">
        <v>1398</v>
      </c>
      <c r="C323" s="103" t="s">
        <v>1051</v>
      </c>
      <c r="D323" s="243" t="s">
        <v>1387</v>
      </c>
      <c r="E323" s="240"/>
      <c r="F323" s="104" t="str">
        <f t="shared" si="32"/>
        <v>ぷ０５</v>
      </c>
      <c r="G323" s="243" t="str">
        <f t="shared" si="31"/>
        <v>安田和彦</v>
      </c>
      <c r="H323" s="244" t="s">
        <v>1388</v>
      </c>
      <c r="I323" s="244" t="s">
        <v>48</v>
      </c>
      <c r="J323" s="190">
        <v>1945</v>
      </c>
      <c r="K323" s="6">
        <f t="shared" si="33"/>
        <v>74</v>
      </c>
      <c r="L323" s="240" t="str">
        <f t="shared" si="30"/>
        <v>OK</v>
      </c>
      <c r="M323" s="103" t="s">
        <v>398</v>
      </c>
    </row>
    <row r="324" spans="1:13" s="237" customFormat="1">
      <c r="A324" s="243" t="s">
        <v>1399</v>
      </c>
      <c r="B324" s="103" t="s">
        <v>1400</v>
      </c>
      <c r="C324" s="103" t="s">
        <v>1401</v>
      </c>
      <c r="D324" s="243" t="s">
        <v>1387</v>
      </c>
      <c r="E324" s="240"/>
      <c r="F324" s="104" t="str">
        <f t="shared" si="32"/>
        <v>ぷ０６</v>
      </c>
      <c r="G324" s="243" t="str">
        <f t="shared" si="31"/>
        <v>吉田知司</v>
      </c>
      <c r="H324" s="244" t="s">
        <v>1388</v>
      </c>
      <c r="I324" s="244" t="s">
        <v>48</v>
      </c>
      <c r="J324" s="190">
        <v>1948</v>
      </c>
      <c r="K324" s="6">
        <f t="shared" si="33"/>
        <v>71</v>
      </c>
      <c r="L324" s="240" t="str">
        <f t="shared" si="30"/>
        <v>OK</v>
      </c>
      <c r="M324" s="125" t="s">
        <v>9</v>
      </c>
    </row>
    <row r="325" spans="1:13" s="237" customFormat="1">
      <c r="A325" s="243" t="s">
        <v>1402</v>
      </c>
      <c r="B325" s="103" t="s">
        <v>399</v>
      </c>
      <c r="C325" s="103" t="s">
        <v>1403</v>
      </c>
      <c r="D325" s="243" t="s">
        <v>1387</v>
      </c>
      <c r="E325" s="243"/>
      <c r="F325" s="104" t="str">
        <f t="shared" si="32"/>
        <v>ぷ０７</v>
      </c>
      <c r="G325" s="243" t="str">
        <f t="shared" si="31"/>
        <v>山田直八</v>
      </c>
      <c r="H325" s="244" t="s">
        <v>1388</v>
      </c>
      <c r="I325" s="244" t="s">
        <v>48</v>
      </c>
      <c r="J325" s="190">
        <v>1972</v>
      </c>
      <c r="K325" s="6">
        <f t="shared" si="33"/>
        <v>47</v>
      </c>
      <c r="L325" s="240" t="str">
        <f t="shared" si="30"/>
        <v>OK</v>
      </c>
      <c r="M325" s="103" t="s">
        <v>503</v>
      </c>
    </row>
    <row r="326" spans="1:13" s="237" customFormat="1">
      <c r="A326" s="243" t="s">
        <v>1404</v>
      </c>
      <c r="B326" s="103" t="s">
        <v>1405</v>
      </c>
      <c r="C326" s="103" t="s">
        <v>1406</v>
      </c>
      <c r="D326" s="243" t="s">
        <v>1387</v>
      </c>
      <c r="E326" s="243"/>
      <c r="F326" s="104" t="str">
        <f t="shared" si="32"/>
        <v>ぷ０８</v>
      </c>
      <c r="G326" s="243" t="str">
        <f t="shared" si="31"/>
        <v>新屋正男</v>
      </c>
      <c r="H326" s="244" t="s">
        <v>1388</v>
      </c>
      <c r="I326" s="244" t="s">
        <v>48</v>
      </c>
      <c r="J326" s="190">
        <v>1943</v>
      </c>
      <c r="K326" s="6">
        <f t="shared" si="33"/>
        <v>76</v>
      </c>
      <c r="L326" s="240" t="str">
        <f t="shared" si="30"/>
        <v>OK</v>
      </c>
      <c r="M326" s="103" t="s">
        <v>398</v>
      </c>
    </row>
    <row r="327" spans="1:13" s="237" customFormat="1">
      <c r="A327" s="243" t="s">
        <v>1407</v>
      </c>
      <c r="B327" s="103" t="s">
        <v>1052</v>
      </c>
      <c r="C327" s="103" t="s">
        <v>1408</v>
      </c>
      <c r="D327" s="243" t="s">
        <v>1387</v>
      </c>
      <c r="E327" s="243"/>
      <c r="F327" s="104" t="str">
        <f t="shared" si="32"/>
        <v>ぷ０９</v>
      </c>
      <c r="G327" s="243" t="str">
        <f t="shared" si="31"/>
        <v>青木保憲</v>
      </c>
      <c r="H327" s="244" t="s">
        <v>1388</v>
      </c>
      <c r="I327" s="244" t="s">
        <v>48</v>
      </c>
      <c r="J327" s="190">
        <v>1949</v>
      </c>
      <c r="K327" s="6">
        <f t="shared" si="33"/>
        <v>70</v>
      </c>
      <c r="L327" s="240" t="str">
        <f t="shared" si="30"/>
        <v>OK</v>
      </c>
      <c r="M327" s="103" t="s">
        <v>398</v>
      </c>
    </row>
    <row r="328" spans="1:13" s="237" customFormat="1">
      <c r="A328" s="243" t="s">
        <v>1409</v>
      </c>
      <c r="B328" s="103" t="s">
        <v>437</v>
      </c>
      <c r="C328" s="103" t="s">
        <v>1410</v>
      </c>
      <c r="D328" s="243" t="s">
        <v>1387</v>
      </c>
      <c r="E328" s="243"/>
      <c r="F328" s="104" t="str">
        <f t="shared" si="32"/>
        <v>ぷ１０</v>
      </c>
      <c r="G328" s="243" t="str">
        <f t="shared" si="31"/>
        <v>谷口一男</v>
      </c>
      <c r="H328" s="244" t="s">
        <v>1388</v>
      </c>
      <c r="I328" s="244" t="s">
        <v>48</v>
      </c>
      <c r="J328" s="191">
        <v>1953</v>
      </c>
      <c r="K328" s="6">
        <f t="shared" si="33"/>
        <v>66</v>
      </c>
      <c r="L328" s="240" t="str">
        <f t="shared" si="30"/>
        <v>OK</v>
      </c>
      <c r="M328" s="140" t="s">
        <v>428</v>
      </c>
    </row>
    <row r="329" spans="1:13" s="237" customFormat="1">
      <c r="A329" s="243" t="s">
        <v>1411</v>
      </c>
      <c r="B329" s="192" t="s">
        <v>1412</v>
      </c>
      <c r="C329" s="192" t="s">
        <v>1413</v>
      </c>
      <c r="D329" s="243" t="s">
        <v>1387</v>
      </c>
      <c r="E329" s="240"/>
      <c r="F329" s="104" t="str">
        <f t="shared" si="32"/>
        <v>ぷ１１</v>
      </c>
      <c r="G329" s="243" t="str">
        <f t="shared" si="31"/>
        <v>小柳寛明</v>
      </c>
      <c r="H329" s="244" t="s">
        <v>1388</v>
      </c>
      <c r="I329" s="244" t="s">
        <v>48</v>
      </c>
      <c r="J329" s="190">
        <v>1943</v>
      </c>
      <c r="K329" s="6">
        <f t="shared" si="33"/>
        <v>76</v>
      </c>
      <c r="L329" s="240" t="str">
        <f t="shared" si="30"/>
        <v>OK</v>
      </c>
      <c r="M329" s="103" t="s">
        <v>398</v>
      </c>
    </row>
    <row r="330" spans="1:13" s="237" customFormat="1">
      <c r="A330" s="243" t="s">
        <v>1414</v>
      </c>
      <c r="B330" s="243" t="s">
        <v>1415</v>
      </c>
      <c r="C330" s="243" t="s">
        <v>1416</v>
      </c>
      <c r="D330" s="243" t="s">
        <v>1387</v>
      </c>
      <c r="E330" s="240"/>
      <c r="F330" s="104" t="str">
        <f t="shared" si="32"/>
        <v>ぷ１２</v>
      </c>
      <c r="G330" s="243" t="str">
        <f t="shared" si="31"/>
        <v>関塚清茂</v>
      </c>
      <c r="H330" s="244" t="s">
        <v>1388</v>
      </c>
      <c r="I330" s="244" t="s">
        <v>48</v>
      </c>
      <c r="J330" s="190">
        <v>1936</v>
      </c>
      <c r="K330" s="6">
        <f t="shared" si="33"/>
        <v>83</v>
      </c>
      <c r="L330" s="240" t="str">
        <f t="shared" si="30"/>
        <v>OK</v>
      </c>
      <c r="M330" s="103" t="s">
        <v>398</v>
      </c>
    </row>
    <row r="331" spans="1:13" s="237" customFormat="1">
      <c r="A331" s="243" t="s">
        <v>1417</v>
      </c>
      <c r="B331" s="243" t="s">
        <v>1418</v>
      </c>
      <c r="C331" s="243" t="s">
        <v>1419</v>
      </c>
      <c r="D331" s="243" t="s">
        <v>1387</v>
      </c>
      <c r="E331" s="240"/>
      <c r="F331" s="104" t="str">
        <f t="shared" si="32"/>
        <v>ぷ１３</v>
      </c>
      <c r="G331" s="243" t="str">
        <f t="shared" si="31"/>
        <v>早川浩</v>
      </c>
      <c r="H331" s="244" t="s">
        <v>1388</v>
      </c>
      <c r="I331" s="244" t="s">
        <v>48</v>
      </c>
      <c r="J331" s="190">
        <v>1951</v>
      </c>
      <c r="K331" s="6">
        <f t="shared" si="33"/>
        <v>68</v>
      </c>
      <c r="L331" s="240" t="str">
        <f t="shared" si="30"/>
        <v>OK</v>
      </c>
      <c r="M331" s="243" t="s">
        <v>459</v>
      </c>
    </row>
    <row r="332" spans="1:13" s="237" customFormat="1">
      <c r="A332" s="243" t="s">
        <v>1420</v>
      </c>
      <c r="B332" s="100" t="s">
        <v>1421</v>
      </c>
      <c r="C332" s="100" t="s">
        <v>1422</v>
      </c>
      <c r="D332" s="243" t="s">
        <v>1387</v>
      </c>
      <c r="E332" s="240"/>
      <c r="F332" s="104" t="str">
        <f t="shared" si="32"/>
        <v>ぷ１４</v>
      </c>
      <c r="G332" s="243" t="str">
        <f t="shared" si="31"/>
        <v>堀部品子</v>
      </c>
      <c r="H332" s="244" t="s">
        <v>1388</v>
      </c>
      <c r="I332" s="145" t="s">
        <v>42</v>
      </c>
      <c r="J332" s="190">
        <v>1951</v>
      </c>
      <c r="K332" s="6">
        <f t="shared" si="33"/>
        <v>68</v>
      </c>
      <c r="L332" s="240" t="str">
        <f t="shared" si="30"/>
        <v>OK</v>
      </c>
      <c r="M332" s="125" t="s">
        <v>9</v>
      </c>
    </row>
    <row r="333" spans="1:13" s="237" customFormat="1">
      <c r="A333" s="243" t="s">
        <v>1423</v>
      </c>
      <c r="B333" s="100" t="s">
        <v>1424</v>
      </c>
      <c r="C333" s="100" t="s">
        <v>1425</v>
      </c>
      <c r="D333" s="243" t="s">
        <v>1387</v>
      </c>
      <c r="E333" s="240"/>
      <c r="F333" s="104" t="str">
        <f t="shared" si="32"/>
        <v>ぷ１５</v>
      </c>
      <c r="G333" s="243" t="str">
        <f t="shared" si="31"/>
        <v>森谷洋子</v>
      </c>
      <c r="H333" s="244" t="s">
        <v>1388</v>
      </c>
      <c r="I333" s="145" t="s">
        <v>42</v>
      </c>
      <c r="J333" s="190">
        <v>1951</v>
      </c>
      <c r="K333" s="6">
        <f t="shared" si="33"/>
        <v>68</v>
      </c>
      <c r="L333" s="240" t="str">
        <f t="shared" si="30"/>
        <v>OK</v>
      </c>
      <c r="M333" s="103" t="s">
        <v>503</v>
      </c>
    </row>
    <row r="334" spans="1:13" s="237" customFormat="1">
      <c r="A334" s="243" t="s">
        <v>1426</v>
      </c>
      <c r="B334" s="100" t="s">
        <v>1427</v>
      </c>
      <c r="C334" s="100" t="s">
        <v>1428</v>
      </c>
      <c r="D334" s="243" t="s">
        <v>1387</v>
      </c>
      <c r="E334" s="240"/>
      <c r="F334" s="104" t="str">
        <f t="shared" si="32"/>
        <v>ぷ１６</v>
      </c>
      <c r="G334" s="243" t="str">
        <f t="shared" si="31"/>
        <v>田邉俊子</v>
      </c>
      <c r="H334" s="244" t="s">
        <v>1388</v>
      </c>
      <c r="I334" s="145" t="s">
        <v>42</v>
      </c>
      <c r="J334" s="190">
        <v>1958</v>
      </c>
      <c r="K334" s="6">
        <f t="shared" si="33"/>
        <v>61</v>
      </c>
      <c r="L334" s="240" t="str">
        <f t="shared" si="30"/>
        <v>OK</v>
      </c>
      <c r="M334" s="103" t="s">
        <v>428</v>
      </c>
    </row>
    <row r="335" spans="1:13" s="237" customFormat="1">
      <c r="A335" s="243" t="s">
        <v>1429</v>
      </c>
      <c r="B335" s="243" t="s">
        <v>1430</v>
      </c>
      <c r="C335" s="243" t="s">
        <v>1431</v>
      </c>
      <c r="D335" s="243" t="s">
        <v>1387</v>
      </c>
      <c r="E335" s="240"/>
      <c r="F335" s="104" t="str">
        <f t="shared" si="32"/>
        <v>ぷ１７</v>
      </c>
      <c r="G335" s="243" t="str">
        <f t="shared" si="31"/>
        <v>堀川敬児</v>
      </c>
      <c r="H335" s="244" t="s">
        <v>1388</v>
      </c>
      <c r="I335" s="244" t="s">
        <v>48</v>
      </c>
      <c r="J335" s="190">
        <v>1952</v>
      </c>
      <c r="K335" s="6">
        <f t="shared" si="33"/>
        <v>67</v>
      </c>
      <c r="L335" s="240" t="str">
        <f t="shared" si="30"/>
        <v>OK</v>
      </c>
      <c r="M335" s="103" t="s">
        <v>398</v>
      </c>
    </row>
    <row r="336" spans="1:13" s="237" customFormat="1">
      <c r="A336" s="243" t="s">
        <v>1432</v>
      </c>
      <c r="B336" s="100" t="s">
        <v>1433</v>
      </c>
      <c r="C336" s="100" t="s">
        <v>1434</v>
      </c>
      <c r="D336" s="243" t="s">
        <v>1387</v>
      </c>
      <c r="F336" s="104" t="str">
        <f t="shared" si="32"/>
        <v>ぷ１８</v>
      </c>
      <c r="G336" s="243" t="str">
        <f t="shared" si="31"/>
        <v>本池清子</v>
      </c>
      <c r="H336" s="244" t="s">
        <v>1388</v>
      </c>
      <c r="I336" s="145" t="s">
        <v>42</v>
      </c>
      <c r="J336" s="190">
        <v>1967</v>
      </c>
      <c r="K336" s="6">
        <f t="shared" si="33"/>
        <v>52</v>
      </c>
      <c r="L336" s="240" t="str">
        <f t="shared" si="30"/>
        <v>OK</v>
      </c>
      <c r="M336" s="103" t="s">
        <v>539</v>
      </c>
    </row>
    <row r="337" spans="1:13" s="237" customFormat="1">
      <c r="A337" s="243" t="s">
        <v>1435</v>
      </c>
      <c r="B337" s="100" t="s">
        <v>399</v>
      </c>
      <c r="C337" s="100" t="s">
        <v>1436</v>
      </c>
      <c r="D337" s="243" t="s">
        <v>1387</v>
      </c>
      <c r="F337" s="104" t="str">
        <f t="shared" si="32"/>
        <v>ぷ１９</v>
      </c>
      <c r="G337" s="243" t="str">
        <f t="shared" si="31"/>
        <v>山田晶枝</v>
      </c>
      <c r="H337" s="244" t="s">
        <v>1388</v>
      </c>
      <c r="I337" s="145" t="s">
        <v>42</v>
      </c>
      <c r="J337" s="190">
        <v>1972</v>
      </c>
      <c r="K337" s="6">
        <f t="shared" si="33"/>
        <v>47</v>
      </c>
      <c r="L337" s="240" t="str">
        <f t="shared" si="30"/>
        <v>OK</v>
      </c>
      <c r="M337" s="103" t="s">
        <v>503</v>
      </c>
    </row>
    <row r="338" spans="1:13" s="237" customFormat="1">
      <c r="A338" s="243" t="s">
        <v>1437</v>
      </c>
      <c r="B338" s="140" t="s">
        <v>1438</v>
      </c>
      <c r="C338" s="140" t="s">
        <v>1439</v>
      </c>
      <c r="D338" s="140" t="s">
        <v>1387</v>
      </c>
      <c r="E338" s="140"/>
      <c r="F338" s="140" t="str">
        <f t="shared" si="32"/>
        <v>ぷ２０</v>
      </c>
      <c r="G338" s="140" t="str">
        <f t="shared" si="31"/>
        <v>鶴田進</v>
      </c>
      <c r="H338" s="140" t="s">
        <v>1388</v>
      </c>
      <c r="I338" s="140" t="s">
        <v>48</v>
      </c>
      <c r="J338" s="191">
        <v>1950</v>
      </c>
      <c r="K338" s="6">
        <f t="shared" si="33"/>
        <v>69</v>
      </c>
      <c r="L338" s="240" t="str">
        <f t="shared" si="30"/>
        <v>OK</v>
      </c>
      <c r="M338" s="140" t="s">
        <v>398</v>
      </c>
    </row>
    <row r="339" spans="1:13" s="237" customFormat="1">
      <c r="A339" s="243" t="s">
        <v>1440</v>
      </c>
      <c r="B339" s="196" t="s">
        <v>1441</v>
      </c>
      <c r="C339" s="196" t="s">
        <v>1442</v>
      </c>
      <c r="D339" s="140" t="s">
        <v>1387</v>
      </c>
      <c r="E339" s="193"/>
      <c r="F339" s="140" t="str">
        <f t="shared" si="32"/>
        <v>ぷ２１</v>
      </c>
      <c r="G339" s="192" t="s">
        <v>1443</v>
      </c>
      <c r="H339" s="140" t="s">
        <v>1388</v>
      </c>
      <c r="I339" s="145" t="s">
        <v>42</v>
      </c>
      <c r="J339" s="191">
        <v>1948</v>
      </c>
      <c r="K339" s="6">
        <f t="shared" si="33"/>
        <v>71</v>
      </c>
      <c r="L339" s="240" t="str">
        <f t="shared" si="30"/>
        <v>OK</v>
      </c>
      <c r="M339" s="194" t="s">
        <v>9</v>
      </c>
    </row>
    <row r="340" spans="1:13" s="237" customFormat="1" ht="15" customHeight="1">
      <c r="A340" s="243" t="s">
        <v>1444</v>
      </c>
      <c r="B340" s="192" t="s">
        <v>1445</v>
      </c>
      <c r="C340" s="192" t="s">
        <v>1446</v>
      </c>
      <c r="D340" s="140" t="s">
        <v>1387</v>
      </c>
      <c r="F340" s="140" t="s">
        <v>1447</v>
      </c>
      <c r="G340" s="192" t="s">
        <v>1448</v>
      </c>
      <c r="H340" s="140" t="s">
        <v>1388</v>
      </c>
      <c r="I340" s="140" t="s">
        <v>48</v>
      </c>
      <c r="J340" s="191">
        <v>1955</v>
      </c>
      <c r="K340" s="6">
        <f t="shared" si="33"/>
        <v>64</v>
      </c>
      <c r="L340" s="240" t="str">
        <f t="shared" si="30"/>
        <v>OK</v>
      </c>
      <c r="M340" s="194" t="s">
        <v>9</v>
      </c>
    </row>
    <row r="341" spans="1:13" s="242" customFormat="1" ht="14.1" customHeight="1">
      <c r="A341" s="243" t="s">
        <v>1449</v>
      </c>
      <c r="B341" s="242" t="s">
        <v>1450</v>
      </c>
      <c r="C341" s="242" t="s">
        <v>1451</v>
      </c>
      <c r="D341" s="140" t="s">
        <v>1387</v>
      </c>
      <c r="F341" s="242" t="s">
        <v>1452</v>
      </c>
      <c r="G341" s="242" t="s">
        <v>1453</v>
      </c>
      <c r="H341" s="140" t="s">
        <v>1388</v>
      </c>
      <c r="I341" s="140" t="s">
        <v>48</v>
      </c>
      <c r="J341" s="176">
        <v>1955</v>
      </c>
      <c r="K341" s="6">
        <f t="shared" si="33"/>
        <v>64</v>
      </c>
      <c r="L341" s="240" t="str">
        <f t="shared" si="30"/>
        <v>OK</v>
      </c>
      <c r="M341" s="194" t="s">
        <v>9</v>
      </c>
    </row>
    <row r="342" spans="1:13" s="242" customFormat="1" ht="18" customHeight="1">
      <c r="A342" s="243" t="s">
        <v>1454</v>
      </c>
      <c r="B342" s="242" t="s">
        <v>1441</v>
      </c>
      <c r="C342" s="242" t="s">
        <v>1455</v>
      </c>
      <c r="D342" s="140" t="s">
        <v>1387</v>
      </c>
      <c r="F342" s="242" t="s">
        <v>1456</v>
      </c>
      <c r="G342" s="242" t="s">
        <v>1457</v>
      </c>
      <c r="H342" s="140" t="s">
        <v>1388</v>
      </c>
      <c r="I342" s="140" t="s">
        <v>48</v>
      </c>
      <c r="J342" s="176">
        <v>1948</v>
      </c>
      <c r="K342" s="6">
        <f t="shared" si="33"/>
        <v>71</v>
      </c>
      <c r="L342" s="240" t="str">
        <f t="shared" si="30"/>
        <v>OK</v>
      </c>
      <c r="M342" s="194" t="s">
        <v>9</v>
      </c>
    </row>
    <row r="343" spans="1:13" s="242" customFormat="1">
      <c r="A343" s="243" t="s">
        <v>1458</v>
      </c>
      <c r="B343" s="158" t="s">
        <v>1415</v>
      </c>
      <c r="C343" s="158" t="s">
        <v>1459</v>
      </c>
      <c r="D343" s="242" t="s">
        <v>1387</v>
      </c>
      <c r="F343" s="242" t="s">
        <v>1460</v>
      </c>
      <c r="G343" s="242" t="s">
        <v>1461</v>
      </c>
      <c r="H343" s="242" t="s">
        <v>1388</v>
      </c>
      <c r="I343" s="158" t="s">
        <v>42</v>
      </c>
      <c r="J343" s="176">
        <v>1945</v>
      </c>
      <c r="K343" s="6">
        <f t="shared" si="33"/>
        <v>74</v>
      </c>
      <c r="L343" s="240" t="str">
        <f t="shared" si="30"/>
        <v>OK</v>
      </c>
      <c r="M343" s="143" t="s">
        <v>398</v>
      </c>
    </row>
    <row r="344" spans="1:13" s="237" customFormat="1" ht="15" customHeight="1">
      <c r="A344" s="242" t="s">
        <v>1462</v>
      </c>
      <c r="B344" s="242" t="s">
        <v>1463</v>
      </c>
      <c r="C344" s="242" t="s">
        <v>1464</v>
      </c>
      <c r="D344" s="242" t="s">
        <v>1387</v>
      </c>
      <c r="E344" s="242"/>
      <c r="F344" s="242" t="s">
        <v>1465</v>
      </c>
      <c r="G344" s="242" t="s">
        <v>1466</v>
      </c>
      <c r="H344" s="242" t="s">
        <v>1388</v>
      </c>
      <c r="I344" s="242" t="s">
        <v>48</v>
      </c>
      <c r="J344" s="176">
        <v>1953</v>
      </c>
      <c r="K344" s="242">
        <v>66</v>
      </c>
      <c r="L344" s="242" t="s">
        <v>1153</v>
      </c>
      <c r="M344" s="242" t="s">
        <v>398</v>
      </c>
    </row>
    <row r="345" spans="1:13" s="237" customFormat="1" ht="15" customHeight="1">
      <c r="A345" s="242" t="s">
        <v>1467</v>
      </c>
      <c r="B345" s="242" t="s">
        <v>1468</v>
      </c>
      <c r="C345" s="242" t="s">
        <v>1406</v>
      </c>
      <c r="D345" s="242" t="s">
        <v>1387</v>
      </c>
      <c r="E345" s="242"/>
      <c r="F345" s="242" t="s">
        <v>1467</v>
      </c>
      <c r="G345" s="242" t="s">
        <v>1469</v>
      </c>
      <c r="H345" s="242" t="s">
        <v>1388</v>
      </c>
      <c r="I345" s="242" t="s">
        <v>48</v>
      </c>
      <c r="J345" s="176">
        <v>1949</v>
      </c>
      <c r="K345" s="242">
        <v>70</v>
      </c>
      <c r="L345" s="242" t="s">
        <v>1153</v>
      </c>
      <c r="M345" s="242" t="s">
        <v>432</v>
      </c>
    </row>
    <row r="346" spans="1:13" s="237" customFormat="1">
      <c r="A346" s="140"/>
      <c r="B346" s="140"/>
      <c r="C346" s="140"/>
      <c r="D346" s="140"/>
      <c r="E346" s="140"/>
      <c r="F346" s="140"/>
      <c r="G346" s="243"/>
      <c r="H346" s="140"/>
      <c r="I346" s="140"/>
      <c r="J346" s="191"/>
      <c r="K346" s="105"/>
      <c r="L346" s="104"/>
      <c r="M346" s="140"/>
    </row>
    <row r="347" spans="1:13" s="237" customFormat="1">
      <c r="A347" s="140"/>
      <c r="B347" s="194"/>
      <c r="C347" s="194"/>
      <c r="D347" s="140"/>
      <c r="E347" s="140"/>
      <c r="F347" s="140"/>
      <c r="G347" s="243"/>
      <c r="H347" s="140"/>
      <c r="I347" s="145"/>
      <c r="J347" s="191"/>
      <c r="K347" s="105"/>
      <c r="L347" s="104"/>
      <c r="M347" s="140"/>
    </row>
    <row r="348" spans="1:13" s="237" customFormat="1">
      <c r="A348" s="140"/>
      <c r="B348" s="194"/>
      <c r="C348" s="194"/>
      <c r="D348" s="140"/>
      <c r="E348" s="140"/>
      <c r="F348" s="140"/>
      <c r="G348" s="243"/>
      <c r="H348" s="140"/>
      <c r="I348" s="145"/>
      <c r="J348" s="191"/>
      <c r="K348" s="105"/>
      <c r="L348" s="104"/>
      <c r="M348" s="140"/>
    </row>
    <row r="349" spans="1:13" s="237" customFormat="1">
      <c r="A349" s="140"/>
      <c r="B349" s="194"/>
      <c r="C349" s="194"/>
      <c r="D349" s="140"/>
      <c r="E349" s="140"/>
      <c r="F349" s="140"/>
      <c r="G349" s="243"/>
      <c r="H349" s="140"/>
      <c r="I349" s="195"/>
      <c r="J349" s="191"/>
      <c r="K349" s="105"/>
      <c r="L349" s="104"/>
      <c r="M349" s="140"/>
    </row>
    <row r="350" spans="1:13" s="237" customFormat="1">
      <c r="A350" s="140"/>
      <c r="B350" s="140"/>
      <c r="C350" s="140"/>
      <c r="D350" s="140"/>
      <c r="E350" s="140"/>
      <c r="F350" s="140"/>
      <c r="G350" s="243"/>
      <c r="H350" s="140"/>
      <c r="I350" s="140"/>
      <c r="J350" s="191"/>
      <c r="K350" s="105"/>
      <c r="L350" s="104"/>
      <c r="M350" s="140"/>
    </row>
    <row r="351" spans="1:13" s="237" customFormat="1">
      <c r="A351" s="140"/>
      <c r="B351" s="192"/>
      <c r="C351" s="192"/>
      <c r="D351" s="140"/>
      <c r="E351" s="193"/>
      <c r="F351" s="140"/>
      <c r="G351" s="243"/>
      <c r="H351" s="140"/>
      <c r="I351" s="140"/>
      <c r="J351" s="191"/>
      <c r="K351" s="105"/>
      <c r="L351" s="104"/>
      <c r="M351" s="194"/>
    </row>
    <row r="352" spans="1:13" s="237" customFormat="1">
      <c r="A352" s="140"/>
      <c r="B352" s="196"/>
      <c r="C352" s="196"/>
      <c r="D352" s="140"/>
      <c r="E352" s="193"/>
      <c r="F352" s="140"/>
      <c r="G352" s="243"/>
      <c r="H352" s="140"/>
      <c r="I352" s="145"/>
      <c r="J352" s="191"/>
      <c r="K352" s="105"/>
      <c r="L352" s="104"/>
      <c r="M352" s="194"/>
    </row>
    <row r="353" spans="1:14" s="237" customFormat="1">
      <c r="A353" s="140"/>
      <c r="B353" s="192"/>
      <c r="C353" s="192"/>
      <c r="D353" s="140"/>
      <c r="F353" s="140"/>
      <c r="G353" s="243"/>
      <c r="H353" s="140"/>
      <c r="I353" s="140"/>
      <c r="J353" s="191"/>
      <c r="K353" s="105"/>
      <c r="L353" s="104"/>
      <c r="M353" s="140"/>
    </row>
    <row r="354" spans="1:14" s="237" customFormat="1">
      <c r="A354" s="140"/>
      <c r="B354" s="192"/>
      <c r="C354" s="192"/>
      <c r="D354" s="140"/>
      <c r="F354" s="140"/>
      <c r="G354" s="243"/>
      <c r="H354" s="140"/>
      <c r="I354" s="140"/>
      <c r="J354" s="141"/>
      <c r="K354" s="142"/>
      <c r="L354" s="104"/>
      <c r="M354" s="140"/>
    </row>
    <row r="355" spans="1:14" s="237" customFormat="1">
      <c r="A355" s="140"/>
      <c r="B355" s="192"/>
      <c r="C355" s="192"/>
      <c r="D355" s="140"/>
      <c r="F355" s="140"/>
      <c r="G355" s="140"/>
      <c r="H355" s="140"/>
      <c r="I355" s="140"/>
      <c r="J355" s="141"/>
      <c r="K355" s="142"/>
      <c r="L355" s="140"/>
      <c r="M355" s="140"/>
    </row>
    <row r="356" spans="1:14" s="237" customFormat="1">
      <c r="A356" s="243"/>
      <c r="B356" s="575" t="s">
        <v>1470</v>
      </c>
      <c r="C356" s="575"/>
      <c r="D356" s="575"/>
      <c r="E356" s="580" t="s">
        <v>1471</v>
      </c>
      <c r="F356" s="580"/>
      <c r="G356" s="580"/>
      <c r="H356" s="580"/>
      <c r="I356" s="143" t="s">
        <v>31</v>
      </c>
      <c r="J356" s="197"/>
      <c r="K356" s="197"/>
      <c r="L356" s="143" t="s">
        <v>32</v>
      </c>
      <c r="M356" s="143"/>
      <c r="N356" s="100"/>
    </row>
    <row r="357" spans="1:14" s="237" customFormat="1">
      <c r="A357" s="243"/>
      <c r="B357" s="575"/>
      <c r="C357" s="575"/>
      <c r="D357" s="575"/>
      <c r="E357" s="580"/>
      <c r="F357" s="580"/>
      <c r="G357" s="580"/>
      <c r="H357" s="580"/>
      <c r="I357" s="575">
        <f>COUNTIF($M$361:$M$368,"東近江市")</f>
        <v>1</v>
      </c>
      <c r="J357" s="575">
        <f>COUNTIF($M$322:$M$351,"東近江市")</f>
        <v>6</v>
      </c>
      <c r="K357" s="197"/>
      <c r="L357" s="582">
        <f>(I357/RIGHT(A368,2))</f>
        <v>0.125</v>
      </c>
      <c r="M357" s="582">
        <f>(L357/RIGHT(F393,2))</f>
        <v>7.8125E-3</v>
      </c>
      <c r="N357" s="100"/>
    </row>
    <row r="358" spans="1:14">
      <c r="B358" s="103" t="s">
        <v>667</v>
      </c>
      <c r="C358" s="103"/>
      <c r="D358" s="236" t="s">
        <v>7</v>
      </c>
      <c r="E358" s="242"/>
      <c r="J358" s="243"/>
      <c r="K358" s="243"/>
    </row>
    <row r="359" spans="1:14">
      <c r="B359" s="571" t="s">
        <v>668</v>
      </c>
      <c r="C359" s="571"/>
      <c r="D359" s="243" t="s">
        <v>8</v>
      </c>
      <c r="E359" s="242"/>
      <c r="F359" s="242"/>
      <c r="G359" s="242"/>
      <c r="H359" s="7"/>
      <c r="I359" s="8"/>
      <c r="J359" s="8"/>
      <c r="K359" s="8"/>
      <c r="L359" s="104"/>
    </row>
    <row r="360" spans="1:14">
      <c r="B360" s="103"/>
      <c r="C360" s="103"/>
      <c r="D360" s="240"/>
      <c r="F360" s="104"/>
      <c r="K360" s="6"/>
      <c r="L360" s="104"/>
    </row>
    <row r="361" spans="1:14">
      <c r="A361" s="243" t="s">
        <v>669</v>
      </c>
      <c r="B361" s="103" t="s">
        <v>1472</v>
      </c>
      <c r="C361" s="103" t="s">
        <v>1473</v>
      </c>
      <c r="D361" s="243" t="str">
        <f>$B$358</f>
        <v>積樹T</v>
      </c>
      <c r="F361" s="104" t="str">
        <f t="shared" ref="F361:F368" si="34">A361</f>
        <v>せ０１</v>
      </c>
      <c r="G361" s="243" t="str">
        <f t="shared" ref="G361:G368" si="35">B361&amp;C361</f>
        <v>白井秀幸</v>
      </c>
      <c r="H361" s="244" t="str">
        <f>$B$359</f>
        <v>積水樹脂テニスクラブ</v>
      </c>
      <c r="I361" s="244" t="s">
        <v>48</v>
      </c>
      <c r="J361" s="9">
        <v>1988</v>
      </c>
      <c r="K361" s="6">
        <f t="shared" ref="K361:K368" si="36">IF(J361="","",(2019-J361))</f>
        <v>31</v>
      </c>
      <c r="L361" s="104" t="str">
        <f t="shared" ref="L361:L368" si="37">IF(G361="","",IF(COUNTIF($G$3:$G$676,G361)&gt;1,"2重登録","OK"))</f>
        <v>OK</v>
      </c>
      <c r="M361" s="274" t="s">
        <v>84</v>
      </c>
    </row>
    <row r="362" spans="1:14">
      <c r="A362" s="243" t="s">
        <v>670</v>
      </c>
      <c r="B362" s="143" t="s">
        <v>1474</v>
      </c>
      <c r="C362" s="143" t="s">
        <v>1475</v>
      </c>
      <c r="D362" s="243" t="str">
        <f t="shared" ref="D362:D368" si="38">$B$358</f>
        <v>積樹T</v>
      </c>
      <c r="F362" s="104" t="str">
        <f t="shared" si="34"/>
        <v>せ０２</v>
      </c>
      <c r="G362" s="243" t="str">
        <f t="shared" si="35"/>
        <v>国村昌生</v>
      </c>
      <c r="H362" s="244" t="str">
        <f t="shared" ref="H362:H368" si="39">$B$359</f>
        <v>積水樹脂テニスクラブ</v>
      </c>
      <c r="I362" s="244" t="s">
        <v>48</v>
      </c>
      <c r="J362" s="105">
        <v>1983</v>
      </c>
      <c r="K362" s="6">
        <f t="shared" si="36"/>
        <v>36</v>
      </c>
      <c r="L362" s="104" t="str">
        <f t="shared" si="37"/>
        <v>OK</v>
      </c>
      <c r="M362" s="275" t="s">
        <v>890</v>
      </c>
    </row>
    <row r="363" spans="1:14">
      <c r="A363" s="243" t="s">
        <v>671</v>
      </c>
      <c r="B363" s="103" t="s">
        <v>1476</v>
      </c>
      <c r="C363" s="103" t="s">
        <v>1477</v>
      </c>
      <c r="D363" s="243" t="str">
        <f t="shared" si="38"/>
        <v>積樹T</v>
      </c>
      <c r="F363" s="104" t="str">
        <f t="shared" si="34"/>
        <v>せ０３</v>
      </c>
      <c r="G363" s="243" t="str">
        <f t="shared" si="35"/>
        <v>上原悠</v>
      </c>
      <c r="H363" s="244" t="str">
        <f t="shared" si="39"/>
        <v>積水樹脂テニスクラブ</v>
      </c>
      <c r="I363" s="244" t="s">
        <v>48</v>
      </c>
      <c r="J363" s="9">
        <v>1983</v>
      </c>
      <c r="K363" s="6">
        <f t="shared" si="36"/>
        <v>36</v>
      </c>
      <c r="L363" s="104" t="str">
        <f>IF(G363="","",IF(COUNTIF($G$3:$G$673,G363)&gt;1,"2重登録","OK"))</f>
        <v>OK</v>
      </c>
      <c r="M363" s="125" t="s">
        <v>40</v>
      </c>
    </row>
    <row r="364" spans="1:14">
      <c r="A364" s="243" t="s">
        <v>672</v>
      </c>
      <c r="B364" s="144" t="s">
        <v>1478</v>
      </c>
      <c r="C364" s="144" t="s">
        <v>1479</v>
      </c>
      <c r="D364" s="243" t="str">
        <f t="shared" si="38"/>
        <v>積樹T</v>
      </c>
      <c r="F364" s="104" t="str">
        <f t="shared" si="34"/>
        <v>せ０４</v>
      </c>
      <c r="G364" s="243" t="str">
        <f t="shared" si="35"/>
        <v>宮崎大悟</v>
      </c>
      <c r="H364" s="244" t="str">
        <f t="shared" si="39"/>
        <v>積水樹脂テニスクラブ</v>
      </c>
      <c r="I364" s="244" t="s">
        <v>48</v>
      </c>
      <c r="J364" s="9">
        <v>1989</v>
      </c>
      <c r="K364" s="6">
        <f t="shared" si="36"/>
        <v>30</v>
      </c>
      <c r="L364" s="104" t="str">
        <f t="shared" si="37"/>
        <v>OK</v>
      </c>
      <c r="M364" s="143" t="s">
        <v>996</v>
      </c>
    </row>
    <row r="365" spans="1:14">
      <c r="A365" s="243" t="s">
        <v>673</v>
      </c>
      <c r="B365" s="144" t="s">
        <v>998</v>
      </c>
      <c r="C365" s="103" t="s">
        <v>999</v>
      </c>
      <c r="D365" s="243" t="str">
        <f t="shared" si="38"/>
        <v>積樹T</v>
      </c>
      <c r="F365" s="104" t="str">
        <f t="shared" si="34"/>
        <v>せ０５</v>
      </c>
      <c r="G365" s="243" t="str">
        <f t="shared" si="35"/>
        <v>永友康貴</v>
      </c>
      <c r="H365" s="244" t="str">
        <f t="shared" si="39"/>
        <v>積水樹脂テニスクラブ</v>
      </c>
      <c r="I365" s="244" t="s">
        <v>48</v>
      </c>
      <c r="J365" s="9">
        <v>1991</v>
      </c>
      <c r="K365" s="6">
        <f t="shared" si="36"/>
        <v>28</v>
      </c>
      <c r="L365" s="104" t="str">
        <f t="shared" si="37"/>
        <v>OK</v>
      </c>
      <c r="M365" s="143" t="s">
        <v>896</v>
      </c>
    </row>
    <row r="366" spans="1:14">
      <c r="A366" s="243" t="s">
        <v>674</v>
      </c>
      <c r="B366" s="144" t="s">
        <v>39</v>
      </c>
      <c r="C366" s="103" t="s">
        <v>997</v>
      </c>
      <c r="D366" s="243" t="str">
        <f t="shared" si="38"/>
        <v>積樹T</v>
      </c>
      <c r="F366" s="104" t="str">
        <f t="shared" si="34"/>
        <v>せ０６</v>
      </c>
      <c r="G366" s="243" t="str">
        <f t="shared" si="35"/>
        <v>清水英泰</v>
      </c>
      <c r="H366" s="244" t="str">
        <f t="shared" si="39"/>
        <v>積水樹脂テニスクラブ</v>
      </c>
      <c r="I366" s="244" t="s">
        <v>48</v>
      </c>
      <c r="J366" s="9">
        <v>1963</v>
      </c>
      <c r="K366" s="6">
        <f t="shared" si="36"/>
        <v>56</v>
      </c>
      <c r="L366" s="104" t="str">
        <f t="shared" si="37"/>
        <v>OK</v>
      </c>
      <c r="M366" s="143" t="s">
        <v>938</v>
      </c>
    </row>
    <row r="367" spans="1:14">
      <c r="A367" s="243" t="s">
        <v>1480</v>
      </c>
      <c r="B367" s="144" t="s">
        <v>1481</v>
      </c>
      <c r="C367" s="144" t="s">
        <v>1482</v>
      </c>
      <c r="D367" s="243" t="str">
        <f t="shared" si="38"/>
        <v>積樹T</v>
      </c>
      <c r="F367" s="104" t="str">
        <f t="shared" si="34"/>
        <v>せ０７</v>
      </c>
      <c r="G367" s="243" t="str">
        <f t="shared" si="35"/>
        <v>西垣学</v>
      </c>
      <c r="H367" s="244" t="str">
        <f t="shared" si="39"/>
        <v>積水樹脂テニスクラブ</v>
      </c>
      <c r="I367" s="244" t="s">
        <v>48</v>
      </c>
      <c r="J367" s="9">
        <v>1974</v>
      </c>
      <c r="K367" s="6">
        <f t="shared" si="36"/>
        <v>45</v>
      </c>
      <c r="L367" s="104" t="str">
        <f t="shared" si="37"/>
        <v>OK</v>
      </c>
      <c r="M367" s="143" t="s">
        <v>857</v>
      </c>
    </row>
    <row r="368" spans="1:14">
      <c r="A368" s="243" t="s">
        <v>675</v>
      </c>
      <c r="B368" s="144" t="s">
        <v>112</v>
      </c>
      <c r="C368" s="144" t="s">
        <v>1</v>
      </c>
      <c r="D368" s="243" t="str">
        <f t="shared" si="38"/>
        <v>積樹T</v>
      </c>
      <c r="F368" s="104" t="str">
        <f t="shared" si="34"/>
        <v>せ０８</v>
      </c>
      <c r="G368" s="243" t="str">
        <f t="shared" si="35"/>
        <v>平野和也</v>
      </c>
      <c r="H368" s="244" t="str">
        <f t="shared" si="39"/>
        <v>積水樹脂テニスクラブ</v>
      </c>
      <c r="I368" s="244" t="s">
        <v>48</v>
      </c>
      <c r="J368" s="9">
        <v>1989</v>
      </c>
      <c r="K368" s="6">
        <f t="shared" si="36"/>
        <v>30</v>
      </c>
      <c r="L368" s="104" t="str">
        <f t="shared" si="37"/>
        <v>OK</v>
      </c>
      <c r="M368" s="143" t="s">
        <v>1483</v>
      </c>
    </row>
    <row r="369" spans="1:26" s="237" customFormat="1">
      <c r="A369" s="243"/>
      <c r="B369" s="106"/>
      <c r="C369" s="107"/>
      <c r="D369" s="243"/>
      <c r="E369" s="243"/>
      <c r="F369" s="104"/>
      <c r="G369" s="243"/>
      <c r="H369" s="244"/>
      <c r="I369" s="244"/>
      <c r="J369" s="9"/>
      <c r="K369" s="6"/>
      <c r="L369" s="104"/>
      <c r="M369" s="100"/>
    </row>
    <row r="370" spans="1:26" s="237" customFormat="1">
      <c r="A370" s="243"/>
      <c r="B370" s="106"/>
      <c r="C370" s="107"/>
      <c r="D370" s="243"/>
      <c r="E370" s="243"/>
      <c r="F370" s="104"/>
      <c r="G370" s="243"/>
      <c r="H370" s="244"/>
      <c r="I370" s="244"/>
      <c r="J370" s="9"/>
      <c r="K370" s="6"/>
      <c r="L370" s="104"/>
      <c r="M370" s="100"/>
    </row>
    <row r="371" spans="1:26">
      <c r="B371" s="200"/>
      <c r="C371" s="200"/>
      <c r="D371" s="103"/>
      <c r="E371" s="144"/>
      <c r="H371" s="244"/>
      <c r="I371" s="144"/>
      <c r="J371" s="160"/>
      <c r="K371" s="201"/>
      <c r="L371" s="104"/>
    </row>
    <row r="372" spans="1:26">
      <c r="B372" s="200"/>
      <c r="C372" s="200"/>
      <c r="D372" s="103"/>
      <c r="E372" s="144"/>
      <c r="H372" s="244"/>
      <c r="I372" s="144"/>
      <c r="J372" s="160"/>
      <c r="K372" s="201"/>
      <c r="L372" s="104"/>
    </row>
    <row r="373" spans="1:26">
      <c r="B373" s="200"/>
      <c r="C373" s="200"/>
      <c r="D373" s="103"/>
      <c r="E373" s="144"/>
      <c r="H373" s="244"/>
      <c r="I373" s="144"/>
      <c r="J373" s="160"/>
      <c r="K373" s="201"/>
      <c r="L373" s="104"/>
    </row>
    <row r="374" spans="1:26" s="237" customFormat="1" ht="12.75" customHeight="1">
      <c r="A374" s="276"/>
      <c r="B374" s="583" t="s">
        <v>1484</v>
      </c>
      <c r="C374" s="584"/>
      <c r="D374" s="580" t="s">
        <v>1485</v>
      </c>
      <c r="E374" s="580"/>
      <c r="F374" s="580"/>
      <c r="G374" s="580"/>
      <c r="H374" s="276" t="s">
        <v>31</v>
      </c>
      <c r="I374" s="585" t="s">
        <v>32</v>
      </c>
      <c r="J374" s="586"/>
      <c r="K374" s="586"/>
      <c r="L374" s="277"/>
      <c r="M374" s="276"/>
      <c r="N374" s="276"/>
      <c r="O374" s="276"/>
      <c r="P374" s="276"/>
      <c r="Q374" s="276"/>
      <c r="R374" s="276"/>
      <c r="S374" s="276"/>
      <c r="T374" s="276"/>
      <c r="U374" s="276"/>
      <c r="V374" s="276"/>
      <c r="W374" s="276"/>
      <c r="X374" s="276"/>
      <c r="Y374" s="276"/>
      <c r="Z374" s="276"/>
    </row>
    <row r="375" spans="1:26" s="237" customFormat="1" ht="12.75" customHeight="1">
      <c r="A375" s="276"/>
      <c r="B375" s="584"/>
      <c r="C375" s="584"/>
      <c r="D375" s="580"/>
      <c r="E375" s="580"/>
      <c r="F375" s="580"/>
      <c r="G375" s="580"/>
      <c r="H375" s="278">
        <f>COUNTIF($M$378:$M$396,"東近江市")</f>
        <v>0</v>
      </c>
      <c r="I375" s="587">
        <v>0</v>
      </c>
      <c r="J375" s="586"/>
      <c r="K375" s="586"/>
      <c r="L375" s="277"/>
      <c r="M375" s="276"/>
      <c r="N375" s="276"/>
      <c r="O375" s="276"/>
      <c r="P375" s="276"/>
      <c r="Q375" s="276"/>
      <c r="R375" s="276"/>
      <c r="S375" s="276"/>
      <c r="T375" s="276"/>
      <c r="U375" s="276"/>
      <c r="V375" s="276"/>
      <c r="W375" s="276"/>
      <c r="X375" s="276"/>
      <c r="Y375" s="276"/>
      <c r="Z375" s="276"/>
    </row>
    <row r="376" spans="1:26" s="237" customFormat="1" ht="12.75" customHeight="1">
      <c r="A376" s="276"/>
      <c r="B376" s="279" t="s">
        <v>676</v>
      </c>
      <c r="C376" s="279"/>
      <c r="D376" s="280" t="s">
        <v>7</v>
      </c>
      <c r="E376" s="276"/>
      <c r="F376" s="277"/>
      <c r="G376" s="276"/>
      <c r="H376" s="276"/>
      <c r="I376" s="276"/>
      <c r="J376" s="281"/>
      <c r="K376" s="282" t="str">
        <f>IF(J376="","",(2012-J376))</f>
        <v/>
      </c>
      <c r="L376" s="277"/>
      <c r="M376" s="276"/>
      <c r="N376" s="276"/>
      <c r="O376" s="276"/>
      <c r="P376" s="276"/>
      <c r="Q376" s="276"/>
      <c r="R376" s="276"/>
      <c r="S376" s="276"/>
      <c r="T376" s="276"/>
      <c r="U376" s="276"/>
      <c r="V376" s="276"/>
      <c r="W376" s="276"/>
      <c r="X376" s="276"/>
      <c r="Y376" s="276"/>
      <c r="Z376" s="276"/>
    </row>
    <row r="377" spans="1:26" s="237" customFormat="1" ht="12.75" customHeight="1">
      <c r="A377" s="276"/>
      <c r="B377" s="590" t="s">
        <v>676</v>
      </c>
      <c r="C377" s="586"/>
      <c r="D377" s="276" t="s">
        <v>8</v>
      </c>
      <c r="E377" s="276"/>
      <c r="F377" s="277"/>
      <c r="G377" s="276"/>
      <c r="H377" s="276"/>
      <c r="I377" s="276"/>
      <c r="J377" s="281"/>
      <c r="K377" s="282" t="str">
        <f>IF(J377="","",(2012-J377))</f>
        <v/>
      </c>
      <c r="L377" s="277"/>
      <c r="M377" s="276"/>
      <c r="N377" s="276"/>
      <c r="O377" s="276"/>
      <c r="P377" s="276"/>
      <c r="Q377" s="276"/>
      <c r="R377" s="276"/>
      <c r="S377" s="276"/>
      <c r="T377" s="276"/>
      <c r="U377" s="276"/>
      <c r="V377" s="276"/>
      <c r="W377" s="276"/>
      <c r="X377" s="276"/>
      <c r="Y377" s="276"/>
      <c r="Z377" s="276"/>
    </row>
    <row r="378" spans="1:26" s="237" customFormat="1" ht="12.75" customHeight="1">
      <c r="A378" s="276" t="s">
        <v>677</v>
      </c>
      <c r="B378" s="283" t="s">
        <v>506</v>
      </c>
      <c r="C378" s="283" t="s">
        <v>162</v>
      </c>
      <c r="D378" s="276" t="str">
        <f>$B$376</f>
        <v>TDC</v>
      </c>
      <c r="E378" s="276"/>
      <c r="F378" s="277" t="str">
        <f t="shared" ref="F378:F399" si="40">A378</f>
        <v>て０１</v>
      </c>
      <c r="G378" s="276" t="str">
        <f t="shared" ref="G378:G399" si="41">B378&amp;C378</f>
        <v>梅森直美</v>
      </c>
      <c r="H378" s="284" t="str">
        <f>$B$377</f>
        <v>TDC</v>
      </c>
      <c r="I378" s="285" t="s">
        <v>42</v>
      </c>
      <c r="J378" s="286">
        <v>1976</v>
      </c>
      <c r="K378" s="282">
        <f>IF(J378="","",(2019-J378))</f>
        <v>43</v>
      </c>
      <c r="L378" s="277" t="str">
        <f t="shared" ref="L378:L396" si="42">IF(G378="","",IF(COUNTIF($G$5:$G$529,G378)&gt;1,"2重登録","OK"))</f>
        <v>OK</v>
      </c>
      <c r="M378" s="279" t="s">
        <v>430</v>
      </c>
      <c r="N378" s="276"/>
      <c r="O378" s="276"/>
      <c r="P378" s="276"/>
      <c r="Q378" s="276"/>
      <c r="R378" s="276"/>
      <c r="S378" s="276"/>
      <c r="T378" s="276"/>
      <c r="U378" s="276"/>
      <c r="V378" s="276"/>
      <c r="W378" s="276"/>
      <c r="X378" s="276"/>
      <c r="Y378" s="276"/>
      <c r="Z378" s="276"/>
    </row>
    <row r="379" spans="1:26" s="237" customFormat="1" ht="12.75" customHeight="1">
      <c r="A379" s="276" t="s">
        <v>678</v>
      </c>
      <c r="B379" s="283" t="s">
        <v>682</v>
      </c>
      <c r="C379" s="283" t="s">
        <v>683</v>
      </c>
      <c r="D379" s="276" t="str">
        <f t="shared" ref="D379:D399" si="43">$B$376</f>
        <v>TDC</v>
      </c>
      <c r="E379" s="276"/>
      <c r="F379" s="277" t="str">
        <f t="shared" si="40"/>
        <v>て０２</v>
      </c>
      <c r="G379" s="276" t="str">
        <f t="shared" si="41"/>
        <v>草野菜摘</v>
      </c>
      <c r="H379" s="284" t="str">
        <f t="shared" ref="H379:H396" si="44">$B$377</f>
        <v>TDC</v>
      </c>
      <c r="I379" s="285" t="s">
        <v>42</v>
      </c>
      <c r="J379" s="286">
        <v>1993</v>
      </c>
      <c r="K379" s="282">
        <f t="shared" ref="K379:K399" si="45">IF(J379="","",(2019-J379))</f>
        <v>26</v>
      </c>
      <c r="L379" s="277" t="str">
        <f t="shared" si="42"/>
        <v>OK</v>
      </c>
      <c r="M379" s="279" t="s">
        <v>434</v>
      </c>
      <c r="N379" s="276"/>
      <c r="O379" s="276"/>
      <c r="P379" s="276"/>
      <c r="Q379" s="276"/>
      <c r="R379" s="276"/>
      <c r="S379" s="276"/>
      <c r="T379" s="276"/>
      <c r="U379" s="276"/>
      <c r="V379" s="276"/>
      <c r="W379" s="276"/>
      <c r="X379" s="276"/>
      <c r="Y379" s="276"/>
      <c r="Z379" s="276"/>
    </row>
    <row r="380" spans="1:26" s="237" customFormat="1" ht="12.75" customHeight="1">
      <c r="A380" s="276" t="s">
        <v>679</v>
      </c>
      <c r="B380" s="283" t="s">
        <v>1000</v>
      </c>
      <c r="C380" s="283" t="s">
        <v>1001</v>
      </c>
      <c r="D380" s="276" t="str">
        <f t="shared" si="43"/>
        <v>TDC</v>
      </c>
      <c r="E380" s="276"/>
      <c r="F380" s="277" t="str">
        <f t="shared" si="40"/>
        <v>て０３</v>
      </c>
      <c r="G380" s="276" t="str">
        <f t="shared" si="41"/>
        <v>武田亜加梨</v>
      </c>
      <c r="H380" s="284" t="str">
        <f t="shared" si="44"/>
        <v>TDC</v>
      </c>
      <c r="I380" s="285" t="s">
        <v>42</v>
      </c>
      <c r="J380" s="286">
        <v>1995</v>
      </c>
      <c r="K380" s="282">
        <f t="shared" si="45"/>
        <v>24</v>
      </c>
      <c r="L380" s="277" t="str">
        <f t="shared" si="42"/>
        <v>OK</v>
      </c>
      <c r="M380" s="279" t="s">
        <v>434</v>
      </c>
      <c r="N380" s="276"/>
      <c r="O380" s="276"/>
      <c r="P380" s="276"/>
      <c r="Q380" s="276"/>
      <c r="R380" s="276"/>
      <c r="S380" s="276"/>
      <c r="T380" s="276"/>
      <c r="U380" s="276"/>
      <c r="V380" s="276"/>
      <c r="W380" s="276"/>
      <c r="X380" s="276"/>
      <c r="Y380" s="276"/>
      <c r="Z380" s="276"/>
    </row>
    <row r="381" spans="1:26" s="237" customFormat="1" ht="12.75" customHeight="1">
      <c r="A381" s="276" t="s">
        <v>680</v>
      </c>
      <c r="B381" s="283" t="s">
        <v>688</v>
      </c>
      <c r="C381" s="283" t="s">
        <v>689</v>
      </c>
      <c r="D381" s="276" t="str">
        <f t="shared" si="43"/>
        <v>TDC</v>
      </c>
      <c r="E381" s="276"/>
      <c r="F381" s="276" t="str">
        <f t="shared" si="40"/>
        <v>て０４</v>
      </c>
      <c r="G381" s="276" t="str">
        <f t="shared" si="41"/>
        <v>姫井亜利沙</v>
      </c>
      <c r="H381" s="284" t="str">
        <f t="shared" si="44"/>
        <v>TDC</v>
      </c>
      <c r="I381" s="285" t="s">
        <v>42</v>
      </c>
      <c r="J381" s="281">
        <v>1982</v>
      </c>
      <c r="K381" s="282">
        <f t="shared" si="45"/>
        <v>37</v>
      </c>
      <c r="L381" s="277" t="str">
        <f t="shared" si="42"/>
        <v>OK</v>
      </c>
      <c r="M381" s="279" t="s">
        <v>428</v>
      </c>
      <c r="N381" s="276"/>
      <c r="O381" s="276"/>
      <c r="P381" s="276"/>
      <c r="Q381" s="276"/>
      <c r="R381" s="276"/>
      <c r="S381" s="276"/>
      <c r="T381" s="276"/>
      <c r="U381" s="276"/>
      <c r="V381" s="276"/>
      <c r="W381" s="276"/>
      <c r="X381" s="276"/>
      <c r="Y381" s="276"/>
      <c r="Z381" s="276"/>
    </row>
    <row r="382" spans="1:26" s="237" customFormat="1" ht="12.75" customHeight="1">
      <c r="A382" s="276" t="s">
        <v>681</v>
      </c>
      <c r="B382" s="283" t="s">
        <v>694</v>
      </c>
      <c r="C382" s="283" t="s">
        <v>439</v>
      </c>
      <c r="D382" s="276" t="str">
        <f t="shared" si="43"/>
        <v>TDC</v>
      </c>
      <c r="E382" s="276"/>
      <c r="F382" s="276" t="str">
        <f t="shared" si="40"/>
        <v>て０５</v>
      </c>
      <c r="G382" s="276" t="str">
        <f t="shared" si="41"/>
        <v>山岡千春</v>
      </c>
      <c r="H382" s="284" t="str">
        <f t="shared" si="44"/>
        <v>TDC</v>
      </c>
      <c r="I382" s="285" t="s">
        <v>42</v>
      </c>
      <c r="J382" s="281">
        <v>1972</v>
      </c>
      <c r="K382" s="282">
        <f t="shared" si="45"/>
        <v>47</v>
      </c>
      <c r="L382" s="277" t="str">
        <f t="shared" si="42"/>
        <v>OK</v>
      </c>
      <c r="M382" s="279" t="s">
        <v>434</v>
      </c>
      <c r="N382" s="276"/>
      <c r="O382" s="276"/>
      <c r="P382" s="276"/>
      <c r="Q382" s="276"/>
      <c r="R382" s="276"/>
      <c r="S382" s="276"/>
      <c r="T382" s="276"/>
      <c r="U382" s="276"/>
      <c r="V382" s="276"/>
      <c r="W382" s="276"/>
      <c r="X382" s="276"/>
      <c r="Y382" s="276"/>
      <c r="Z382" s="276"/>
    </row>
    <row r="383" spans="1:26" s="237" customFormat="1" ht="12.75" customHeight="1">
      <c r="A383" s="276" t="s">
        <v>684</v>
      </c>
      <c r="B383" s="283" t="s">
        <v>1486</v>
      </c>
      <c r="C383" s="283" t="s">
        <v>1487</v>
      </c>
      <c r="D383" s="276" t="str">
        <f t="shared" si="43"/>
        <v>TDC</v>
      </c>
      <c r="E383" s="276"/>
      <c r="F383" s="277" t="str">
        <f t="shared" si="40"/>
        <v>て０６</v>
      </c>
      <c r="G383" s="276" t="str">
        <f t="shared" si="41"/>
        <v>高森美保</v>
      </c>
      <c r="H383" s="284" t="str">
        <f t="shared" si="44"/>
        <v>TDC</v>
      </c>
      <c r="I383" s="285" t="s">
        <v>42</v>
      </c>
      <c r="J383" s="286">
        <v>1985</v>
      </c>
      <c r="K383" s="282">
        <f t="shared" si="45"/>
        <v>34</v>
      </c>
      <c r="L383" s="277" t="str">
        <f t="shared" si="42"/>
        <v>OK</v>
      </c>
      <c r="M383" s="279" t="s">
        <v>434</v>
      </c>
      <c r="N383" s="276"/>
      <c r="O383" s="276"/>
      <c r="P383" s="276"/>
      <c r="Q383" s="276"/>
      <c r="R383" s="276"/>
      <c r="S383" s="276"/>
      <c r="T383" s="276"/>
      <c r="U383" s="276"/>
      <c r="V383" s="276"/>
      <c r="W383" s="276"/>
      <c r="X383" s="276"/>
      <c r="Y383" s="276"/>
      <c r="Z383" s="276"/>
    </row>
    <row r="384" spans="1:26" s="237" customFormat="1" ht="12.75" customHeight="1">
      <c r="A384" s="276" t="s">
        <v>685</v>
      </c>
      <c r="B384" s="279" t="s">
        <v>700</v>
      </c>
      <c r="C384" s="279" t="s">
        <v>701</v>
      </c>
      <c r="D384" s="276" t="str">
        <f t="shared" si="43"/>
        <v>TDC</v>
      </c>
      <c r="E384" s="276"/>
      <c r="F384" s="277" t="str">
        <f t="shared" si="40"/>
        <v>て０７</v>
      </c>
      <c r="G384" s="276" t="str">
        <f t="shared" si="41"/>
        <v>上原義弘</v>
      </c>
      <c r="H384" s="284" t="str">
        <f t="shared" si="44"/>
        <v>TDC</v>
      </c>
      <c r="I384" s="284" t="s">
        <v>48</v>
      </c>
      <c r="J384" s="286">
        <v>1974</v>
      </c>
      <c r="K384" s="282">
        <f t="shared" si="45"/>
        <v>45</v>
      </c>
      <c r="L384" s="277" t="str">
        <f t="shared" si="42"/>
        <v>OK</v>
      </c>
      <c r="M384" s="279" t="s">
        <v>428</v>
      </c>
      <c r="N384" s="276"/>
      <c r="O384" s="276"/>
      <c r="P384" s="276"/>
      <c r="Q384" s="276"/>
      <c r="R384" s="276"/>
      <c r="S384" s="276"/>
      <c r="T384" s="276"/>
      <c r="U384" s="276"/>
      <c r="V384" s="276"/>
      <c r="W384" s="276"/>
      <c r="X384" s="276"/>
      <c r="Y384" s="276"/>
      <c r="Z384" s="276"/>
    </row>
    <row r="385" spans="1:26" s="237" customFormat="1" ht="12.75" customHeight="1">
      <c r="A385" s="276" t="s">
        <v>686</v>
      </c>
      <c r="B385" s="279" t="s">
        <v>696</v>
      </c>
      <c r="C385" s="279" t="s">
        <v>704</v>
      </c>
      <c r="D385" s="276" t="str">
        <f t="shared" si="43"/>
        <v>TDC</v>
      </c>
      <c r="E385" s="276"/>
      <c r="F385" s="277" t="str">
        <f t="shared" si="40"/>
        <v>て０８</v>
      </c>
      <c r="G385" s="276" t="str">
        <f t="shared" si="41"/>
        <v>鹿野雄大</v>
      </c>
      <c r="H385" s="284" t="str">
        <f t="shared" si="44"/>
        <v>TDC</v>
      </c>
      <c r="I385" s="284" t="s">
        <v>48</v>
      </c>
      <c r="J385" s="286">
        <v>1991</v>
      </c>
      <c r="K385" s="282">
        <f t="shared" si="45"/>
        <v>28</v>
      </c>
      <c r="L385" s="277" t="str">
        <f t="shared" si="42"/>
        <v>OK</v>
      </c>
      <c r="M385" s="279" t="s">
        <v>428</v>
      </c>
      <c r="N385" s="276"/>
      <c r="O385" s="276"/>
      <c r="P385" s="276"/>
      <c r="Q385" s="276"/>
      <c r="R385" s="276"/>
      <c r="S385" s="276"/>
      <c r="T385" s="276"/>
      <c r="U385" s="276"/>
      <c r="V385" s="276"/>
      <c r="W385" s="276"/>
      <c r="X385" s="276"/>
      <c r="Y385" s="276"/>
      <c r="Z385" s="276"/>
    </row>
    <row r="386" spans="1:26" s="237" customFormat="1" ht="12.75" customHeight="1">
      <c r="A386" s="276" t="s">
        <v>687</v>
      </c>
      <c r="B386" s="279" t="s">
        <v>705</v>
      </c>
      <c r="C386" s="279" t="s">
        <v>706</v>
      </c>
      <c r="D386" s="276" t="str">
        <f t="shared" si="43"/>
        <v>TDC</v>
      </c>
      <c r="E386" s="276"/>
      <c r="F386" s="277" t="str">
        <f t="shared" si="40"/>
        <v>て０９</v>
      </c>
      <c r="G386" s="276" t="str">
        <f t="shared" si="41"/>
        <v>澁谷晃大</v>
      </c>
      <c r="H386" s="284" t="str">
        <f t="shared" si="44"/>
        <v>TDC</v>
      </c>
      <c r="I386" s="284" t="s">
        <v>48</v>
      </c>
      <c r="J386" s="286">
        <v>1996</v>
      </c>
      <c r="K386" s="282">
        <f t="shared" si="45"/>
        <v>23</v>
      </c>
      <c r="L386" s="277" t="str">
        <f t="shared" si="42"/>
        <v>OK</v>
      </c>
      <c r="M386" s="279" t="s">
        <v>428</v>
      </c>
      <c r="N386" s="276"/>
      <c r="O386" s="276"/>
      <c r="P386" s="276"/>
      <c r="Q386" s="276"/>
      <c r="R386" s="276"/>
      <c r="S386" s="276"/>
      <c r="T386" s="276"/>
      <c r="U386" s="276"/>
      <c r="V386" s="276"/>
      <c r="W386" s="276"/>
      <c r="X386" s="276"/>
      <c r="Y386" s="276"/>
      <c r="Z386" s="276"/>
    </row>
    <row r="387" spans="1:26" s="237" customFormat="1" ht="12.75" customHeight="1">
      <c r="A387" s="276" t="s">
        <v>690</v>
      </c>
      <c r="B387" s="279" t="s">
        <v>437</v>
      </c>
      <c r="C387" s="279" t="s">
        <v>1488</v>
      </c>
      <c r="D387" s="276" t="str">
        <f t="shared" si="43"/>
        <v>TDC</v>
      </c>
      <c r="E387" s="276"/>
      <c r="F387" s="277" t="str">
        <f t="shared" si="40"/>
        <v>て１０</v>
      </c>
      <c r="G387" s="276" t="str">
        <f t="shared" si="41"/>
        <v>谷口孟</v>
      </c>
      <c r="H387" s="284" t="str">
        <f t="shared" si="44"/>
        <v>TDC</v>
      </c>
      <c r="I387" s="284" t="s">
        <v>48</v>
      </c>
      <c r="J387" s="286">
        <v>1992</v>
      </c>
      <c r="K387" s="282">
        <f t="shared" si="45"/>
        <v>27</v>
      </c>
      <c r="L387" s="277" t="str">
        <f t="shared" si="42"/>
        <v>OK</v>
      </c>
      <c r="M387" s="279" t="s">
        <v>433</v>
      </c>
      <c r="N387" s="276"/>
      <c r="O387" s="276"/>
      <c r="P387" s="276"/>
      <c r="Q387" s="276"/>
      <c r="R387" s="276"/>
      <c r="S387" s="276"/>
      <c r="T387" s="276"/>
      <c r="U387" s="276"/>
      <c r="V387" s="276"/>
      <c r="W387" s="276"/>
      <c r="X387" s="276"/>
      <c r="Y387" s="276"/>
      <c r="Z387" s="276"/>
    </row>
    <row r="388" spans="1:26" s="237" customFormat="1" ht="12.75" customHeight="1">
      <c r="A388" s="276" t="s">
        <v>691</v>
      </c>
      <c r="B388" s="276" t="s">
        <v>707</v>
      </c>
      <c r="C388" s="276" t="s">
        <v>1489</v>
      </c>
      <c r="D388" s="276" t="str">
        <f t="shared" si="43"/>
        <v>TDC</v>
      </c>
      <c r="E388" s="276"/>
      <c r="F388" s="276" t="str">
        <f t="shared" si="40"/>
        <v>て１１</v>
      </c>
      <c r="G388" s="276" t="str">
        <f t="shared" si="41"/>
        <v>中尾巧</v>
      </c>
      <c r="H388" s="284" t="str">
        <f t="shared" si="44"/>
        <v>TDC</v>
      </c>
      <c r="I388" s="284" t="s">
        <v>48</v>
      </c>
      <c r="J388" s="281">
        <v>1983</v>
      </c>
      <c r="K388" s="282">
        <f t="shared" si="45"/>
        <v>36</v>
      </c>
      <c r="L388" s="277" t="str">
        <f t="shared" si="42"/>
        <v>OK</v>
      </c>
      <c r="M388" s="279" t="s">
        <v>708</v>
      </c>
      <c r="N388" s="276"/>
      <c r="O388" s="276"/>
      <c r="P388" s="276"/>
      <c r="Q388" s="276"/>
      <c r="R388" s="276"/>
      <c r="S388" s="276"/>
      <c r="T388" s="276"/>
      <c r="U388" s="276"/>
      <c r="V388" s="276"/>
      <c r="W388" s="276"/>
      <c r="X388" s="276"/>
      <c r="Y388" s="276"/>
      <c r="Z388" s="276"/>
    </row>
    <row r="389" spans="1:26" s="237" customFormat="1" ht="12.75" customHeight="1">
      <c r="A389" s="276" t="s">
        <v>692</v>
      </c>
      <c r="B389" s="279" t="s">
        <v>709</v>
      </c>
      <c r="C389" s="279" t="s">
        <v>710</v>
      </c>
      <c r="D389" s="276" t="str">
        <f t="shared" si="43"/>
        <v>TDC</v>
      </c>
      <c r="E389" s="276"/>
      <c r="F389" s="277" t="str">
        <f t="shared" si="40"/>
        <v>て１２</v>
      </c>
      <c r="G389" s="276" t="str">
        <f t="shared" si="41"/>
        <v>野村良平</v>
      </c>
      <c r="H389" s="284" t="str">
        <f t="shared" si="44"/>
        <v>TDC</v>
      </c>
      <c r="I389" s="284" t="s">
        <v>48</v>
      </c>
      <c r="J389" s="286">
        <v>1989</v>
      </c>
      <c r="K389" s="282">
        <f t="shared" si="45"/>
        <v>30</v>
      </c>
      <c r="L389" s="277" t="str">
        <f t="shared" si="42"/>
        <v>OK</v>
      </c>
      <c r="M389" s="279" t="s">
        <v>539</v>
      </c>
      <c r="N389" s="276"/>
      <c r="O389" s="276"/>
      <c r="P389" s="276"/>
      <c r="Q389" s="276"/>
      <c r="R389" s="276"/>
      <c r="S389" s="276"/>
      <c r="T389" s="276"/>
      <c r="U389" s="276"/>
      <c r="V389" s="276"/>
      <c r="W389" s="276"/>
      <c r="X389" s="276"/>
      <c r="Y389" s="276"/>
      <c r="Z389" s="276"/>
    </row>
    <row r="390" spans="1:26" s="237" customFormat="1" ht="12.75" customHeight="1">
      <c r="A390" s="276" t="s">
        <v>693</v>
      </c>
      <c r="B390" s="279" t="s">
        <v>711</v>
      </c>
      <c r="C390" s="279" t="s">
        <v>1490</v>
      </c>
      <c r="D390" s="276" t="str">
        <f t="shared" si="43"/>
        <v>TDC</v>
      </c>
      <c r="E390" s="276"/>
      <c r="F390" s="277" t="str">
        <f t="shared" si="40"/>
        <v>て１３</v>
      </c>
      <c r="G390" s="276" t="str">
        <f t="shared" si="41"/>
        <v>東山博</v>
      </c>
      <c r="H390" s="284" t="str">
        <f t="shared" si="44"/>
        <v>TDC</v>
      </c>
      <c r="I390" s="284" t="s">
        <v>48</v>
      </c>
      <c r="J390" s="286">
        <v>1964</v>
      </c>
      <c r="K390" s="282">
        <f t="shared" si="45"/>
        <v>55</v>
      </c>
      <c r="L390" s="277" t="str">
        <f t="shared" si="42"/>
        <v>OK</v>
      </c>
      <c r="M390" s="279" t="s">
        <v>428</v>
      </c>
      <c r="N390" s="276"/>
      <c r="O390" s="276"/>
      <c r="P390" s="276"/>
      <c r="Q390" s="276"/>
      <c r="R390" s="276"/>
      <c r="S390" s="276"/>
      <c r="T390" s="276"/>
      <c r="U390" s="276"/>
      <c r="V390" s="276"/>
      <c r="W390" s="276"/>
      <c r="X390" s="276"/>
      <c r="Y390" s="276"/>
      <c r="Z390" s="276"/>
    </row>
    <row r="391" spans="1:26" s="237" customFormat="1" ht="12.75" customHeight="1">
      <c r="A391" s="276" t="s">
        <v>695</v>
      </c>
      <c r="B391" s="279" t="s">
        <v>494</v>
      </c>
      <c r="C391" s="279" t="s">
        <v>712</v>
      </c>
      <c r="D391" s="276" t="str">
        <f t="shared" si="43"/>
        <v>TDC</v>
      </c>
      <c r="E391" s="276"/>
      <c r="F391" s="277" t="str">
        <f t="shared" si="40"/>
        <v>て１４</v>
      </c>
      <c r="G391" s="276" t="str">
        <f t="shared" si="41"/>
        <v>松本遼太郎</v>
      </c>
      <c r="H391" s="284" t="str">
        <f t="shared" si="44"/>
        <v>TDC</v>
      </c>
      <c r="I391" s="284" t="s">
        <v>48</v>
      </c>
      <c r="J391" s="286">
        <v>1991</v>
      </c>
      <c r="K391" s="282">
        <f t="shared" si="45"/>
        <v>28</v>
      </c>
      <c r="L391" s="277" t="str">
        <f t="shared" si="42"/>
        <v>OK</v>
      </c>
      <c r="M391" s="279" t="s">
        <v>428</v>
      </c>
      <c r="N391" s="276"/>
      <c r="O391" s="276"/>
      <c r="P391" s="276"/>
      <c r="Q391" s="276"/>
      <c r="R391" s="276"/>
      <c r="S391" s="276"/>
      <c r="T391" s="276"/>
      <c r="U391" s="276"/>
      <c r="V391" s="276"/>
      <c r="W391" s="276"/>
      <c r="X391" s="276"/>
      <c r="Y391" s="276"/>
      <c r="Z391" s="276"/>
    </row>
    <row r="392" spans="1:26" s="237" customFormat="1" ht="12.75" customHeight="1">
      <c r="A392" s="276" t="s">
        <v>697</v>
      </c>
      <c r="B392" s="279" t="s">
        <v>1002</v>
      </c>
      <c r="C392" s="279" t="s">
        <v>1003</v>
      </c>
      <c r="D392" s="276" t="str">
        <f t="shared" si="43"/>
        <v>TDC</v>
      </c>
      <c r="E392" s="276"/>
      <c r="F392" s="277" t="str">
        <f t="shared" si="40"/>
        <v>て１５</v>
      </c>
      <c r="G392" s="276" t="str">
        <f t="shared" si="41"/>
        <v>若森裕生</v>
      </c>
      <c r="H392" s="284" t="str">
        <f t="shared" si="44"/>
        <v>TDC</v>
      </c>
      <c r="I392" s="284" t="s">
        <v>48</v>
      </c>
      <c r="J392" s="286">
        <v>1989</v>
      </c>
      <c r="K392" s="282">
        <f t="shared" si="45"/>
        <v>30</v>
      </c>
      <c r="L392" s="277" t="str">
        <f t="shared" si="42"/>
        <v>OK</v>
      </c>
      <c r="M392" s="279" t="s">
        <v>434</v>
      </c>
      <c r="N392" s="276"/>
      <c r="O392" s="276"/>
      <c r="P392" s="276"/>
      <c r="Q392" s="276"/>
      <c r="R392" s="276"/>
      <c r="S392" s="276"/>
      <c r="T392" s="276"/>
      <c r="U392" s="276"/>
      <c r="V392" s="276"/>
      <c r="W392" s="276"/>
      <c r="X392" s="276"/>
      <c r="Y392" s="276"/>
      <c r="Z392" s="276"/>
    </row>
    <row r="393" spans="1:26" s="237" customFormat="1" ht="12.75" customHeight="1">
      <c r="A393" s="276" t="s">
        <v>698</v>
      </c>
      <c r="B393" s="279" t="s">
        <v>1004</v>
      </c>
      <c r="C393" s="279" t="s">
        <v>1005</v>
      </c>
      <c r="D393" s="276" t="str">
        <f t="shared" si="43"/>
        <v>TDC</v>
      </c>
      <c r="E393" s="276"/>
      <c r="F393" s="277" t="str">
        <f t="shared" si="40"/>
        <v>て１６</v>
      </c>
      <c r="G393" s="276" t="str">
        <f t="shared" si="41"/>
        <v>松岡宗隆</v>
      </c>
      <c r="H393" s="284" t="str">
        <f t="shared" si="44"/>
        <v>TDC</v>
      </c>
      <c r="I393" s="284" t="s">
        <v>48</v>
      </c>
      <c r="J393" s="286">
        <v>1988</v>
      </c>
      <c r="K393" s="282">
        <f t="shared" si="45"/>
        <v>31</v>
      </c>
      <c r="L393" s="277" t="str">
        <f t="shared" si="42"/>
        <v>OK</v>
      </c>
      <c r="M393" s="279" t="s">
        <v>434</v>
      </c>
      <c r="N393" s="276"/>
      <c r="O393" s="276"/>
      <c r="P393" s="276"/>
      <c r="Q393" s="276"/>
      <c r="R393" s="276"/>
      <c r="S393" s="276"/>
      <c r="T393" s="276"/>
      <c r="U393" s="276"/>
      <c r="V393" s="276"/>
      <c r="W393" s="276"/>
      <c r="X393" s="276"/>
      <c r="Y393" s="276"/>
      <c r="Z393" s="276"/>
    </row>
    <row r="394" spans="1:26" s="237" customFormat="1" ht="12.75" customHeight="1">
      <c r="A394" s="276" t="s">
        <v>699</v>
      </c>
      <c r="B394" s="279" t="s">
        <v>70</v>
      </c>
      <c r="C394" s="279" t="s">
        <v>724</v>
      </c>
      <c r="D394" s="276" t="str">
        <f t="shared" si="43"/>
        <v>TDC</v>
      </c>
      <c r="E394" s="276"/>
      <c r="F394" s="277" t="str">
        <f t="shared" si="40"/>
        <v>て１７</v>
      </c>
      <c r="G394" s="276" t="str">
        <f t="shared" si="41"/>
        <v>高橋和也</v>
      </c>
      <c r="H394" s="284" t="str">
        <f t="shared" si="44"/>
        <v>TDC</v>
      </c>
      <c r="I394" s="284" t="s">
        <v>48</v>
      </c>
      <c r="J394" s="286">
        <v>1994</v>
      </c>
      <c r="K394" s="282">
        <f t="shared" si="45"/>
        <v>25</v>
      </c>
      <c r="L394" s="277" t="str">
        <f t="shared" si="42"/>
        <v>OK</v>
      </c>
      <c r="M394" s="279" t="s">
        <v>434</v>
      </c>
      <c r="N394" s="276"/>
      <c r="O394" s="276"/>
      <c r="P394" s="276"/>
      <c r="Q394" s="276"/>
      <c r="R394" s="276"/>
      <c r="S394" s="276"/>
      <c r="T394" s="276"/>
      <c r="U394" s="276"/>
      <c r="V394" s="276"/>
      <c r="W394" s="276"/>
      <c r="X394" s="276"/>
      <c r="Y394" s="276"/>
      <c r="Z394" s="276"/>
    </row>
    <row r="395" spans="1:26" s="237" customFormat="1" ht="12.75" customHeight="1">
      <c r="A395" s="276" t="s">
        <v>702</v>
      </c>
      <c r="B395" s="279" t="s">
        <v>1006</v>
      </c>
      <c r="C395" s="279" t="s">
        <v>1455</v>
      </c>
      <c r="D395" s="276" t="str">
        <f t="shared" si="43"/>
        <v>TDC</v>
      </c>
      <c r="E395" s="276"/>
      <c r="F395" s="277" t="str">
        <f t="shared" si="40"/>
        <v>て１８</v>
      </c>
      <c r="G395" s="276" t="str">
        <f t="shared" si="41"/>
        <v>國領誠</v>
      </c>
      <c r="H395" s="284" t="str">
        <f t="shared" si="44"/>
        <v>TDC</v>
      </c>
      <c r="I395" s="284" t="s">
        <v>48</v>
      </c>
      <c r="J395" s="286">
        <v>1972</v>
      </c>
      <c r="K395" s="282">
        <f t="shared" si="45"/>
        <v>47</v>
      </c>
      <c r="L395" s="277" t="str">
        <f t="shared" si="42"/>
        <v>OK</v>
      </c>
      <c r="M395" s="279" t="s">
        <v>428</v>
      </c>
      <c r="N395" s="276"/>
      <c r="O395" s="276"/>
      <c r="P395" s="276"/>
      <c r="Q395" s="276"/>
      <c r="R395" s="276"/>
      <c r="S395" s="276"/>
      <c r="T395" s="276"/>
      <c r="U395" s="276"/>
      <c r="V395" s="276"/>
      <c r="W395" s="276"/>
      <c r="X395" s="276"/>
      <c r="Y395" s="276"/>
      <c r="Z395" s="276"/>
    </row>
    <row r="396" spans="1:26" s="237" customFormat="1" ht="12.75" customHeight="1">
      <c r="A396" s="276" t="s">
        <v>703</v>
      </c>
      <c r="B396" s="279" t="s">
        <v>1007</v>
      </c>
      <c r="C396" s="279" t="s">
        <v>1008</v>
      </c>
      <c r="D396" s="276" t="str">
        <f t="shared" si="43"/>
        <v>TDC</v>
      </c>
      <c r="E396" s="276"/>
      <c r="F396" s="277" t="str">
        <f t="shared" si="40"/>
        <v>て１９</v>
      </c>
      <c r="G396" s="276" t="str">
        <f t="shared" si="41"/>
        <v>吉川孝次</v>
      </c>
      <c r="H396" s="284" t="str">
        <f t="shared" si="44"/>
        <v>TDC</v>
      </c>
      <c r="I396" s="284" t="s">
        <v>48</v>
      </c>
      <c r="J396" s="286">
        <v>1976</v>
      </c>
      <c r="K396" s="282">
        <f t="shared" si="45"/>
        <v>43</v>
      </c>
      <c r="L396" s="277" t="str">
        <f t="shared" si="42"/>
        <v>OK</v>
      </c>
      <c r="M396" s="279" t="s">
        <v>428</v>
      </c>
      <c r="N396" s="276"/>
      <c r="O396" s="276"/>
      <c r="P396" s="276"/>
      <c r="Q396" s="276"/>
      <c r="R396" s="276"/>
      <c r="S396" s="276"/>
      <c r="T396" s="276"/>
      <c r="U396" s="276"/>
      <c r="V396" s="276"/>
      <c r="W396" s="276"/>
      <c r="X396" s="276"/>
      <c r="Y396" s="276"/>
      <c r="Z396" s="276"/>
    </row>
    <row r="397" spans="1:26" s="237" customFormat="1" ht="12.75" customHeight="1">
      <c r="A397" s="276" t="s">
        <v>1110</v>
      </c>
      <c r="B397" s="283" t="s">
        <v>1491</v>
      </c>
      <c r="C397" s="283" t="s">
        <v>1492</v>
      </c>
      <c r="D397" s="276" t="str">
        <f t="shared" si="43"/>
        <v>TDC</v>
      </c>
      <c r="E397" s="276"/>
      <c r="F397" s="277" t="str">
        <f t="shared" si="40"/>
        <v>て２０</v>
      </c>
      <c r="G397" s="276" t="str">
        <f t="shared" si="41"/>
        <v>西村保乃実</v>
      </c>
      <c r="H397" s="284" t="str">
        <f>$B$433</f>
        <v>高瀬</v>
      </c>
      <c r="I397" s="285" t="s">
        <v>395</v>
      </c>
      <c r="J397" s="286">
        <v>1996</v>
      </c>
      <c r="K397" s="282">
        <f t="shared" si="45"/>
        <v>23</v>
      </c>
      <c r="L397" s="277" t="str">
        <f>IF(G397="","",IF(COUNTIF($G$3:$G$602,G397)&gt;1,"2重登録","OK"))</f>
        <v>OK</v>
      </c>
      <c r="M397" s="279" t="s">
        <v>1493</v>
      </c>
    </row>
    <row r="398" spans="1:26" s="237" customFormat="1" ht="12.75" customHeight="1">
      <c r="A398" s="276" t="s">
        <v>1111</v>
      </c>
      <c r="B398" s="279" t="s">
        <v>1494</v>
      </c>
      <c r="C398" s="279" t="s">
        <v>1495</v>
      </c>
      <c r="D398" s="276" t="str">
        <f t="shared" si="43"/>
        <v>TDC</v>
      </c>
      <c r="E398" s="276"/>
      <c r="F398" s="277" t="str">
        <f t="shared" si="40"/>
        <v>て２１</v>
      </c>
      <c r="G398" s="276" t="str">
        <f t="shared" si="41"/>
        <v>藤居将隆</v>
      </c>
      <c r="H398" s="284" t="str">
        <f>$B$433</f>
        <v>高瀬</v>
      </c>
      <c r="I398" s="284" t="s">
        <v>48</v>
      </c>
      <c r="J398" s="286">
        <v>1991</v>
      </c>
      <c r="K398" s="282">
        <f t="shared" si="45"/>
        <v>28</v>
      </c>
      <c r="L398" s="277" t="str">
        <f>IF(G398="","",IF(COUNTIF($G$3:$G$602,G398)&gt;1,"2重登録","OK"))</f>
        <v>OK</v>
      </c>
      <c r="M398" s="279" t="s">
        <v>428</v>
      </c>
    </row>
    <row r="399" spans="1:26" s="237" customFormat="1" ht="12.75" customHeight="1">
      <c r="A399" s="276" t="s">
        <v>1112</v>
      </c>
      <c r="B399" s="279" t="s">
        <v>1496</v>
      </c>
      <c r="C399" s="279" t="s">
        <v>1497</v>
      </c>
      <c r="D399" s="276" t="str">
        <f t="shared" si="43"/>
        <v>TDC</v>
      </c>
      <c r="E399" s="276"/>
      <c r="F399" s="277" t="str">
        <f t="shared" si="40"/>
        <v>て２２</v>
      </c>
      <c r="G399" s="276" t="str">
        <f t="shared" si="41"/>
        <v>楠瀬正雄</v>
      </c>
      <c r="H399" s="284" t="str">
        <f>$B$433</f>
        <v>高瀬</v>
      </c>
      <c r="I399" s="284" t="s">
        <v>48</v>
      </c>
      <c r="J399" s="286">
        <v>1991</v>
      </c>
      <c r="K399" s="282">
        <f t="shared" si="45"/>
        <v>28</v>
      </c>
      <c r="L399" s="277" t="str">
        <f>IF(G399="","",IF(COUNTIF($G$3:$G$602,G399)&gt;1,"2重登録","OK"))</f>
        <v>OK</v>
      </c>
      <c r="M399" s="279" t="s">
        <v>428</v>
      </c>
    </row>
    <row r="400" spans="1:26" s="237" customFormat="1" ht="12.75" customHeight="1">
      <c r="A400" s="276"/>
      <c r="B400" s="279"/>
      <c r="C400" s="279"/>
      <c r="D400" s="276"/>
      <c r="E400" s="276"/>
      <c r="F400" s="277"/>
      <c r="G400" s="276"/>
      <c r="H400" s="284"/>
      <c r="I400" s="284"/>
      <c r="J400" s="286"/>
      <c r="K400" s="282"/>
      <c r="L400" s="277"/>
      <c r="M400" s="279"/>
      <c r="N400" s="276"/>
      <c r="O400" s="276"/>
      <c r="P400" s="276"/>
      <c r="Q400" s="276"/>
      <c r="R400" s="276"/>
      <c r="S400" s="276"/>
      <c r="T400" s="276"/>
      <c r="U400" s="276"/>
      <c r="V400" s="276"/>
      <c r="W400" s="276"/>
      <c r="X400" s="276"/>
      <c r="Y400" s="276"/>
      <c r="Z400" s="276"/>
    </row>
    <row r="401" spans="1:26" s="237" customFormat="1" ht="12.75" customHeight="1">
      <c r="A401" s="276"/>
      <c r="B401" s="279"/>
      <c r="C401" s="279"/>
      <c r="D401" s="276"/>
      <c r="E401" s="276"/>
      <c r="F401" s="277"/>
      <c r="G401" s="276"/>
      <c r="H401" s="284"/>
      <c r="I401" s="284"/>
      <c r="J401" s="286"/>
      <c r="K401" s="282"/>
      <c r="L401" s="277"/>
      <c r="M401" s="279"/>
      <c r="N401" s="276"/>
      <c r="O401" s="276"/>
      <c r="P401" s="276"/>
      <c r="Q401" s="276"/>
      <c r="R401" s="276"/>
      <c r="S401" s="276"/>
      <c r="T401" s="276"/>
      <c r="U401" s="276"/>
      <c r="V401" s="276"/>
      <c r="W401" s="276"/>
      <c r="X401" s="276"/>
      <c r="Y401" s="276"/>
      <c r="Z401" s="276"/>
    </row>
    <row r="402" spans="1:26">
      <c r="B402" s="125"/>
      <c r="C402" s="125"/>
      <c r="F402" s="104"/>
      <c r="I402" s="145"/>
      <c r="J402" s="9"/>
      <c r="K402" s="6"/>
      <c r="L402" s="277" t="str">
        <f>IF(G402="","",IF(COUNTIF($G$5:$G$529,G402)&gt;1,"2重登録","OK"))</f>
        <v/>
      </c>
      <c r="M402" s="143"/>
    </row>
    <row r="403" spans="1:26" s="163" customFormat="1">
      <c r="B403" s="591" t="s">
        <v>1498</v>
      </c>
      <c r="C403" s="591"/>
      <c r="D403" s="591" t="s">
        <v>1499</v>
      </c>
      <c r="E403" s="591"/>
      <c r="F403" s="591"/>
      <c r="G403" s="591"/>
      <c r="J403" s="287"/>
      <c r="L403" s="277" t="str">
        <f>IF(G403="","",IF(COUNTIF($G$5:$G$529,G403)&gt;1,"2重登録","OK"))</f>
        <v/>
      </c>
    </row>
    <row r="404" spans="1:26" s="163" customFormat="1">
      <c r="B404" s="591"/>
      <c r="C404" s="591"/>
      <c r="D404" s="591"/>
      <c r="E404" s="591"/>
      <c r="F404" s="591"/>
      <c r="G404" s="591"/>
      <c r="J404" s="287"/>
      <c r="L404" s="277" t="str">
        <f>IF(G404="","",IF(COUNTIF($G$5:$G$529,G404)&gt;1,"2重登録","OK"))</f>
        <v/>
      </c>
    </row>
    <row r="405" spans="1:26" s="163" customFormat="1">
      <c r="A405" s="144"/>
      <c r="B405" s="144" t="s">
        <v>171</v>
      </c>
      <c r="C405" s="144"/>
      <c r="D405" s="243"/>
      <c r="E405" s="144"/>
      <c r="F405" s="203"/>
      <c r="G405" s="204" t="s">
        <v>31</v>
      </c>
      <c r="H405" s="204" t="s">
        <v>32</v>
      </c>
      <c r="I405" s="144"/>
      <c r="J405" s="161"/>
      <c r="K405" s="201"/>
      <c r="L405" s="277"/>
      <c r="M405" s="243"/>
      <c r="N405" s="204"/>
      <c r="O405" s="204"/>
    </row>
    <row r="406" spans="1:26" s="163" customFormat="1">
      <c r="A406" s="144"/>
      <c r="B406" s="592" t="s">
        <v>2</v>
      </c>
      <c r="C406" s="592"/>
      <c r="D406" s="243"/>
      <c r="E406" s="144"/>
      <c r="F406" s="203">
        <f t="shared" ref="F406:F455" si="46">A406</f>
        <v>0</v>
      </c>
      <c r="G406" s="278">
        <f>COUNTIF($M$407:$M$453,"東近江市")</f>
        <v>5</v>
      </c>
      <c r="H406" s="288">
        <v>0.10630000000000001</v>
      </c>
      <c r="I406" s="144"/>
      <c r="J406" s="161"/>
      <c r="K406" s="201"/>
      <c r="L406" s="277"/>
      <c r="M406" s="243"/>
    </row>
    <row r="407" spans="1:26" s="163" customFormat="1">
      <c r="A407" s="241" t="s">
        <v>1053</v>
      </c>
      <c r="B407" s="163" t="s">
        <v>1054</v>
      </c>
      <c r="C407" s="163" t="s">
        <v>1055</v>
      </c>
      <c r="D407" s="144" t="s">
        <v>171</v>
      </c>
      <c r="F407" s="203" t="str">
        <f t="shared" si="46"/>
        <v>う０１</v>
      </c>
      <c r="G407" s="163" t="str">
        <f t="shared" ref="G407:G419" si="47">B407&amp;C407</f>
        <v>石岡良典</v>
      </c>
      <c r="H407" s="144" t="s">
        <v>1056</v>
      </c>
      <c r="I407" s="144" t="s">
        <v>394</v>
      </c>
      <c r="J407" s="287">
        <v>1978</v>
      </c>
      <c r="K407" s="201">
        <f t="shared" ref="K407:K455" si="48">2019-J407</f>
        <v>41</v>
      </c>
      <c r="L407" s="277" t="str">
        <f t="shared" ref="L407:L453" si="49">IF(G407="","",IF(COUNTIF($G$5:$G$529,G407)&gt;1,"2重登録","OK"))</f>
        <v>OK</v>
      </c>
      <c r="M407" s="163" t="s">
        <v>398</v>
      </c>
    </row>
    <row r="408" spans="1:26" s="163" customFormat="1">
      <c r="A408" s="241" t="s">
        <v>1500</v>
      </c>
      <c r="B408" s="163" t="s">
        <v>1057</v>
      </c>
      <c r="C408" s="163" t="s">
        <v>1058</v>
      </c>
      <c r="D408" s="144" t="s">
        <v>171</v>
      </c>
      <c r="F408" s="203" t="str">
        <f t="shared" si="46"/>
        <v>う０２</v>
      </c>
      <c r="G408" s="243" t="str">
        <f t="shared" si="47"/>
        <v>小倉俊郎</v>
      </c>
      <c r="H408" s="144" t="s">
        <v>1056</v>
      </c>
      <c r="I408" s="144" t="s">
        <v>394</v>
      </c>
      <c r="J408" s="287">
        <v>1959</v>
      </c>
      <c r="K408" s="201">
        <f t="shared" si="48"/>
        <v>60</v>
      </c>
      <c r="L408" s="277" t="str">
        <f t="shared" si="49"/>
        <v>OK</v>
      </c>
      <c r="M408" s="207" t="s">
        <v>84</v>
      </c>
      <c r="N408" s="240"/>
      <c r="O408" s="240"/>
      <c r="P408" s="240"/>
      <c r="Q408" s="240"/>
      <c r="R408" s="240"/>
      <c r="S408" s="240"/>
      <c r="T408" s="240"/>
    </row>
    <row r="409" spans="1:26" s="163" customFormat="1" ht="14.25">
      <c r="A409" s="241" t="s">
        <v>713</v>
      </c>
      <c r="B409" s="146" t="s">
        <v>1011</v>
      </c>
      <c r="C409" s="146" t="s">
        <v>1012</v>
      </c>
      <c r="D409" s="144" t="s">
        <v>171</v>
      </c>
      <c r="E409" s="241"/>
      <c r="F409" s="203" t="str">
        <f t="shared" si="46"/>
        <v>う０３</v>
      </c>
      <c r="G409" s="163" t="str">
        <f t="shared" si="47"/>
        <v>片岡一寿</v>
      </c>
      <c r="H409" s="144" t="s">
        <v>1056</v>
      </c>
      <c r="I409" s="144" t="s">
        <v>48</v>
      </c>
      <c r="J409" s="205">
        <v>1971</v>
      </c>
      <c r="K409" s="201">
        <f t="shared" si="48"/>
        <v>48</v>
      </c>
      <c r="L409" s="277" t="str">
        <f t="shared" si="49"/>
        <v>OK</v>
      </c>
      <c r="M409" s="206" t="s">
        <v>84</v>
      </c>
    </row>
    <row r="410" spans="1:26" s="163" customFormat="1" ht="14.25">
      <c r="A410" s="241" t="s">
        <v>714</v>
      </c>
      <c r="B410" s="146" t="s">
        <v>1011</v>
      </c>
      <c r="C410" s="146" t="s">
        <v>1059</v>
      </c>
      <c r="D410" s="144" t="s">
        <v>171</v>
      </c>
      <c r="E410" s="241"/>
      <c r="F410" s="203" t="str">
        <f t="shared" si="46"/>
        <v>う０４</v>
      </c>
      <c r="G410" s="163" t="str">
        <f t="shared" si="47"/>
        <v>片岡凛耶</v>
      </c>
      <c r="H410" s="144" t="s">
        <v>1056</v>
      </c>
      <c r="I410" s="144" t="s">
        <v>48</v>
      </c>
      <c r="J410" s="205">
        <v>1999</v>
      </c>
      <c r="K410" s="201">
        <f t="shared" si="48"/>
        <v>20</v>
      </c>
      <c r="L410" s="277" t="str">
        <f t="shared" si="49"/>
        <v>OK</v>
      </c>
      <c r="M410" s="206" t="s">
        <v>1013</v>
      </c>
      <c r="N410" s="240"/>
      <c r="O410" s="240"/>
      <c r="P410" s="240"/>
      <c r="Q410" s="240"/>
      <c r="R410" s="240"/>
      <c r="S410" s="240"/>
      <c r="T410" s="240"/>
    </row>
    <row r="411" spans="1:26" s="163" customFormat="1" ht="14.25">
      <c r="A411" s="241" t="s">
        <v>715</v>
      </c>
      <c r="B411" s="146" t="s">
        <v>1014</v>
      </c>
      <c r="C411" s="146" t="s">
        <v>1015</v>
      </c>
      <c r="D411" s="144" t="s">
        <v>171</v>
      </c>
      <c r="E411" s="241"/>
      <c r="F411" s="203" t="str">
        <f t="shared" si="46"/>
        <v>う０５</v>
      </c>
      <c r="G411" s="163" t="str">
        <f t="shared" si="47"/>
        <v>片岡  大</v>
      </c>
      <c r="H411" s="144" t="s">
        <v>1056</v>
      </c>
      <c r="I411" s="144" t="s">
        <v>48</v>
      </c>
      <c r="J411" s="205">
        <v>1969</v>
      </c>
      <c r="K411" s="201">
        <f t="shared" si="48"/>
        <v>50</v>
      </c>
      <c r="L411" s="277" t="str">
        <f t="shared" si="49"/>
        <v>OK</v>
      </c>
      <c r="M411" s="206" t="s">
        <v>1013</v>
      </c>
      <c r="N411" s="240"/>
      <c r="O411" s="240"/>
      <c r="P411" s="240"/>
      <c r="Q411" s="240"/>
      <c r="R411" s="240"/>
      <c r="S411" s="240"/>
      <c r="T411" s="240"/>
    </row>
    <row r="412" spans="1:26" s="163" customFormat="1" ht="14.25">
      <c r="A412" s="241" t="s">
        <v>716</v>
      </c>
      <c r="B412" s="146" t="s">
        <v>1016</v>
      </c>
      <c r="C412" s="146" t="s">
        <v>1017</v>
      </c>
      <c r="D412" s="144" t="s">
        <v>171</v>
      </c>
      <c r="E412" s="241"/>
      <c r="F412" s="203" t="str">
        <f t="shared" si="46"/>
        <v>う０６</v>
      </c>
      <c r="G412" s="163" t="str">
        <f t="shared" si="47"/>
        <v>亀井雅嗣</v>
      </c>
      <c r="H412" s="144" t="s">
        <v>1056</v>
      </c>
      <c r="I412" s="144" t="s">
        <v>48</v>
      </c>
      <c r="J412" s="205">
        <v>1970</v>
      </c>
      <c r="K412" s="201">
        <f t="shared" si="48"/>
        <v>49</v>
      </c>
      <c r="L412" s="277" t="str">
        <f t="shared" si="49"/>
        <v>OK</v>
      </c>
      <c r="M412" s="206" t="s">
        <v>110</v>
      </c>
      <c r="N412" s="240"/>
      <c r="O412" s="240"/>
      <c r="P412" s="240"/>
      <c r="Q412" s="240"/>
      <c r="R412" s="240"/>
      <c r="S412" s="240"/>
      <c r="T412" s="240"/>
    </row>
    <row r="413" spans="1:26" s="163" customFormat="1" ht="14.25">
      <c r="A413" s="241" t="s">
        <v>717</v>
      </c>
      <c r="B413" s="146" t="s">
        <v>1016</v>
      </c>
      <c r="C413" s="146" t="s">
        <v>1060</v>
      </c>
      <c r="D413" s="144" t="s">
        <v>171</v>
      </c>
      <c r="E413" s="241" t="s">
        <v>397</v>
      </c>
      <c r="F413" s="203" t="str">
        <f t="shared" si="46"/>
        <v>う０７</v>
      </c>
      <c r="G413" s="163" t="str">
        <f t="shared" si="47"/>
        <v>亀井皓太</v>
      </c>
      <c r="H413" s="144" t="s">
        <v>1056</v>
      </c>
      <c r="I413" s="144" t="s">
        <v>48</v>
      </c>
      <c r="J413" s="205">
        <v>2003</v>
      </c>
      <c r="K413" s="201">
        <f t="shared" si="48"/>
        <v>16</v>
      </c>
      <c r="L413" s="277" t="str">
        <f t="shared" si="49"/>
        <v>OK</v>
      </c>
      <c r="M413" s="206" t="s">
        <v>110</v>
      </c>
    </row>
    <row r="414" spans="1:26" s="163" customFormat="1">
      <c r="A414" s="241" t="s">
        <v>718</v>
      </c>
      <c r="B414" s="208" t="s">
        <v>1061</v>
      </c>
      <c r="C414" s="208" t="s">
        <v>1062</v>
      </c>
      <c r="D414" s="144" t="s">
        <v>171</v>
      </c>
      <c r="F414" s="203" t="str">
        <f t="shared" si="46"/>
        <v>う０８</v>
      </c>
      <c r="G414" s="243" t="str">
        <f t="shared" si="47"/>
        <v>神田圭右</v>
      </c>
      <c r="H414" s="144" t="s">
        <v>1056</v>
      </c>
      <c r="I414" s="163" t="s">
        <v>48</v>
      </c>
      <c r="J414" s="287">
        <v>1991</v>
      </c>
      <c r="K414" s="201">
        <f t="shared" si="48"/>
        <v>28</v>
      </c>
      <c r="L414" s="277" t="str">
        <f t="shared" si="49"/>
        <v>OK</v>
      </c>
      <c r="M414" s="206" t="s">
        <v>1063</v>
      </c>
    </row>
    <row r="415" spans="1:26" s="163" customFormat="1">
      <c r="A415" s="241" t="s">
        <v>719</v>
      </c>
      <c r="B415" s="163" t="s">
        <v>762</v>
      </c>
      <c r="C415" s="163" t="s">
        <v>1064</v>
      </c>
      <c r="D415" s="144" t="s">
        <v>171</v>
      </c>
      <c r="F415" s="203" t="str">
        <f t="shared" si="46"/>
        <v>う０９</v>
      </c>
      <c r="G415" s="243" t="str">
        <f t="shared" si="47"/>
        <v>北野智尋</v>
      </c>
      <c r="H415" s="144" t="s">
        <v>1056</v>
      </c>
      <c r="I415" s="144" t="s">
        <v>394</v>
      </c>
      <c r="J415" s="287">
        <v>1973</v>
      </c>
      <c r="K415" s="201">
        <f t="shared" si="48"/>
        <v>46</v>
      </c>
      <c r="L415" s="277" t="str">
        <f t="shared" si="49"/>
        <v>OK</v>
      </c>
      <c r="M415" s="163" t="s">
        <v>84</v>
      </c>
    </row>
    <row r="416" spans="1:26" s="240" customFormat="1" ht="14.25">
      <c r="A416" s="241" t="s">
        <v>720</v>
      </c>
      <c r="B416" s="209" t="s">
        <v>1018</v>
      </c>
      <c r="C416" s="209" t="s">
        <v>1501</v>
      </c>
      <c r="D416" s="144" t="s">
        <v>171</v>
      </c>
      <c r="E416" s="204"/>
      <c r="F416" s="203" t="str">
        <f t="shared" si="46"/>
        <v>う１０</v>
      </c>
      <c r="G416" s="163" t="str">
        <f t="shared" si="47"/>
        <v>木下進</v>
      </c>
      <c r="H416" s="144" t="s">
        <v>1056</v>
      </c>
      <c r="I416" s="144" t="s">
        <v>48</v>
      </c>
      <c r="J416" s="205">
        <v>1950</v>
      </c>
      <c r="K416" s="201">
        <f t="shared" si="48"/>
        <v>69</v>
      </c>
      <c r="L416" s="277" t="str">
        <f t="shared" si="49"/>
        <v>OK</v>
      </c>
      <c r="M416" s="206" t="s">
        <v>1019</v>
      </c>
      <c r="N416" s="163"/>
      <c r="O416" s="163"/>
      <c r="P416" s="163"/>
      <c r="Q416" s="163"/>
      <c r="R416" s="163"/>
      <c r="S416" s="163"/>
      <c r="T416" s="163"/>
    </row>
    <row r="417" spans="1:20" s="163" customFormat="1">
      <c r="A417" s="241" t="s">
        <v>721</v>
      </c>
      <c r="B417" s="163" t="s">
        <v>1065</v>
      </c>
      <c r="C417" s="163" t="s">
        <v>1066</v>
      </c>
      <c r="D417" s="144" t="s">
        <v>171</v>
      </c>
      <c r="F417" s="203" t="str">
        <f t="shared" si="46"/>
        <v>う１１</v>
      </c>
      <c r="G417" s="243" t="str">
        <f t="shared" si="47"/>
        <v>木森厚志</v>
      </c>
      <c r="H417" s="144" t="s">
        <v>1056</v>
      </c>
      <c r="I417" s="144" t="s">
        <v>394</v>
      </c>
      <c r="J417" s="287">
        <v>1961</v>
      </c>
      <c r="K417" s="201">
        <f t="shared" si="48"/>
        <v>58</v>
      </c>
      <c r="L417" s="277" t="str">
        <f t="shared" si="49"/>
        <v>OK</v>
      </c>
      <c r="M417" s="163" t="s">
        <v>84</v>
      </c>
    </row>
    <row r="418" spans="1:20" s="163" customFormat="1">
      <c r="A418" s="241" t="s">
        <v>722</v>
      </c>
      <c r="B418" s="209" t="s">
        <v>1067</v>
      </c>
      <c r="C418" s="208" t="s">
        <v>1068</v>
      </c>
      <c r="D418" s="144" t="s">
        <v>171</v>
      </c>
      <c r="E418" s="208"/>
      <c r="F418" s="203" t="str">
        <f t="shared" si="46"/>
        <v>う１２</v>
      </c>
      <c r="G418" s="163" t="str">
        <f t="shared" si="47"/>
        <v>久保田勉</v>
      </c>
      <c r="H418" s="144" t="s">
        <v>1056</v>
      </c>
      <c r="I418" s="210" t="s">
        <v>394</v>
      </c>
      <c r="J418" s="211">
        <v>1967</v>
      </c>
      <c r="K418" s="201">
        <f t="shared" si="48"/>
        <v>52</v>
      </c>
      <c r="L418" s="277" t="str">
        <f t="shared" si="49"/>
        <v>OK</v>
      </c>
      <c r="M418" s="206" t="s">
        <v>5</v>
      </c>
    </row>
    <row r="419" spans="1:20" s="163" customFormat="1">
      <c r="A419" s="241" t="s">
        <v>723</v>
      </c>
      <c r="B419" s="49" t="s">
        <v>1020</v>
      </c>
      <c r="C419" s="49" t="s">
        <v>1021</v>
      </c>
      <c r="D419" s="144" t="s">
        <v>171</v>
      </c>
      <c r="E419" s="179"/>
      <c r="F419" s="203" t="str">
        <f t="shared" si="46"/>
        <v>う１３</v>
      </c>
      <c r="G419" s="243" t="str">
        <f t="shared" si="47"/>
        <v>稙田優也</v>
      </c>
      <c r="H419" s="144" t="s">
        <v>1056</v>
      </c>
      <c r="I419" s="243" t="s">
        <v>48</v>
      </c>
      <c r="J419" s="234">
        <v>1982</v>
      </c>
      <c r="K419" s="201">
        <f t="shared" si="48"/>
        <v>37</v>
      </c>
      <c r="L419" s="277" t="str">
        <f t="shared" si="49"/>
        <v>OK</v>
      </c>
      <c r="M419" s="144" t="s">
        <v>110</v>
      </c>
    </row>
    <row r="420" spans="1:20" s="163" customFormat="1">
      <c r="A420" s="241" t="s">
        <v>725</v>
      </c>
      <c r="B420" s="209" t="s">
        <v>1502</v>
      </c>
      <c r="C420" s="163" t="s">
        <v>1</v>
      </c>
      <c r="D420" s="144" t="s">
        <v>171</v>
      </c>
      <c r="F420" s="203" t="str">
        <f t="shared" si="46"/>
        <v>う１４</v>
      </c>
      <c r="G420" s="163" t="s">
        <v>1503</v>
      </c>
      <c r="H420" s="144" t="s">
        <v>1056</v>
      </c>
      <c r="I420" s="210" t="s">
        <v>394</v>
      </c>
      <c r="J420" s="287">
        <v>1987</v>
      </c>
      <c r="K420" s="201">
        <f t="shared" si="48"/>
        <v>32</v>
      </c>
      <c r="L420" s="277" t="str">
        <f t="shared" si="49"/>
        <v>OK</v>
      </c>
      <c r="M420" s="206" t="s">
        <v>41</v>
      </c>
    </row>
    <row r="421" spans="1:20" s="163" customFormat="1" ht="14.25">
      <c r="A421" s="241" t="s">
        <v>726</v>
      </c>
      <c r="B421" s="146" t="s">
        <v>1022</v>
      </c>
      <c r="C421" s="146" t="s">
        <v>1023</v>
      </c>
      <c r="D421" s="144" t="s">
        <v>171</v>
      </c>
      <c r="E421" s="241"/>
      <c r="F421" s="203" t="str">
        <f t="shared" si="46"/>
        <v>う１５</v>
      </c>
      <c r="G421" s="163" t="str">
        <f t="shared" ref="G421:G455" si="50">B421&amp;C421</f>
        <v>竹田圭佑</v>
      </c>
      <c r="H421" s="144" t="s">
        <v>1056</v>
      </c>
      <c r="I421" s="144" t="s">
        <v>48</v>
      </c>
      <c r="J421" s="205">
        <v>1982</v>
      </c>
      <c r="K421" s="201">
        <f t="shared" si="48"/>
        <v>37</v>
      </c>
      <c r="L421" s="277" t="str">
        <f t="shared" si="49"/>
        <v>OK</v>
      </c>
      <c r="M421" s="206" t="s">
        <v>812</v>
      </c>
      <c r="N421" s="240"/>
      <c r="O421" s="240"/>
      <c r="P421" s="240"/>
      <c r="Q421" s="240"/>
      <c r="R421" s="240"/>
      <c r="S421" s="240"/>
      <c r="T421" s="240"/>
    </row>
    <row r="422" spans="1:20" s="163" customFormat="1">
      <c r="A422" s="241" t="s">
        <v>727</v>
      </c>
      <c r="B422" s="163" t="s">
        <v>1504</v>
      </c>
      <c r="C422" s="163" t="s">
        <v>1069</v>
      </c>
      <c r="D422" s="144" t="s">
        <v>171</v>
      </c>
      <c r="E422" s="243"/>
      <c r="F422" s="203" t="str">
        <f t="shared" si="46"/>
        <v>う１６</v>
      </c>
      <c r="G422" s="243" t="str">
        <f t="shared" si="50"/>
        <v>堤内昭仁</v>
      </c>
      <c r="H422" s="144" t="s">
        <v>1056</v>
      </c>
      <c r="I422" s="243" t="s">
        <v>48</v>
      </c>
      <c r="J422" s="234">
        <v>1977</v>
      </c>
      <c r="K422" s="201">
        <f t="shared" si="48"/>
        <v>42</v>
      </c>
      <c r="L422" s="277" t="str">
        <f t="shared" si="49"/>
        <v>OK</v>
      </c>
      <c r="M422" s="243" t="s">
        <v>41</v>
      </c>
    </row>
    <row r="423" spans="1:20" s="163" customFormat="1">
      <c r="A423" s="241" t="s">
        <v>728</v>
      </c>
      <c r="B423" s="163" t="s">
        <v>1070</v>
      </c>
      <c r="C423" s="163" t="s">
        <v>1071</v>
      </c>
      <c r="D423" s="144" t="s">
        <v>171</v>
      </c>
      <c r="F423" s="203" t="str">
        <f t="shared" si="46"/>
        <v>う１７</v>
      </c>
      <c r="G423" s="163" t="str">
        <f t="shared" si="50"/>
        <v>中田富憲</v>
      </c>
      <c r="H423" s="144" t="s">
        <v>1056</v>
      </c>
      <c r="I423" s="144" t="s">
        <v>394</v>
      </c>
      <c r="J423" s="287">
        <v>1961</v>
      </c>
      <c r="K423" s="201">
        <f t="shared" si="48"/>
        <v>58</v>
      </c>
      <c r="L423" s="277" t="str">
        <f t="shared" si="49"/>
        <v>OK</v>
      </c>
      <c r="M423" s="213" t="s">
        <v>84</v>
      </c>
    </row>
    <row r="424" spans="1:20" s="163" customFormat="1">
      <c r="A424" s="241" t="s">
        <v>729</v>
      </c>
      <c r="B424" s="163" t="s">
        <v>1072</v>
      </c>
      <c r="C424" s="163" t="s">
        <v>761</v>
      </c>
      <c r="D424" s="144" t="s">
        <v>171</v>
      </c>
      <c r="F424" s="203" t="str">
        <f t="shared" si="46"/>
        <v>う１８</v>
      </c>
      <c r="G424" s="243" t="str">
        <f t="shared" si="50"/>
        <v>深田健太郎</v>
      </c>
      <c r="H424" s="144" t="s">
        <v>1056</v>
      </c>
      <c r="I424" s="144" t="s">
        <v>394</v>
      </c>
      <c r="J424" s="287">
        <v>1997</v>
      </c>
      <c r="K424" s="201">
        <f t="shared" si="48"/>
        <v>22</v>
      </c>
      <c r="L424" s="277" t="str">
        <f t="shared" si="49"/>
        <v>OK</v>
      </c>
      <c r="M424" s="206" t="s">
        <v>44</v>
      </c>
    </row>
    <row r="425" spans="1:20" s="163" customFormat="1">
      <c r="A425" s="241" t="s">
        <v>730</v>
      </c>
      <c r="B425" s="163" t="s">
        <v>1073</v>
      </c>
      <c r="C425" s="163" t="s">
        <v>1074</v>
      </c>
      <c r="D425" s="144" t="s">
        <v>171</v>
      </c>
      <c r="F425" s="203" t="str">
        <f t="shared" si="46"/>
        <v>う１９</v>
      </c>
      <c r="G425" s="243" t="str">
        <f t="shared" si="50"/>
        <v>松野航平</v>
      </c>
      <c r="H425" s="144" t="s">
        <v>1056</v>
      </c>
      <c r="I425" s="144" t="s">
        <v>394</v>
      </c>
      <c r="J425" s="287">
        <v>1990</v>
      </c>
      <c r="K425" s="201">
        <f t="shared" si="48"/>
        <v>29</v>
      </c>
      <c r="L425" s="277" t="str">
        <f t="shared" si="49"/>
        <v>OK</v>
      </c>
      <c r="M425" s="206" t="s">
        <v>942</v>
      </c>
    </row>
    <row r="426" spans="1:20" s="163" customFormat="1">
      <c r="A426" s="241" t="s">
        <v>731</v>
      </c>
      <c r="B426" s="163" t="s">
        <v>1505</v>
      </c>
      <c r="C426" s="163" t="s">
        <v>1506</v>
      </c>
      <c r="D426" s="144" t="s">
        <v>171</v>
      </c>
      <c r="F426" s="203" t="str">
        <f t="shared" si="46"/>
        <v>う２０</v>
      </c>
      <c r="G426" s="243" t="str">
        <f t="shared" si="50"/>
        <v>峰　祥靖</v>
      </c>
      <c r="H426" s="144" t="s">
        <v>1056</v>
      </c>
      <c r="I426" s="144" t="s">
        <v>394</v>
      </c>
      <c r="J426" s="287">
        <v>1975</v>
      </c>
      <c r="K426" s="201">
        <f t="shared" si="48"/>
        <v>44</v>
      </c>
      <c r="L426" s="277" t="str">
        <f t="shared" si="49"/>
        <v>OK</v>
      </c>
      <c r="M426" s="163" t="s">
        <v>5</v>
      </c>
    </row>
    <row r="427" spans="1:20" s="163" customFormat="1">
      <c r="A427" s="241" t="s">
        <v>732</v>
      </c>
      <c r="B427" s="209" t="s">
        <v>1340</v>
      </c>
      <c r="C427" s="209" t="s">
        <v>1075</v>
      </c>
      <c r="D427" s="144" t="s">
        <v>171</v>
      </c>
      <c r="F427" s="203" t="str">
        <f t="shared" si="46"/>
        <v>う２１</v>
      </c>
      <c r="G427" s="163" t="str">
        <f t="shared" si="50"/>
        <v>森健一</v>
      </c>
      <c r="H427" s="144" t="s">
        <v>1056</v>
      </c>
      <c r="I427" s="210" t="s">
        <v>394</v>
      </c>
      <c r="J427" s="287">
        <v>1971</v>
      </c>
      <c r="K427" s="201">
        <f t="shared" si="48"/>
        <v>48</v>
      </c>
      <c r="L427" s="277" t="str">
        <f t="shared" si="49"/>
        <v>OK</v>
      </c>
      <c r="M427" s="213" t="s">
        <v>84</v>
      </c>
    </row>
    <row r="428" spans="1:20" s="163" customFormat="1" ht="14.25">
      <c r="A428" s="241" t="s">
        <v>733</v>
      </c>
      <c r="B428" s="146" t="s">
        <v>87</v>
      </c>
      <c r="C428" s="146" t="s">
        <v>1024</v>
      </c>
      <c r="D428" s="144" t="s">
        <v>171</v>
      </c>
      <c r="E428" s="241"/>
      <c r="F428" s="203" t="str">
        <f t="shared" si="46"/>
        <v>う２２</v>
      </c>
      <c r="G428" s="163" t="str">
        <f t="shared" si="50"/>
        <v>山本昌紀</v>
      </c>
      <c r="H428" s="144" t="s">
        <v>1056</v>
      </c>
      <c r="I428" s="144" t="s">
        <v>48</v>
      </c>
      <c r="J428" s="205">
        <v>1970</v>
      </c>
      <c r="K428" s="201">
        <f t="shared" si="48"/>
        <v>49</v>
      </c>
      <c r="L428" s="277" t="str">
        <f t="shared" si="49"/>
        <v>OK</v>
      </c>
      <c r="M428" s="206" t="s">
        <v>890</v>
      </c>
    </row>
    <row r="429" spans="1:20" s="240" customFormat="1" ht="14.25">
      <c r="A429" s="241" t="s">
        <v>734</v>
      </c>
      <c r="B429" s="146" t="s">
        <v>87</v>
      </c>
      <c r="C429" s="146" t="s">
        <v>1025</v>
      </c>
      <c r="D429" s="144" t="s">
        <v>171</v>
      </c>
      <c r="E429" s="241"/>
      <c r="F429" s="203" t="str">
        <f t="shared" si="46"/>
        <v>う２３</v>
      </c>
      <c r="G429" s="163" t="str">
        <f t="shared" si="50"/>
        <v>山本浩之</v>
      </c>
      <c r="H429" s="144" t="s">
        <v>1056</v>
      </c>
      <c r="I429" s="144" t="s">
        <v>48</v>
      </c>
      <c r="J429" s="205">
        <v>1967</v>
      </c>
      <c r="K429" s="201">
        <f t="shared" si="48"/>
        <v>52</v>
      </c>
      <c r="L429" s="277" t="str">
        <f t="shared" si="49"/>
        <v>OK</v>
      </c>
      <c r="M429" s="206" t="s">
        <v>890</v>
      </c>
      <c r="N429" s="163"/>
      <c r="O429" s="163"/>
      <c r="P429" s="163"/>
      <c r="Q429" s="163"/>
      <c r="R429" s="163"/>
      <c r="S429" s="163"/>
      <c r="T429" s="163"/>
    </row>
    <row r="430" spans="1:20" s="240" customFormat="1">
      <c r="A430" s="241" t="s">
        <v>735</v>
      </c>
      <c r="B430" s="204" t="s">
        <v>960</v>
      </c>
      <c r="C430" s="204" t="s">
        <v>1507</v>
      </c>
      <c r="D430" s="144" t="s">
        <v>171</v>
      </c>
      <c r="E430" s="241"/>
      <c r="F430" s="203" t="str">
        <f t="shared" si="46"/>
        <v>う２４</v>
      </c>
      <c r="G430" s="163" t="str">
        <f t="shared" si="50"/>
        <v>吉村淳</v>
      </c>
      <c r="H430" s="144" t="s">
        <v>1056</v>
      </c>
      <c r="I430" s="210" t="s">
        <v>48</v>
      </c>
      <c r="J430" s="214">
        <v>1976</v>
      </c>
      <c r="K430" s="201">
        <f t="shared" si="48"/>
        <v>43</v>
      </c>
      <c r="L430" s="277" t="str">
        <f t="shared" si="49"/>
        <v>OK</v>
      </c>
      <c r="M430" s="206" t="s">
        <v>896</v>
      </c>
      <c r="N430" s="163"/>
      <c r="O430" s="163"/>
      <c r="P430" s="163"/>
      <c r="Q430" s="163"/>
      <c r="R430" s="163"/>
      <c r="S430" s="163"/>
      <c r="T430" s="163"/>
    </row>
    <row r="431" spans="1:20" s="163" customFormat="1">
      <c r="A431" s="241" t="s">
        <v>736</v>
      </c>
      <c r="B431" s="243" t="s">
        <v>113</v>
      </c>
      <c r="C431" s="243" t="s">
        <v>114</v>
      </c>
      <c r="D431" s="144" t="s">
        <v>171</v>
      </c>
      <c r="E431" s="243"/>
      <c r="F431" s="203" t="str">
        <f t="shared" si="46"/>
        <v>う２５</v>
      </c>
      <c r="G431" s="243" t="str">
        <f t="shared" si="50"/>
        <v>井内一博</v>
      </c>
      <c r="H431" s="144" t="s">
        <v>1056</v>
      </c>
      <c r="I431" s="243" t="s">
        <v>48</v>
      </c>
      <c r="J431" s="234">
        <v>1976</v>
      </c>
      <c r="K431" s="201">
        <f t="shared" si="48"/>
        <v>43</v>
      </c>
      <c r="L431" s="277" t="str">
        <f t="shared" si="49"/>
        <v>OK</v>
      </c>
      <c r="M431" s="243" t="s">
        <v>115</v>
      </c>
    </row>
    <row r="432" spans="1:20" s="163" customFormat="1">
      <c r="A432" s="241" t="s">
        <v>737</v>
      </c>
      <c r="B432" s="103" t="s">
        <v>1026</v>
      </c>
      <c r="C432" s="103" t="s">
        <v>1027</v>
      </c>
      <c r="D432" s="144" t="s">
        <v>171</v>
      </c>
      <c r="E432" s="243"/>
      <c r="F432" s="203" t="str">
        <f t="shared" si="46"/>
        <v>う２６</v>
      </c>
      <c r="G432" s="243" t="str">
        <f t="shared" si="50"/>
        <v>舘形和典</v>
      </c>
      <c r="H432" s="144" t="s">
        <v>1056</v>
      </c>
      <c r="I432" s="243" t="s">
        <v>48</v>
      </c>
      <c r="J432" s="234">
        <v>1985</v>
      </c>
      <c r="K432" s="201">
        <f t="shared" si="48"/>
        <v>34</v>
      </c>
      <c r="L432" s="277" t="str">
        <f t="shared" si="49"/>
        <v>OK</v>
      </c>
      <c r="M432" s="243" t="s">
        <v>115</v>
      </c>
    </row>
    <row r="433" spans="1:13" s="163" customFormat="1" ht="14.25">
      <c r="A433" s="241" t="s">
        <v>738</v>
      </c>
      <c r="B433" s="215" t="s">
        <v>33</v>
      </c>
      <c r="C433" s="215" t="s">
        <v>34</v>
      </c>
      <c r="D433" s="144" t="s">
        <v>171</v>
      </c>
      <c r="E433" s="215"/>
      <c r="F433" s="203" t="str">
        <f t="shared" si="46"/>
        <v>う２７</v>
      </c>
      <c r="G433" s="163" t="str">
        <f t="shared" si="50"/>
        <v>高瀬眞志</v>
      </c>
      <c r="H433" s="144" t="s">
        <v>1056</v>
      </c>
      <c r="I433" s="144" t="s">
        <v>48</v>
      </c>
      <c r="J433" s="124">
        <v>1959</v>
      </c>
      <c r="K433" s="201">
        <f t="shared" si="48"/>
        <v>60</v>
      </c>
      <c r="L433" s="277" t="str">
        <f t="shared" si="49"/>
        <v>OK</v>
      </c>
      <c r="M433" s="206" t="s">
        <v>817</v>
      </c>
    </row>
    <row r="434" spans="1:13" s="163" customFormat="1">
      <c r="A434" s="241" t="s">
        <v>739</v>
      </c>
      <c r="B434" s="163" t="s">
        <v>399</v>
      </c>
      <c r="C434" s="163" t="s">
        <v>400</v>
      </c>
      <c r="D434" s="144" t="s">
        <v>171</v>
      </c>
      <c r="F434" s="203" t="str">
        <f t="shared" si="46"/>
        <v>う２８</v>
      </c>
      <c r="G434" s="163" t="str">
        <f t="shared" si="50"/>
        <v>山田和宏</v>
      </c>
      <c r="H434" s="144" t="s">
        <v>1056</v>
      </c>
      <c r="I434" s="144" t="s">
        <v>394</v>
      </c>
      <c r="J434" s="287">
        <v>1962</v>
      </c>
      <c r="K434" s="201">
        <f t="shared" si="48"/>
        <v>57</v>
      </c>
      <c r="L434" s="277" t="str">
        <f t="shared" si="49"/>
        <v>OK</v>
      </c>
      <c r="M434" s="213" t="s">
        <v>84</v>
      </c>
    </row>
    <row r="435" spans="1:13" s="163" customFormat="1">
      <c r="A435" s="241" t="s">
        <v>740</v>
      </c>
      <c r="B435" s="163" t="s">
        <v>399</v>
      </c>
      <c r="C435" s="163" t="s">
        <v>1028</v>
      </c>
      <c r="D435" s="144" t="s">
        <v>171</v>
      </c>
      <c r="F435" s="203" t="str">
        <f t="shared" si="46"/>
        <v>う２９</v>
      </c>
      <c r="G435" s="163" t="str">
        <f t="shared" si="50"/>
        <v>山田洋平</v>
      </c>
      <c r="H435" s="144" t="s">
        <v>1056</v>
      </c>
      <c r="I435" s="144" t="s">
        <v>394</v>
      </c>
      <c r="J435" s="287">
        <v>1990</v>
      </c>
      <c r="K435" s="201">
        <f t="shared" si="48"/>
        <v>29</v>
      </c>
      <c r="L435" s="277" t="str">
        <f t="shared" si="49"/>
        <v>OK</v>
      </c>
      <c r="M435" s="213" t="s">
        <v>84</v>
      </c>
    </row>
    <row r="436" spans="1:13" s="163" customFormat="1">
      <c r="A436" s="241" t="s">
        <v>741</v>
      </c>
      <c r="B436" s="103" t="s">
        <v>116</v>
      </c>
      <c r="C436" s="103" t="s">
        <v>117</v>
      </c>
      <c r="D436" s="144" t="s">
        <v>171</v>
      </c>
      <c r="E436" s="243"/>
      <c r="F436" s="203" t="str">
        <f t="shared" si="46"/>
        <v>う３０</v>
      </c>
      <c r="G436" s="243" t="str">
        <f t="shared" si="50"/>
        <v>竹下英伸</v>
      </c>
      <c r="H436" s="144" t="s">
        <v>1056</v>
      </c>
      <c r="I436" s="243" t="s">
        <v>48</v>
      </c>
      <c r="J436" s="234">
        <v>1972</v>
      </c>
      <c r="K436" s="201">
        <f t="shared" si="48"/>
        <v>47</v>
      </c>
      <c r="L436" s="277" t="str">
        <f t="shared" si="49"/>
        <v>OK</v>
      </c>
      <c r="M436" s="100" t="s">
        <v>40</v>
      </c>
    </row>
    <row r="437" spans="1:13" s="163" customFormat="1">
      <c r="A437" s="241" t="s">
        <v>742</v>
      </c>
      <c r="B437" s="163" t="s">
        <v>396</v>
      </c>
      <c r="C437" s="163" t="s">
        <v>1076</v>
      </c>
      <c r="D437" s="144" t="s">
        <v>171</v>
      </c>
      <c r="E437" s="287" t="s">
        <v>1077</v>
      </c>
      <c r="F437" s="203" t="str">
        <f t="shared" si="46"/>
        <v>う３１</v>
      </c>
      <c r="G437" s="243" t="str">
        <f t="shared" si="50"/>
        <v>竹下恭平</v>
      </c>
      <c r="H437" s="144" t="s">
        <v>1056</v>
      </c>
      <c r="I437" s="144" t="s">
        <v>394</v>
      </c>
      <c r="J437" s="287">
        <v>2008</v>
      </c>
      <c r="K437" s="201">
        <f t="shared" si="48"/>
        <v>11</v>
      </c>
      <c r="L437" s="277" t="str">
        <f t="shared" si="49"/>
        <v>OK</v>
      </c>
      <c r="M437" s="216" t="s">
        <v>40</v>
      </c>
    </row>
    <row r="438" spans="1:13" s="163" customFormat="1">
      <c r="A438" s="241" t="s">
        <v>743</v>
      </c>
      <c r="B438" s="103" t="s">
        <v>6</v>
      </c>
      <c r="C438" s="103" t="s">
        <v>1029</v>
      </c>
      <c r="D438" s="144" t="s">
        <v>171</v>
      </c>
      <c r="E438" s="243"/>
      <c r="F438" s="203" t="str">
        <f t="shared" si="46"/>
        <v>う３２</v>
      </c>
      <c r="G438" s="243" t="str">
        <f t="shared" si="50"/>
        <v>田中邦明</v>
      </c>
      <c r="H438" s="144" t="s">
        <v>1056</v>
      </c>
      <c r="I438" s="243" t="s">
        <v>394</v>
      </c>
      <c r="J438" s="234">
        <v>1984</v>
      </c>
      <c r="K438" s="201">
        <f t="shared" si="48"/>
        <v>35</v>
      </c>
      <c r="L438" s="277" t="str">
        <f t="shared" si="49"/>
        <v>OK</v>
      </c>
      <c r="M438" s="243" t="s">
        <v>115</v>
      </c>
    </row>
    <row r="439" spans="1:13" s="163" customFormat="1">
      <c r="A439" s="241" t="s">
        <v>744</v>
      </c>
      <c r="B439" s="163" t="s">
        <v>6</v>
      </c>
      <c r="C439" s="163" t="s">
        <v>1078</v>
      </c>
      <c r="D439" s="144" t="s">
        <v>171</v>
      </c>
      <c r="F439" s="203" t="str">
        <f t="shared" si="46"/>
        <v>う３３</v>
      </c>
      <c r="G439" s="243" t="str">
        <f t="shared" si="50"/>
        <v>田中伸一</v>
      </c>
      <c r="H439" s="144" t="s">
        <v>1056</v>
      </c>
      <c r="I439" s="144" t="s">
        <v>394</v>
      </c>
      <c r="J439" s="287">
        <v>1964</v>
      </c>
      <c r="K439" s="201">
        <f t="shared" si="48"/>
        <v>55</v>
      </c>
      <c r="L439" s="277" t="str">
        <f t="shared" si="49"/>
        <v>OK</v>
      </c>
      <c r="M439" s="163" t="s">
        <v>433</v>
      </c>
    </row>
    <row r="440" spans="1:13" s="163" customFormat="1">
      <c r="A440" s="241" t="s">
        <v>745</v>
      </c>
      <c r="B440" s="163" t="s">
        <v>6</v>
      </c>
      <c r="C440" s="163" t="s">
        <v>1079</v>
      </c>
      <c r="D440" s="144" t="s">
        <v>171</v>
      </c>
      <c r="F440" s="203" t="str">
        <f t="shared" si="46"/>
        <v>う３４</v>
      </c>
      <c r="G440" s="163" t="str">
        <f t="shared" si="50"/>
        <v>田中宏樹</v>
      </c>
      <c r="H440" s="144" t="s">
        <v>1056</v>
      </c>
      <c r="I440" s="144" t="s">
        <v>394</v>
      </c>
      <c r="J440" s="287">
        <v>1963</v>
      </c>
      <c r="K440" s="201">
        <f t="shared" si="48"/>
        <v>56</v>
      </c>
      <c r="L440" s="277" t="str">
        <f t="shared" si="49"/>
        <v>OK</v>
      </c>
      <c r="M440" s="163" t="s">
        <v>398</v>
      </c>
    </row>
    <row r="441" spans="1:13" s="163" customFormat="1">
      <c r="A441" s="241" t="s">
        <v>746</v>
      </c>
      <c r="B441" s="212" t="s">
        <v>1080</v>
      </c>
      <c r="C441" s="212" t="s">
        <v>1081</v>
      </c>
      <c r="D441" s="144" t="s">
        <v>171</v>
      </c>
      <c r="F441" s="203" t="str">
        <f t="shared" si="46"/>
        <v>う３５</v>
      </c>
      <c r="G441" s="163" t="str">
        <f t="shared" si="50"/>
        <v>石津綾香</v>
      </c>
      <c r="H441" s="144" t="s">
        <v>1056</v>
      </c>
      <c r="I441" s="144" t="s">
        <v>172</v>
      </c>
      <c r="J441" s="287">
        <v>1982</v>
      </c>
      <c r="K441" s="201">
        <f t="shared" si="48"/>
        <v>37</v>
      </c>
      <c r="L441" s="277" t="str">
        <f t="shared" si="49"/>
        <v>OK</v>
      </c>
      <c r="M441" s="213" t="s">
        <v>84</v>
      </c>
    </row>
    <row r="442" spans="1:13" s="163" customFormat="1">
      <c r="A442" s="241" t="s">
        <v>747</v>
      </c>
      <c r="B442" s="212" t="s">
        <v>1508</v>
      </c>
      <c r="C442" s="212" t="s">
        <v>1509</v>
      </c>
      <c r="D442" s="144" t="s">
        <v>171</v>
      </c>
      <c r="E442" s="243"/>
      <c r="F442" s="203" t="str">
        <f t="shared" si="46"/>
        <v>う３６</v>
      </c>
      <c r="G442" s="243" t="str">
        <f t="shared" si="50"/>
        <v>出縄久子</v>
      </c>
      <c r="H442" s="144" t="s">
        <v>1056</v>
      </c>
      <c r="I442" s="244" t="s">
        <v>172</v>
      </c>
      <c r="J442" s="236">
        <v>1965</v>
      </c>
      <c r="K442" s="201">
        <f t="shared" si="48"/>
        <v>54</v>
      </c>
      <c r="L442" s="277" t="str">
        <f t="shared" si="49"/>
        <v>OK</v>
      </c>
      <c r="M442" s="243" t="s">
        <v>5</v>
      </c>
    </row>
    <row r="443" spans="1:13" s="163" customFormat="1" ht="14.25">
      <c r="A443" s="241" t="s">
        <v>748</v>
      </c>
      <c r="B443" s="217" t="s">
        <v>961</v>
      </c>
      <c r="C443" s="217" t="s">
        <v>959</v>
      </c>
      <c r="D443" s="144" t="s">
        <v>171</v>
      </c>
      <c r="E443" s="241"/>
      <c r="F443" s="203" t="str">
        <f t="shared" si="46"/>
        <v>う３７</v>
      </c>
      <c r="G443" s="163" t="str">
        <f t="shared" si="50"/>
        <v>今井順子</v>
      </c>
      <c r="H443" s="144" t="s">
        <v>1056</v>
      </c>
      <c r="I443" s="144" t="s">
        <v>42</v>
      </c>
      <c r="J443" s="205">
        <v>1958</v>
      </c>
      <c r="K443" s="201">
        <f t="shared" si="48"/>
        <v>61</v>
      </c>
      <c r="L443" s="277" t="str">
        <f t="shared" si="49"/>
        <v>OK</v>
      </c>
      <c r="M443" s="218" t="s">
        <v>40</v>
      </c>
    </row>
    <row r="444" spans="1:13" s="163" customFormat="1">
      <c r="A444" s="241" t="s">
        <v>749</v>
      </c>
      <c r="B444" s="219" t="s">
        <v>1030</v>
      </c>
      <c r="C444" s="220" t="s">
        <v>1031</v>
      </c>
      <c r="D444" s="144" t="s">
        <v>171</v>
      </c>
      <c r="E444" s="221"/>
      <c r="F444" s="203" t="str">
        <f t="shared" si="46"/>
        <v>う３８</v>
      </c>
      <c r="G444" s="163" t="str">
        <f t="shared" si="50"/>
        <v>植垣貴美子</v>
      </c>
      <c r="H444" s="144" t="s">
        <v>1056</v>
      </c>
      <c r="I444" s="144" t="s">
        <v>42</v>
      </c>
      <c r="J444" s="222">
        <v>1965</v>
      </c>
      <c r="K444" s="201">
        <f t="shared" si="48"/>
        <v>54</v>
      </c>
      <c r="L444" s="277" t="str">
        <f t="shared" si="49"/>
        <v>OK</v>
      </c>
      <c r="M444" s="213" t="s">
        <v>44</v>
      </c>
    </row>
    <row r="445" spans="1:13" s="163" customFormat="1">
      <c r="A445" s="241" t="s">
        <v>750</v>
      </c>
      <c r="B445" s="217" t="s">
        <v>1032</v>
      </c>
      <c r="C445" s="217" t="s">
        <v>1033</v>
      </c>
      <c r="D445" s="144" t="s">
        <v>171</v>
      </c>
      <c r="E445" s="241"/>
      <c r="F445" s="203" t="str">
        <f t="shared" si="46"/>
        <v>う３９</v>
      </c>
      <c r="G445" s="163" t="str">
        <f t="shared" si="50"/>
        <v>川崎悦子</v>
      </c>
      <c r="H445" s="144" t="s">
        <v>1056</v>
      </c>
      <c r="I445" s="144" t="s">
        <v>42</v>
      </c>
      <c r="J445" s="214">
        <v>1955</v>
      </c>
      <c r="K445" s="201">
        <f t="shared" si="48"/>
        <v>64</v>
      </c>
      <c r="L445" s="277" t="str">
        <f t="shared" si="49"/>
        <v>OK</v>
      </c>
      <c r="M445" s="206" t="s">
        <v>812</v>
      </c>
    </row>
    <row r="446" spans="1:13" s="163" customFormat="1" ht="14.25">
      <c r="A446" s="241" t="s">
        <v>751</v>
      </c>
      <c r="B446" s="147" t="s">
        <v>1082</v>
      </c>
      <c r="C446" s="147" t="s">
        <v>1083</v>
      </c>
      <c r="D446" s="144" t="s">
        <v>171</v>
      </c>
      <c r="E446" s="241"/>
      <c r="F446" s="203" t="str">
        <f t="shared" si="46"/>
        <v>う４０</v>
      </c>
      <c r="G446" s="163" t="str">
        <f t="shared" si="50"/>
        <v>小塩政子</v>
      </c>
      <c r="H446" s="144" t="s">
        <v>1056</v>
      </c>
      <c r="I446" s="144" t="s">
        <v>42</v>
      </c>
      <c r="J446" s="205">
        <v>1950</v>
      </c>
      <c r="K446" s="201">
        <f t="shared" si="48"/>
        <v>69</v>
      </c>
      <c r="L446" s="277" t="str">
        <f t="shared" si="49"/>
        <v>OK</v>
      </c>
      <c r="M446" s="206" t="s">
        <v>812</v>
      </c>
    </row>
    <row r="447" spans="1:13" s="163" customFormat="1">
      <c r="A447" s="241" t="s">
        <v>752</v>
      </c>
      <c r="B447" s="100" t="s">
        <v>1510</v>
      </c>
      <c r="C447" s="100" t="s">
        <v>1034</v>
      </c>
      <c r="D447" s="144" t="s">
        <v>171</v>
      </c>
      <c r="E447" s="243"/>
      <c r="F447" s="203" t="str">
        <f t="shared" si="46"/>
        <v>う４１</v>
      </c>
      <c r="G447" s="243" t="str">
        <f t="shared" si="50"/>
        <v>辻佳子</v>
      </c>
      <c r="H447" s="144" t="s">
        <v>1056</v>
      </c>
      <c r="I447" s="244" t="s">
        <v>172</v>
      </c>
      <c r="J447" s="236">
        <v>1973</v>
      </c>
      <c r="K447" s="201">
        <f t="shared" si="48"/>
        <v>46</v>
      </c>
      <c r="L447" s="277" t="str">
        <f t="shared" si="49"/>
        <v>OK</v>
      </c>
      <c r="M447" s="243" t="s">
        <v>812</v>
      </c>
    </row>
    <row r="448" spans="1:13" s="163" customFormat="1" ht="14.25">
      <c r="A448" s="241" t="s">
        <v>753</v>
      </c>
      <c r="B448" s="147" t="s">
        <v>1084</v>
      </c>
      <c r="C448" s="147" t="s">
        <v>1085</v>
      </c>
      <c r="D448" s="144" t="s">
        <v>171</v>
      </c>
      <c r="E448" s="241"/>
      <c r="F448" s="203" t="str">
        <f t="shared" si="46"/>
        <v>う４２</v>
      </c>
      <c r="G448" s="243" t="str">
        <f t="shared" si="50"/>
        <v>西崎友香</v>
      </c>
      <c r="H448" s="144" t="s">
        <v>1056</v>
      </c>
      <c r="I448" s="144" t="s">
        <v>42</v>
      </c>
      <c r="J448" s="205">
        <v>1980</v>
      </c>
      <c r="K448" s="201">
        <f t="shared" si="48"/>
        <v>39</v>
      </c>
      <c r="L448" s="277" t="str">
        <f t="shared" si="49"/>
        <v>OK</v>
      </c>
      <c r="M448" s="206" t="s">
        <v>812</v>
      </c>
    </row>
    <row r="449" spans="1:13" s="163" customFormat="1">
      <c r="A449" s="241" t="s">
        <v>754</v>
      </c>
      <c r="B449" s="223" t="s">
        <v>1086</v>
      </c>
      <c r="C449" s="212" t="s">
        <v>830</v>
      </c>
      <c r="D449" s="144" t="s">
        <v>171</v>
      </c>
      <c r="F449" s="203" t="str">
        <f t="shared" si="46"/>
        <v>う４３</v>
      </c>
      <c r="G449" s="243" t="str">
        <f t="shared" si="50"/>
        <v>倍田優子</v>
      </c>
      <c r="H449" s="144" t="s">
        <v>1056</v>
      </c>
      <c r="I449" s="210" t="s">
        <v>172</v>
      </c>
      <c r="J449" s="287">
        <v>1969</v>
      </c>
      <c r="K449" s="201">
        <f t="shared" si="48"/>
        <v>50</v>
      </c>
      <c r="L449" s="277" t="str">
        <f t="shared" si="49"/>
        <v>OK</v>
      </c>
      <c r="M449" s="206" t="s">
        <v>84</v>
      </c>
    </row>
    <row r="450" spans="1:13" s="163" customFormat="1">
      <c r="A450" s="241" t="s">
        <v>755</v>
      </c>
      <c r="B450" s="212" t="s">
        <v>1511</v>
      </c>
      <c r="C450" s="212" t="s">
        <v>1512</v>
      </c>
      <c r="D450" s="144" t="s">
        <v>171</v>
      </c>
      <c r="E450" s="243"/>
      <c r="F450" s="203" t="str">
        <f t="shared" si="46"/>
        <v>う４４</v>
      </c>
      <c r="G450" s="243" t="str">
        <f t="shared" si="50"/>
        <v>藤村加代子</v>
      </c>
      <c r="H450" s="144" t="s">
        <v>1056</v>
      </c>
      <c r="I450" s="244" t="s">
        <v>172</v>
      </c>
      <c r="J450" s="236">
        <v>1963</v>
      </c>
      <c r="K450" s="201">
        <f t="shared" si="48"/>
        <v>56</v>
      </c>
      <c r="L450" s="277" t="str">
        <f t="shared" si="49"/>
        <v>OK</v>
      </c>
      <c r="M450" s="243" t="s">
        <v>812</v>
      </c>
    </row>
    <row r="451" spans="1:13" s="163" customFormat="1">
      <c r="A451" s="241" t="s">
        <v>756</v>
      </c>
      <c r="B451" s="223" t="s">
        <v>995</v>
      </c>
      <c r="C451" s="223" t="s">
        <v>1087</v>
      </c>
      <c r="D451" s="144" t="s">
        <v>171</v>
      </c>
      <c r="F451" s="203" t="str">
        <f t="shared" si="46"/>
        <v>う４５</v>
      </c>
      <c r="G451" s="163" t="str">
        <f t="shared" si="50"/>
        <v>山田みほ</v>
      </c>
      <c r="H451" s="144" t="s">
        <v>1056</v>
      </c>
      <c r="I451" s="144" t="s">
        <v>172</v>
      </c>
      <c r="J451" s="287">
        <v>1966</v>
      </c>
      <c r="K451" s="201">
        <f t="shared" si="48"/>
        <v>53</v>
      </c>
      <c r="L451" s="277" t="str">
        <f t="shared" si="49"/>
        <v>OK</v>
      </c>
      <c r="M451" s="213" t="s">
        <v>84</v>
      </c>
    </row>
    <row r="452" spans="1:13" s="163" customFormat="1">
      <c r="A452" s="241" t="s">
        <v>757</v>
      </c>
      <c r="B452" s="156" t="s">
        <v>396</v>
      </c>
      <c r="C452" s="156" t="s">
        <v>1035</v>
      </c>
      <c r="D452" s="144" t="s">
        <v>171</v>
      </c>
      <c r="E452" s="243"/>
      <c r="F452" s="203" t="str">
        <f t="shared" si="46"/>
        <v>う４６</v>
      </c>
      <c r="G452" s="243" t="str">
        <f t="shared" si="50"/>
        <v>竹下光代</v>
      </c>
      <c r="H452" s="144" t="s">
        <v>1056</v>
      </c>
      <c r="I452" s="244" t="s">
        <v>172</v>
      </c>
      <c r="J452" s="236">
        <v>1974</v>
      </c>
      <c r="K452" s="201">
        <f t="shared" si="48"/>
        <v>45</v>
      </c>
      <c r="L452" s="277" t="str">
        <f t="shared" si="49"/>
        <v>OK</v>
      </c>
      <c r="M452" s="100" t="s">
        <v>40</v>
      </c>
    </row>
    <row r="453" spans="1:13" s="163" customFormat="1">
      <c r="A453" s="241" t="s">
        <v>758</v>
      </c>
      <c r="B453" s="212" t="s">
        <v>6</v>
      </c>
      <c r="C453" s="212" t="s">
        <v>1513</v>
      </c>
      <c r="D453" s="144" t="s">
        <v>171</v>
      </c>
      <c r="E453" s="243"/>
      <c r="F453" s="203" t="str">
        <f t="shared" si="46"/>
        <v>う４７</v>
      </c>
      <c r="G453" s="243" t="str">
        <f t="shared" si="50"/>
        <v>田中友加里</v>
      </c>
      <c r="H453" s="144" t="s">
        <v>1056</v>
      </c>
      <c r="I453" s="244" t="s">
        <v>172</v>
      </c>
      <c r="J453" s="236">
        <v>1984</v>
      </c>
      <c r="K453" s="201">
        <f t="shared" si="48"/>
        <v>35</v>
      </c>
      <c r="L453" s="277" t="str">
        <f t="shared" si="49"/>
        <v>OK</v>
      </c>
      <c r="M453" s="100" t="s">
        <v>40</v>
      </c>
    </row>
    <row r="454" spans="1:13" s="242" customFormat="1">
      <c r="A454" s="241" t="s">
        <v>759</v>
      </c>
      <c r="B454" s="212" t="s">
        <v>1514</v>
      </c>
      <c r="C454" s="212" t="s">
        <v>1515</v>
      </c>
      <c r="D454" s="144" t="s">
        <v>171</v>
      </c>
      <c r="F454" s="203" t="str">
        <f t="shared" si="46"/>
        <v>う４８</v>
      </c>
      <c r="G454" s="243" t="str">
        <f t="shared" si="50"/>
        <v>松本美緒</v>
      </c>
      <c r="H454" s="144" t="s">
        <v>1056</v>
      </c>
      <c r="I454" s="244" t="s">
        <v>172</v>
      </c>
      <c r="J454" s="239">
        <v>1998</v>
      </c>
      <c r="K454" s="201">
        <f t="shared" si="48"/>
        <v>21</v>
      </c>
      <c r="L454" s="104" t="str">
        <f>IF(G454="","",IF(COUNTIF($G$3:$G$514,G454)&gt;1,"2重登録","OK"))</f>
        <v>OK</v>
      </c>
      <c r="M454" s="242" t="s">
        <v>812</v>
      </c>
    </row>
    <row r="455" spans="1:13" s="242" customFormat="1">
      <c r="A455" s="241" t="s">
        <v>760</v>
      </c>
      <c r="B455" s="208" t="s">
        <v>1516</v>
      </c>
      <c r="C455" s="208" t="s">
        <v>1517</v>
      </c>
      <c r="D455" s="144" t="s">
        <v>171</v>
      </c>
      <c r="F455" s="203" t="str">
        <f t="shared" si="46"/>
        <v>う４９</v>
      </c>
      <c r="G455" s="243" t="str">
        <f t="shared" si="50"/>
        <v>牛道雄介</v>
      </c>
      <c r="H455" s="144" t="s">
        <v>1056</v>
      </c>
      <c r="I455" s="244" t="s">
        <v>394</v>
      </c>
      <c r="J455" s="239">
        <v>1978</v>
      </c>
      <c r="K455" s="201">
        <f t="shared" si="48"/>
        <v>41</v>
      </c>
      <c r="L455" s="104" t="str">
        <f>IF(G455="","",IF(COUNTIF($G$3:$G$514,G455)&gt;1,"2重登録","OK"))</f>
        <v>OK</v>
      </c>
      <c r="M455" s="242" t="s">
        <v>41</v>
      </c>
    </row>
    <row r="456" spans="1:13" s="242" customFormat="1">
      <c r="A456" s="289">
        <v>43716</v>
      </c>
      <c r="B456" s="208"/>
      <c r="C456" s="208"/>
      <c r="D456" s="144"/>
      <c r="F456" s="203"/>
      <c r="G456" s="243"/>
      <c r="H456" s="144"/>
      <c r="I456" s="244"/>
      <c r="J456" s="239"/>
      <c r="K456" s="201"/>
      <c r="L456" s="104"/>
    </row>
    <row r="457" spans="1:13" s="242" customFormat="1">
      <c r="A457" s="241"/>
      <c r="B457" s="208"/>
      <c r="C457" s="208"/>
      <c r="D457" s="144"/>
      <c r="F457" s="203"/>
      <c r="G457" s="243"/>
      <c r="H457" s="144"/>
      <c r="I457" s="244"/>
      <c r="J457" s="239"/>
      <c r="K457" s="201"/>
      <c r="L457" s="104"/>
    </row>
    <row r="458" spans="1:13" s="242" customFormat="1">
      <c r="J458" s="239"/>
    </row>
    <row r="459" spans="1:13">
      <c r="B459" s="575" t="s">
        <v>1518</v>
      </c>
      <c r="C459" s="575"/>
      <c r="D459" s="576" t="s">
        <v>1519</v>
      </c>
      <c r="E459" s="576"/>
      <c r="F459" s="576"/>
      <c r="G459" s="576"/>
      <c r="H459" s="243" t="s">
        <v>31</v>
      </c>
      <c r="I459" s="569" t="s">
        <v>32</v>
      </c>
      <c r="J459" s="569"/>
      <c r="K459" s="569"/>
      <c r="L459" s="104"/>
    </row>
    <row r="460" spans="1:13">
      <c r="B460" s="575"/>
      <c r="C460" s="575"/>
      <c r="D460" s="576"/>
      <c r="E460" s="576"/>
      <c r="F460" s="576"/>
      <c r="G460" s="576"/>
      <c r="H460" s="245">
        <f>COUNTIF($M$463:$M$485,"東近江市")</f>
        <v>0</v>
      </c>
      <c r="I460" s="570">
        <f>(H460/RIGHT($A$485,2))</f>
        <v>0</v>
      </c>
      <c r="J460" s="570"/>
      <c r="K460" s="570"/>
      <c r="L460" s="104"/>
    </row>
    <row r="461" spans="1:13">
      <c r="B461" s="103" t="s">
        <v>1520</v>
      </c>
      <c r="C461" s="103"/>
      <c r="D461" s="236" t="s">
        <v>7</v>
      </c>
      <c r="F461" s="104"/>
      <c r="K461" s="6" t="str">
        <f>IF(J461="","",(2012-J461))</f>
        <v/>
      </c>
      <c r="L461" s="104"/>
    </row>
    <row r="462" spans="1:13">
      <c r="B462" s="571" t="s">
        <v>1520</v>
      </c>
      <c r="C462" s="571"/>
      <c r="D462" s="243" t="s">
        <v>8</v>
      </c>
      <c r="F462" s="104"/>
      <c r="K462" s="6" t="str">
        <f>IF(J462="","",(2012-J462))</f>
        <v/>
      </c>
      <c r="L462" s="104"/>
    </row>
    <row r="463" spans="1:13">
      <c r="A463" s="234" t="s">
        <v>1521</v>
      </c>
      <c r="B463" s="125" t="s">
        <v>1522</v>
      </c>
      <c r="C463" s="125" t="s">
        <v>1523</v>
      </c>
      <c r="D463" s="243" t="str">
        <f>$B$461</f>
        <v>アンヴァース</v>
      </c>
      <c r="F463" s="104" t="str">
        <f>A463</f>
        <v>あん０１</v>
      </c>
      <c r="G463" s="243" t="str">
        <f t="shared" ref="G463:G489" si="51">B463&amp;C463</f>
        <v>片桐美里</v>
      </c>
      <c r="H463" s="244" t="str">
        <f>$B$462</f>
        <v>アンヴァース</v>
      </c>
      <c r="I463" s="145" t="s">
        <v>172</v>
      </c>
      <c r="J463" s="9">
        <v>1977</v>
      </c>
      <c r="K463" s="6">
        <f t="shared" ref="K463:K489" si="52">IF(J463="","",(2018-J463))</f>
        <v>41</v>
      </c>
      <c r="L463" s="104" t="str">
        <f t="shared" ref="L463:L493" si="53">IF(G463="","",IF(COUNTIF($G$5:$G$612,G463)&gt;1,"2重登録","OK"))</f>
        <v>OK</v>
      </c>
      <c r="M463" s="143" t="s">
        <v>812</v>
      </c>
    </row>
    <row r="464" spans="1:13">
      <c r="A464" s="234" t="s">
        <v>1524</v>
      </c>
      <c r="B464" s="125" t="s">
        <v>1525</v>
      </c>
      <c r="C464" s="125" t="s">
        <v>1526</v>
      </c>
      <c r="D464" s="243" t="str">
        <f t="shared" ref="D464:D489" si="54">$B$461</f>
        <v>アンヴァース</v>
      </c>
      <c r="F464" s="104" t="str">
        <f t="shared" ref="F464:F489" si="55">A464</f>
        <v>あん０２</v>
      </c>
      <c r="G464" s="243" t="str">
        <f t="shared" si="51"/>
        <v>中川久江</v>
      </c>
      <c r="H464" s="244" t="str">
        <f t="shared" ref="H464:H489" si="56">$B$462</f>
        <v>アンヴァース</v>
      </c>
      <c r="I464" s="145" t="s">
        <v>172</v>
      </c>
      <c r="J464" s="105">
        <v>1966</v>
      </c>
      <c r="K464" s="6">
        <f t="shared" si="52"/>
        <v>52</v>
      </c>
      <c r="L464" s="104" t="str">
        <f t="shared" si="53"/>
        <v>OK</v>
      </c>
      <c r="M464" s="143" t="s">
        <v>85</v>
      </c>
    </row>
    <row r="465" spans="1:13">
      <c r="A465" s="234" t="s">
        <v>1527</v>
      </c>
      <c r="B465" s="136" t="s">
        <v>1528</v>
      </c>
      <c r="C465" s="136" t="s">
        <v>1529</v>
      </c>
      <c r="D465" s="243" t="str">
        <f t="shared" si="54"/>
        <v>アンヴァース</v>
      </c>
      <c r="F465" s="104" t="str">
        <f t="shared" si="55"/>
        <v>あん０３</v>
      </c>
      <c r="G465" s="243" t="str">
        <f t="shared" si="51"/>
        <v>米澤香澄</v>
      </c>
      <c r="H465" s="244" t="str">
        <f t="shared" si="56"/>
        <v>アンヴァース</v>
      </c>
      <c r="I465" s="145" t="s">
        <v>172</v>
      </c>
      <c r="J465" s="9">
        <v>1992</v>
      </c>
      <c r="K465" s="6">
        <f>IF(J465="","",(2018-J465))</f>
        <v>26</v>
      </c>
      <c r="L465" s="104" t="str">
        <f t="shared" si="53"/>
        <v>OK</v>
      </c>
      <c r="M465" s="143" t="s">
        <v>43</v>
      </c>
    </row>
    <row r="466" spans="1:13">
      <c r="A466" s="234" t="s">
        <v>1530</v>
      </c>
      <c r="B466" s="144" t="s">
        <v>1531</v>
      </c>
      <c r="C466" s="144" t="s">
        <v>1532</v>
      </c>
      <c r="D466" s="243" t="str">
        <f t="shared" si="54"/>
        <v>アンヴァース</v>
      </c>
      <c r="F466" s="104" t="str">
        <f t="shared" si="55"/>
        <v>あん０４</v>
      </c>
      <c r="G466" s="243" t="str">
        <f t="shared" si="51"/>
        <v>上津慶和</v>
      </c>
      <c r="H466" s="244" t="str">
        <f t="shared" si="56"/>
        <v>アンヴァース</v>
      </c>
      <c r="I466" s="244" t="s">
        <v>48</v>
      </c>
      <c r="J466" s="9">
        <v>1993</v>
      </c>
      <c r="K466" s="6">
        <f>IF(J466="","",(2018-J466))</f>
        <v>25</v>
      </c>
      <c r="L466" s="104" t="str">
        <f t="shared" si="53"/>
        <v>OK</v>
      </c>
      <c r="M466" s="143" t="s">
        <v>347</v>
      </c>
    </row>
    <row r="467" spans="1:13">
      <c r="A467" s="234" t="s">
        <v>1533</v>
      </c>
      <c r="B467" s="144" t="s">
        <v>1534</v>
      </c>
      <c r="C467" s="144" t="s">
        <v>1535</v>
      </c>
      <c r="D467" s="243" t="str">
        <f t="shared" si="54"/>
        <v>アンヴァース</v>
      </c>
      <c r="F467" s="104" t="str">
        <f t="shared" si="55"/>
        <v>あん０５</v>
      </c>
      <c r="G467" s="243" t="str">
        <f t="shared" si="51"/>
        <v>池内大道</v>
      </c>
      <c r="H467" s="244" t="str">
        <f t="shared" si="56"/>
        <v>アンヴァース</v>
      </c>
      <c r="I467" s="244" t="s">
        <v>48</v>
      </c>
      <c r="J467" s="9">
        <v>1992</v>
      </c>
      <c r="K467" s="6">
        <f>IF(J467="","",(2018-J467))</f>
        <v>26</v>
      </c>
      <c r="L467" s="104" t="str">
        <f t="shared" si="53"/>
        <v>OK</v>
      </c>
      <c r="M467" s="143" t="s">
        <v>996</v>
      </c>
    </row>
    <row r="468" spans="1:13">
      <c r="A468" s="234" t="s">
        <v>1536</v>
      </c>
      <c r="B468" s="144" t="s">
        <v>1537</v>
      </c>
      <c r="C468" s="144" t="s">
        <v>1538</v>
      </c>
      <c r="D468" s="243" t="str">
        <f t="shared" si="54"/>
        <v>アンヴァース</v>
      </c>
      <c r="F468" s="104" t="str">
        <f t="shared" si="55"/>
        <v>あん０６</v>
      </c>
      <c r="G468" s="243" t="str">
        <f t="shared" si="51"/>
        <v>猪飼尚輝</v>
      </c>
      <c r="H468" s="244" t="str">
        <f t="shared" si="56"/>
        <v>アンヴァース</v>
      </c>
      <c r="I468" s="244" t="s">
        <v>48</v>
      </c>
      <c r="J468" s="9">
        <v>1997</v>
      </c>
      <c r="K468" s="6">
        <f t="shared" si="52"/>
        <v>21</v>
      </c>
      <c r="L468" s="104" t="str">
        <f t="shared" si="53"/>
        <v>OK</v>
      </c>
      <c r="M468" s="143" t="s">
        <v>347</v>
      </c>
    </row>
    <row r="469" spans="1:13">
      <c r="A469" s="234" t="s">
        <v>1539</v>
      </c>
      <c r="B469" s="103" t="s">
        <v>1540</v>
      </c>
      <c r="C469" s="103" t="s">
        <v>1541</v>
      </c>
      <c r="D469" s="243" t="str">
        <f t="shared" si="54"/>
        <v>アンヴァース</v>
      </c>
      <c r="F469" s="104" t="str">
        <f t="shared" si="55"/>
        <v>あん０７</v>
      </c>
      <c r="G469" s="243" t="str">
        <f t="shared" si="51"/>
        <v>岡栄介</v>
      </c>
      <c r="H469" s="244" t="str">
        <f t="shared" si="56"/>
        <v>アンヴァース</v>
      </c>
      <c r="I469" s="244" t="s">
        <v>48</v>
      </c>
      <c r="J469" s="9">
        <v>1996</v>
      </c>
      <c r="K469" s="6">
        <f t="shared" si="52"/>
        <v>22</v>
      </c>
      <c r="L469" s="104" t="str">
        <f t="shared" si="53"/>
        <v>OK</v>
      </c>
      <c r="M469" s="143" t="s">
        <v>85</v>
      </c>
    </row>
    <row r="470" spans="1:13">
      <c r="A470" s="234" t="s">
        <v>1542</v>
      </c>
      <c r="B470" s="103" t="s">
        <v>1543</v>
      </c>
      <c r="C470" s="103" t="s">
        <v>947</v>
      </c>
      <c r="D470" s="243" t="str">
        <f t="shared" si="54"/>
        <v>アンヴァース</v>
      </c>
      <c r="F470" s="104" t="str">
        <f t="shared" si="55"/>
        <v>あん０８</v>
      </c>
      <c r="G470" s="243" t="str">
        <f t="shared" si="51"/>
        <v>西嶌達也</v>
      </c>
      <c r="H470" s="244" t="str">
        <f t="shared" si="56"/>
        <v>アンヴァース</v>
      </c>
      <c r="I470" s="244" t="s">
        <v>48</v>
      </c>
      <c r="J470" s="9">
        <v>1989</v>
      </c>
      <c r="K470" s="6">
        <f t="shared" si="52"/>
        <v>29</v>
      </c>
      <c r="L470" s="104" t="str">
        <f t="shared" si="53"/>
        <v>OK</v>
      </c>
      <c r="M470" s="143" t="s">
        <v>41</v>
      </c>
    </row>
    <row r="471" spans="1:13">
      <c r="A471" s="234" t="s">
        <v>1544</v>
      </c>
      <c r="B471" s="144" t="s">
        <v>1545</v>
      </c>
      <c r="C471" s="144" t="s">
        <v>1028</v>
      </c>
      <c r="D471" s="243" t="str">
        <f t="shared" si="54"/>
        <v>アンヴァース</v>
      </c>
      <c r="F471" s="104" t="str">
        <f t="shared" si="55"/>
        <v>あん０９</v>
      </c>
      <c r="G471" s="243" t="str">
        <f>B471&amp;C471</f>
        <v>島田洋平</v>
      </c>
      <c r="H471" s="244" t="str">
        <f t="shared" si="56"/>
        <v>アンヴァース</v>
      </c>
      <c r="I471" s="244" t="s">
        <v>48</v>
      </c>
      <c r="J471" s="9">
        <v>1986</v>
      </c>
      <c r="K471" s="6">
        <f t="shared" si="52"/>
        <v>32</v>
      </c>
      <c r="L471" s="104" t="str">
        <f t="shared" si="53"/>
        <v>OK</v>
      </c>
      <c r="M471" s="143" t="s">
        <v>41</v>
      </c>
    </row>
    <row r="472" spans="1:13">
      <c r="A472" s="234" t="s">
        <v>1546</v>
      </c>
      <c r="B472" s="144" t="s">
        <v>1547</v>
      </c>
      <c r="C472" s="144" t="s">
        <v>1548</v>
      </c>
      <c r="D472" s="243" t="str">
        <f t="shared" si="54"/>
        <v>アンヴァース</v>
      </c>
      <c r="F472" s="104" t="str">
        <f t="shared" si="55"/>
        <v>あん１０</v>
      </c>
      <c r="G472" s="243" t="str">
        <f t="shared" si="51"/>
        <v>宮川裕樹</v>
      </c>
      <c r="H472" s="244" t="str">
        <f t="shared" si="56"/>
        <v>アンヴァース</v>
      </c>
      <c r="I472" s="244" t="s">
        <v>48</v>
      </c>
      <c r="J472" s="9">
        <v>1987</v>
      </c>
      <c r="K472" s="6">
        <f t="shared" si="52"/>
        <v>31</v>
      </c>
      <c r="L472" s="104" t="str">
        <f t="shared" si="53"/>
        <v>OK</v>
      </c>
      <c r="M472" s="143" t="s">
        <v>41</v>
      </c>
    </row>
    <row r="473" spans="1:13">
      <c r="A473" s="234" t="s">
        <v>1549</v>
      </c>
      <c r="B473" s="103" t="s">
        <v>1550</v>
      </c>
      <c r="C473" s="103" t="s">
        <v>1551</v>
      </c>
      <c r="D473" s="243" t="str">
        <f t="shared" si="54"/>
        <v>アンヴァース</v>
      </c>
      <c r="F473" s="104" t="str">
        <f t="shared" si="55"/>
        <v>あん１１</v>
      </c>
      <c r="G473" s="243" t="str">
        <f t="shared" si="51"/>
        <v>渡辺智之</v>
      </c>
      <c r="H473" s="244" t="str">
        <f t="shared" si="56"/>
        <v>アンヴァース</v>
      </c>
      <c r="I473" s="244" t="s">
        <v>48</v>
      </c>
      <c r="J473" s="9">
        <v>1986</v>
      </c>
      <c r="K473" s="6">
        <f t="shared" si="52"/>
        <v>32</v>
      </c>
      <c r="L473" s="104" t="str">
        <f t="shared" si="53"/>
        <v>OK</v>
      </c>
      <c r="M473" s="143" t="s">
        <v>41</v>
      </c>
    </row>
    <row r="474" spans="1:13">
      <c r="A474" s="234" t="s">
        <v>1552</v>
      </c>
      <c r="B474" s="103" t="s">
        <v>1553</v>
      </c>
      <c r="C474" s="103" t="s">
        <v>1554</v>
      </c>
      <c r="D474" s="243" t="str">
        <f t="shared" si="54"/>
        <v>アンヴァース</v>
      </c>
      <c r="F474" s="104" t="str">
        <f t="shared" si="55"/>
        <v>あん１２</v>
      </c>
      <c r="G474" s="243" t="str">
        <f t="shared" si="51"/>
        <v>津曲崇志</v>
      </c>
      <c r="H474" s="244" t="str">
        <f t="shared" si="56"/>
        <v>アンヴァース</v>
      </c>
      <c r="I474" s="244" t="s">
        <v>48</v>
      </c>
      <c r="J474" s="9">
        <v>1989</v>
      </c>
      <c r="K474" s="6">
        <f t="shared" si="52"/>
        <v>29</v>
      </c>
      <c r="L474" s="104" t="str">
        <f t="shared" si="53"/>
        <v>OK</v>
      </c>
      <c r="M474" s="143" t="s">
        <v>1555</v>
      </c>
    </row>
    <row r="475" spans="1:13">
      <c r="A475" s="234" t="s">
        <v>1556</v>
      </c>
      <c r="B475" s="103" t="s">
        <v>1557</v>
      </c>
      <c r="C475" s="103" t="s">
        <v>1558</v>
      </c>
      <c r="D475" s="243" t="str">
        <f t="shared" si="54"/>
        <v>アンヴァース</v>
      </c>
      <c r="F475" s="104" t="str">
        <f t="shared" si="55"/>
        <v>あん１３</v>
      </c>
      <c r="G475" s="243" t="str">
        <f t="shared" si="51"/>
        <v>越智友基</v>
      </c>
      <c r="H475" s="244" t="str">
        <f t="shared" si="56"/>
        <v>アンヴァース</v>
      </c>
      <c r="I475" s="244" t="s">
        <v>394</v>
      </c>
      <c r="J475" s="9">
        <v>1987</v>
      </c>
      <c r="K475" s="6">
        <f t="shared" si="52"/>
        <v>31</v>
      </c>
      <c r="L475" s="104" t="str">
        <f t="shared" si="53"/>
        <v>OK</v>
      </c>
      <c r="M475" s="143" t="s">
        <v>86</v>
      </c>
    </row>
    <row r="476" spans="1:13">
      <c r="A476" s="234" t="s">
        <v>1559</v>
      </c>
      <c r="B476" s="103" t="s">
        <v>1560</v>
      </c>
      <c r="C476" s="103" t="s">
        <v>1561</v>
      </c>
      <c r="D476" s="243" t="str">
        <f t="shared" si="54"/>
        <v>アンヴァース</v>
      </c>
      <c r="F476" s="104" t="str">
        <f t="shared" si="55"/>
        <v>あん１４</v>
      </c>
      <c r="G476" s="243" t="str">
        <f t="shared" si="51"/>
        <v>辻本将士</v>
      </c>
      <c r="H476" s="244" t="str">
        <f t="shared" si="56"/>
        <v>アンヴァース</v>
      </c>
      <c r="I476" s="244" t="s">
        <v>394</v>
      </c>
      <c r="J476" s="9">
        <v>1986</v>
      </c>
      <c r="K476" s="6">
        <f t="shared" si="52"/>
        <v>32</v>
      </c>
      <c r="L476" s="104" t="str">
        <f t="shared" si="53"/>
        <v>OK</v>
      </c>
      <c r="M476" s="143" t="s">
        <v>86</v>
      </c>
    </row>
    <row r="477" spans="1:13">
      <c r="A477" s="234" t="s">
        <v>1562</v>
      </c>
      <c r="B477" s="103" t="s">
        <v>1563</v>
      </c>
      <c r="C477" s="103" t="s">
        <v>1564</v>
      </c>
      <c r="D477" s="243" t="str">
        <f t="shared" si="54"/>
        <v>アンヴァース</v>
      </c>
      <c r="F477" s="104" t="str">
        <f t="shared" si="55"/>
        <v>あん１５</v>
      </c>
      <c r="G477" s="243" t="str">
        <f t="shared" si="51"/>
        <v>原智則</v>
      </c>
      <c r="H477" s="244" t="str">
        <f t="shared" si="56"/>
        <v>アンヴァース</v>
      </c>
      <c r="I477" s="244" t="s">
        <v>869</v>
      </c>
      <c r="J477" s="9">
        <v>1969</v>
      </c>
      <c r="K477" s="6">
        <f t="shared" si="52"/>
        <v>49</v>
      </c>
      <c r="L477" s="104" t="str">
        <f t="shared" si="53"/>
        <v>OK</v>
      </c>
      <c r="M477" s="143" t="s">
        <v>942</v>
      </c>
    </row>
    <row r="478" spans="1:13">
      <c r="A478" s="234" t="s">
        <v>1565</v>
      </c>
      <c r="B478" s="103" t="s">
        <v>1566</v>
      </c>
      <c r="C478" s="103" t="s">
        <v>1220</v>
      </c>
      <c r="D478" s="243" t="str">
        <f t="shared" si="54"/>
        <v>アンヴァース</v>
      </c>
      <c r="F478" s="104" t="str">
        <f t="shared" si="55"/>
        <v>あん１６</v>
      </c>
      <c r="G478" s="243" t="str">
        <f t="shared" si="51"/>
        <v>石倉翔太</v>
      </c>
      <c r="H478" s="244" t="str">
        <f t="shared" si="56"/>
        <v>アンヴァース</v>
      </c>
      <c r="I478" s="244" t="s">
        <v>869</v>
      </c>
      <c r="J478" s="9">
        <v>1999</v>
      </c>
      <c r="K478" s="6">
        <f t="shared" si="52"/>
        <v>19</v>
      </c>
      <c r="L478" s="104" t="str">
        <f t="shared" si="53"/>
        <v>OK</v>
      </c>
      <c r="M478" s="143" t="s">
        <v>996</v>
      </c>
    </row>
    <row r="479" spans="1:13">
      <c r="A479" s="234" t="s">
        <v>1567</v>
      </c>
      <c r="B479" s="103" t="s">
        <v>1568</v>
      </c>
      <c r="C479" s="103" t="s">
        <v>1569</v>
      </c>
      <c r="D479" s="243" t="str">
        <f t="shared" si="54"/>
        <v>アンヴァース</v>
      </c>
      <c r="F479" s="104" t="str">
        <f t="shared" si="55"/>
        <v>あん１７</v>
      </c>
      <c r="G479" s="243" t="str">
        <f t="shared" si="51"/>
        <v>ピーターリーダー</v>
      </c>
      <c r="H479" s="244" t="str">
        <f t="shared" si="56"/>
        <v>アンヴァース</v>
      </c>
      <c r="I479" s="244" t="s">
        <v>869</v>
      </c>
      <c r="J479" s="9">
        <v>1981</v>
      </c>
      <c r="K479" s="6">
        <f t="shared" si="52"/>
        <v>37</v>
      </c>
      <c r="L479" s="104" t="str">
        <f t="shared" si="53"/>
        <v>OK</v>
      </c>
      <c r="M479" s="143" t="s">
        <v>996</v>
      </c>
    </row>
    <row r="480" spans="1:13">
      <c r="A480" s="234" t="s">
        <v>1570</v>
      </c>
      <c r="B480" s="103" t="s">
        <v>1571</v>
      </c>
      <c r="C480" s="103" t="s">
        <v>1572</v>
      </c>
      <c r="D480" s="243" t="str">
        <f t="shared" si="54"/>
        <v>アンヴァース</v>
      </c>
      <c r="F480" s="104" t="str">
        <f t="shared" si="55"/>
        <v>あん１８</v>
      </c>
      <c r="G480" s="243" t="str">
        <f t="shared" si="51"/>
        <v>鍋内雄樹</v>
      </c>
      <c r="H480" s="244" t="str">
        <f t="shared" si="56"/>
        <v>アンヴァース</v>
      </c>
      <c r="I480" s="244" t="s">
        <v>869</v>
      </c>
      <c r="J480" s="9">
        <v>1990</v>
      </c>
      <c r="K480" s="6">
        <f t="shared" si="52"/>
        <v>28</v>
      </c>
      <c r="L480" s="104" t="str">
        <f t="shared" si="53"/>
        <v>OK</v>
      </c>
      <c r="M480" s="143" t="s">
        <v>996</v>
      </c>
    </row>
    <row r="481" spans="1:13">
      <c r="A481" s="234" t="s">
        <v>1573</v>
      </c>
      <c r="B481" s="243" t="s">
        <v>1574</v>
      </c>
      <c r="C481" s="243" t="s">
        <v>1575</v>
      </c>
      <c r="D481" s="243" t="str">
        <f t="shared" si="54"/>
        <v>アンヴァース</v>
      </c>
      <c r="F481" s="104" t="str">
        <f t="shared" si="55"/>
        <v>あん１９</v>
      </c>
      <c r="G481" s="243" t="str">
        <f t="shared" si="51"/>
        <v>石内伸幸</v>
      </c>
      <c r="H481" s="244" t="str">
        <f t="shared" si="56"/>
        <v>アンヴァース</v>
      </c>
      <c r="I481" s="244" t="s">
        <v>48</v>
      </c>
      <c r="J481" s="105">
        <v>1981</v>
      </c>
      <c r="K481" s="6">
        <f t="shared" si="52"/>
        <v>37</v>
      </c>
      <c r="L481" s="104" t="str">
        <f t="shared" si="53"/>
        <v>OK</v>
      </c>
      <c r="M481" s="143" t="s">
        <v>41</v>
      </c>
    </row>
    <row r="482" spans="1:13">
      <c r="A482" s="234" t="s">
        <v>1576</v>
      </c>
      <c r="B482" s="103" t="s">
        <v>1522</v>
      </c>
      <c r="C482" s="103" t="s">
        <v>1577</v>
      </c>
      <c r="D482" s="243" t="str">
        <f t="shared" si="54"/>
        <v>アンヴァース</v>
      </c>
      <c r="F482" s="104" t="str">
        <f t="shared" si="55"/>
        <v>あん２０</v>
      </c>
      <c r="G482" s="243" t="str">
        <f t="shared" si="51"/>
        <v>片桐靖之</v>
      </c>
      <c r="H482" s="244" t="str">
        <f t="shared" si="56"/>
        <v>アンヴァース</v>
      </c>
      <c r="I482" s="244" t="s">
        <v>48</v>
      </c>
      <c r="J482" s="9">
        <v>1976</v>
      </c>
      <c r="K482" s="6">
        <f t="shared" si="52"/>
        <v>42</v>
      </c>
      <c r="L482" s="104" t="str">
        <f t="shared" si="53"/>
        <v>OK</v>
      </c>
      <c r="M482" s="143" t="s">
        <v>812</v>
      </c>
    </row>
    <row r="483" spans="1:13">
      <c r="A483" s="234" t="s">
        <v>1578</v>
      </c>
      <c r="B483" s="103" t="s">
        <v>904</v>
      </c>
      <c r="C483" s="103" t="s">
        <v>1009</v>
      </c>
      <c r="D483" s="243" t="str">
        <f t="shared" si="54"/>
        <v>アンヴァース</v>
      </c>
      <c r="F483" s="104" t="str">
        <f t="shared" si="55"/>
        <v>あん２１</v>
      </c>
      <c r="G483" s="243" t="str">
        <f t="shared" si="51"/>
        <v>鈴木智彦</v>
      </c>
      <c r="H483" s="244" t="str">
        <f t="shared" si="56"/>
        <v>アンヴァース</v>
      </c>
      <c r="I483" s="244" t="s">
        <v>869</v>
      </c>
      <c r="J483" s="9">
        <v>1981</v>
      </c>
      <c r="K483" s="6">
        <f t="shared" si="52"/>
        <v>37</v>
      </c>
      <c r="L483" s="104" t="str">
        <f t="shared" si="53"/>
        <v>OK</v>
      </c>
      <c r="M483" s="143" t="s">
        <v>1010</v>
      </c>
    </row>
    <row r="484" spans="1:13">
      <c r="A484" s="234" t="s">
        <v>1579</v>
      </c>
      <c r="B484" s="103" t="s">
        <v>1580</v>
      </c>
      <c r="C484" s="103" t="s">
        <v>1554</v>
      </c>
      <c r="D484" s="243" t="str">
        <f t="shared" si="54"/>
        <v>アンヴァース</v>
      </c>
      <c r="F484" s="104" t="str">
        <f t="shared" si="55"/>
        <v>あん２２</v>
      </c>
      <c r="G484" s="243" t="str">
        <f t="shared" si="51"/>
        <v>橋爪崇志</v>
      </c>
      <c r="H484" s="244" t="str">
        <f t="shared" si="56"/>
        <v>アンヴァース</v>
      </c>
      <c r="I484" s="244" t="s">
        <v>869</v>
      </c>
      <c r="J484" s="9">
        <v>1999</v>
      </c>
      <c r="K484" s="6">
        <f t="shared" si="52"/>
        <v>19</v>
      </c>
      <c r="L484" s="104" t="str">
        <f t="shared" si="53"/>
        <v>OK</v>
      </c>
      <c r="M484" s="143" t="s">
        <v>942</v>
      </c>
    </row>
    <row r="485" spans="1:13">
      <c r="A485" s="234" t="s">
        <v>1581</v>
      </c>
      <c r="B485" s="103" t="s">
        <v>1491</v>
      </c>
      <c r="C485" s="103" t="s">
        <v>1582</v>
      </c>
      <c r="D485" s="243" t="str">
        <f t="shared" si="54"/>
        <v>アンヴァース</v>
      </c>
      <c r="F485" s="104" t="str">
        <f t="shared" si="55"/>
        <v>あん２３</v>
      </c>
      <c r="G485" s="243" t="str">
        <f t="shared" si="51"/>
        <v>西村佳祐</v>
      </c>
      <c r="H485" s="244" t="str">
        <f t="shared" si="56"/>
        <v>アンヴァース</v>
      </c>
      <c r="I485" s="244" t="s">
        <v>869</v>
      </c>
      <c r="J485" s="9">
        <v>1988</v>
      </c>
      <c r="K485" s="6">
        <f t="shared" si="52"/>
        <v>30</v>
      </c>
      <c r="L485" s="104" t="str">
        <f t="shared" si="53"/>
        <v>OK</v>
      </c>
      <c r="M485" s="143" t="s">
        <v>942</v>
      </c>
    </row>
    <row r="486" spans="1:13">
      <c r="A486" s="234" t="s">
        <v>1583</v>
      </c>
      <c r="B486" s="103" t="s">
        <v>51</v>
      </c>
      <c r="C486" s="103" t="s">
        <v>1108</v>
      </c>
      <c r="D486" s="243" t="str">
        <f t="shared" si="54"/>
        <v>アンヴァース</v>
      </c>
      <c r="F486" s="104" t="str">
        <f t="shared" si="55"/>
        <v>あん２４</v>
      </c>
      <c r="G486" s="243" t="str">
        <f t="shared" si="51"/>
        <v>山本竜平</v>
      </c>
      <c r="H486" s="244" t="str">
        <f t="shared" si="56"/>
        <v>アンヴァース</v>
      </c>
      <c r="I486" s="244" t="s">
        <v>48</v>
      </c>
      <c r="J486" s="9">
        <v>1992</v>
      </c>
      <c r="K486" s="6">
        <f t="shared" si="52"/>
        <v>26</v>
      </c>
      <c r="L486" s="104" t="str">
        <f>IF(G486="","",IF(COUNTIF($G$5:$G$657,G486)&gt;1,"2重登録","OK"))</f>
        <v>OK</v>
      </c>
      <c r="M486" s="143" t="s">
        <v>434</v>
      </c>
    </row>
    <row r="487" spans="1:13">
      <c r="A487" s="234" t="s">
        <v>1584</v>
      </c>
      <c r="B487" s="103" t="s">
        <v>1109</v>
      </c>
      <c r="C487" s="103" t="s">
        <v>1089</v>
      </c>
      <c r="D487" s="243" t="str">
        <f t="shared" si="54"/>
        <v>アンヴァース</v>
      </c>
      <c r="F487" s="104" t="str">
        <f t="shared" si="55"/>
        <v>あん２５</v>
      </c>
      <c r="G487" s="243" t="str">
        <f t="shared" si="51"/>
        <v>寺元翔太</v>
      </c>
      <c r="H487" s="244" t="str">
        <f t="shared" si="56"/>
        <v>アンヴァース</v>
      </c>
      <c r="I487" s="244" t="s">
        <v>869</v>
      </c>
      <c r="J487" s="9">
        <v>1993</v>
      </c>
      <c r="K487" s="6">
        <f t="shared" si="52"/>
        <v>25</v>
      </c>
      <c r="L487" s="104" t="str">
        <f>IF(G487="","",IF(COUNTIF($G$5:$G$657,G487)&gt;1,"2重登録","OK"))</f>
        <v>OK</v>
      </c>
      <c r="M487" s="143" t="s">
        <v>434</v>
      </c>
    </row>
    <row r="488" spans="1:13">
      <c r="A488" s="234" t="s">
        <v>1585</v>
      </c>
      <c r="B488" s="125" t="s">
        <v>1052</v>
      </c>
      <c r="C488" s="125" t="s">
        <v>1113</v>
      </c>
      <c r="D488" s="243" t="str">
        <f t="shared" si="54"/>
        <v>アンヴァース</v>
      </c>
      <c r="F488" s="104" t="str">
        <f t="shared" si="55"/>
        <v>あん２６</v>
      </c>
      <c r="G488" s="243" t="str">
        <f t="shared" si="51"/>
        <v>青木知里</v>
      </c>
      <c r="H488" s="244" t="str">
        <f t="shared" si="56"/>
        <v>アンヴァース</v>
      </c>
      <c r="I488" s="145" t="s">
        <v>42</v>
      </c>
      <c r="J488" s="9">
        <v>1992</v>
      </c>
      <c r="K488" s="6">
        <f t="shared" si="52"/>
        <v>26</v>
      </c>
      <c r="L488" s="104" t="str">
        <f>IF(G488="","",IF(COUNTIF($G$5:$G$657,G488)&gt;1,"2重登録","OK"))</f>
        <v>OK</v>
      </c>
      <c r="M488" s="143" t="s">
        <v>428</v>
      </c>
    </row>
    <row r="489" spans="1:13">
      <c r="A489" s="234" t="s">
        <v>1586</v>
      </c>
      <c r="B489" s="125" t="s">
        <v>1587</v>
      </c>
      <c r="C489" s="125" t="s">
        <v>1588</v>
      </c>
      <c r="D489" s="243" t="str">
        <f t="shared" si="54"/>
        <v>アンヴァース</v>
      </c>
      <c r="F489" s="104" t="str">
        <f t="shared" si="55"/>
        <v>あん２７</v>
      </c>
      <c r="G489" s="243" t="str">
        <f t="shared" si="51"/>
        <v>末木久美子</v>
      </c>
      <c r="H489" s="244" t="str">
        <f t="shared" si="56"/>
        <v>アンヴァース</v>
      </c>
      <c r="I489" s="145" t="s">
        <v>42</v>
      </c>
      <c r="J489" s="9">
        <v>1969</v>
      </c>
      <c r="K489" s="6">
        <f t="shared" si="52"/>
        <v>49</v>
      </c>
      <c r="L489" s="104" t="str">
        <f>IF(G489="","",IF(COUNTIF($G$5:$G$657,G489)&gt;1,"2重登録","OK"))</f>
        <v>OK</v>
      </c>
      <c r="M489" s="143" t="s">
        <v>1589</v>
      </c>
    </row>
    <row r="490" spans="1:13">
      <c r="A490" s="234"/>
      <c r="B490" s="103"/>
      <c r="C490" s="103"/>
      <c r="F490" s="104"/>
      <c r="H490" s="244"/>
      <c r="I490" s="244"/>
      <c r="J490" s="9"/>
      <c r="K490" s="6"/>
      <c r="L490" s="104"/>
      <c r="M490" s="143"/>
    </row>
    <row r="491" spans="1:13">
      <c r="A491" s="234"/>
      <c r="L491" s="104" t="str">
        <f t="shared" si="53"/>
        <v/>
      </c>
    </row>
    <row r="492" spans="1:13">
      <c r="L492" s="104" t="str">
        <f t="shared" si="53"/>
        <v/>
      </c>
    </row>
    <row r="493" spans="1:13">
      <c r="L493" s="104" t="str">
        <f t="shared" si="53"/>
        <v/>
      </c>
    </row>
    <row r="494" spans="1:13">
      <c r="G494" s="243" t="s">
        <v>31</v>
      </c>
      <c r="H494" s="569" t="s">
        <v>32</v>
      </c>
      <c r="I494" s="569"/>
      <c r="J494" s="569"/>
      <c r="L494" s="104"/>
    </row>
    <row r="495" spans="1:13">
      <c r="G495" s="245">
        <f>COUNTIF($M$497:$M$503,"東近江市")</f>
        <v>1</v>
      </c>
      <c r="H495" s="570">
        <f>(G495/RIGHT($A$502,2))</f>
        <v>0.16666666666666666</v>
      </c>
      <c r="I495" s="570"/>
      <c r="J495" s="570"/>
      <c r="L495" s="104" t="str">
        <f>IF(G495="","",IF(COUNTIF($G$5:$G$612,G495)&gt;1,"2重登録","OK"))</f>
        <v>OK</v>
      </c>
    </row>
    <row r="496" spans="1:13">
      <c r="L496" s="104" t="str">
        <f>IF(G496="","",IF(COUNTIF($G$5:$G$612,G496)&gt;1,"2重登録","OK"))</f>
        <v/>
      </c>
    </row>
    <row r="497" spans="1:14">
      <c r="A497" s="243" t="s">
        <v>782</v>
      </c>
      <c r="B497" s="243" t="s">
        <v>783</v>
      </c>
      <c r="C497" s="243" t="s">
        <v>784</v>
      </c>
      <c r="D497" s="243" t="s">
        <v>785</v>
      </c>
      <c r="F497" s="203" t="str">
        <f t="shared" ref="F497:F503" si="57">A497</f>
        <v>こ０１</v>
      </c>
      <c r="G497" s="243" t="str">
        <f t="shared" ref="G497:G503" si="58">B497&amp;C497</f>
        <v>安達隆一</v>
      </c>
      <c r="H497" s="243" t="s">
        <v>785</v>
      </c>
      <c r="I497" s="144" t="s">
        <v>394</v>
      </c>
      <c r="J497" s="239">
        <v>1970</v>
      </c>
      <c r="K497" s="201">
        <f>2019-J497</f>
        <v>49</v>
      </c>
      <c r="L497" s="104" t="str">
        <f>IF(G497="","",IF(COUNTIF($G$5:$G$612,G497)&gt;1,"2重登録","OK"))</f>
        <v>OK</v>
      </c>
      <c r="M497" s="242" t="s">
        <v>5</v>
      </c>
    </row>
    <row r="498" spans="1:14">
      <c r="A498" s="143" t="s">
        <v>786</v>
      </c>
      <c r="B498" s="243" t="s">
        <v>787</v>
      </c>
      <c r="C498" s="243" t="s">
        <v>788</v>
      </c>
      <c r="D498" s="243" t="s">
        <v>785</v>
      </c>
      <c r="F498" s="203" t="str">
        <f t="shared" si="57"/>
        <v>こ０２</v>
      </c>
      <c r="G498" s="243" t="str">
        <f t="shared" si="58"/>
        <v>寺村浩一</v>
      </c>
      <c r="H498" s="243" t="s">
        <v>785</v>
      </c>
      <c r="I498" s="144" t="s">
        <v>394</v>
      </c>
      <c r="J498" s="105">
        <v>1968</v>
      </c>
      <c r="K498" s="105">
        <f>2019-J498</f>
        <v>51</v>
      </c>
      <c r="L498" s="104" t="str">
        <f>IF(G498="","",IF(COUNTIF($G$5:$G$612,G498)&gt;1,"2重登録","OK"))</f>
        <v>OK</v>
      </c>
      <c r="M498" s="243" t="s">
        <v>789</v>
      </c>
    </row>
    <row r="499" spans="1:14">
      <c r="A499" s="243" t="s">
        <v>1036</v>
      </c>
      <c r="B499" s="243" t="s">
        <v>1037</v>
      </c>
      <c r="C499" s="243" t="s">
        <v>1028</v>
      </c>
      <c r="D499" s="243" t="s">
        <v>785</v>
      </c>
      <c r="F499" s="203" t="str">
        <f t="shared" si="57"/>
        <v>こ０３</v>
      </c>
      <c r="G499" s="243" t="str">
        <f t="shared" si="58"/>
        <v>征矢洋平</v>
      </c>
      <c r="H499" s="243" t="s">
        <v>785</v>
      </c>
      <c r="I499" s="144" t="s">
        <v>394</v>
      </c>
      <c r="J499" s="105">
        <v>1977</v>
      </c>
      <c r="K499" s="105">
        <f>2019-J499</f>
        <v>42</v>
      </c>
      <c r="L499" s="104" t="str">
        <f>IF(G499="","",IF(COUNTIF($G$5:$G$612,G499)&gt;1,"2重登録","OK"))</f>
        <v>OK</v>
      </c>
      <c r="M499" s="216" t="s">
        <v>40</v>
      </c>
    </row>
    <row r="500" spans="1:14">
      <c r="A500" s="290" t="s">
        <v>1038</v>
      </c>
      <c r="B500" s="198"/>
      <c r="C500" s="103"/>
      <c r="F500" s="104"/>
      <c r="I500" s="244"/>
      <c r="J500" s="9"/>
      <c r="K500" s="6"/>
      <c r="L500" s="104"/>
    </row>
    <row r="501" spans="1:14">
      <c r="A501" s="143" t="s">
        <v>1039</v>
      </c>
      <c r="B501" s="198" t="s">
        <v>1040</v>
      </c>
      <c r="C501" s="199" t="s">
        <v>873</v>
      </c>
      <c r="D501" s="243" t="s">
        <v>785</v>
      </c>
      <c r="F501" s="104" t="str">
        <f t="shared" si="57"/>
        <v>こ０５</v>
      </c>
      <c r="G501" s="243" t="str">
        <f t="shared" si="58"/>
        <v>國本　太郎</v>
      </c>
      <c r="H501" s="243" t="s">
        <v>785</v>
      </c>
      <c r="I501" s="244" t="s">
        <v>48</v>
      </c>
      <c r="J501" s="9">
        <v>1974</v>
      </c>
      <c r="K501" s="6">
        <f>IF(J501="","",(2019-J501))</f>
        <v>45</v>
      </c>
      <c r="L501" s="104" t="str">
        <f>IF(G501="","",IF(COUNTIF($G$5:$G$612,G501)&gt;1,"2重登録","OK"))</f>
        <v>OK</v>
      </c>
      <c r="M501" s="243" t="s">
        <v>110</v>
      </c>
    </row>
    <row r="502" spans="1:14">
      <c r="A502" s="143" t="s">
        <v>1041</v>
      </c>
      <c r="B502" s="243" t="s">
        <v>1042</v>
      </c>
      <c r="C502" s="243" t="s">
        <v>1043</v>
      </c>
      <c r="D502" s="243" t="s">
        <v>785</v>
      </c>
      <c r="F502" s="243" t="str">
        <f t="shared" si="57"/>
        <v>こ０６</v>
      </c>
      <c r="G502" s="243" t="str">
        <f t="shared" si="58"/>
        <v>大橋賢太郎</v>
      </c>
      <c r="H502" s="243" t="s">
        <v>785</v>
      </c>
      <c r="I502" s="73" t="s">
        <v>394</v>
      </c>
      <c r="J502" s="105">
        <v>1986</v>
      </c>
      <c r="K502" s="6">
        <f>IF(J502="","",(2019-J502))</f>
        <v>33</v>
      </c>
      <c r="L502" s="104" t="str">
        <f>IF(G502="","",IF(COUNTIF($G$5:$G$612,G502)&gt;1,"2重登録","OK"))</f>
        <v>OK</v>
      </c>
      <c r="M502" s="243" t="s">
        <v>84</v>
      </c>
    </row>
    <row r="503" spans="1:14" s="237" customFormat="1">
      <c r="A503" s="243" t="s">
        <v>1590</v>
      </c>
      <c r="B503" s="242" t="s">
        <v>880</v>
      </c>
      <c r="C503" s="242" t="s">
        <v>881</v>
      </c>
      <c r="D503" s="187" t="s">
        <v>1591</v>
      </c>
      <c r="E503" s="187"/>
      <c r="F503" s="104" t="str">
        <f t="shared" si="57"/>
        <v>こ０７</v>
      </c>
      <c r="G503" s="143" t="str">
        <f t="shared" si="58"/>
        <v>八木篤司</v>
      </c>
      <c r="H503" s="187" t="s">
        <v>1591</v>
      </c>
      <c r="I503" s="187" t="s">
        <v>869</v>
      </c>
      <c r="J503" s="187">
        <v>1973</v>
      </c>
      <c r="K503" s="291">
        <f>IF(J503="","",(2019-J503))</f>
        <v>46</v>
      </c>
      <c r="L503" s="104" t="str">
        <f>IF(G503="","",IF(COUNTIF($G$5:$G$612,G503)&gt;1,"2重登録","OK"))</f>
        <v>OK</v>
      </c>
      <c r="M503" s="187" t="s">
        <v>812</v>
      </c>
      <c r="N503" s="187"/>
    </row>
    <row r="504" spans="1:14" s="240" customFormat="1" ht="18.75" customHeight="1">
      <c r="A504" s="569" t="s">
        <v>118</v>
      </c>
      <c r="B504" s="569"/>
      <c r="C504" s="588">
        <f>RIGHT(A453,2)+RIGHT(242,2)+RIGHT(A136,2)+RIGHT(A26,2)+RIGHT(A109,2)+RIGHT(A345,2)+RIGHT(A503,2)+RIGHT(A311,2)+RIGHT(A489,2)+RIGHT(A399,2)+RIGHT(A368,2)+RIGHT(A191,2)+RIGHT(A245,2)</f>
        <v>441</v>
      </c>
      <c r="D504" s="588"/>
      <c r="E504" s="588"/>
      <c r="F504" s="104"/>
      <c r="G504" s="589">
        <f>$H$147+$G$203+$G$254+$H$316+$G$406+$H$44+$H$375+G115+$H$2+I357+$H$460+$G$495</f>
        <v>73</v>
      </c>
      <c r="H504" s="589"/>
      <c r="I504" s="243"/>
      <c r="J504" s="105"/>
      <c r="K504" s="105"/>
      <c r="L504" s="104"/>
      <c r="M504" s="243"/>
    </row>
    <row r="505" spans="1:14" s="240" customFormat="1" ht="18.75" customHeight="1">
      <c r="A505" s="234"/>
      <c r="B505" s="234"/>
      <c r="C505" s="588"/>
      <c r="D505" s="588"/>
      <c r="E505" s="588"/>
      <c r="F505" s="104"/>
      <c r="G505" s="589"/>
      <c r="H505" s="589"/>
      <c r="I505" s="243"/>
      <c r="J505" s="105"/>
      <c r="K505" s="105"/>
      <c r="L505" s="243"/>
      <c r="M505" s="243"/>
    </row>
    <row r="506" spans="1:14" s="240" customFormat="1" ht="18.75" customHeight="1">
      <c r="A506" s="245">
        <f>C504</f>
        <v>441</v>
      </c>
      <c r="B506" s="243"/>
      <c r="C506" s="243"/>
      <c r="D506" s="243"/>
      <c r="E506" s="243"/>
      <c r="F506" s="243"/>
      <c r="G506" s="135"/>
      <c r="H506" s="135"/>
      <c r="I506" s="243"/>
      <c r="J506" s="105"/>
      <c r="K506" s="105"/>
      <c r="L506" s="243"/>
      <c r="M506" s="243"/>
    </row>
    <row r="507" spans="1:14" s="240" customFormat="1" ht="18.75" customHeight="1">
      <c r="A507" s="243"/>
      <c r="B507" s="243"/>
      <c r="C507" s="243"/>
      <c r="D507" s="593"/>
      <c r="E507" s="243"/>
      <c r="F507" s="243"/>
      <c r="G507" s="594" t="s">
        <v>763</v>
      </c>
      <c r="H507" s="594"/>
      <c r="I507" s="243"/>
      <c r="J507" s="105"/>
      <c r="K507" s="105"/>
      <c r="L507" s="243"/>
      <c r="M507" s="243"/>
    </row>
    <row r="508" spans="1:14" s="240" customFormat="1">
      <c r="A508" s="243"/>
      <c r="B508" s="243"/>
      <c r="C508" s="593"/>
      <c r="D508" s="593"/>
      <c r="E508" s="243"/>
      <c r="F508" s="243"/>
      <c r="G508" s="594"/>
      <c r="H508" s="594"/>
      <c r="I508" s="243"/>
      <c r="J508" s="105"/>
      <c r="K508" s="105"/>
      <c r="L508" s="243"/>
      <c r="M508" s="243"/>
    </row>
    <row r="509" spans="1:14" s="240" customFormat="1">
      <c r="A509" s="243"/>
      <c r="B509" s="243"/>
      <c r="C509" s="593"/>
      <c r="D509" s="243"/>
      <c r="E509" s="243"/>
      <c r="F509" s="243"/>
      <c r="G509" s="595">
        <f>$G$504/$C$504</f>
        <v>0.1655328798185941</v>
      </c>
      <c r="H509" s="595"/>
      <c r="I509" s="243"/>
      <c r="J509" s="105"/>
      <c r="K509" s="105"/>
      <c r="L509" s="243"/>
      <c r="M509" s="243"/>
    </row>
    <row r="510" spans="1:14" s="240" customFormat="1">
      <c r="A510" s="243"/>
      <c r="B510" s="243"/>
      <c r="C510" s="243"/>
      <c r="D510" s="243"/>
      <c r="E510" s="243"/>
      <c r="F510" s="243"/>
      <c r="G510" s="595"/>
      <c r="H510" s="595"/>
      <c r="I510" s="243"/>
      <c r="J510" s="105"/>
      <c r="K510" s="105"/>
      <c r="L510" s="243"/>
      <c r="M510" s="243"/>
    </row>
    <row r="511" spans="1:14" s="240" customFormat="1">
      <c r="A511" s="243"/>
      <c r="B511" s="243"/>
      <c r="C511" s="99"/>
      <c r="D511" s="243"/>
      <c r="E511" s="243"/>
      <c r="F511" s="243"/>
      <c r="G511" s="243"/>
      <c r="H511" s="243"/>
      <c r="I511" s="243"/>
      <c r="J511" s="105"/>
      <c r="K511" s="105"/>
      <c r="L511" s="243"/>
      <c r="M511" s="243"/>
    </row>
    <row r="512" spans="1:14" s="240" customFormat="1">
      <c r="A512" s="243"/>
      <c r="B512" s="243"/>
      <c r="C512" s="243"/>
      <c r="D512" s="243"/>
      <c r="E512" s="243"/>
      <c r="F512" s="243"/>
      <c r="G512" s="243"/>
      <c r="H512" s="243"/>
      <c r="I512" s="243"/>
      <c r="J512" s="105"/>
      <c r="K512" s="105"/>
      <c r="L512" s="243"/>
      <c r="M512" s="243"/>
    </row>
  </sheetData>
  <sheetProtection algorithmName="SHA-512" hashValue="qcvZIYUVz5XrxsIcWi+dI/Wb6lhgSy1Y0MEiooCiVSemf0fsjy0+iVQfm98HAYJN3mxKNPszzz9ye09/TkZhtw==" saltValue="H5LgdKzQDu4VyB1PHVhajQ==" spinCount="100000" sheet="1" objects="1" scenarios="1"/>
  <mergeCells count="60">
    <mergeCell ref="D507:D508"/>
    <mergeCell ref="G507:H508"/>
    <mergeCell ref="C508:C509"/>
    <mergeCell ref="G509:H510"/>
    <mergeCell ref="H494:J494"/>
    <mergeCell ref="H495:J495"/>
    <mergeCell ref="A504:B504"/>
    <mergeCell ref="C504:E505"/>
    <mergeCell ref="G504:H505"/>
    <mergeCell ref="B377:C377"/>
    <mergeCell ref="B403:C404"/>
    <mergeCell ref="D403:G404"/>
    <mergeCell ref="B406:C406"/>
    <mergeCell ref="B459:C460"/>
    <mergeCell ref="D459:G460"/>
    <mergeCell ref="B359:C359"/>
    <mergeCell ref="B374:C375"/>
    <mergeCell ref="D374:G375"/>
    <mergeCell ref="I374:K374"/>
    <mergeCell ref="I375:K375"/>
    <mergeCell ref="H200:I201"/>
    <mergeCell ref="H202:J202"/>
    <mergeCell ref="B203:C203"/>
    <mergeCell ref="H203:J203"/>
    <mergeCell ref="L357:M357"/>
    <mergeCell ref="B356:D357"/>
    <mergeCell ref="E356:H357"/>
    <mergeCell ref="I357:J357"/>
    <mergeCell ref="I316:K316"/>
    <mergeCell ref="B318:C318"/>
    <mergeCell ref="E250:N251"/>
    <mergeCell ref="B1:C2"/>
    <mergeCell ref="D1:G2"/>
    <mergeCell ref="I1:K1"/>
    <mergeCell ref="B4:C4"/>
    <mergeCell ref="I3:K3"/>
    <mergeCell ref="B250:D251"/>
    <mergeCell ref="B112:C113"/>
    <mergeCell ref="D112:H113"/>
    <mergeCell ref="H114:J114"/>
    <mergeCell ref="B115:C115"/>
    <mergeCell ref="H115:J115"/>
    <mergeCell ref="B200:C201"/>
    <mergeCell ref="D200:G201"/>
    <mergeCell ref="I459:K459"/>
    <mergeCell ref="I460:K460"/>
    <mergeCell ref="B462:C462"/>
    <mergeCell ref="B252:C253"/>
    <mergeCell ref="B43:C44"/>
    <mergeCell ref="D43:G44"/>
    <mergeCell ref="I43:K43"/>
    <mergeCell ref="I44:K44"/>
    <mergeCell ref="B46:C46"/>
    <mergeCell ref="B146:C147"/>
    <mergeCell ref="D146:G147"/>
    <mergeCell ref="I146:K146"/>
    <mergeCell ref="I147:K147"/>
    <mergeCell ref="B315:C316"/>
    <mergeCell ref="D315:G316"/>
    <mergeCell ref="I315:K315"/>
  </mergeCells>
  <phoneticPr fontId="3"/>
  <conditionalFormatting sqref="M500:M501">
    <cfRule type="cellIs" dxfId="4" priority="3" operator="equal">
      <formula>"東近江市"</formula>
    </cfRule>
  </conditionalFormatting>
  <conditionalFormatting sqref="I500:I501">
    <cfRule type="cellIs" dxfId="3" priority="4" operator="equal">
      <formula>"女"</formula>
    </cfRule>
    <cfRule type="cellIs" dxfId="2" priority="5" operator="equal">
      <formula>"女"</formula>
    </cfRule>
  </conditionalFormatting>
  <conditionalFormatting sqref="I47:I105 G47:G105 B47:C105">
    <cfRule type="expression" dxfId="1" priority="2">
      <formula>COUNTIF($I47,"女")</formula>
    </cfRule>
  </conditionalFormatting>
  <conditionalFormatting sqref="M47:M105">
    <cfRule type="expression" dxfId="0" priority="1">
      <formula>COUNTIF($M47,"東近江市")</formula>
    </cfRule>
  </conditionalFormatting>
  <dataValidations count="3">
    <dataValidation type="list" allowBlank="1" showInputMessage="1" showErrorMessage="1" sqref="E500:E502 JA500:JA502 SW500:SW502 ACS500:ACS502 AMO500:AMO502 AWK500:AWK502 BGG500:BGG502 BQC500:BQC502 BZY500:BZY502 CJU500:CJU502 CTQ500:CTQ502 DDM500:DDM502 DNI500:DNI502 DXE500:DXE502 EHA500:EHA502 EQW500:EQW502 FAS500:FAS502 FKO500:FKO502 FUK500:FUK502 GEG500:GEG502 GOC500:GOC502 GXY500:GXY502 HHU500:HHU502 HRQ500:HRQ502 IBM500:IBM502 ILI500:ILI502 IVE500:IVE502 JFA500:JFA502 JOW500:JOW502 JYS500:JYS502 KIO500:KIO502 KSK500:KSK502 LCG500:LCG502 LMC500:LMC502 LVY500:LVY502 MFU500:MFU502 MPQ500:MPQ502 MZM500:MZM502 NJI500:NJI502 NTE500:NTE502 ODA500:ODA502 OMW500:OMW502 OWS500:OWS502 PGO500:PGO502 PQK500:PQK502 QAG500:QAG502 QKC500:QKC502 QTY500:QTY502 RDU500:RDU502 RNQ500:RNQ502 RXM500:RXM502 SHI500:SHI502 SRE500:SRE502 TBA500:TBA502 TKW500:TKW502 TUS500:TUS502 UEO500:UEO502 UOK500:UOK502 UYG500:UYG502 VIC500:VIC502 VRY500:VRY502 WBU500:WBU502 WLQ500:WLQ502 WVM500:WVM502 E66036:E66038 JA66036:JA66038 SW66036:SW66038 ACS66036:ACS66038 AMO66036:AMO66038 AWK66036:AWK66038 BGG66036:BGG66038 BQC66036:BQC66038 BZY66036:BZY66038 CJU66036:CJU66038 CTQ66036:CTQ66038 DDM66036:DDM66038 DNI66036:DNI66038 DXE66036:DXE66038 EHA66036:EHA66038 EQW66036:EQW66038 FAS66036:FAS66038 FKO66036:FKO66038 FUK66036:FUK66038 GEG66036:GEG66038 GOC66036:GOC66038 GXY66036:GXY66038 HHU66036:HHU66038 HRQ66036:HRQ66038 IBM66036:IBM66038 ILI66036:ILI66038 IVE66036:IVE66038 JFA66036:JFA66038 JOW66036:JOW66038 JYS66036:JYS66038 KIO66036:KIO66038 KSK66036:KSK66038 LCG66036:LCG66038 LMC66036:LMC66038 LVY66036:LVY66038 MFU66036:MFU66038 MPQ66036:MPQ66038 MZM66036:MZM66038 NJI66036:NJI66038 NTE66036:NTE66038 ODA66036:ODA66038 OMW66036:OMW66038 OWS66036:OWS66038 PGO66036:PGO66038 PQK66036:PQK66038 QAG66036:QAG66038 QKC66036:QKC66038 QTY66036:QTY66038 RDU66036:RDU66038 RNQ66036:RNQ66038 RXM66036:RXM66038 SHI66036:SHI66038 SRE66036:SRE66038 TBA66036:TBA66038 TKW66036:TKW66038 TUS66036:TUS66038 UEO66036:UEO66038 UOK66036:UOK66038 UYG66036:UYG66038 VIC66036:VIC66038 VRY66036:VRY66038 WBU66036:WBU66038 WLQ66036:WLQ66038 WVM66036:WVM66038 E131572:E131574 JA131572:JA131574 SW131572:SW131574 ACS131572:ACS131574 AMO131572:AMO131574 AWK131572:AWK131574 BGG131572:BGG131574 BQC131572:BQC131574 BZY131572:BZY131574 CJU131572:CJU131574 CTQ131572:CTQ131574 DDM131572:DDM131574 DNI131572:DNI131574 DXE131572:DXE131574 EHA131572:EHA131574 EQW131572:EQW131574 FAS131572:FAS131574 FKO131572:FKO131574 FUK131572:FUK131574 GEG131572:GEG131574 GOC131572:GOC131574 GXY131572:GXY131574 HHU131572:HHU131574 HRQ131572:HRQ131574 IBM131572:IBM131574 ILI131572:ILI131574 IVE131572:IVE131574 JFA131572:JFA131574 JOW131572:JOW131574 JYS131572:JYS131574 KIO131572:KIO131574 KSK131572:KSK131574 LCG131572:LCG131574 LMC131572:LMC131574 LVY131572:LVY131574 MFU131572:MFU131574 MPQ131572:MPQ131574 MZM131572:MZM131574 NJI131572:NJI131574 NTE131572:NTE131574 ODA131572:ODA131574 OMW131572:OMW131574 OWS131572:OWS131574 PGO131572:PGO131574 PQK131572:PQK131574 QAG131572:QAG131574 QKC131572:QKC131574 QTY131572:QTY131574 RDU131572:RDU131574 RNQ131572:RNQ131574 RXM131572:RXM131574 SHI131572:SHI131574 SRE131572:SRE131574 TBA131572:TBA131574 TKW131572:TKW131574 TUS131572:TUS131574 UEO131572:UEO131574 UOK131572:UOK131574 UYG131572:UYG131574 VIC131572:VIC131574 VRY131572:VRY131574 WBU131572:WBU131574 WLQ131572:WLQ131574 WVM131572:WVM131574 E197108:E197110 JA197108:JA197110 SW197108:SW197110 ACS197108:ACS197110 AMO197108:AMO197110 AWK197108:AWK197110 BGG197108:BGG197110 BQC197108:BQC197110 BZY197108:BZY197110 CJU197108:CJU197110 CTQ197108:CTQ197110 DDM197108:DDM197110 DNI197108:DNI197110 DXE197108:DXE197110 EHA197108:EHA197110 EQW197108:EQW197110 FAS197108:FAS197110 FKO197108:FKO197110 FUK197108:FUK197110 GEG197108:GEG197110 GOC197108:GOC197110 GXY197108:GXY197110 HHU197108:HHU197110 HRQ197108:HRQ197110 IBM197108:IBM197110 ILI197108:ILI197110 IVE197108:IVE197110 JFA197108:JFA197110 JOW197108:JOW197110 JYS197108:JYS197110 KIO197108:KIO197110 KSK197108:KSK197110 LCG197108:LCG197110 LMC197108:LMC197110 LVY197108:LVY197110 MFU197108:MFU197110 MPQ197108:MPQ197110 MZM197108:MZM197110 NJI197108:NJI197110 NTE197108:NTE197110 ODA197108:ODA197110 OMW197108:OMW197110 OWS197108:OWS197110 PGO197108:PGO197110 PQK197108:PQK197110 QAG197108:QAG197110 QKC197108:QKC197110 QTY197108:QTY197110 RDU197108:RDU197110 RNQ197108:RNQ197110 RXM197108:RXM197110 SHI197108:SHI197110 SRE197108:SRE197110 TBA197108:TBA197110 TKW197108:TKW197110 TUS197108:TUS197110 UEO197108:UEO197110 UOK197108:UOK197110 UYG197108:UYG197110 VIC197108:VIC197110 VRY197108:VRY197110 WBU197108:WBU197110 WLQ197108:WLQ197110 WVM197108:WVM197110 E262644:E262646 JA262644:JA262646 SW262644:SW262646 ACS262644:ACS262646 AMO262644:AMO262646 AWK262644:AWK262646 BGG262644:BGG262646 BQC262644:BQC262646 BZY262644:BZY262646 CJU262644:CJU262646 CTQ262644:CTQ262646 DDM262644:DDM262646 DNI262644:DNI262646 DXE262644:DXE262646 EHA262644:EHA262646 EQW262644:EQW262646 FAS262644:FAS262646 FKO262644:FKO262646 FUK262644:FUK262646 GEG262644:GEG262646 GOC262644:GOC262646 GXY262644:GXY262646 HHU262644:HHU262646 HRQ262644:HRQ262646 IBM262644:IBM262646 ILI262644:ILI262646 IVE262644:IVE262646 JFA262644:JFA262646 JOW262644:JOW262646 JYS262644:JYS262646 KIO262644:KIO262646 KSK262644:KSK262646 LCG262644:LCG262646 LMC262644:LMC262646 LVY262644:LVY262646 MFU262644:MFU262646 MPQ262644:MPQ262646 MZM262644:MZM262646 NJI262644:NJI262646 NTE262644:NTE262646 ODA262644:ODA262646 OMW262644:OMW262646 OWS262644:OWS262646 PGO262644:PGO262646 PQK262644:PQK262646 QAG262644:QAG262646 QKC262644:QKC262646 QTY262644:QTY262646 RDU262644:RDU262646 RNQ262644:RNQ262646 RXM262644:RXM262646 SHI262644:SHI262646 SRE262644:SRE262646 TBA262644:TBA262646 TKW262644:TKW262646 TUS262644:TUS262646 UEO262644:UEO262646 UOK262644:UOK262646 UYG262644:UYG262646 VIC262644:VIC262646 VRY262644:VRY262646 WBU262644:WBU262646 WLQ262644:WLQ262646 WVM262644:WVM262646 E328180:E328182 JA328180:JA328182 SW328180:SW328182 ACS328180:ACS328182 AMO328180:AMO328182 AWK328180:AWK328182 BGG328180:BGG328182 BQC328180:BQC328182 BZY328180:BZY328182 CJU328180:CJU328182 CTQ328180:CTQ328182 DDM328180:DDM328182 DNI328180:DNI328182 DXE328180:DXE328182 EHA328180:EHA328182 EQW328180:EQW328182 FAS328180:FAS328182 FKO328180:FKO328182 FUK328180:FUK328182 GEG328180:GEG328182 GOC328180:GOC328182 GXY328180:GXY328182 HHU328180:HHU328182 HRQ328180:HRQ328182 IBM328180:IBM328182 ILI328180:ILI328182 IVE328180:IVE328182 JFA328180:JFA328182 JOW328180:JOW328182 JYS328180:JYS328182 KIO328180:KIO328182 KSK328180:KSK328182 LCG328180:LCG328182 LMC328180:LMC328182 LVY328180:LVY328182 MFU328180:MFU328182 MPQ328180:MPQ328182 MZM328180:MZM328182 NJI328180:NJI328182 NTE328180:NTE328182 ODA328180:ODA328182 OMW328180:OMW328182 OWS328180:OWS328182 PGO328180:PGO328182 PQK328180:PQK328182 QAG328180:QAG328182 QKC328180:QKC328182 QTY328180:QTY328182 RDU328180:RDU328182 RNQ328180:RNQ328182 RXM328180:RXM328182 SHI328180:SHI328182 SRE328180:SRE328182 TBA328180:TBA328182 TKW328180:TKW328182 TUS328180:TUS328182 UEO328180:UEO328182 UOK328180:UOK328182 UYG328180:UYG328182 VIC328180:VIC328182 VRY328180:VRY328182 WBU328180:WBU328182 WLQ328180:WLQ328182 WVM328180:WVM328182 E393716:E393718 JA393716:JA393718 SW393716:SW393718 ACS393716:ACS393718 AMO393716:AMO393718 AWK393716:AWK393718 BGG393716:BGG393718 BQC393716:BQC393718 BZY393716:BZY393718 CJU393716:CJU393718 CTQ393716:CTQ393718 DDM393716:DDM393718 DNI393716:DNI393718 DXE393716:DXE393718 EHA393716:EHA393718 EQW393716:EQW393718 FAS393716:FAS393718 FKO393716:FKO393718 FUK393716:FUK393718 GEG393716:GEG393718 GOC393716:GOC393718 GXY393716:GXY393718 HHU393716:HHU393718 HRQ393716:HRQ393718 IBM393716:IBM393718 ILI393716:ILI393718 IVE393716:IVE393718 JFA393716:JFA393718 JOW393716:JOW393718 JYS393716:JYS393718 KIO393716:KIO393718 KSK393716:KSK393718 LCG393716:LCG393718 LMC393716:LMC393718 LVY393716:LVY393718 MFU393716:MFU393718 MPQ393716:MPQ393718 MZM393716:MZM393718 NJI393716:NJI393718 NTE393716:NTE393718 ODA393716:ODA393718 OMW393716:OMW393718 OWS393716:OWS393718 PGO393716:PGO393718 PQK393716:PQK393718 QAG393716:QAG393718 QKC393716:QKC393718 QTY393716:QTY393718 RDU393716:RDU393718 RNQ393716:RNQ393718 RXM393716:RXM393718 SHI393716:SHI393718 SRE393716:SRE393718 TBA393716:TBA393718 TKW393716:TKW393718 TUS393716:TUS393718 UEO393716:UEO393718 UOK393716:UOK393718 UYG393716:UYG393718 VIC393716:VIC393718 VRY393716:VRY393718 WBU393716:WBU393718 WLQ393716:WLQ393718 WVM393716:WVM393718 E459252:E459254 JA459252:JA459254 SW459252:SW459254 ACS459252:ACS459254 AMO459252:AMO459254 AWK459252:AWK459254 BGG459252:BGG459254 BQC459252:BQC459254 BZY459252:BZY459254 CJU459252:CJU459254 CTQ459252:CTQ459254 DDM459252:DDM459254 DNI459252:DNI459254 DXE459252:DXE459254 EHA459252:EHA459254 EQW459252:EQW459254 FAS459252:FAS459254 FKO459252:FKO459254 FUK459252:FUK459254 GEG459252:GEG459254 GOC459252:GOC459254 GXY459252:GXY459254 HHU459252:HHU459254 HRQ459252:HRQ459254 IBM459252:IBM459254 ILI459252:ILI459254 IVE459252:IVE459254 JFA459252:JFA459254 JOW459252:JOW459254 JYS459252:JYS459254 KIO459252:KIO459254 KSK459252:KSK459254 LCG459252:LCG459254 LMC459252:LMC459254 LVY459252:LVY459254 MFU459252:MFU459254 MPQ459252:MPQ459254 MZM459252:MZM459254 NJI459252:NJI459254 NTE459252:NTE459254 ODA459252:ODA459254 OMW459252:OMW459254 OWS459252:OWS459254 PGO459252:PGO459254 PQK459252:PQK459254 QAG459252:QAG459254 QKC459252:QKC459254 QTY459252:QTY459254 RDU459252:RDU459254 RNQ459252:RNQ459254 RXM459252:RXM459254 SHI459252:SHI459254 SRE459252:SRE459254 TBA459252:TBA459254 TKW459252:TKW459254 TUS459252:TUS459254 UEO459252:UEO459254 UOK459252:UOK459254 UYG459252:UYG459254 VIC459252:VIC459254 VRY459252:VRY459254 WBU459252:WBU459254 WLQ459252:WLQ459254 WVM459252:WVM459254 E524788:E524790 JA524788:JA524790 SW524788:SW524790 ACS524788:ACS524790 AMO524788:AMO524790 AWK524788:AWK524790 BGG524788:BGG524790 BQC524788:BQC524790 BZY524788:BZY524790 CJU524788:CJU524790 CTQ524788:CTQ524790 DDM524788:DDM524790 DNI524788:DNI524790 DXE524788:DXE524790 EHA524788:EHA524790 EQW524788:EQW524790 FAS524788:FAS524790 FKO524788:FKO524790 FUK524788:FUK524790 GEG524788:GEG524790 GOC524788:GOC524790 GXY524788:GXY524790 HHU524788:HHU524790 HRQ524788:HRQ524790 IBM524788:IBM524790 ILI524788:ILI524790 IVE524788:IVE524790 JFA524788:JFA524790 JOW524788:JOW524790 JYS524788:JYS524790 KIO524788:KIO524790 KSK524788:KSK524790 LCG524788:LCG524790 LMC524788:LMC524790 LVY524788:LVY524790 MFU524788:MFU524790 MPQ524788:MPQ524790 MZM524788:MZM524790 NJI524788:NJI524790 NTE524788:NTE524790 ODA524788:ODA524790 OMW524788:OMW524790 OWS524788:OWS524790 PGO524788:PGO524790 PQK524788:PQK524790 QAG524788:QAG524790 QKC524788:QKC524790 QTY524788:QTY524790 RDU524788:RDU524790 RNQ524788:RNQ524790 RXM524788:RXM524790 SHI524788:SHI524790 SRE524788:SRE524790 TBA524788:TBA524790 TKW524788:TKW524790 TUS524788:TUS524790 UEO524788:UEO524790 UOK524788:UOK524790 UYG524788:UYG524790 VIC524788:VIC524790 VRY524788:VRY524790 WBU524788:WBU524790 WLQ524788:WLQ524790 WVM524788:WVM524790 E590324:E590326 JA590324:JA590326 SW590324:SW590326 ACS590324:ACS590326 AMO590324:AMO590326 AWK590324:AWK590326 BGG590324:BGG590326 BQC590324:BQC590326 BZY590324:BZY590326 CJU590324:CJU590326 CTQ590324:CTQ590326 DDM590324:DDM590326 DNI590324:DNI590326 DXE590324:DXE590326 EHA590324:EHA590326 EQW590324:EQW590326 FAS590324:FAS590326 FKO590324:FKO590326 FUK590324:FUK590326 GEG590324:GEG590326 GOC590324:GOC590326 GXY590324:GXY590326 HHU590324:HHU590326 HRQ590324:HRQ590326 IBM590324:IBM590326 ILI590324:ILI590326 IVE590324:IVE590326 JFA590324:JFA590326 JOW590324:JOW590326 JYS590324:JYS590326 KIO590324:KIO590326 KSK590324:KSK590326 LCG590324:LCG590326 LMC590324:LMC590326 LVY590324:LVY590326 MFU590324:MFU590326 MPQ590324:MPQ590326 MZM590324:MZM590326 NJI590324:NJI590326 NTE590324:NTE590326 ODA590324:ODA590326 OMW590324:OMW590326 OWS590324:OWS590326 PGO590324:PGO590326 PQK590324:PQK590326 QAG590324:QAG590326 QKC590324:QKC590326 QTY590324:QTY590326 RDU590324:RDU590326 RNQ590324:RNQ590326 RXM590324:RXM590326 SHI590324:SHI590326 SRE590324:SRE590326 TBA590324:TBA590326 TKW590324:TKW590326 TUS590324:TUS590326 UEO590324:UEO590326 UOK590324:UOK590326 UYG590324:UYG590326 VIC590324:VIC590326 VRY590324:VRY590326 WBU590324:WBU590326 WLQ590324:WLQ590326 WVM590324:WVM590326 E655860:E655862 JA655860:JA655862 SW655860:SW655862 ACS655860:ACS655862 AMO655860:AMO655862 AWK655860:AWK655862 BGG655860:BGG655862 BQC655860:BQC655862 BZY655860:BZY655862 CJU655860:CJU655862 CTQ655860:CTQ655862 DDM655860:DDM655862 DNI655860:DNI655862 DXE655860:DXE655862 EHA655860:EHA655862 EQW655860:EQW655862 FAS655860:FAS655862 FKO655860:FKO655862 FUK655860:FUK655862 GEG655860:GEG655862 GOC655860:GOC655862 GXY655860:GXY655862 HHU655860:HHU655862 HRQ655860:HRQ655862 IBM655860:IBM655862 ILI655860:ILI655862 IVE655860:IVE655862 JFA655860:JFA655862 JOW655860:JOW655862 JYS655860:JYS655862 KIO655860:KIO655862 KSK655860:KSK655862 LCG655860:LCG655862 LMC655860:LMC655862 LVY655860:LVY655862 MFU655860:MFU655862 MPQ655860:MPQ655862 MZM655860:MZM655862 NJI655860:NJI655862 NTE655860:NTE655862 ODA655860:ODA655862 OMW655860:OMW655862 OWS655860:OWS655862 PGO655860:PGO655862 PQK655860:PQK655862 QAG655860:QAG655862 QKC655860:QKC655862 QTY655860:QTY655862 RDU655860:RDU655862 RNQ655860:RNQ655862 RXM655860:RXM655862 SHI655860:SHI655862 SRE655860:SRE655862 TBA655860:TBA655862 TKW655860:TKW655862 TUS655860:TUS655862 UEO655860:UEO655862 UOK655860:UOK655862 UYG655860:UYG655862 VIC655860:VIC655862 VRY655860:VRY655862 WBU655860:WBU655862 WLQ655860:WLQ655862 WVM655860:WVM655862 E721396:E721398 JA721396:JA721398 SW721396:SW721398 ACS721396:ACS721398 AMO721396:AMO721398 AWK721396:AWK721398 BGG721396:BGG721398 BQC721396:BQC721398 BZY721396:BZY721398 CJU721396:CJU721398 CTQ721396:CTQ721398 DDM721396:DDM721398 DNI721396:DNI721398 DXE721396:DXE721398 EHA721396:EHA721398 EQW721396:EQW721398 FAS721396:FAS721398 FKO721396:FKO721398 FUK721396:FUK721398 GEG721396:GEG721398 GOC721396:GOC721398 GXY721396:GXY721398 HHU721396:HHU721398 HRQ721396:HRQ721398 IBM721396:IBM721398 ILI721396:ILI721398 IVE721396:IVE721398 JFA721396:JFA721398 JOW721396:JOW721398 JYS721396:JYS721398 KIO721396:KIO721398 KSK721396:KSK721398 LCG721396:LCG721398 LMC721396:LMC721398 LVY721396:LVY721398 MFU721396:MFU721398 MPQ721396:MPQ721398 MZM721396:MZM721398 NJI721396:NJI721398 NTE721396:NTE721398 ODA721396:ODA721398 OMW721396:OMW721398 OWS721396:OWS721398 PGO721396:PGO721398 PQK721396:PQK721398 QAG721396:QAG721398 QKC721396:QKC721398 QTY721396:QTY721398 RDU721396:RDU721398 RNQ721396:RNQ721398 RXM721396:RXM721398 SHI721396:SHI721398 SRE721396:SRE721398 TBA721396:TBA721398 TKW721396:TKW721398 TUS721396:TUS721398 UEO721396:UEO721398 UOK721396:UOK721398 UYG721396:UYG721398 VIC721396:VIC721398 VRY721396:VRY721398 WBU721396:WBU721398 WLQ721396:WLQ721398 WVM721396:WVM721398 E786932:E786934 JA786932:JA786934 SW786932:SW786934 ACS786932:ACS786934 AMO786932:AMO786934 AWK786932:AWK786934 BGG786932:BGG786934 BQC786932:BQC786934 BZY786932:BZY786934 CJU786932:CJU786934 CTQ786932:CTQ786934 DDM786932:DDM786934 DNI786932:DNI786934 DXE786932:DXE786934 EHA786932:EHA786934 EQW786932:EQW786934 FAS786932:FAS786934 FKO786932:FKO786934 FUK786932:FUK786934 GEG786932:GEG786934 GOC786932:GOC786934 GXY786932:GXY786934 HHU786932:HHU786934 HRQ786932:HRQ786934 IBM786932:IBM786934 ILI786932:ILI786934 IVE786932:IVE786934 JFA786932:JFA786934 JOW786932:JOW786934 JYS786932:JYS786934 KIO786932:KIO786934 KSK786932:KSK786934 LCG786932:LCG786934 LMC786932:LMC786934 LVY786932:LVY786934 MFU786932:MFU786934 MPQ786932:MPQ786934 MZM786932:MZM786934 NJI786932:NJI786934 NTE786932:NTE786934 ODA786932:ODA786934 OMW786932:OMW786934 OWS786932:OWS786934 PGO786932:PGO786934 PQK786932:PQK786934 QAG786932:QAG786934 QKC786932:QKC786934 QTY786932:QTY786934 RDU786932:RDU786934 RNQ786932:RNQ786934 RXM786932:RXM786934 SHI786932:SHI786934 SRE786932:SRE786934 TBA786932:TBA786934 TKW786932:TKW786934 TUS786932:TUS786934 UEO786932:UEO786934 UOK786932:UOK786934 UYG786932:UYG786934 VIC786932:VIC786934 VRY786932:VRY786934 WBU786932:WBU786934 WLQ786932:WLQ786934 WVM786932:WVM786934 E852468:E852470 JA852468:JA852470 SW852468:SW852470 ACS852468:ACS852470 AMO852468:AMO852470 AWK852468:AWK852470 BGG852468:BGG852470 BQC852468:BQC852470 BZY852468:BZY852470 CJU852468:CJU852470 CTQ852468:CTQ852470 DDM852468:DDM852470 DNI852468:DNI852470 DXE852468:DXE852470 EHA852468:EHA852470 EQW852468:EQW852470 FAS852468:FAS852470 FKO852468:FKO852470 FUK852468:FUK852470 GEG852468:GEG852470 GOC852468:GOC852470 GXY852468:GXY852470 HHU852468:HHU852470 HRQ852468:HRQ852470 IBM852468:IBM852470 ILI852468:ILI852470 IVE852468:IVE852470 JFA852468:JFA852470 JOW852468:JOW852470 JYS852468:JYS852470 KIO852468:KIO852470 KSK852468:KSK852470 LCG852468:LCG852470 LMC852468:LMC852470 LVY852468:LVY852470 MFU852468:MFU852470 MPQ852468:MPQ852470 MZM852468:MZM852470 NJI852468:NJI852470 NTE852468:NTE852470 ODA852468:ODA852470 OMW852468:OMW852470 OWS852468:OWS852470 PGO852468:PGO852470 PQK852468:PQK852470 QAG852468:QAG852470 QKC852468:QKC852470 QTY852468:QTY852470 RDU852468:RDU852470 RNQ852468:RNQ852470 RXM852468:RXM852470 SHI852468:SHI852470 SRE852468:SRE852470 TBA852468:TBA852470 TKW852468:TKW852470 TUS852468:TUS852470 UEO852468:UEO852470 UOK852468:UOK852470 UYG852468:UYG852470 VIC852468:VIC852470 VRY852468:VRY852470 WBU852468:WBU852470 WLQ852468:WLQ852470 WVM852468:WVM852470 E918004:E918006 JA918004:JA918006 SW918004:SW918006 ACS918004:ACS918006 AMO918004:AMO918006 AWK918004:AWK918006 BGG918004:BGG918006 BQC918004:BQC918006 BZY918004:BZY918006 CJU918004:CJU918006 CTQ918004:CTQ918006 DDM918004:DDM918006 DNI918004:DNI918006 DXE918004:DXE918006 EHA918004:EHA918006 EQW918004:EQW918006 FAS918004:FAS918006 FKO918004:FKO918006 FUK918004:FUK918006 GEG918004:GEG918006 GOC918004:GOC918006 GXY918004:GXY918006 HHU918004:HHU918006 HRQ918004:HRQ918006 IBM918004:IBM918006 ILI918004:ILI918006 IVE918004:IVE918006 JFA918004:JFA918006 JOW918004:JOW918006 JYS918004:JYS918006 KIO918004:KIO918006 KSK918004:KSK918006 LCG918004:LCG918006 LMC918004:LMC918006 LVY918004:LVY918006 MFU918004:MFU918006 MPQ918004:MPQ918006 MZM918004:MZM918006 NJI918004:NJI918006 NTE918004:NTE918006 ODA918004:ODA918006 OMW918004:OMW918006 OWS918004:OWS918006 PGO918004:PGO918006 PQK918004:PQK918006 QAG918004:QAG918006 QKC918004:QKC918006 QTY918004:QTY918006 RDU918004:RDU918006 RNQ918004:RNQ918006 RXM918004:RXM918006 SHI918004:SHI918006 SRE918004:SRE918006 TBA918004:TBA918006 TKW918004:TKW918006 TUS918004:TUS918006 UEO918004:UEO918006 UOK918004:UOK918006 UYG918004:UYG918006 VIC918004:VIC918006 VRY918004:VRY918006 WBU918004:WBU918006 WLQ918004:WLQ918006 WVM918004:WVM918006 E983540:E983542 JA983540:JA983542 SW983540:SW983542 ACS983540:ACS983542 AMO983540:AMO983542 AWK983540:AWK983542 BGG983540:BGG983542 BQC983540:BQC983542 BZY983540:BZY983542 CJU983540:CJU983542 CTQ983540:CTQ983542 DDM983540:DDM983542 DNI983540:DNI983542 DXE983540:DXE983542 EHA983540:EHA983542 EQW983540:EQW983542 FAS983540:FAS983542 FKO983540:FKO983542 FUK983540:FUK983542 GEG983540:GEG983542 GOC983540:GOC983542 GXY983540:GXY983542 HHU983540:HHU983542 HRQ983540:HRQ983542 IBM983540:IBM983542 ILI983540:ILI983542 IVE983540:IVE983542 JFA983540:JFA983542 JOW983540:JOW983542 JYS983540:JYS983542 KIO983540:KIO983542 KSK983540:KSK983542 LCG983540:LCG983542 LMC983540:LMC983542 LVY983540:LVY983542 MFU983540:MFU983542 MPQ983540:MPQ983542 MZM983540:MZM983542 NJI983540:NJI983542 NTE983540:NTE983542 ODA983540:ODA983542 OMW983540:OMW983542 OWS983540:OWS983542 PGO983540:PGO983542 PQK983540:PQK983542 QAG983540:QAG983542 QKC983540:QKC983542 QTY983540:QTY983542 RDU983540:RDU983542 RNQ983540:RNQ983542 RXM983540:RXM983542 SHI983540:SHI983542 SRE983540:SRE983542 TBA983540:TBA983542 TKW983540:TKW983542 TUS983540:TUS983542 UEO983540:UEO983542 UOK983540:UOK983542 UYG983540:UYG983542 VIC983540:VIC983542 VRY983540:VRY983542 WBU983540:WBU983542 WLQ983540:WLQ983542 WVM983540:WVM983542" xr:uid="{6D5DA68E-9A51-4930-8F51-B721F3B6F63A}">
      <formula1>"jr, ,"</formula1>
    </dataValidation>
    <dataValidation type="list" allowBlank="1" showInputMessage="1" showErrorMessage="1" sqref="I500:I501 JE500:JE501 TA500:TA501 ACW500:ACW501 AMS500:AMS501 AWO500:AWO501 BGK500:BGK501 BQG500:BQG501 CAC500:CAC501 CJY500:CJY501 CTU500:CTU501 DDQ500:DDQ501 DNM500:DNM501 DXI500:DXI501 EHE500:EHE501 ERA500:ERA501 FAW500:FAW501 FKS500:FKS501 FUO500:FUO501 GEK500:GEK501 GOG500:GOG501 GYC500:GYC501 HHY500:HHY501 HRU500:HRU501 IBQ500:IBQ501 ILM500:ILM501 IVI500:IVI501 JFE500:JFE501 JPA500:JPA501 JYW500:JYW501 KIS500:KIS501 KSO500:KSO501 LCK500:LCK501 LMG500:LMG501 LWC500:LWC501 MFY500:MFY501 MPU500:MPU501 MZQ500:MZQ501 NJM500:NJM501 NTI500:NTI501 ODE500:ODE501 ONA500:ONA501 OWW500:OWW501 PGS500:PGS501 PQO500:PQO501 QAK500:QAK501 QKG500:QKG501 QUC500:QUC501 RDY500:RDY501 RNU500:RNU501 RXQ500:RXQ501 SHM500:SHM501 SRI500:SRI501 TBE500:TBE501 TLA500:TLA501 TUW500:TUW501 UES500:UES501 UOO500:UOO501 UYK500:UYK501 VIG500:VIG501 VSC500:VSC501 WBY500:WBY501 WLU500:WLU501 WVQ500:WVQ501 I66036:I66037 JE66036:JE66037 TA66036:TA66037 ACW66036:ACW66037 AMS66036:AMS66037 AWO66036:AWO66037 BGK66036:BGK66037 BQG66036:BQG66037 CAC66036:CAC66037 CJY66036:CJY66037 CTU66036:CTU66037 DDQ66036:DDQ66037 DNM66036:DNM66037 DXI66036:DXI66037 EHE66036:EHE66037 ERA66036:ERA66037 FAW66036:FAW66037 FKS66036:FKS66037 FUO66036:FUO66037 GEK66036:GEK66037 GOG66036:GOG66037 GYC66036:GYC66037 HHY66036:HHY66037 HRU66036:HRU66037 IBQ66036:IBQ66037 ILM66036:ILM66037 IVI66036:IVI66037 JFE66036:JFE66037 JPA66036:JPA66037 JYW66036:JYW66037 KIS66036:KIS66037 KSO66036:KSO66037 LCK66036:LCK66037 LMG66036:LMG66037 LWC66036:LWC66037 MFY66036:MFY66037 MPU66036:MPU66037 MZQ66036:MZQ66037 NJM66036:NJM66037 NTI66036:NTI66037 ODE66036:ODE66037 ONA66036:ONA66037 OWW66036:OWW66037 PGS66036:PGS66037 PQO66036:PQO66037 QAK66036:QAK66037 QKG66036:QKG66037 QUC66036:QUC66037 RDY66036:RDY66037 RNU66036:RNU66037 RXQ66036:RXQ66037 SHM66036:SHM66037 SRI66036:SRI66037 TBE66036:TBE66037 TLA66036:TLA66037 TUW66036:TUW66037 UES66036:UES66037 UOO66036:UOO66037 UYK66036:UYK66037 VIG66036:VIG66037 VSC66036:VSC66037 WBY66036:WBY66037 WLU66036:WLU66037 WVQ66036:WVQ66037 I131572:I131573 JE131572:JE131573 TA131572:TA131573 ACW131572:ACW131573 AMS131572:AMS131573 AWO131572:AWO131573 BGK131572:BGK131573 BQG131572:BQG131573 CAC131572:CAC131573 CJY131572:CJY131573 CTU131572:CTU131573 DDQ131572:DDQ131573 DNM131572:DNM131573 DXI131572:DXI131573 EHE131572:EHE131573 ERA131572:ERA131573 FAW131572:FAW131573 FKS131572:FKS131573 FUO131572:FUO131573 GEK131572:GEK131573 GOG131572:GOG131573 GYC131572:GYC131573 HHY131572:HHY131573 HRU131572:HRU131573 IBQ131572:IBQ131573 ILM131572:ILM131573 IVI131572:IVI131573 JFE131572:JFE131573 JPA131572:JPA131573 JYW131572:JYW131573 KIS131572:KIS131573 KSO131572:KSO131573 LCK131572:LCK131573 LMG131572:LMG131573 LWC131572:LWC131573 MFY131572:MFY131573 MPU131572:MPU131573 MZQ131572:MZQ131573 NJM131572:NJM131573 NTI131572:NTI131573 ODE131572:ODE131573 ONA131572:ONA131573 OWW131572:OWW131573 PGS131572:PGS131573 PQO131572:PQO131573 QAK131572:QAK131573 QKG131572:QKG131573 QUC131572:QUC131573 RDY131572:RDY131573 RNU131572:RNU131573 RXQ131572:RXQ131573 SHM131572:SHM131573 SRI131572:SRI131573 TBE131572:TBE131573 TLA131572:TLA131573 TUW131572:TUW131573 UES131572:UES131573 UOO131572:UOO131573 UYK131572:UYK131573 VIG131572:VIG131573 VSC131572:VSC131573 WBY131572:WBY131573 WLU131572:WLU131573 WVQ131572:WVQ131573 I197108:I197109 JE197108:JE197109 TA197108:TA197109 ACW197108:ACW197109 AMS197108:AMS197109 AWO197108:AWO197109 BGK197108:BGK197109 BQG197108:BQG197109 CAC197108:CAC197109 CJY197108:CJY197109 CTU197108:CTU197109 DDQ197108:DDQ197109 DNM197108:DNM197109 DXI197108:DXI197109 EHE197108:EHE197109 ERA197108:ERA197109 FAW197108:FAW197109 FKS197108:FKS197109 FUO197108:FUO197109 GEK197108:GEK197109 GOG197108:GOG197109 GYC197108:GYC197109 HHY197108:HHY197109 HRU197108:HRU197109 IBQ197108:IBQ197109 ILM197108:ILM197109 IVI197108:IVI197109 JFE197108:JFE197109 JPA197108:JPA197109 JYW197108:JYW197109 KIS197108:KIS197109 KSO197108:KSO197109 LCK197108:LCK197109 LMG197108:LMG197109 LWC197108:LWC197109 MFY197108:MFY197109 MPU197108:MPU197109 MZQ197108:MZQ197109 NJM197108:NJM197109 NTI197108:NTI197109 ODE197108:ODE197109 ONA197108:ONA197109 OWW197108:OWW197109 PGS197108:PGS197109 PQO197108:PQO197109 QAK197108:QAK197109 QKG197108:QKG197109 QUC197108:QUC197109 RDY197108:RDY197109 RNU197108:RNU197109 RXQ197108:RXQ197109 SHM197108:SHM197109 SRI197108:SRI197109 TBE197108:TBE197109 TLA197108:TLA197109 TUW197108:TUW197109 UES197108:UES197109 UOO197108:UOO197109 UYK197108:UYK197109 VIG197108:VIG197109 VSC197108:VSC197109 WBY197108:WBY197109 WLU197108:WLU197109 WVQ197108:WVQ197109 I262644:I262645 JE262644:JE262645 TA262644:TA262645 ACW262644:ACW262645 AMS262644:AMS262645 AWO262644:AWO262645 BGK262644:BGK262645 BQG262644:BQG262645 CAC262644:CAC262645 CJY262644:CJY262645 CTU262644:CTU262645 DDQ262644:DDQ262645 DNM262644:DNM262645 DXI262644:DXI262645 EHE262644:EHE262645 ERA262644:ERA262645 FAW262644:FAW262645 FKS262644:FKS262645 FUO262644:FUO262645 GEK262644:GEK262645 GOG262644:GOG262645 GYC262644:GYC262645 HHY262644:HHY262645 HRU262644:HRU262645 IBQ262644:IBQ262645 ILM262644:ILM262645 IVI262644:IVI262645 JFE262644:JFE262645 JPA262644:JPA262645 JYW262644:JYW262645 KIS262644:KIS262645 KSO262644:KSO262645 LCK262644:LCK262645 LMG262644:LMG262645 LWC262644:LWC262645 MFY262644:MFY262645 MPU262644:MPU262645 MZQ262644:MZQ262645 NJM262644:NJM262645 NTI262644:NTI262645 ODE262644:ODE262645 ONA262644:ONA262645 OWW262644:OWW262645 PGS262644:PGS262645 PQO262644:PQO262645 QAK262644:QAK262645 QKG262644:QKG262645 QUC262644:QUC262645 RDY262644:RDY262645 RNU262644:RNU262645 RXQ262644:RXQ262645 SHM262644:SHM262645 SRI262644:SRI262645 TBE262644:TBE262645 TLA262644:TLA262645 TUW262644:TUW262645 UES262644:UES262645 UOO262644:UOO262645 UYK262644:UYK262645 VIG262644:VIG262645 VSC262644:VSC262645 WBY262644:WBY262645 WLU262644:WLU262645 WVQ262644:WVQ262645 I328180:I328181 JE328180:JE328181 TA328180:TA328181 ACW328180:ACW328181 AMS328180:AMS328181 AWO328180:AWO328181 BGK328180:BGK328181 BQG328180:BQG328181 CAC328180:CAC328181 CJY328180:CJY328181 CTU328180:CTU328181 DDQ328180:DDQ328181 DNM328180:DNM328181 DXI328180:DXI328181 EHE328180:EHE328181 ERA328180:ERA328181 FAW328180:FAW328181 FKS328180:FKS328181 FUO328180:FUO328181 GEK328180:GEK328181 GOG328180:GOG328181 GYC328180:GYC328181 HHY328180:HHY328181 HRU328180:HRU328181 IBQ328180:IBQ328181 ILM328180:ILM328181 IVI328180:IVI328181 JFE328180:JFE328181 JPA328180:JPA328181 JYW328180:JYW328181 KIS328180:KIS328181 KSO328180:KSO328181 LCK328180:LCK328181 LMG328180:LMG328181 LWC328180:LWC328181 MFY328180:MFY328181 MPU328180:MPU328181 MZQ328180:MZQ328181 NJM328180:NJM328181 NTI328180:NTI328181 ODE328180:ODE328181 ONA328180:ONA328181 OWW328180:OWW328181 PGS328180:PGS328181 PQO328180:PQO328181 QAK328180:QAK328181 QKG328180:QKG328181 QUC328180:QUC328181 RDY328180:RDY328181 RNU328180:RNU328181 RXQ328180:RXQ328181 SHM328180:SHM328181 SRI328180:SRI328181 TBE328180:TBE328181 TLA328180:TLA328181 TUW328180:TUW328181 UES328180:UES328181 UOO328180:UOO328181 UYK328180:UYK328181 VIG328180:VIG328181 VSC328180:VSC328181 WBY328180:WBY328181 WLU328180:WLU328181 WVQ328180:WVQ328181 I393716:I393717 JE393716:JE393717 TA393716:TA393717 ACW393716:ACW393717 AMS393716:AMS393717 AWO393716:AWO393717 BGK393716:BGK393717 BQG393716:BQG393717 CAC393716:CAC393717 CJY393716:CJY393717 CTU393716:CTU393717 DDQ393716:DDQ393717 DNM393716:DNM393717 DXI393716:DXI393717 EHE393716:EHE393717 ERA393716:ERA393717 FAW393716:FAW393717 FKS393716:FKS393717 FUO393716:FUO393717 GEK393716:GEK393717 GOG393716:GOG393717 GYC393716:GYC393717 HHY393716:HHY393717 HRU393716:HRU393717 IBQ393716:IBQ393717 ILM393716:ILM393717 IVI393716:IVI393717 JFE393716:JFE393717 JPA393716:JPA393717 JYW393716:JYW393717 KIS393716:KIS393717 KSO393716:KSO393717 LCK393716:LCK393717 LMG393716:LMG393717 LWC393716:LWC393717 MFY393716:MFY393717 MPU393716:MPU393717 MZQ393716:MZQ393717 NJM393716:NJM393717 NTI393716:NTI393717 ODE393716:ODE393717 ONA393716:ONA393717 OWW393716:OWW393717 PGS393716:PGS393717 PQO393716:PQO393717 QAK393716:QAK393717 QKG393716:QKG393717 QUC393716:QUC393717 RDY393716:RDY393717 RNU393716:RNU393717 RXQ393716:RXQ393717 SHM393716:SHM393717 SRI393716:SRI393717 TBE393716:TBE393717 TLA393716:TLA393717 TUW393716:TUW393717 UES393716:UES393717 UOO393716:UOO393717 UYK393716:UYK393717 VIG393716:VIG393717 VSC393716:VSC393717 WBY393716:WBY393717 WLU393716:WLU393717 WVQ393716:WVQ393717 I459252:I459253 JE459252:JE459253 TA459252:TA459253 ACW459252:ACW459253 AMS459252:AMS459253 AWO459252:AWO459253 BGK459252:BGK459253 BQG459252:BQG459253 CAC459252:CAC459253 CJY459252:CJY459253 CTU459252:CTU459253 DDQ459252:DDQ459253 DNM459252:DNM459253 DXI459252:DXI459253 EHE459252:EHE459253 ERA459252:ERA459253 FAW459252:FAW459253 FKS459252:FKS459253 FUO459252:FUO459253 GEK459252:GEK459253 GOG459252:GOG459253 GYC459252:GYC459253 HHY459252:HHY459253 HRU459252:HRU459253 IBQ459252:IBQ459253 ILM459252:ILM459253 IVI459252:IVI459253 JFE459252:JFE459253 JPA459252:JPA459253 JYW459252:JYW459253 KIS459252:KIS459253 KSO459252:KSO459253 LCK459252:LCK459253 LMG459252:LMG459253 LWC459252:LWC459253 MFY459252:MFY459253 MPU459252:MPU459253 MZQ459252:MZQ459253 NJM459252:NJM459253 NTI459252:NTI459253 ODE459252:ODE459253 ONA459252:ONA459253 OWW459252:OWW459253 PGS459252:PGS459253 PQO459252:PQO459253 QAK459252:QAK459253 QKG459252:QKG459253 QUC459252:QUC459253 RDY459252:RDY459253 RNU459252:RNU459253 RXQ459252:RXQ459253 SHM459252:SHM459253 SRI459252:SRI459253 TBE459252:TBE459253 TLA459252:TLA459253 TUW459252:TUW459253 UES459252:UES459253 UOO459252:UOO459253 UYK459252:UYK459253 VIG459252:VIG459253 VSC459252:VSC459253 WBY459252:WBY459253 WLU459252:WLU459253 WVQ459252:WVQ459253 I524788:I524789 JE524788:JE524789 TA524788:TA524789 ACW524788:ACW524789 AMS524788:AMS524789 AWO524788:AWO524789 BGK524788:BGK524789 BQG524788:BQG524789 CAC524788:CAC524789 CJY524788:CJY524789 CTU524788:CTU524789 DDQ524788:DDQ524789 DNM524788:DNM524789 DXI524788:DXI524789 EHE524788:EHE524789 ERA524788:ERA524789 FAW524788:FAW524789 FKS524788:FKS524789 FUO524788:FUO524789 GEK524788:GEK524789 GOG524788:GOG524789 GYC524788:GYC524789 HHY524788:HHY524789 HRU524788:HRU524789 IBQ524788:IBQ524789 ILM524788:ILM524789 IVI524788:IVI524789 JFE524788:JFE524789 JPA524788:JPA524789 JYW524788:JYW524789 KIS524788:KIS524789 KSO524788:KSO524789 LCK524788:LCK524789 LMG524788:LMG524789 LWC524788:LWC524789 MFY524788:MFY524789 MPU524788:MPU524789 MZQ524788:MZQ524789 NJM524788:NJM524789 NTI524788:NTI524789 ODE524788:ODE524789 ONA524788:ONA524789 OWW524788:OWW524789 PGS524788:PGS524789 PQO524788:PQO524789 QAK524788:QAK524789 QKG524788:QKG524789 QUC524788:QUC524789 RDY524788:RDY524789 RNU524788:RNU524789 RXQ524788:RXQ524789 SHM524788:SHM524789 SRI524788:SRI524789 TBE524788:TBE524789 TLA524788:TLA524789 TUW524788:TUW524789 UES524788:UES524789 UOO524788:UOO524789 UYK524788:UYK524789 VIG524788:VIG524789 VSC524788:VSC524789 WBY524788:WBY524789 WLU524788:WLU524789 WVQ524788:WVQ524789 I590324:I590325 JE590324:JE590325 TA590324:TA590325 ACW590324:ACW590325 AMS590324:AMS590325 AWO590324:AWO590325 BGK590324:BGK590325 BQG590324:BQG590325 CAC590324:CAC590325 CJY590324:CJY590325 CTU590324:CTU590325 DDQ590324:DDQ590325 DNM590324:DNM590325 DXI590324:DXI590325 EHE590324:EHE590325 ERA590324:ERA590325 FAW590324:FAW590325 FKS590324:FKS590325 FUO590324:FUO590325 GEK590324:GEK590325 GOG590324:GOG590325 GYC590324:GYC590325 HHY590324:HHY590325 HRU590324:HRU590325 IBQ590324:IBQ590325 ILM590324:ILM590325 IVI590324:IVI590325 JFE590324:JFE590325 JPA590324:JPA590325 JYW590324:JYW590325 KIS590324:KIS590325 KSO590324:KSO590325 LCK590324:LCK590325 LMG590324:LMG590325 LWC590324:LWC590325 MFY590324:MFY590325 MPU590324:MPU590325 MZQ590324:MZQ590325 NJM590324:NJM590325 NTI590324:NTI590325 ODE590324:ODE590325 ONA590324:ONA590325 OWW590324:OWW590325 PGS590324:PGS590325 PQO590324:PQO590325 QAK590324:QAK590325 QKG590324:QKG590325 QUC590324:QUC590325 RDY590324:RDY590325 RNU590324:RNU590325 RXQ590324:RXQ590325 SHM590324:SHM590325 SRI590324:SRI590325 TBE590324:TBE590325 TLA590324:TLA590325 TUW590324:TUW590325 UES590324:UES590325 UOO590324:UOO590325 UYK590324:UYK590325 VIG590324:VIG590325 VSC590324:VSC590325 WBY590324:WBY590325 WLU590324:WLU590325 WVQ590324:WVQ590325 I655860:I655861 JE655860:JE655861 TA655860:TA655861 ACW655860:ACW655861 AMS655860:AMS655861 AWO655860:AWO655861 BGK655860:BGK655861 BQG655860:BQG655861 CAC655860:CAC655861 CJY655860:CJY655861 CTU655860:CTU655861 DDQ655860:DDQ655861 DNM655860:DNM655861 DXI655860:DXI655861 EHE655860:EHE655861 ERA655860:ERA655861 FAW655860:FAW655861 FKS655860:FKS655861 FUO655860:FUO655861 GEK655860:GEK655861 GOG655860:GOG655861 GYC655860:GYC655861 HHY655860:HHY655861 HRU655860:HRU655861 IBQ655860:IBQ655861 ILM655860:ILM655861 IVI655860:IVI655861 JFE655860:JFE655861 JPA655860:JPA655861 JYW655860:JYW655861 KIS655860:KIS655861 KSO655860:KSO655861 LCK655860:LCK655861 LMG655860:LMG655861 LWC655860:LWC655861 MFY655860:MFY655861 MPU655860:MPU655861 MZQ655860:MZQ655861 NJM655860:NJM655861 NTI655860:NTI655861 ODE655860:ODE655861 ONA655860:ONA655861 OWW655860:OWW655861 PGS655860:PGS655861 PQO655860:PQO655861 QAK655860:QAK655861 QKG655860:QKG655861 QUC655860:QUC655861 RDY655860:RDY655861 RNU655860:RNU655861 RXQ655860:RXQ655861 SHM655860:SHM655861 SRI655860:SRI655861 TBE655860:TBE655861 TLA655860:TLA655861 TUW655860:TUW655861 UES655860:UES655861 UOO655860:UOO655861 UYK655860:UYK655861 VIG655860:VIG655861 VSC655860:VSC655861 WBY655860:WBY655861 WLU655860:WLU655861 WVQ655860:WVQ655861 I721396:I721397 JE721396:JE721397 TA721396:TA721397 ACW721396:ACW721397 AMS721396:AMS721397 AWO721396:AWO721397 BGK721396:BGK721397 BQG721396:BQG721397 CAC721396:CAC721397 CJY721396:CJY721397 CTU721396:CTU721397 DDQ721396:DDQ721397 DNM721396:DNM721397 DXI721396:DXI721397 EHE721396:EHE721397 ERA721396:ERA721397 FAW721396:FAW721397 FKS721396:FKS721397 FUO721396:FUO721397 GEK721396:GEK721397 GOG721396:GOG721397 GYC721396:GYC721397 HHY721396:HHY721397 HRU721396:HRU721397 IBQ721396:IBQ721397 ILM721396:ILM721397 IVI721396:IVI721397 JFE721396:JFE721397 JPA721396:JPA721397 JYW721396:JYW721397 KIS721396:KIS721397 KSO721396:KSO721397 LCK721396:LCK721397 LMG721396:LMG721397 LWC721396:LWC721397 MFY721396:MFY721397 MPU721396:MPU721397 MZQ721396:MZQ721397 NJM721396:NJM721397 NTI721396:NTI721397 ODE721396:ODE721397 ONA721396:ONA721397 OWW721396:OWW721397 PGS721396:PGS721397 PQO721396:PQO721397 QAK721396:QAK721397 QKG721396:QKG721397 QUC721396:QUC721397 RDY721396:RDY721397 RNU721396:RNU721397 RXQ721396:RXQ721397 SHM721396:SHM721397 SRI721396:SRI721397 TBE721396:TBE721397 TLA721396:TLA721397 TUW721396:TUW721397 UES721396:UES721397 UOO721396:UOO721397 UYK721396:UYK721397 VIG721396:VIG721397 VSC721396:VSC721397 WBY721396:WBY721397 WLU721396:WLU721397 WVQ721396:WVQ721397 I786932:I786933 JE786932:JE786933 TA786932:TA786933 ACW786932:ACW786933 AMS786932:AMS786933 AWO786932:AWO786933 BGK786932:BGK786933 BQG786932:BQG786933 CAC786932:CAC786933 CJY786932:CJY786933 CTU786932:CTU786933 DDQ786932:DDQ786933 DNM786932:DNM786933 DXI786932:DXI786933 EHE786932:EHE786933 ERA786932:ERA786933 FAW786932:FAW786933 FKS786932:FKS786933 FUO786932:FUO786933 GEK786932:GEK786933 GOG786932:GOG786933 GYC786932:GYC786933 HHY786932:HHY786933 HRU786932:HRU786933 IBQ786932:IBQ786933 ILM786932:ILM786933 IVI786932:IVI786933 JFE786932:JFE786933 JPA786932:JPA786933 JYW786932:JYW786933 KIS786932:KIS786933 KSO786932:KSO786933 LCK786932:LCK786933 LMG786932:LMG786933 LWC786932:LWC786933 MFY786932:MFY786933 MPU786932:MPU786933 MZQ786932:MZQ786933 NJM786932:NJM786933 NTI786932:NTI786933 ODE786932:ODE786933 ONA786932:ONA786933 OWW786932:OWW786933 PGS786932:PGS786933 PQO786932:PQO786933 QAK786932:QAK786933 QKG786932:QKG786933 QUC786932:QUC786933 RDY786932:RDY786933 RNU786932:RNU786933 RXQ786932:RXQ786933 SHM786932:SHM786933 SRI786932:SRI786933 TBE786932:TBE786933 TLA786932:TLA786933 TUW786932:TUW786933 UES786932:UES786933 UOO786932:UOO786933 UYK786932:UYK786933 VIG786932:VIG786933 VSC786932:VSC786933 WBY786932:WBY786933 WLU786932:WLU786933 WVQ786932:WVQ786933 I852468:I852469 JE852468:JE852469 TA852468:TA852469 ACW852468:ACW852469 AMS852468:AMS852469 AWO852468:AWO852469 BGK852468:BGK852469 BQG852468:BQG852469 CAC852468:CAC852469 CJY852468:CJY852469 CTU852468:CTU852469 DDQ852468:DDQ852469 DNM852468:DNM852469 DXI852468:DXI852469 EHE852468:EHE852469 ERA852468:ERA852469 FAW852468:FAW852469 FKS852468:FKS852469 FUO852468:FUO852469 GEK852468:GEK852469 GOG852468:GOG852469 GYC852468:GYC852469 HHY852468:HHY852469 HRU852468:HRU852469 IBQ852468:IBQ852469 ILM852468:ILM852469 IVI852468:IVI852469 JFE852468:JFE852469 JPA852468:JPA852469 JYW852468:JYW852469 KIS852468:KIS852469 KSO852468:KSO852469 LCK852468:LCK852469 LMG852468:LMG852469 LWC852468:LWC852469 MFY852468:MFY852469 MPU852468:MPU852469 MZQ852468:MZQ852469 NJM852468:NJM852469 NTI852468:NTI852469 ODE852468:ODE852469 ONA852468:ONA852469 OWW852468:OWW852469 PGS852468:PGS852469 PQO852468:PQO852469 QAK852468:QAK852469 QKG852468:QKG852469 QUC852468:QUC852469 RDY852468:RDY852469 RNU852468:RNU852469 RXQ852468:RXQ852469 SHM852468:SHM852469 SRI852468:SRI852469 TBE852468:TBE852469 TLA852468:TLA852469 TUW852468:TUW852469 UES852468:UES852469 UOO852468:UOO852469 UYK852468:UYK852469 VIG852468:VIG852469 VSC852468:VSC852469 WBY852468:WBY852469 WLU852468:WLU852469 WVQ852468:WVQ852469 I918004:I918005 JE918004:JE918005 TA918004:TA918005 ACW918004:ACW918005 AMS918004:AMS918005 AWO918004:AWO918005 BGK918004:BGK918005 BQG918004:BQG918005 CAC918004:CAC918005 CJY918004:CJY918005 CTU918004:CTU918005 DDQ918004:DDQ918005 DNM918004:DNM918005 DXI918004:DXI918005 EHE918004:EHE918005 ERA918004:ERA918005 FAW918004:FAW918005 FKS918004:FKS918005 FUO918004:FUO918005 GEK918004:GEK918005 GOG918004:GOG918005 GYC918004:GYC918005 HHY918004:HHY918005 HRU918004:HRU918005 IBQ918004:IBQ918005 ILM918004:ILM918005 IVI918004:IVI918005 JFE918004:JFE918005 JPA918004:JPA918005 JYW918004:JYW918005 KIS918004:KIS918005 KSO918004:KSO918005 LCK918004:LCK918005 LMG918004:LMG918005 LWC918004:LWC918005 MFY918004:MFY918005 MPU918004:MPU918005 MZQ918004:MZQ918005 NJM918004:NJM918005 NTI918004:NTI918005 ODE918004:ODE918005 ONA918004:ONA918005 OWW918004:OWW918005 PGS918004:PGS918005 PQO918004:PQO918005 QAK918004:QAK918005 QKG918004:QKG918005 QUC918004:QUC918005 RDY918004:RDY918005 RNU918004:RNU918005 RXQ918004:RXQ918005 SHM918004:SHM918005 SRI918004:SRI918005 TBE918004:TBE918005 TLA918004:TLA918005 TUW918004:TUW918005 UES918004:UES918005 UOO918004:UOO918005 UYK918004:UYK918005 VIG918004:VIG918005 VSC918004:VSC918005 WBY918004:WBY918005 WLU918004:WLU918005 WVQ918004:WVQ918005 I983540:I983541 JE983540:JE983541 TA983540:TA983541 ACW983540:ACW983541 AMS983540:AMS983541 AWO983540:AWO983541 BGK983540:BGK983541 BQG983540:BQG983541 CAC983540:CAC983541 CJY983540:CJY983541 CTU983540:CTU983541 DDQ983540:DDQ983541 DNM983540:DNM983541 DXI983540:DXI983541 EHE983540:EHE983541 ERA983540:ERA983541 FAW983540:FAW983541 FKS983540:FKS983541 FUO983540:FUO983541 GEK983540:GEK983541 GOG983540:GOG983541 GYC983540:GYC983541 HHY983540:HHY983541 HRU983540:HRU983541 IBQ983540:IBQ983541 ILM983540:ILM983541 IVI983540:IVI983541 JFE983540:JFE983541 JPA983540:JPA983541 JYW983540:JYW983541 KIS983540:KIS983541 KSO983540:KSO983541 LCK983540:LCK983541 LMG983540:LMG983541 LWC983540:LWC983541 MFY983540:MFY983541 MPU983540:MPU983541 MZQ983540:MZQ983541 NJM983540:NJM983541 NTI983540:NTI983541 ODE983540:ODE983541 ONA983540:ONA983541 OWW983540:OWW983541 PGS983540:PGS983541 PQO983540:PQO983541 QAK983540:QAK983541 QKG983540:QKG983541 QUC983540:QUC983541 RDY983540:RDY983541 RNU983540:RNU983541 RXQ983540:RXQ983541 SHM983540:SHM983541 SRI983540:SRI983541 TBE983540:TBE983541 TLA983540:TLA983541 TUW983540:TUW983541 UES983540:UES983541 UOO983540:UOO983541 UYK983540:UYK983541 VIG983540:VIG983541 VSC983540:VSC983541 WBY983540:WBY983541 WLU983540:WLU983541 WVQ983540:WVQ983541" xr:uid="{A2EA24D3-EFD2-487E-8DAD-55AFA45AC4B2}">
      <formula1>"男,女,"</formula1>
    </dataValidation>
    <dataValidation type="list" allowBlank="1" showInputMessage="1" showErrorMessage="1" sqref="M500:M501 JI500:JI501 TE500:TE501 ADA500:ADA501 AMW500:AMW501 AWS500:AWS501 BGO500:BGO501 BQK500:BQK501 CAG500:CAG501 CKC500:CKC501 CTY500:CTY501 DDU500:DDU501 DNQ500:DNQ501 DXM500:DXM501 EHI500:EHI501 ERE500:ERE501 FBA500:FBA501 FKW500:FKW501 FUS500:FUS501 GEO500:GEO501 GOK500:GOK501 GYG500:GYG501 HIC500:HIC501 HRY500:HRY501 IBU500:IBU501 ILQ500:ILQ501 IVM500:IVM501 JFI500:JFI501 JPE500:JPE501 JZA500:JZA501 KIW500:KIW501 KSS500:KSS501 LCO500:LCO501 LMK500:LMK501 LWG500:LWG501 MGC500:MGC501 MPY500:MPY501 MZU500:MZU501 NJQ500:NJQ501 NTM500:NTM501 ODI500:ODI501 ONE500:ONE501 OXA500:OXA501 PGW500:PGW501 PQS500:PQS501 QAO500:QAO501 QKK500:QKK501 QUG500:QUG501 REC500:REC501 RNY500:RNY501 RXU500:RXU501 SHQ500:SHQ501 SRM500:SRM501 TBI500:TBI501 TLE500:TLE501 TVA500:TVA501 UEW500:UEW501 UOS500:UOS501 UYO500:UYO501 VIK500:VIK501 VSG500:VSG501 WCC500:WCC501 WLY500:WLY501 WVU500:WVU501 M66036:M66037 JI66036:JI66037 TE66036:TE66037 ADA66036:ADA66037 AMW66036:AMW66037 AWS66036:AWS66037 BGO66036:BGO66037 BQK66036:BQK66037 CAG66036:CAG66037 CKC66036:CKC66037 CTY66036:CTY66037 DDU66036:DDU66037 DNQ66036:DNQ66037 DXM66036:DXM66037 EHI66036:EHI66037 ERE66036:ERE66037 FBA66036:FBA66037 FKW66036:FKW66037 FUS66036:FUS66037 GEO66036:GEO66037 GOK66036:GOK66037 GYG66036:GYG66037 HIC66036:HIC66037 HRY66036:HRY66037 IBU66036:IBU66037 ILQ66036:ILQ66037 IVM66036:IVM66037 JFI66036:JFI66037 JPE66036:JPE66037 JZA66036:JZA66037 KIW66036:KIW66037 KSS66036:KSS66037 LCO66036:LCO66037 LMK66036:LMK66037 LWG66036:LWG66037 MGC66036:MGC66037 MPY66036:MPY66037 MZU66036:MZU66037 NJQ66036:NJQ66037 NTM66036:NTM66037 ODI66036:ODI66037 ONE66036:ONE66037 OXA66036:OXA66037 PGW66036:PGW66037 PQS66036:PQS66037 QAO66036:QAO66037 QKK66036:QKK66037 QUG66036:QUG66037 REC66036:REC66037 RNY66036:RNY66037 RXU66036:RXU66037 SHQ66036:SHQ66037 SRM66036:SRM66037 TBI66036:TBI66037 TLE66036:TLE66037 TVA66036:TVA66037 UEW66036:UEW66037 UOS66036:UOS66037 UYO66036:UYO66037 VIK66036:VIK66037 VSG66036:VSG66037 WCC66036:WCC66037 WLY66036:WLY66037 WVU66036:WVU66037 M131572:M131573 JI131572:JI131573 TE131572:TE131573 ADA131572:ADA131573 AMW131572:AMW131573 AWS131572:AWS131573 BGO131572:BGO131573 BQK131572:BQK131573 CAG131572:CAG131573 CKC131572:CKC131573 CTY131572:CTY131573 DDU131572:DDU131573 DNQ131572:DNQ131573 DXM131572:DXM131573 EHI131572:EHI131573 ERE131572:ERE131573 FBA131572:FBA131573 FKW131572:FKW131573 FUS131572:FUS131573 GEO131572:GEO131573 GOK131572:GOK131573 GYG131572:GYG131573 HIC131572:HIC131573 HRY131572:HRY131573 IBU131572:IBU131573 ILQ131572:ILQ131573 IVM131572:IVM131573 JFI131572:JFI131573 JPE131572:JPE131573 JZA131572:JZA131573 KIW131572:KIW131573 KSS131572:KSS131573 LCO131572:LCO131573 LMK131572:LMK131573 LWG131572:LWG131573 MGC131572:MGC131573 MPY131572:MPY131573 MZU131572:MZU131573 NJQ131572:NJQ131573 NTM131572:NTM131573 ODI131572:ODI131573 ONE131572:ONE131573 OXA131572:OXA131573 PGW131572:PGW131573 PQS131572:PQS131573 QAO131572:QAO131573 QKK131572:QKK131573 QUG131572:QUG131573 REC131572:REC131573 RNY131572:RNY131573 RXU131572:RXU131573 SHQ131572:SHQ131573 SRM131572:SRM131573 TBI131572:TBI131573 TLE131572:TLE131573 TVA131572:TVA131573 UEW131572:UEW131573 UOS131572:UOS131573 UYO131572:UYO131573 VIK131572:VIK131573 VSG131572:VSG131573 WCC131572:WCC131573 WLY131572:WLY131573 WVU131572:WVU131573 M197108:M197109 JI197108:JI197109 TE197108:TE197109 ADA197108:ADA197109 AMW197108:AMW197109 AWS197108:AWS197109 BGO197108:BGO197109 BQK197108:BQK197109 CAG197108:CAG197109 CKC197108:CKC197109 CTY197108:CTY197109 DDU197108:DDU197109 DNQ197108:DNQ197109 DXM197108:DXM197109 EHI197108:EHI197109 ERE197108:ERE197109 FBA197108:FBA197109 FKW197108:FKW197109 FUS197108:FUS197109 GEO197108:GEO197109 GOK197108:GOK197109 GYG197108:GYG197109 HIC197108:HIC197109 HRY197108:HRY197109 IBU197108:IBU197109 ILQ197108:ILQ197109 IVM197108:IVM197109 JFI197108:JFI197109 JPE197108:JPE197109 JZA197108:JZA197109 KIW197108:KIW197109 KSS197108:KSS197109 LCO197108:LCO197109 LMK197108:LMK197109 LWG197108:LWG197109 MGC197108:MGC197109 MPY197108:MPY197109 MZU197108:MZU197109 NJQ197108:NJQ197109 NTM197108:NTM197109 ODI197108:ODI197109 ONE197108:ONE197109 OXA197108:OXA197109 PGW197108:PGW197109 PQS197108:PQS197109 QAO197108:QAO197109 QKK197108:QKK197109 QUG197108:QUG197109 REC197108:REC197109 RNY197108:RNY197109 RXU197108:RXU197109 SHQ197108:SHQ197109 SRM197108:SRM197109 TBI197108:TBI197109 TLE197108:TLE197109 TVA197108:TVA197109 UEW197108:UEW197109 UOS197108:UOS197109 UYO197108:UYO197109 VIK197108:VIK197109 VSG197108:VSG197109 WCC197108:WCC197109 WLY197108:WLY197109 WVU197108:WVU197109 M262644:M262645 JI262644:JI262645 TE262644:TE262645 ADA262644:ADA262645 AMW262644:AMW262645 AWS262644:AWS262645 BGO262644:BGO262645 BQK262644:BQK262645 CAG262644:CAG262645 CKC262644:CKC262645 CTY262644:CTY262645 DDU262644:DDU262645 DNQ262644:DNQ262645 DXM262644:DXM262645 EHI262644:EHI262645 ERE262644:ERE262645 FBA262644:FBA262645 FKW262644:FKW262645 FUS262644:FUS262645 GEO262644:GEO262645 GOK262644:GOK262645 GYG262644:GYG262645 HIC262644:HIC262645 HRY262644:HRY262645 IBU262644:IBU262645 ILQ262644:ILQ262645 IVM262644:IVM262645 JFI262644:JFI262645 JPE262644:JPE262645 JZA262644:JZA262645 KIW262644:KIW262645 KSS262644:KSS262645 LCO262644:LCO262645 LMK262644:LMK262645 LWG262644:LWG262645 MGC262644:MGC262645 MPY262644:MPY262645 MZU262644:MZU262645 NJQ262644:NJQ262645 NTM262644:NTM262645 ODI262644:ODI262645 ONE262644:ONE262645 OXA262644:OXA262645 PGW262644:PGW262645 PQS262644:PQS262645 QAO262644:QAO262645 QKK262644:QKK262645 QUG262644:QUG262645 REC262644:REC262645 RNY262644:RNY262645 RXU262644:RXU262645 SHQ262644:SHQ262645 SRM262644:SRM262645 TBI262644:TBI262645 TLE262644:TLE262645 TVA262644:TVA262645 UEW262644:UEW262645 UOS262644:UOS262645 UYO262644:UYO262645 VIK262644:VIK262645 VSG262644:VSG262645 WCC262644:WCC262645 WLY262644:WLY262645 WVU262644:WVU262645 M328180:M328181 JI328180:JI328181 TE328180:TE328181 ADA328180:ADA328181 AMW328180:AMW328181 AWS328180:AWS328181 BGO328180:BGO328181 BQK328180:BQK328181 CAG328180:CAG328181 CKC328180:CKC328181 CTY328180:CTY328181 DDU328180:DDU328181 DNQ328180:DNQ328181 DXM328180:DXM328181 EHI328180:EHI328181 ERE328180:ERE328181 FBA328180:FBA328181 FKW328180:FKW328181 FUS328180:FUS328181 GEO328180:GEO328181 GOK328180:GOK328181 GYG328180:GYG328181 HIC328180:HIC328181 HRY328180:HRY328181 IBU328180:IBU328181 ILQ328180:ILQ328181 IVM328180:IVM328181 JFI328180:JFI328181 JPE328180:JPE328181 JZA328180:JZA328181 KIW328180:KIW328181 KSS328180:KSS328181 LCO328180:LCO328181 LMK328180:LMK328181 LWG328180:LWG328181 MGC328180:MGC328181 MPY328180:MPY328181 MZU328180:MZU328181 NJQ328180:NJQ328181 NTM328180:NTM328181 ODI328180:ODI328181 ONE328180:ONE328181 OXA328180:OXA328181 PGW328180:PGW328181 PQS328180:PQS328181 QAO328180:QAO328181 QKK328180:QKK328181 QUG328180:QUG328181 REC328180:REC328181 RNY328180:RNY328181 RXU328180:RXU328181 SHQ328180:SHQ328181 SRM328180:SRM328181 TBI328180:TBI328181 TLE328180:TLE328181 TVA328180:TVA328181 UEW328180:UEW328181 UOS328180:UOS328181 UYO328180:UYO328181 VIK328180:VIK328181 VSG328180:VSG328181 WCC328180:WCC328181 WLY328180:WLY328181 WVU328180:WVU328181 M393716:M393717 JI393716:JI393717 TE393716:TE393717 ADA393716:ADA393717 AMW393716:AMW393717 AWS393716:AWS393717 BGO393716:BGO393717 BQK393716:BQK393717 CAG393716:CAG393717 CKC393716:CKC393717 CTY393716:CTY393717 DDU393716:DDU393717 DNQ393716:DNQ393717 DXM393716:DXM393717 EHI393716:EHI393717 ERE393716:ERE393717 FBA393716:FBA393717 FKW393716:FKW393717 FUS393716:FUS393717 GEO393716:GEO393717 GOK393716:GOK393717 GYG393716:GYG393717 HIC393716:HIC393717 HRY393716:HRY393717 IBU393716:IBU393717 ILQ393716:ILQ393717 IVM393716:IVM393717 JFI393716:JFI393717 JPE393716:JPE393717 JZA393716:JZA393717 KIW393716:KIW393717 KSS393716:KSS393717 LCO393716:LCO393717 LMK393716:LMK393717 LWG393716:LWG393717 MGC393716:MGC393717 MPY393716:MPY393717 MZU393716:MZU393717 NJQ393716:NJQ393717 NTM393716:NTM393717 ODI393716:ODI393717 ONE393716:ONE393717 OXA393716:OXA393717 PGW393716:PGW393717 PQS393716:PQS393717 QAO393716:QAO393717 QKK393716:QKK393717 QUG393716:QUG393717 REC393716:REC393717 RNY393716:RNY393717 RXU393716:RXU393717 SHQ393716:SHQ393717 SRM393716:SRM393717 TBI393716:TBI393717 TLE393716:TLE393717 TVA393716:TVA393717 UEW393716:UEW393717 UOS393716:UOS393717 UYO393716:UYO393717 VIK393716:VIK393717 VSG393716:VSG393717 WCC393716:WCC393717 WLY393716:WLY393717 WVU393716:WVU393717 M459252:M459253 JI459252:JI459253 TE459252:TE459253 ADA459252:ADA459253 AMW459252:AMW459253 AWS459252:AWS459253 BGO459252:BGO459253 BQK459252:BQK459253 CAG459252:CAG459253 CKC459252:CKC459253 CTY459252:CTY459253 DDU459252:DDU459253 DNQ459252:DNQ459253 DXM459252:DXM459253 EHI459252:EHI459253 ERE459252:ERE459253 FBA459252:FBA459253 FKW459252:FKW459253 FUS459252:FUS459253 GEO459252:GEO459253 GOK459252:GOK459253 GYG459252:GYG459253 HIC459252:HIC459253 HRY459252:HRY459253 IBU459252:IBU459253 ILQ459252:ILQ459253 IVM459252:IVM459253 JFI459252:JFI459253 JPE459252:JPE459253 JZA459252:JZA459253 KIW459252:KIW459253 KSS459252:KSS459253 LCO459252:LCO459253 LMK459252:LMK459253 LWG459252:LWG459253 MGC459252:MGC459253 MPY459252:MPY459253 MZU459252:MZU459253 NJQ459252:NJQ459253 NTM459252:NTM459253 ODI459252:ODI459253 ONE459252:ONE459253 OXA459252:OXA459253 PGW459252:PGW459253 PQS459252:PQS459253 QAO459252:QAO459253 QKK459252:QKK459253 QUG459252:QUG459253 REC459252:REC459253 RNY459252:RNY459253 RXU459252:RXU459253 SHQ459252:SHQ459253 SRM459252:SRM459253 TBI459252:TBI459253 TLE459252:TLE459253 TVA459252:TVA459253 UEW459252:UEW459253 UOS459252:UOS459253 UYO459252:UYO459253 VIK459252:VIK459253 VSG459252:VSG459253 WCC459252:WCC459253 WLY459252:WLY459253 WVU459252:WVU459253 M524788:M524789 JI524788:JI524789 TE524788:TE524789 ADA524788:ADA524789 AMW524788:AMW524789 AWS524788:AWS524789 BGO524788:BGO524789 BQK524788:BQK524789 CAG524788:CAG524789 CKC524788:CKC524789 CTY524788:CTY524789 DDU524788:DDU524789 DNQ524788:DNQ524789 DXM524788:DXM524789 EHI524788:EHI524789 ERE524788:ERE524789 FBA524788:FBA524789 FKW524788:FKW524789 FUS524788:FUS524789 GEO524788:GEO524789 GOK524788:GOK524789 GYG524788:GYG524789 HIC524788:HIC524789 HRY524788:HRY524789 IBU524788:IBU524789 ILQ524788:ILQ524789 IVM524788:IVM524789 JFI524788:JFI524789 JPE524788:JPE524789 JZA524788:JZA524789 KIW524788:KIW524789 KSS524788:KSS524789 LCO524788:LCO524789 LMK524788:LMK524789 LWG524788:LWG524789 MGC524788:MGC524789 MPY524788:MPY524789 MZU524788:MZU524789 NJQ524788:NJQ524789 NTM524788:NTM524789 ODI524788:ODI524789 ONE524788:ONE524789 OXA524788:OXA524789 PGW524788:PGW524789 PQS524788:PQS524789 QAO524788:QAO524789 QKK524788:QKK524789 QUG524788:QUG524789 REC524788:REC524789 RNY524788:RNY524789 RXU524788:RXU524789 SHQ524788:SHQ524789 SRM524788:SRM524789 TBI524788:TBI524789 TLE524788:TLE524789 TVA524788:TVA524789 UEW524788:UEW524789 UOS524788:UOS524789 UYO524788:UYO524789 VIK524788:VIK524789 VSG524788:VSG524789 WCC524788:WCC524789 WLY524788:WLY524789 WVU524788:WVU524789 M590324:M590325 JI590324:JI590325 TE590324:TE590325 ADA590324:ADA590325 AMW590324:AMW590325 AWS590324:AWS590325 BGO590324:BGO590325 BQK590324:BQK590325 CAG590324:CAG590325 CKC590324:CKC590325 CTY590324:CTY590325 DDU590324:DDU590325 DNQ590324:DNQ590325 DXM590324:DXM590325 EHI590324:EHI590325 ERE590324:ERE590325 FBA590324:FBA590325 FKW590324:FKW590325 FUS590324:FUS590325 GEO590324:GEO590325 GOK590324:GOK590325 GYG590324:GYG590325 HIC590324:HIC590325 HRY590324:HRY590325 IBU590324:IBU590325 ILQ590324:ILQ590325 IVM590324:IVM590325 JFI590324:JFI590325 JPE590324:JPE590325 JZA590324:JZA590325 KIW590324:KIW590325 KSS590324:KSS590325 LCO590324:LCO590325 LMK590324:LMK590325 LWG590324:LWG590325 MGC590324:MGC590325 MPY590324:MPY590325 MZU590324:MZU590325 NJQ590324:NJQ590325 NTM590324:NTM590325 ODI590324:ODI590325 ONE590324:ONE590325 OXA590324:OXA590325 PGW590324:PGW590325 PQS590324:PQS590325 QAO590324:QAO590325 QKK590324:QKK590325 QUG590324:QUG590325 REC590324:REC590325 RNY590324:RNY590325 RXU590324:RXU590325 SHQ590324:SHQ590325 SRM590324:SRM590325 TBI590324:TBI590325 TLE590324:TLE590325 TVA590324:TVA590325 UEW590324:UEW590325 UOS590324:UOS590325 UYO590324:UYO590325 VIK590324:VIK590325 VSG590324:VSG590325 WCC590324:WCC590325 WLY590324:WLY590325 WVU590324:WVU590325 M655860:M655861 JI655860:JI655861 TE655860:TE655861 ADA655860:ADA655861 AMW655860:AMW655861 AWS655860:AWS655861 BGO655860:BGO655861 BQK655860:BQK655861 CAG655860:CAG655861 CKC655860:CKC655861 CTY655860:CTY655861 DDU655860:DDU655861 DNQ655860:DNQ655861 DXM655860:DXM655861 EHI655860:EHI655861 ERE655860:ERE655861 FBA655860:FBA655861 FKW655860:FKW655861 FUS655860:FUS655861 GEO655860:GEO655861 GOK655860:GOK655861 GYG655860:GYG655861 HIC655860:HIC655861 HRY655860:HRY655861 IBU655860:IBU655861 ILQ655860:ILQ655861 IVM655860:IVM655861 JFI655860:JFI655861 JPE655860:JPE655861 JZA655860:JZA655861 KIW655860:KIW655861 KSS655860:KSS655861 LCO655860:LCO655861 LMK655860:LMK655861 LWG655860:LWG655861 MGC655860:MGC655861 MPY655860:MPY655861 MZU655860:MZU655861 NJQ655860:NJQ655861 NTM655860:NTM655861 ODI655860:ODI655861 ONE655860:ONE655861 OXA655860:OXA655861 PGW655860:PGW655861 PQS655860:PQS655861 QAO655860:QAO655861 QKK655860:QKK655861 QUG655860:QUG655861 REC655860:REC655861 RNY655860:RNY655861 RXU655860:RXU655861 SHQ655860:SHQ655861 SRM655860:SRM655861 TBI655860:TBI655861 TLE655860:TLE655861 TVA655860:TVA655861 UEW655860:UEW655861 UOS655860:UOS655861 UYO655860:UYO655861 VIK655860:VIK655861 VSG655860:VSG655861 WCC655860:WCC655861 WLY655860:WLY655861 WVU655860:WVU655861 M721396:M721397 JI721396:JI721397 TE721396:TE721397 ADA721396:ADA721397 AMW721396:AMW721397 AWS721396:AWS721397 BGO721396:BGO721397 BQK721396:BQK721397 CAG721396:CAG721397 CKC721396:CKC721397 CTY721396:CTY721397 DDU721396:DDU721397 DNQ721396:DNQ721397 DXM721396:DXM721397 EHI721396:EHI721397 ERE721396:ERE721397 FBA721396:FBA721397 FKW721396:FKW721397 FUS721396:FUS721397 GEO721396:GEO721397 GOK721396:GOK721397 GYG721396:GYG721397 HIC721396:HIC721397 HRY721396:HRY721397 IBU721396:IBU721397 ILQ721396:ILQ721397 IVM721396:IVM721397 JFI721396:JFI721397 JPE721396:JPE721397 JZA721396:JZA721397 KIW721396:KIW721397 KSS721396:KSS721397 LCO721396:LCO721397 LMK721396:LMK721397 LWG721396:LWG721397 MGC721396:MGC721397 MPY721396:MPY721397 MZU721396:MZU721397 NJQ721396:NJQ721397 NTM721396:NTM721397 ODI721396:ODI721397 ONE721396:ONE721397 OXA721396:OXA721397 PGW721396:PGW721397 PQS721396:PQS721397 QAO721396:QAO721397 QKK721396:QKK721397 QUG721396:QUG721397 REC721396:REC721397 RNY721396:RNY721397 RXU721396:RXU721397 SHQ721396:SHQ721397 SRM721396:SRM721397 TBI721396:TBI721397 TLE721396:TLE721397 TVA721396:TVA721397 UEW721396:UEW721397 UOS721396:UOS721397 UYO721396:UYO721397 VIK721396:VIK721397 VSG721396:VSG721397 WCC721396:WCC721397 WLY721396:WLY721397 WVU721396:WVU721397 M786932:M786933 JI786932:JI786933 TE786932:TE786933 ADA786932:ADA786933 AMW786932:AMW786933 AWS786932:AWS786933 BGO786932:BGO786933 BQK786932:BQK786933 CAG786932:CAG786933 CKC786932:CKC786933 CTY786932:CTY786933 DDU786932:DDU786933 DNQ786932:DNQ786933 DXM786932:DXM786933 EHI786932:EHI786933 ERE786932:ERE786933 FBA786932:FBA786933 FKW786932:FKW786933 FUS786932:FUS786933 GEO786932:GEO786933 GOK786932:GOK786933 GYG786932:GYG786933 HIC786932:HIC786933 HRY786932:HRY786933 IBU786932:IBU786933 ILQ786932:ILQ786933 IVM786932:IVM786933 JFI786932:JFI786933 JPE786932:JPE786933 JZA786932:JZA786933 KIW786932:KIW786933 KSS786932:KSS786933 LCO786932:LCO786933 LMK786932:LMK786933 LWG786932:LWG786933 MGC786932:MGC786933 MPY786932:MPY786933 MZU786932:MZU786933 NJQ786932:NJQ786933 NTM786932:NTM786933 ODI786932:ODI786933 ONE786932:ONE786933 OXA786932:OXA786933 PGW786932:PGW786933 PQS786932:PQS786933 QAO786932:QAO786933 QKK786932:QKK786933 QUG786932:QUG786933 REC786932:REC786933 RNY786932:RNY786933 RXU786932:RXU786933 SHQ786932:SHQ786933 SRM786932:SRM786933 TBI786932:TBI786933 TLE786932:TLE786933 TVA786932:TVA786933 UEW786932:UEW786933 UOS786932:UOS786933 UYO786932:UYO786933 VIK786932:VIK786933 VSG786932:VSG786933 WCC786932:WCC786933 WLY786932:WLY786933 WVU786932:WVU786933 M852468:M852469 JI852468:JI852469 TE852468:TE852469 ADA852468:ADA852469 AMW852468:AMW852469 AWS852468:AWS852469 BGO852468:BGO852469 BQK852468:BQK852469 CAG852468:CAG852469 CKC852468:CKC852469 CTY852468:CTY852469 DDU852468:DDU852469 DNQ852468:DNQ852469 DXM852468:DXM852469 EHI852468:EHI852469 ERE852468:ERE852469 FBA852468:FBA852469 FKW852468:FKW852469 FUS852468:FUS852469 GEO852468:GEO852469 GOK852468:GOK852469 GYG852468:GYG852469 HIC852468:HIC852469 HRY852468:HRY852469 IBU852468:IBU852469 ILQ852468:ILQ852469 IVM852468:IVM852469 JFI852468:JFI852469 JPE852468:JPE852469 JZA852468:JZA852469 KIW852468:KIW852469 KSS852468:KSS852469 LCO852468:LCO852469 LMK852468:LMK852469 LWG852468:LWG852469 MGC852468:MGC852469 MPY852468:MPY852469 MZU852468:MZU852469 NJQ852468:NJQ852469 NTM852468:NTM852469 ODI852468:ODI852469 ONE852468:ONE852469 OXA852468:OXA852469 PGW852468:PGW852469 PQS852468:PQS852469 QAO852468:QAO852469 QKK852468:QKK852469 QUG852468:QUG852469 REC852468:REC852469 RNY852468:RNY852469 RXU852468:RXU852469 SHQ852468:SHQ852469 SRM852468:SRM852469 TBI852468:TBI852469 TLE852468:TLE852469 TVA852468:TVA852469 UEW852468:UEW852469 UOS852468:UOS852469 UYO852468:UYO852469 VIK852468:VIK852469 VSG852468:VSG852469 WCC852468:WCC852469 WLY852468:WLY852469 WVU852468:WVU852469 M918004:M918005 JI918004:JI918005 TE918004:TE918005 ADA918004:ADA918005 AMW918004:AMW918005 AWS918004:AWS918005 BGO918004:BGO918005 BQK918004:BQK918005 CAG918004:CAG918005 CKC918004:CKC918005 CTY918004:CTY918005 DDU918004:DDU918005 DNQ918004:DNQ918005 DXM918004:DXM918005 EHI918004:EHI918005 ERE918004:ERE918005 FBA918004:FBA918005 FKW918004:FKW918005 FUS918004:FUS918005 GEO918004:GEO918005 GOK918004:GOK918005 GYG918004:GYG918005 HIC918004:HIC918005 HRY918004:HRY918005 IBU918004:IBU918005 ILQ918004:ILQ918005 IVM918004:IVM918005 JFI918004:JFI918005 JPE918004:JPE918005 JZA918004:JZA918005 KIW918004:KIW918005 KSS918004:KSS918005 LCO918004:LCO918005 LMK918004:LMK918005 LWG918004:LWG918005 MGC918004:MGC918005 MPY918004:MPY918005 MZU918004:MZU918005 NJQ918004:NJQ918005 NTM918004:NTM918005 ODI918004:ODI918005 ONE918004:ONE918005 OXA918004:OXA918005 PGW918004:PGW918005 PQS918004:PQS918005 QAO918004:QAO918005 QKK918004:QKK918005 QUG918004:QUG918005 REC918004:REC918005 RNY918004:RNY918005 RXU918004:RXU918005 SHQ918004:SHQ918005 SRM918004:SRM918005 TBI918004:TBI918005 TLE918004:TLE918005 TVA918004:TVA918005 UEW918004:UEW918005 UOS918004:UOS918005 UYO918004:UYO918005 VIK918004:VIK918005 VSG918004:VSG918005 WCC918004:WCC918005 WLY918004:WLY918005 WVU918004:WVU918005 M983540:M983541 JI983540:JI983541 TE983540:TE983541 ADA983540:ADA983541 AMW983540:AMW983541 AWS983540:AWS983541 BGO983540:BGO983541 BQK983540:BQK983541 CAG983540:CAG983541 CKC983540:CKC983541 CTY983540:CTY983541 DDU983540:DDU983541 DNQ983540:DNQ983541 DXM983540:DXM983541 EHI983540:EHI983541 ERE983540:ERE983541 FBA983540:FBA983541 FKW983540:FKW983541 FUS983540:FUS983541 GEO983540:GEO983541 GOK983540:GOK983541 GYG983540:GYG983541 HIC983540:HIC983541 HRY983540:HRY983541 IBU983540:IBU983541 ILQ983540:ILQ983541 IVM983540:IVM983541 JFI983540:JFI983541 JPE983540:JPE983541 JZA983540:JZA983541 KIW983540:KIW983541 KSS983540:KSS983541 LCO983540:LCO983541 LMK983540:LMK983541 LWG983540:LWG983541 MGC983540:MGC983541 MPY983540:MPY983541 MZU983540:MZU983541 NJQ983540:NJQ983541 NTM983540:NTM983541 ODI983540:ODI983541 ONE983540:ONE983541 OXA983540:OXA983541 PGW983540:PGW983541 PQS983540:PQS983541 QAO983540:QAO983541 QKK983540:QKK983541 QUG983540:QUG983541 REC983540:REC983541 RNY983540:RNY983541 RXU983540:RXU983541 SHQ983540:SHQ983541 SRM983540:SRM983541 TBI983540:TBI983541 TLE983540:TLE983541 TVA983540:TVA983541 UEW983540:UEW983541 UOS983540:UOS983541 UYO983540:UYO983541 VIK983540:VIK983541 VSG983540:VSG983541 WCC983540:WCC983541 WLY983540:WLY983541 WVU983540:WVU983541" xr:uid="{2A03DCA7-598A-4AE3-A623-49112375C0BC}">
      <formula1>"東近江市,彦根市,愛荘町,長浜市,多賀町,"</formula1>
    </dataValidation>
  </dataValidations>
  <pageMargins left="0.75" right="0.75" top="1" bottom="1" header="0.51200000000000001" footer="0.51200000000000001"/>
  <pageSetup paperSize="9" orientation="portrait" horizontalDpi="4294967294"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要項</vt:lpstr>
      <vt:lpstr>申込書</vt:lpstr>
      <vt:lpstr>歴代入賞者</vt:lpstr>
      <vt:lpstr>登録ナンバー</vt:lpstr>
      <vt:lpstr>登録ナンバー!Print_Area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dc:creator>
  <cp:lastModifiedBy>kawanamikazuyuki</cp:lastModifiedBy>
  <cp:lastPrinted>2019-09-14T10:31:41Z</cp:lastPrinted>
  <dcterms:created xsi:type="dcterms:W3CDTF">2012-01-08T06:42:15Z</dcterms:created>
  <dcterms:modified xsi:type="dcterms:W3CDTF">2020-03-03T23:27:13Z</dcterms:modified>
</cp:coreProperties>
</file>