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王座戦女子の部" sheetId="1" r:id="rId1"/>
    <sheet name="男子の部" sheetId="2" r:id="rId2"/>
    <sheet name="メンバー表" sheetId="3" r:id="rId3"/>
    <sheet name="写真集" sheetId="4" r:id="rId4"/>
    <sheet name="歴代入賞チーム" sheetId="5" r:id="rId5"/>
    <sheet name="登録ナンバー" sheetId="6" r:id="rId6"/>
    <sheet name="Sheet2" sheetId="7" r:id="rId7"/>
    <sheet name="Sheet3" sheetId="8" r:id="rId8"/>
  </sheets>
  <definedNames>
    <definedName name="ExternalData_1" localSheetId="4">'歴代入賞チーム'!$A$1:$F$28</definedName>
    <definedName name="_xlnm.Print_Area" localSheetId="5">'登録ナンバー'!$A$535:$C$609</definedName>
  </definedNames>
  <calcPr fullCalcOnLoad="1"/>
</workbook>
</file>

<file path=xl/sharedStrings.xml><?xml version="1.0" encoding="utf-8"?>
<sst xmlns="http://schemas.openxmlformats.org/spreadsheetml/2006/main" count="3110" uniqueCount="1519">
  <si>
    <t>草津市</t>
  </si>
  <si>
    <t>男</t>
  </si>
  <si>
    <t>京都府</t>
  </si>
  <si>
    <t>京都市</t>
  </si>
  <si>
    <t>聡</t>
  </si>
  <si>
    <t>女</t>
  </si>
  <si>
    <t>愛知郡</t>
  </si>
  <si>
    <t>平野</t>
  </si>
  <si>
    <t>和也</t>
  </si>
  <si>
    <t>上原</t>
  </si>
  <si>
    <t>うさぎとかめの集い</t>
  </si>
  <si>
    <t>漆原</t>
  </si>
  <si>
    <t>大介</t>
  </si>
  <si>
    <t>甲賀市</t>
  </si>
  <si>
    <t>眞志</t>
  </si>
  <si>
    <t>Jr</t>
  </si>
  <si>
    <t>近江八幡市</t>
  </si>
  <si>
    <t>和宏</t>
  </si>
  <si>
    <t>東近江市</t>
  </si>
  <si>
    <t>OK</t>
  </si>
  <si>
    <t>略称</t>
  </si>
  <si>
    <t>正式名称</t>
  </si>
  <si>
    <t>第9回　王座戦女子メンバー表</t>
  </si>
  <si>
    <t>男子の部</t>
  </si>
  <si>
    <t>女子の部</t>
  </si>
  <si>
    <t>〔</t>
  </si>
  <si>
    <t>3位決定戦</t>
  </si>
  <si>
    <t>優勝</t>
  </si>
  <si>
    <t>ひばり公園　ドームＡ・Ｂ</t>
  </si>
  <si>
    <t>①</t>
  </si>
  <si>
    <t>④</t>
  </si>
  <si>
    <t>⑤</t>
  </si>
  <si>
    <t>コンソレーション</t>
  </si>
  <si>
    <t>ひばり</t>
  </si>
  <si>
    <t>　　優　勝</t>
  </si>
  <si>
    <t>（</t>
  </si>
  <si>
    <t>-</t>
  </si>
  <si>
    <t>東近江グリフィンズ</t>
  </si>
  <si>
    <t>ＫテニスカレッジＡ</t>
  </si>
  <si>
    <t>ぼんズ</t>
  </si>
  <si>
    <t>ひばり外Ａ～D、村田製作所コート、すこやかの杜</t>
  </si>
  <si>
    <t>チームメンバー全員が揃っていること</t>
  </si>
  <si>
    <t>3位</t>
  </si>
  <si>
    <t>すこやか</t>
  </si>
  <si>
    <t>登録ナンバー</t>
  </si>
  <si>
    <t>A</t>
  </si>
  <si>
    <t>B</t>
  </si>
  <si>
    <t>男</t>
  </si>
  <si>
    <t>岡本</t>
  </si>
  <si>
    <t>片岡</t>
  </si>
  <si>
    <t>正行</t>
  </si>
  <si>
    <t>田中</t>
  </si>
  <si>
    <t>坪田</t>
  </si>
  <si>
    <t>中村</t>
  </si>
  <si>
    <t>女</t>
  </si>
  <si>
    <t>鈴木</t>
  </si>
  <si>
    <t>京セラTC</t>
  </si>
  <si>
    <t>春己</t>
  </si>
  <si>
    <t>京セラ</t>
  </si>
  <si>
    <t>竹村</t>
  </si>
  <si>
    <t>仁志</t>
  </si>
  <si>
    <t>山本</t>
  </si>
  <si>
    <t>　真</t>
  </si>
  <si>
    <t>秋山</t>
  </si>
  <si>
    <t>太助</t>
  </si>
  <si>
    <t>廣瀬</t>
  </si>
  <si>
    <t>智也</t>
  </si>
  <si>
    <t>太田</t>
  </si>
  <si>
    <t>圭亮</t>
  </si>
  <si>
    <t>児玉</t>
  </si>
  <si>
    <t>西田</t>
  </si>
  <si>
    <t>裕信</t>
  </si>
  <si>
    <t>馬場</t>
  </si>
  <si>
    <t>英年</t>
  </si>
  <si>
    <t>善和</t>
  </si>
  <si>
    <t>坂元</t>
  </si>
  <si>
    <t>智成</t>
  </si>
  <si>
    <t>村尾</t>
  </si>
  <si>
    <t>彰了</t>
  </si>
  <si>
    <t>順次</t>
  </si>
  <si>
    <t>住谷</t>
  </si>
  <si>
    <t>岳司</t>
  </si>
  <si>
    <t>永田</t>
  </si>
  <si>
    <t>寛教</t>
  </si>
  <si>
    <t>高橋</t>
  </si>
  <si>
    <t>吉本</t>
  </si>
  <si>
    <t>泰二</t>
  </si>
  <si>
    <t>宮道</t>
  </si>
  <si>
    <t>祐介</t>
  </si>
  <si>
    <t>曽我</t>
  </si>
  <si>
    <t>卓矢</t>
  </si>
  <si>
    <t>並河</t>
  </si>
  <si>
    <t>智加</t>
  </si>
  <si>
    <t>　彰</t>
  </si>
  <si>
    <t>理和</t>
  </si>
  <si>
    <t>牛尾</t>
  </si>
  <si>
    <t>紳之介</t>
  </si>
  <si>
    <t>貴子</t>
  </si>
  <si>
    <t>鶴田</t>
  </si>
  <si>
    <t>川上</t>
  </si>
  <si>
    <t>Kテニス</t>
  </si>
  <si>
    <t>Ｋテニスカレッジ</t>
  </si>
  <si>
    <t>川並</t>
  </si>
  <si>
    <t>和之</t>
  </si>
  <si>
    <t>木村</t>
  </si>
  <si>
    <t>　治</t>
  </si>
  <si>
    <t>真嘉</t>
  </si>
  <si>
    <t>永里</t>
  </si>
  <si>
    <t>裕次</t>
  </si>
  <si>
    <t>宮嶋</t>
  </si>
  <si>
    <t>利行</t>
  </si>
  <si>
    <t>山口</t>
  </si>
  <si>
    <t>直彦</t>
  </si>
  <si>
    <t>真彦</t>
  </si>
  <si>
    <t>山田</t>
  </si>
  <si>
    <t>石原</t>
  </si>
  <si>
    <t>はる美</t>
  </si>
  <si>
    <t>梶木</t>
  </si>
  <si>
    <t>和子</t>
  </si>
  <si>
    <t>和枝</t>
  </si>
  <si>
    <t>永松</t>
  </si>
  <si>
    <t>福永</t>
  </si>
  <si>
    <t>裕美</t>
  </si>
  <si>
    <t>村田八日市</t>
  </si>
  <si>
    <t>安久</t>
  </si>
  <si>
    <t>智之</t>
  </si>
  <si>
    <t>岡川</t>
  </si>
  <si>
    <t>謙二</t>
  </si>
  <si>
    <t>河野</t>
  </si>
  <si>
    <t>雅弘</t>
  </si>
  <si>
    <t>杉山</t>
  </si>
  <si>
    <t>邦夫</t>
  </si>
  <si>
    <t>杉本</t>
  </si>
  <si>
    <t>龍平</t>
  </si>
  <si>
    <t>英二</t>
  </si>
  <si>
    <t>泉谷</t>
  </si>
  <si>
    <t>純也</t>
  </si>
  <si>
    <t>浅田</t>
  </si>
  <si>
    <t>隆昭</t>
  </si>
  <si>
    <t>前田</t>
  </si>
  <si>
    <t>雅人</t>
  </si>
  <si>
    <t>大脇</t>
  </si>
  <si>
    <t>和世</t>
  </si>
  <si>
    <t>冨田</t>
  </si>
  <si>
    <t>哲弥</t>
  </si>
  <si>
    <t>晶子</t>
  </si>
  <si>
    <t>森田</t>
  </si>
  <si>
    <t>恵美</t>
  </si>
  <si>
    <t>西澤</t>
  </si>
  <si>
    <t>友紀</t>
  </si>
  <si>
    <t>美弥子</t>
  </si>
  <si>
    <t>速水</t>
  </si>
  <si>
    <t>直美</t>
  </si>
  <si>
    <t>多田</t>
  </si>
  <si>
    <t>麻実</t>
  </si>
  <si>
    <t>純子</t>
  </si>
  <si>
    <t>堀田</t>
  </si>
  <si>
    <t>明子</t>
  </si>
  <si>
    <t>井内</t>
  </si>
  <si>
    <t>一博</t>
  </si>
  <si>
    <t>竹下</t>
  </si>
  <si>
    <t>英伸</t>
  </si>
  <si>
    <t>高瀬</t>
  </si>
  <si>
    <t>うさかめ</t>
  </si>
  <si>
    <t>うさぎとかめの集い</t>
  </si>
  <si>
    <t>村田野洲</t>
  </si>
  <si>
    <t>登録メンバー</t>
  </si>
  <si>
    <t>山本</t>
  </si>
  <si>
    <t>清水</t>
  </si>
  <si>
    <t>佐藤</t>
  </si>
  <si>
    <t>湖東プラチナ</t>
  </si>
  <si>
    <t>藤本</t>
  </si>
  <si>
    <t>王座戦　歴代入賞チーム</t>
  </si>
  <si>
    <t>大会年度</t>
  </si>
  <si>
    <t>男子優勝</t>
  </si>
  <si>
    <t>男子準優勝</t>
  </si>
  <si>
    <t>女子優勝</t>
  </si>
  <si>
    <t>女子準優勝</t>
  </si>
  <si>
    <t>八</t>
  </si>
  <si>
    <t xml:space="preserve">第　1回　1986 </t>
  </si>
  <si>
    <t>京セラ　Ａ</t>
  </si>
  <si>
    <t>ＪＡＣＫ</t>
  </si>
  <si>
    <t>ＪＡＣＫ　Ａ</t>
  </si>
  <si>
    <t>ミモザ　Ａ</t>
  </si>
  <si>
    <t>日</t>
  </si>
  <si>
    <t>第　2回　1987</t>
  </si>
  <si>
    <t>村田　Ｂ</t>
  </si>
  <si>
    <t>ＪＡＣＫ　Ｂ</t>
  </si>
  <si>
    <t>市</t>
  </si>
  <si>
    <t>第　3回　1988</t>
  </si>
  <si>
    <t>京セラ八日市</t>
  </si>
  <si>
    <t>ミモザ</t>
  </si>
  <si>
    <t>コスモス　Ｂ</t>
  </si>
  <si>
    <t>第　4回　1989</t>
  </si>
  <si>
    <t>彦根ＴＣ</t>
  </si>
  <si>
    <t>第　5回　1990</t>
  </si>
  <si>
    <t>村田</t>
  </si>
  <si>
    <t>第　６回　1991</t>
  </si>
  <si>
    <t>村田野洲　Ａ</t>
  </si>
  <si>
    <t>スクリーン</t>
  </si>
  <si>
    <t>松下電器</t>
  </si>
  <si>
    <t>第　７回　1992</t>
  </si>
  <si>
    <t>第　８回　1993</t>
  </si>
  <si>
    <t>第　９回　1994</t>
  </si>
  <si>
    <t>第１０回　1995</t>
  </si>
  <si>
    <t>第１１回　1996</t>
  </si>
  <si>
    <t>彦根グリーン</t>
  </si>
  <si>
    <t>Kﾃﾆｽｶﾚｯｼﾞ水</t>
  </si>
  <si>
    <t>第１２回　1997</t>
  </si>
  <si>
    <t>第１３回　1998</t>
  </si>
  <si>
    <t>村田八日市　Ａ</t>
  </si>
  <si>
    <t>Kﾃﾆｽｶﾚｯｼﾞ火</t>
  </si>
  <si>
    <t>Kﾃﾆｽｶﾚｯｼﾞ　Ｂ</t>
  </si>
  <si>
    <t>第１４回　1999</t>
  </si>
  <si>
    <t>ＪＡＣＫ　Ｊｒ</t>
  </si>
  <si>
    <t>Kﾃﾆｽｶﾚｯｼﾞ月</t>
  </si>
  <si>
    <t>Kﾃﾆｽｶﾚｯｼﾞ　Ａ</t>
  </si>
  <si>
    <t>第１５回　2000</t>
  </si>
  <si>
    <t>Kﾃﾆｽ &amp; H.S</t>
  </si>
  <si>
    <t>Kﾃﾆｽ &amp; T.U</t>
  </si>
  <si>
    <t>第１6回　2001</t>
  </si>
  <si>
    <t>Ｋﾃﾆｽｶﾚｯｼﾞ　Ａ</t>
  </si>
  <si>
    <t>ＪＡＣＫ　ＯＧ</t>
  </si>
  <si>
    <t>第１７回　2002</t>
  </si>
  <si>
    <t>東山　Ａ</t>
  </si>
  <si>
    <t>ボスセブン</t>
  </si>
  <si>
    <t>第１８回　2003</t>
  </si>
  <si>
    <t>球姫JOY290</t>
  </si>
  <si>
    <t>花より団子</t>
  </si>
  <si>
    <t>球姫JOYフリー</t>
  </si>
  <si>
    <t>第１９回　2004</t>
  </si>
  <si>
    <t>More ＆ More</t>
  </si>
  <si>
    <t>ﾃﾆｽｼﾞｬﾗﾝJr</t>
  </si>
  <si>
    <t>東</t>
  </si>
  <si>
    <t>第１回    2005</t>
  </si>
  <si>
    <t>アジア庭球倶楽部</t>
  </si>
  <si>
    <t>アドバンス</t>
  </si>
  <si>
    <t>近</t>
  </si>
  <si>
    <t>第2回    2006</t>
  </si>
  <si>
    <t>Kﾃﾆｽｶﾚｯｼﾞ</t>
  </si>
  <si>
    <t>Pin. TC</t>
  </si>
  <si>
    <t>コスモンB</t>
  </si>
  <si>
    <t>Ｋﾃﾆｽｶﾚｯｼﾞ　B</t>
  </si>
  <si>
    <t>江</t>
  </si>
  <si>
    <t>第3回    2007</t>
  </si>
  <si>
    <t>KﾃﾆｽｶﾚｯｼﾞA</t>
  </si>
  <si>
    <t>TTテニス</t>
  </si>
  <si>
    <t>市</t>
  </si>
  <si>
    <t>第4回    2008</t>
  </si>
  <si>
    <t>第5回    2009</t>
  </si>
  <si>
    <t>彦根グリーンTC</t>
  </si>
  <si>
    <t>フレンズ</t>
  </si>
  <si>
    <t>第6回    2010</t>
  </si>
  <si>
    <t>Kﾃﾆｽｶﾚｯｼﾞ　B</t>
  </si>
  <si>
    <t>第7回　　2011</t>
  </si>
  <si>
    <t>第8回2012.10.7</t>
  </si>
  <si>
    <t>グリふぃんA</t>
  </si>
  <si>
    <t>ぼんズ</t>
  </si>
  <si>
    <t>次回大会の案内</t>
  </si>
  <si>
    <t>グリふぃんA</t>
  </si>
  <si>
    <t>東近江市民</t>
  </si>
  <si>
    <t>東近江市民率</t>
  </si>
  <si>
    <t>長浜市</t>
  </si>
  <si>
    <t>米原市</t>
  </si>
  <si>
    <t>女</t>
  </si>
  <si>
    <t>守山市</t>
  </si>
  <si>
    <t>東近江市</t>
  </si>
  <si>
    <t>大津市</t>
  </si>
  <si>
    <t>近江八幡市</t>
  </si>
  <si>
    <t>湖南市</t>
  </si>
  <si>
    <t>石田文彦</t>
  </si>
  <si>
    <t>東近江市</t>
  </si>
  <si>
    <t>京セラ</t>
  </si>
  <si>
    <t>野洲市</t>
  </si>
  <si>
    <t>伸一</t>
  </si>
  <si>
    <t>彦根市</t>
  </si>
  <si>
    <t>青木</t>
  </si>
  <si>
    <t>草津市</t>
  </si>
  <si>
    <t>京都市</t>
  </si>
  <si>
    <t>佐藤</t>
  </si>
  <si>
    <t>甲賀市</t>
  </si>
  <si>
    <t>米原市</t>
  </si>
  <si>
    <t>長浜市</t>
  </si>
  <si>
    <t>あ１５</t>
  </si>
  <si>
    <t>守山市</t>
  </si>
  <si>
    <t>谷口</t>
  </si>
  <si>
    <t>土田</t>
  </si>
  <si>
    <t>哲也</t>
  </si>
  <si>
    <t>千春</t>
  </si>
  <si>
    <t>藤田</t>
  </si>
  <si>
    <t>き０２</t>
  </si>
  <si>
    <t>き０４</t>
  </si>
  <si>
    <t>き０５</t>
  </si>
  <si>
    <t>き０６</t>
  </si>
  <si>
    <t>き０７</t>
  </si>
  <si>
    <t>き０８</t>
  </si>
  <si>
    <t>き０９</t>
  </si>
  <si>
    <t>き１０</t>
  </si>
  <si>
    <t>き１１</t>
  </si>
  <si>
    <t>き１２</t>
  </si>
  <si>
    <t>き１３</t>
  </si>
  <si>
    <t>き１４</t>
  </si>
  <si>
    <t>き１５</t>
  </si>
  <si>
    <t>き１６</t>
  </si>
  <si>
    <t>き１７</t>
  </si>
  <si>
    <t>き１８</t>
  </si>
  <si>
    <t>き１９</t>
  </si>
  <si>
    <t>き２１</t>
  </si>
  <si>
    <t>蒲生郡</t>
  </si>
  <si>
    <t>き２３</t>
  </si>
  <si>
    <t>き２４</t>
  </si>
  <si>
    <t>き２５</t>
  </si>
  <si>
    <t>野洲市</t>
  </si>
  <si>
    <t>き２６</t>
  </si>
  <si>
    <t>き２７</t>
  </si>
  <si>
    <t>き２８</t>
  </si>
  <si>
    <t>き２９</t>
  </si>
  <si>
    <t>き３０</t>
  </si>
  <si>
    <t>き３１</t>
  </si>
  <si>
    <t>き３２</t>
  </si>
  <si>
    <t>き３３</t>
  </si>
  <si>
    <t>き３４</t>
  </si>
  <si>
    <t>き３５</t>
  </si>
  <si>
    <t>き３６</t>
  </si>
  <si>
    <t>き３７</t>
  </si>
  <si>
    <t>き３８</t>
  </si>
  <si>
    <t>き３９</t>
  </si>
  <si>
    <t>き４０</t>
  </si>
  <si>
    <t>き４１</t>
  </si>
  <si>
    <t>き４２</t>
  </si>
  <si>
    <t>き４３</t>
  </si>
  <si>
    <t>き４４</t>
  </si>
  <si>
    <t>き４５</t>
  </si>
  <si>
    <t>澤田</t>
  </si>
  <si>
    <t>き４６</t>
  </si>
  <si>
    <t>き４７</t>
  </si>
  <si>
    <t>き４８</t>
  </si>
  <si>
    <t>き４９</t>
  </si>
  <si>
    <t>き５０</t>
  </si>
  <si>
    <t>き５１</t>
  </si>
  <si>
    <t>き５２</t>
  </si>
  <si>
    <t>き５３</t>
  </si>
  <si>
    <t>き５４</t>
  </si>
  <si>
    <t>松本</t>
  </si>
  <si>
    <t>き５５</t>
  </si>
  <si>
    <t>き５６</t>
  </si>
  <si>
    <t>中元寺</t>
  </si>
  <si>
    <t>功貴</t>
  </si>
  <si>
    <t>き５７</t>
  </si>
  <si>
    <t>き５８</t>
  </si>
  <si>
    <t>森</t>
  </si>
  <si>
    <t>愛捺花</t>
  </si>
  <si>
    <t>湖南市</t>
  </si>
  <si>
    <t>き５９</t>
  </si>
  <si>
    <t>涼花</t>
  </si>
  <si>
    <t>き６０</t>
  </si>
  <si>
    <t>清水</t>
  </si>
  <si>
    <t>陽介</t>
  </si>
  <si>
    <t>き６１</t>
  </si>
  <si>
    <t>川田</t>
  </si>
  <si>
    <t>達也</t>
  </si>
  <si>
    <t>宇治市</t>
  </si>
  <si>
    <t>き６２</t>
  </si>
  <si>
    <t>貴也</t>
  </si>
  <si>
    <t>き６３</t>
  </si>
  <si>
    <t>岸本</t>
  </si>
  <si>
    <t>恭介</t>
  </si>
  <si>
    <t>き６４</t>
  </si>
  <si>
    <t>佐治</t>
  </si>
  <si>
    <t>甲賀市</t>
  </si>
  <si>
    <t>き６５</t>
  </si>
  <si>
    <t>佐藤</t>
  </si>
  <si>
    <t>き６６</t>
  </si>
  <si>
    <t>細川</t>
  </si>
  <si>
    <t>知剛</t>
  </si>
  <si>
    <t>伊藤</t>
  </si>
  <si>
    <t>成行</t>
  </si>
  <si>
    <t>青木</t>
  </si>
  <si>
    <t>香奈依</t>
  </si>
  <si>
    <t>金山</t>
  </si>
  <si>
    <t>真理子</t>
  </si>
  <si>
    <t>亀井</t>
  </si>
  <si>
    <t>莉乃</t>
  </si>
  <si>
    <t>島井</t>
  </si>
  <si>
    <t>美帆</t>
  </si>
  <si>
    <t>田端</t>
  </si>
  <si>
    <t>輝子</t>
  </si>
  <si>
    <t>八幡市</t>
  </si>
  <si>
    <t>由井</t>
  </si>
  <si>
    <t>利紗子</t>
  </si>
  <si>
    <t>相楽郡</t>
  </si>
  <si>
    <t>油利</t>
  </si>
  <si>
    <t>英夫</t>
  </si>
  <si>
    <t>西村</t>
  </si>
  <si>
    <t>栗東市</t>
  </si>
  <si>
    <t>達也</t>
  </si>
  <si>
    <t>長谷川</t>
  </si>
  <si>
    <t>愛知郡</t>
  </si>
  <si>
    <t>藤井</t>
  </si>
  <si>
    <t>恵子</t>
  </si>
  <si>
    <t>遠崎</t>
  </si>
  <si>
    <t>梅森</t>
  </si>
  <si>
    <t>高田</t>
  </si>
  <si>
    <t>和田</t>
  </si>
  <si>
    <t>桃子</t>
  </si>
  <si>
    <t>藤岡</t>
  </si>
  <si>
    <t>美智子</t>
  </si>
  <si>
    <t>濱田</t>
  </si>
  <si>
    <t>晴香</t>
  </si>
  <si>
    <t>友里</t>
  </si>
  <si>
    <t>川並和之</t>
  </si>
  <si>
    <t>kawanami0930@yahoo.co.jp</t>
  </si>
  <si>
    <t>法人会員</t>
  </si>
  <si>
    <t>け０１</t>
  </si>
  <si>
    <t>稲岡</t>
  </si>
  <si>
    <t>和紀</t>
  </si>
  <si>
    <t>け０３</t>
  </si>
  <si>
    <t>け０４</t>
  </si>
  <si>
    <t>大樹</t>
  </si>
  <si>
    <t>け０５</t>
  </si>
  <si>
    <t>け０６</t>
  </si>
  <si>
    <t>け０７</t>
  </si>
  <si>
    <t>け０８</t>
  </si>
  <si>
    <t>政治</t>
  </si>
  <si>
    <t>け０９</t>
  </si>
  <si>
    <t>上村</t>
  </si>
  <si>
    <t>悠大</t>
  </si>
  <si>
    <t>け１０</t>
  </si>
  <si>
    <t>　武</t>
  </si>
  <si>
    <t>け１１</t>
  </si>
  <si>
    <t>悠作</t>
  </si>
  <si>
    <t>け１２</t>
  </si>
  <si>
    <t>け１３</t>
  </si>
  <si>
    <t>け１４</t>
  </si>
  <si>
    <t>け１５</t>
  </si>
  <si>
    <t>犬上郡</t>
  </si>
  <si>
    <t>け１６</t>
  </si>
  <si>
    <t>日野町</t>
  </si>
  <si>
    <t>け１７</t>
  </si>
  <si>
    <t>　淳</t>
  </si>
  <si>
    <t>け１８</t>
  </si>
  <si>
    <t>け１９</t>
  </si>
  <si>
    <t>三重県</t>
  </si>
  <si>
    <t>け２０</t>
  </si>
  <si>
    <t>け２１</t>
  </si>
  <si>
    <t>け２２</t>
  </si>
  <si>
    <t>け２３</t>
  </si>
  <si>
    <t>け２４</t>
  </si>
  <si>
    <t>和教</t>
  </si>
  <si>
    <t>け２５</t>
  </si>
  <si>
    <t>け２６</t>
  </si>
  <si>
    <t>け２７</t>
  </si>
  <si>
    <t>け２８</t>
  </si>
  <si>
    <t>け２９</t>
  </si>
  <si>
    <t>Ｊｒ</t>
  </si>
  <si>
    <t>け３０</t>
  </si>
  <si>
    <t>け３１</t>
  </si>
  <si>
    <t>け３２</t>
  </si>
  <si>
    <t>池尻</t>
  </si>
  <si>
    <t>陽香</t>
  </si>
  <si>
    <t>け３３</t>
  </si>
  <si>
    <t>姫欧</t>
  </si>
  <si>
    <t>け３４</t>
  </si>
  <si>
    <t>け３５</t>
  </si>
  <si>
    <t>け３６</t>
  </si>
  <si>
    <t>け３７</t>
  </si>
  <si>
    <t>け３８</t>
  </si>
  <si>
    <t>け３９</t>
  </si>
  <si>
    <t>け４０</t>
  </si>
  <si>
    <t>美由希</t>
  </si>
  <si>
    <t>雅之</t>
  </si>
  <si>
    <t>森</t>
  </si>
  <si>
    <t>福永</t>
  </si>
  <si>
    <t>一典</t>
  </si>
  <si>
    <t>畑</t>
  </si>
  <si>
    <t>　彰</t>
  </si>
  <si>
    <t>村田ＴＣ</t>
  </si>
  <si>
    <t>村田八日市ＴＣ</t>
  </si>
  <si>
    <t>稲泉　</t>
  </si>
  <si>
    <t>む０３</t>
  </si>
  <si>
    <t>む０４</t>
  </si>
  <si>
    <t>む０５</t>
  </si>
  <si>
    <t>徳永</t>
  </si>
  <si>
    <t xml:space="preserve"> 剛</t>
  </si>
  <si>
    <t>む０６</t>
  </si>
  <si>
    <t>む０７</t>
  </si>
  <si>
    <t>む０８</t>
  </si>
  <si>
    <t>む０９</t>
  </si>
  <si>
    <t>む１０</t>
  </si>
  <si>
    <t>む１１</t>
  </si>
  <si>
    <t>む１２</t>
  </si>
  <si>
    <t>典人</t>
  </si>
  <si>
    <t>む１３</t>
  </si>
  <si>
    <t>二ツ井</t>
  </si>
  <si>
    <t>裕也</t>
  </si>
  <si>
    <t>む１４</t>
  </si>
  <si>
    <t>森永</t>
  </si>
  <si>
    <t>洋介</t>
  </si>
  <si>
    <t>む１５</t>
  </si>
  <si>
    <t>む１６</t>
  </si>
  <si>
    <t>辰巳</t>
  </si>
  <si>
    <t>悟朗</t>
  </si>
  <si>
    <t>む１７</t>
  </si>
  <si>
    <t>む１８</t>
  </si>
  <si>
    <t>む１９</t>
  </si>
  <si>
    <t>む２０</t>
  </si>
  <si>
    <t>む２１</t>
  </si>
  <si>
    <t>む２２</t>
  </si>
  <si>
    <t>む２３</t>
  </si>
  <si>
    <t>む２４</t>
  </si>
  <si>
    <t>む２５</t>
  </si>
  <si>
    <t>後藤</t>
  </si>
  <si>
    <t>圭介</t>
  </si>
  <si>
    <t>む２６</t>
  </si>
  <si>
    <t>晃平</t>
  </si>
  <si>
    <t>む２７</t>
  </si>
  <si>
    <t>原田</t>
  </si>
  <si>
    <t>真稔</t>
  </si>
  <si>
    <t>む２８</t>
  </si>
  <si>
    <t>池内</t>
  </si>
  <si>
    <t>伸介</t>
  </si>
  <si>
    <t>む２９</t>
  </si>
  <si>
    <t>む３０</t>
  </si>
  <si>
    <t>岩田</t>
  </si>
  <si>
    <t>光央</t>
  </si>
  <si>
    <t>む３１</t>
  </si>
  <si>
    <t>三神</t>
  </si>
  <si>
    <t>秀嗣</t>
  </si>
  <si>
    <t>む３２</t>
  </si>
  <si>
    <t>庸子</t>
  </si>
  <si>
    <t>む３３</t>
  </si>
  <si>
    <t>む３４</t>
  </si>
  <si>
    <t>朋子</t>
  </si>
  <si>
    <t>む３５</t>
  </si>
  <si>
    <t>あずさ</t>
  </si>
  <si>
    <t>む３６</t>
  </si>
  <si>
    <t>文代</t>
  </si>
  <si>
    <t>む３７</t>
  </si>
  <si>
    <t>彩子</t>
  </si>
  <si>
    <t>む３８</t>
  </si>
  <si>
    <t>村川</t>
  </si>
  <si>
    <t>む３９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</si>
  <si>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</si>
  <si>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</si>
  <si>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</si>
  <si>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</si>
  <si>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</si>
  <si>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</si>
  <si>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</si>
  <si>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</si>
  <si>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</si>
  <si>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む４３</t>
  </si>
  <si>
    <t>南井</t>
  </si>
  <si>
    <t>まどか</t>
  </si>
  <si>
    <t>南井まどか</t>
  </si>
  <si>
    <t>む４４</t>
  </si>
  <si>
    <t>多佳美</t>
  </si>
  <si>
    <t>澤田多佳美</t>
  </si>
  <si>
    <t>む４５</t>
  </si>
  <si>
    <t>春澄</t>
  </si>
  <si>
    <t>杉山春澄</t>
  </si>
  <si>
    <t>む４６</t>
  </si>
  <si>
    <t>二上</t>
  </si>
  <si>
    <t>貴光</t>
  </si>
  <si>
    <t>二上貴光</t>
  </si>
  <si>
    <t>む４７</t>
  </si>
  <si>
    <t>義大</t>
  </si>
  <si>
    <t>山田義大</t>
  </si>
  <si>
    <t>む４８</t>
  </si>
  <si>
    <t>大里</t>
  </si>
  <si>
    <t>哲哉</t>
  </si>
  <si>
    <t>大里哲哉</t>
  </si>
  <si>
    <t>む４９</t>
  </si>
  <si>
    <t>川東</t>
  </si>
  <si>
    <t>真央</t>
  </si>
  <si>
    <t>川東真央</t>
  </si>
  <si>
    <t>プラチナ</t>
  </si>
  <si>
    <t>湖東プラチナ</t>
  </si>
  <si>
    <t>洋治</t>
  </si>
  <si>
    <t>ぷ０３</t>
  </si>
  <si>
    <t>中野</t>
  </si>
  <si>
    <t>ぷ０４</t>
  </si>
  <si>
    <t>ぷ０５</t>
  </si>
  <si>
    <t>ぷ０６</t>
  </si>
  <si>
    <t>羽田</t>
  </si>
  <si>
    <t>昭夫</t>
  </si>
  <si>
    <t>ぷ０７</t>
  </si>
  <si>
    <t>ぷ０８</t>
  </si>
  <si>
    <t>藤本</t>
  </si>
  <si>
    <t>昌彦</t>
  </si>
  <si>
    <t>ぷ０９</t>
  </si>
  <si>
    <t>安田</t>
  </si>
  <si>
    <t>和彦</t>
  </si>
  <si>
    <t>ぷ１０</t>
  </si>
  <si>
    <t>吉田</t>
  </si>
  <si>
    <t>知司</t>
  </si>
  <si>
    <t>ぷ１１</t>
  </si>
  <si>
    <t>直八</t>
  </si>
  <si>
    <t>ぷ１２</t>
  </si>
  <si>
    <t>新屋</t>
  </si>
  <si>
    <t>正男</t>
  </si>
  <si>
    <t>ぷ１３</t>
  </si>
  <si>
    <t>保憲</t>
  </si>
  <si>
    <t>ぷ１４</t>
  </si>
  <si>
    <t>一男</t>
  </si>
  <si>
    <t>ぷ１５</t>
  </si>
  <si>
    <t>ぷ１６</t>
  </si>
  <si>
    <t>関塚</t>
  </si>
  <si>
    <t>清茂</t>
  </si>
  <si>
    <t>ぷ１７</t>
  </si>
  <si>
    <t>ぷ１８</t>
  </si>
  <si>
    <t>澤井</t>
  </si>
  <si>
    <t>ぷ１９</t>
  </si>
  <si>
    <t>ぷ２０</t>
  </si>
  <si>
    <t>堀部</t>
  </si>
  <si>
    <t>品子</t>
  </si>
  <si>
    <t>ぷ２１</t>
  </si>
  <si>
    <t>森谷</t>
  </si>
  <si>
    <t>洋子</t>
  </si>
  <si>
    <t>ぷ２２</t>
  </si>
  <si>
    <t>ぷ２３</t>
  </si>
  <si>
    <t>田邉</t>
  </si>
  <si>
    <t>俊子</t>
  </si>
  <si>
    <t>ぷ２４</t>
  </si>
  <si>
    <t>ぷ２５</t>
  </si>
  <si>
    <t>本池</t>
  </si>
  <si>
    <t>清子</t>
  </si>
  <si>
    <t>晶枝</t>
  </si>
  <si>
    <t>積樹T</t>
  </si>
  <si>
    <t>積水樹脂テニスクラブ</t>
  </si>
  <si>
    <t>せ０１</t>
  </si>
  <si>
    <t>せ０２</t>
  </si>
  <si>
    <t>国村</t>
  </si>
  <si>
    <t>昌生</t>
  </si>
  <si>
    <t>せ０３</t>
  </si>
  <si>
    <t>せ０４</t>
  </si>
  <si>
    <t>西垣</t>
  </si>
  <si>
    <t>せ０５</t>
  </si>
  <si>
    <t>宮崎</t>
  </si>
  <si>
    <t>大悟</t>
  </si>
  <si>
    <t>せ０６</t>
  </si>
  <si>
    <t>せ０７</t>
  </si>
  <si>
    <t>せ０８</t>
  </si>
  <si>
    <t>TDC</t>
  </si>
  <si>
    <t>て０１</t>
  </si>
  <si>
    <t>て０２</t>
  </si>
  <si>
    <t>て０３</t>
  </si>
  <si>
    <t>て０４</t>
  </si>
  <si>
    <t>て０５</t>
  </si>
  <si>
    <t>草野</t>
  </si>
  <si>
    <t>菜摘</t>
  </si>
  <si>
    <t>て０６</t>
  </si>
  <si>
    <t>て０７</t>
  </si>
  <si>
    <t>て０８</t>
  </si>
  <si>
    <t>て０９</t>
  </si>
  <si>
    <t>姫井</t>
  </si>
  <si>
    <t>亜利沙</t>
  </si>
  <si>
    <t>て１０</t>
  </si>
  <si>
    <t>て１１</t>
  </si>
  <si>
    <t>て１２</t>
  </si>
  <si>
    <t>て１３</t>
  </si>
  <si>
    <t>山岡</t>
  </si>
  <si>
    <t>て１４</t>
  </si>
  <si>
    <t>鹿野</t>
  </si>
  <si>
    <t>て１５</t>
  </si>
  <si>
    <t>て１６</t>
  </si>
  <si>
    <t>て１７</t>
  </si>
  <si>
    <t>上原</t>
  </si>
  <si>
    <t>義弘</t>
  </si>
  <si>
    <t>て１８</t>
  </si>
  <si>
    <t>て１９</t>
  </si>
  <si>
    <t>て２０</t>
  </si>
  <si>
    <t>て２１</t>
  </si>
  <si>
    <t>て２２</t>
  </si>
  <si>
    <t>雄大</t>
  </si>
  <si>
    <t>澁谷</t>
  </si>
  <si>
    <t>晃大</t>
  </si>
  <si>
    <t>中尾</t>
  </si>
  <si>
    <t>大阪府</t>
  </si>
  <si>
    <t>野村</t>
  </si>
  <si>
    <t>良平</t>
  </si>
  <si>
    <t>東山</t>
  </si>
  <si>
    <t>遼太郎</t>
  </si>
  <si>
    <t>翔太</t>
  </si>
  <si>
    <t>う０３</t>
  </si>
  <si>
    <t>う０４</t>
  </si>
  <si>
    <t>う０５</t>
  </si>
  <si>
    <t>う０６</t>
  </si>
  <si>
    <t>う０７</t>
  </si>
  <si>
    <t>う０８</t>
  </si>
  <si>
    <t>う０９</t>
  </si>
  <si>
    <t>う１０</t>
  </si>
  <si>
    <t>う１１</t>
  </si>
  <si>
    <t>う１２</t>
  </si>
  <si>
    <t>う１３</t>
  </si>
  <si>
    <t>和也</t>
  </si>
  <si>
    <t>う１４</t>
  </si>
  <si>
    <t>う１５</t>
  </si>
  <si>
    <t>う１６</t>
  </si>
  <si>
    <t>う１７</t>
  </si>
  <si>
    <t>う１８</t>
  </si>
  <si>
    <t>う１９</t>
  </si>
  <si>
    <t>う２０</t>
  </si>
  <si>
    <t>う２１</t>
  </si>
  <si>
    <t>う２２</t>
  </si>
  <si>
    <t>う２３</t>
  </si>
  <si>
    <t>う２４</t>
  </si>
  <si>
    <t>う２５</t>
  </si>
  <si>
    <t>う２６</t>
  </si>
  <si>
    <t>う２７</t>
  </si>
  <si>
    <t>う２８</t>
  </si>
  <si>
    <t>う２９</t>
  </si>
  <si>
    <t>う３０</t>
  </si>
  <si>
    <t>う３１</t>
  </si>
  <si>
    <t>う３２</t>
  </si>
  <si>
    <t>う３３</t>
  </si>
  <si>
    <t>淳</t>
  </si>
  <si>
    <t>う３４</t>
  </si>
  <si>
    <t>う３５</t>
  </si>
  <si>
    <t>う３６</t>
  </si>
  <si>
    <t>う３７</t>
  </si>
  <si>
    <t>う３８</t>
  </si>
  <si>
    <t>う３９</t>
  </si>
  <si>
    <t>う４０</t>
  </si>
  <si>
    <t>う４１</t>
  </si>
  <si>
    <t>う４２</t>
  </si>
  <si>
    <t>う４３</t>
  </si>
  <si>
    <t>う４４</t>
  </si>
  <si>
    <t>う４５</t>
  </si>
  <si>
    <t>う４６</t>
  </si>
  <si>
    <t>う４７</t>
  </si>
  <si>
    <t>竹下</t>
  </si>
  <si>
    <t>恭平</t>
  </si>
  <si>
    <t>Jr</t>
  </si>
  <si>
    <t>田中</t>
  </si>
  <si>
    <t>深田</t>
  </si>
  <si>
    <t>健太郎</t>
  </si>
  <si>
    <t>石岡</t>
  </si>
  <si>
    <t>良典</t>
  </si>
  <si>
    <t>北野</t>
  </si>
  <si>
    <t>智尋</t>
  </si>
  <si>
    <t>木森</t>
  </si>
  <si>
    <t>厚志</t>
  </si>
  <si>
    <t>東近江市　市民率</t>
  </si>
  <si>
    <t>代表　落合　良弘</t>
  </si>
  <si>
    <t xml:space="preserve">chai828@nifty.com  </t>
  </si>
  <si>
    <t>アビック</t>
  </si>
  <si>
    <t>アビックＢＢ</t>
  </si>
  <si>
    <t>あ０１</t>
  </si>
  <si>
    <t>水野</t>
  </si>
  <si>
    <t>圭補</t>
  </si>
  <si>
    <t>彦根市</t>
  </si>
  <si>
    <t>あ０２</t>
  </si>
  <si>
    <t>青木</t>
  </si>
  <si>
    <t>重之</t>
  </si>
  <si>
    <t>あ０３</t>
  </si>
  <si>
    <t>川上</t>
  </si>
  <si>
    <t>龍介</t>
  </si>
  <si>
    <t>あ０４</t>
  </si>
  <si>
    <t>政之</t>
  </si>
  <si>
    <t>京都市</t>
  </si>
  <si>
    <t>あ０５</t>
  </si>
  <si>
    <t>中村</t>
  </si>
  <si>
    <t>亨</t>
  </si>
  <si>
    <t>あ０６</t>
  </si>
  <si>
    <t>谷崎</t>
  </si>
  <si>
    <t>真也</t>
  </si>
  <si>
    <t>甲賀市</t>
  </si>
  <si>
    <t>あ０７</t>
  </si>
  <si>
    <t>齋田</t>
  </si>
  <si>
    <t>至</t>
  </si>
  <si>
    <t>あ０８</t>
  </si>
  <si>
    <t>優子</t>
  </si>
  <si>
    <t>あ０９</t>
  </si>
  <si>
    <t>平居</t>
  </si>
  <si>
    <t>崇</t>
  </si>
  <si>
    <t>多賀町</t>
  </si>
  <si>
    <t>あ１０</t>
  </si>
  <si>
    <t>大林</t>
  </si>
  <si>
    <t>弘典</t>
  </si>
  <si>
    <t>あ１１</t>
  </si>
  <si>
    <t>野上</t>
  </si>
  <si>
    <t>恵梨子</t>
  </si>
  <si>
    <t>長浜市</t>
  </si>
  <si>
    <t>あ１２</t>
  </si>
  <si>
    <t>西山</t>
  </si>
  <si>
    <t>抄千代</t>
  </si>
  <si>
    <t>米原市</t>
  </si>
  <si>
    <t>あ１３</t>
  </si>
  <si>
    <t>三原</t>
  </si>
  <si>
    <t>啓子</t>
  </si>
  <si>
    <t>あ１４</t>
  </si>
  <si>
    <t>落合</t>
  </si>
  <si>
    <t>良弘</t>
  </si>
  <si>
    <t>杉原</t>
  </si>
  <si>
    <t>徹</t>
  </si>
  <si>
    <t>あ１６</t>
  </si>
  <si>
    <t>澤村</t>
  </si>
  <si>
    <t>直子</t>
  </si>
  <si>
    <t>あ１７</t>
  </si>
  <si>
    <t>浅井</t>
  </si>
  <si>
    <t>純子</t>
  </si>
  <si>
    <t>あ１８</t>
  </si>
  <si>
    <t>治田</t>
  </si>
  <si>
    <t>沙映子</t>
  </si>
  <si>
    <t>大阪市</t>
  </si>
  <si>
    <t>あ１９</t>
  </si>
  <si>
    <t>寺本</t>
  </si>
  <si>
    <t>恵</t>
  </si>
  <si>
    <t>愛荘町</t>
  </si>
  <si>
    <t>あ２０</t>
  </si>
  <si>
    <t>成宮</t>
  </si>
  <si>
    <t>まき</t>
  </si>
  <si>
    <t>あ２１</t>
  </si>
  <si>
    <t>鹿取</t>
  </si>
  <si>
    <t>あつみ</t>
  </si>
  <si>
    <t>あ２２</t>
  </si>
  <si>
    <t>憲生</t>
  </si>
  <si>
    <t>代表：石田　文彦</t>
  </si>
  <si>
    <t>ishida5122@gmail.com</t>
  </si>
  <si>
    <t>東近江市民</t>
  </si>
  <si>
    <t>東近江市民率</t>
  </si>
  <si>
    <t>京セラ</t>
  </si>
  <si>
    <t>京セラTC</t>
  </si>
  <si>
    <t>き０１</t>
  </si>
  <si>
    <t>赤木</t>
  </si>
  <si>
    <t>拓</t>
  </si>
  <si>
    <t>荒浪</t>
  </si>
  <si>
    <t>井澤　</t>
  </si>
  <si>
    <t>匡志</t>
  </si>
  <si>
    <t>野洲市</t>
  </si>
  <si>
    <t>石田</t>
  </si>
  <si>
    <t>文彦</t>
  </si>
  <si>
    <t>一色</t>
  </si>
  <si>
    <t>翼</t>
  </si>
  <si>
    <t>京セラTC</t>
  </si>
  <si>
    <t>兼古</t>
  </si>
  <si>
    <t>翔太</t>
  </si>
  <si>
    <t>櫻井</t>
  </si>
  <si>
    <t>貴哉</t>
  </si>
  <si>
    <t>澤田</t>
  </si>
  <si>
    <t>啓一</t>
  </si>
  <si>
    <t>柴田</t>
  </si>
  <si>
    <t>雅寛</t>
  </si>
  <si>
    <t>名古屋市</t>
  </si>
  <si>
    <t>日野市</t>
  </si>
  <si>
    <t>西岡</t>
  </si>
  <si>
    <t>庸介</t>
  </si>
  <si>
    <t>草津市</t>
  </si>
  <si>
    <t>松島</t>
  </si>
  <si>
    <t>守山市</t>
  </si>
  <si>
    <t>薮内</t>
  </si>
  <si>
    <t>陸久</t>
  </si>
  <si>
    <t>山本</t>
  </si>
  <si>
    <t>和樹</t>
  </si>
  <si>
    <t>大津市</t>
  </si>
  <si>
    <t>浅田</t>
  </si>
  <si>
    <t>亜祐子</t>
  </si>
  <si>
    <t>菊井</t>
  </si>
  <si>
    <t>鈴夏</t>
  </si>
  <si>
    <t>大和郡山市</t>
  </si>
  <si>
    <t>武</t>
  </si>
  <si>
    <t>祥</t>
  </si>
  <si>
    <t>松本</t>
  </si>
  <si>
    <t>太一</t>
  </si>
  <si>
    <t>村西</t>
  </si>
  <si>
    <t>徹</t>
  </si>
  <si>
    <t>守山市</t>
  </si>
  <si>
    <t>大鳥</t>
  </si>
  <si>
    <t>有希子</t>
  </si>
  <si>
    <t>香芝市</t>
  </si>
  <si>
    <t>篠原</t>
  </si>
  <si>
    <t>弘法</t>
  </si>
  <si>
    <t>一瀬</t>
  </si>
  <si>
    <t>樋口</t>
  </si>
  <si>
    <t>大輔</t>
  </si>
  <si>
    <t>片渕</t>
  </si>
  <si>
    <t>友結</t>
  </si>
  <si>
    <t>石川</t>
  </si>
  <si>
    <t>和洋</t>
  </si>
  <si>
    <t>蒲生郡</t>
  </si>
  <si>
    <t>谷口</t>
  </si>
  <si>
    <t>智紀</t>
  </si>
  <si>
    <t>福島</t>
  </si>
  <si>
    <t>勇輔</t>
  </si>
  <si>
    <t>中尾</t>
  </si>
  <si>
    <t>慶太</t>
  </si>
  <si>
    <t>奥田</t>
  </si>
  <si>
    <t>響介</t>
  </si>
  <si>
    <t>松井美和子</t>
  </si>
  <si>
    <t>miwako-matsui-216@hotmail.co.jp</t>
  </si>
  <si>
    <t>略称</t>
  </si>
  <si>
    <t>正式名称</t>
  </si>
  <si>
    <t>ふ１</t>
  </si>
  <si>
    <t>水本</t>
  </si>
  <si>
    <t>淳史</t>
  </si>
  <si>
    <t>フレンズ</t>
  </si>
  <si>
    <t>ふ２</t>
  </si>
  <si>
    <t>善弘</t>
  </si>
  <si>
    <t>ふ３</t>
  </si>
  <si>
    <t>長谷出</t>
  </si>
  <si>
    <t xml:space="preserve"> 浩</t>
  </si>
  <si>
    <t>ふ４</t>
  </si>
  <si>
    <t xml:space="preserve">山崎 </t>
  </si>
  <si>
    <t xml:space="preserve"> 豊</t>
  </si>
  <si>
    <t>ふ５</t>
  </si>
  <si>
    <t>康弘</t>
  </si>
  <si>
    <t>ふ６</t>
  </si>
  <si>
    <t>佑人</t>
  </si>
  <si>
    <t>ふ７</t>
  </si>
  <si>
    <t>小路</t>
  </si>
  <si>
    <t xml:space="preserve"> 貴</t>
  </si>
  <si>
    <t>小路 貴</t>
  </si>
  <si>
    <t>ふ８</t>
  </si>
  <si>
    <t>平塚</t>
  </si>
  <si>
    <t xml:space="preserve"> 聡</t>
  </si>
  <si>
    <t>ふ９</t>
  </si>
  <si>
    <t>池端</t>
  </si>
  <si>
    <t>誠治</t>
  </si>
  <si>
    <t>ふ１０</t>
  </si>
  <si>
    <t>三代</t>
  </si>
  <si>
    <t>康成</t>
  </si>
  <si>
    <t>ふ１１</t>
  </si>
  <si>
    <t>伊吹</t>
  </si>
  <si>
    <t>邦子</t>
  </si>
  <si>
    <t>ふ１２</t>
  </si>
  <si>
    <t>筒井</t>
  </si>
  <si>
    <t>珠世</t>
  </si>
  <si>
    <t>ふ１３</t>
  </si>
  <si>
    <t>松井</t>
  </si>
  <si>
    <t>美和子</t>
  </si>
  <si>
    <t>ふ１４</t>
  </si>
  <si>
    <t>梨絵</t>
  </si>
  <si>
    <t>ふ１５</t>
  </si>
  <si>
    <t>土肥</t>
  </si>
  <si>
    <t>祐子</t>
  </si>
  <si>
    <t>ふ１６</t>
  </si>
  <si>
    <t>岡野</t>
  </si>
  <si>
    <t>羽</t>
  </si>
  <si>
    <t>ふ１７</t>
  </si>
  <si>
    <t>松村</t>
  </si>
  <si>
    <t>明香</t>
  </si>
  <si>
    <t>松村明香</t>
  </si>
  <si>
    <t>宇治市</t>
  </si>
  <si>
    <t>ふ１８</t>
  </si>
  <si>
    <t>大野</t>
  </si>
  <si>
    <t>美南</t>
  </si>
  <si>
    <t>大野美南</t>
  </si>
  <si>
    <t>ふ１９</t>
  </si>
  <si>
    <t>鍵弥</t>
  </si>
  <si>
    <t>初美</t>
  </si>
  <si>
    <t>鍵弥初美</t>
  </si>
  <si>
    <t>ふ２０</t>
  </si>
  <si>
    <t>吉岡</t>
  </si>
  <si>
    <t>京子</t>
  </si>
  <si>
    <t>代表　鍵谷　浩太</t>
  </si>
  <si>
    <t>kyu-chosu0808@outlook.jp</t>
  </si>
  <si>
    <t>グリフィンズ　</t>
  </si>
  <si>
    <t>東近江グリフィンズ</t>
  </si>
  <si>
    <t>ぐ０１</t>
  </si>
  <si>
    <t>鍵谷</t>
  </si>
  <si>
    <t>浩太</t>
  </si>
  <si>
    <t>ぐ０２</t>
  </si>
  <si>
    <t>恵亮</t>
  </si>
  <si>
    <t>ぐ０３</t>
  </si>
  <si>
    <t>中西</t>
  </si>
  <si>
    <t>泰輝</t>
  </si>
  <si>
    <t>ぐ０４</t>
  </si>
  <si>
    <t>梅本</t>
  </si>
  <si>
    <t>彬充</t>
  </si>
  <si>
    <t>ぐ０５</t>
  </si>
  <si>
    <t>浦崎</t>
  </si>
  <si>
    <t>康平</t>
  </si>
  <si>
    <t>ぐ０６</t>
  </si>
  <si>
    <t>中山</t>
  </si>
  <si>
    <t>幸典</t>
  </si>
  <si>
    <t>栗東市</t>
  </si>
  <si>
    <t>ぐ０７</t>
  </si>
  <si>
    <t>照幸</t>
  </si>
  <si>
    <t>グリフィンズ　</t>
  </si>
  <si>
    <t>ぐ０８</t>
  </si>
  <si>
    <t>村上</t>
  </si>
  <si>
    <t>卓</t>
  </si>
  <si>
    <t>ぐ０９</t>
  </si>
  <si>
    <t>久保</t>
  </si>
  <si>
    <t>侑暉</t>
  </si>
  <si>
    <t>ぐ１０</t>
  </si>
  <si>
    <t>井ノ口</t>
  </si>
  <si>
    <t>幹也</t>
  </si>
  <si>
    <t>ぐ１１</t>
  </si>
  <si>
    <t>ぐ１２</t>
  </si>
  <si>
    <t>ぐ１３</t>
  </si>
  <si>
    <t>藤井</t>
  </si>
  <si>
    <t>正和</t>
  </si>
  <si>
    <t>ぐ１４</t>
  </si>
  <si>
    <t>武藤</t>
  </si>
  <si>
    <t>幸宏</t>
  </si>
  <si>
    <t>ぐ１５</t>
  </si>
  <si>
    <t>彬弘</t>
  </si>
  <si>
    <t>ぐ１６</t>
  </si>
  <si>
    <t>ぐ１７</t>
  </si>
  <si>
    <t>ぐ１８</t>
  </si>
  <si>
    <t>ぐ１９</t>
  </si>
  <si>
    <t>小出</t>
  </si>
  <si>
    <t>周平</t>
  </si>
  <si>
    <t>ぐ２０</t>
  </si>
  <si>
    <t>中根</t>
  </si>
  <si>
    <t>啓伍</t>
  </si>
  <si>
    <t>ぐ２１</t>
  </si>
  <si>
    <t>岩崎</t>
  </si>
  <si>
    <t>順子</t>
  </si>
  <si>
    <t>ぐ２２</t>
  </si>
  <si>
    <t>今井</t>
  </si>
  <si>
    <t>あづさ</t>
  </si>
  <si>
    <t>ぐ２３</t>
  </si>
  <si>
    <t>深尾</t>
  </si>
  <si>
    <t>ぐ２４</t>
  </si>
  <si>
    <t>将義</t>
  </si>
  <si>
    <t>ぐ２５</t>
  </si>
  <si>
    <t>西原</t>
  </si>
  <si>
    <t>達也</t>
  </si>
  <si>
    <t>ぐ２６</t>
  </si>
  <si>
    <t>伊藤</t>
  </si>
  <si>
    <t>牧子</t>
  </si>
  <si>
    <t>ぐ２７</t>
  </si>
  <si>
    <t>田内</t>
  </si>
  <si>
    <t>孝宜</t>
  </si>
  <si>
    <t>ぐ２８</t>
  </si>
  <si>
    <t>吉野</t>
  </si>
  <si>
    <t>淳也</t>
  </si>
  <si>
    <t>ぐ２９</t>
  </si>
  <si>
    <t>岸田</t>
  </si>
  <si>
    <t>直也</t>
  </si>
  <si>
    <t>奈良県</t>
  </si>
  <si>
    <t>ぐ３０</t>
  </si>
  <si>
    <t>大阪府</t>
  </si>
  <si>
    <t>ぐ３１</t>
  </si>
  <si>
    <t>土田</t>
  </si>
  <si>
    <t>哲也</t>
  </si>
  <si>
    <t>ぐ３２</t>
  </si>
  <si>
    <t>佐野</t>
  </si>
  <si>
    <t>望</t>
  </si>
  <si>
    <t>ぐ３３</t>
  </si>
  <si>
    <t>金谷</t>
  </si>
  <si>
    <t>太郎</t>
  </si>
  <si>
    <t>ぐ３４</t>
  </si>
  <si>
    <t>古市</t>
  </si>
  <si>
    <t>卓志</t>
  </si>
  <si>
    <t>ぐ３５</t>
  </si>
  <si>
    <t>香織</t>
  </si>
  <si>
    <t>ぐ３６</t>
  </si>
  <si>
    <t>向井</t>
  </si>
  <si>
    <t>章人</t>
  </si>
  <si>
    <t>ぐ３７</t>
  </si>
  <si>
    <t>吉村</t>
  </si>
  <si>
    <t>安梨佐</t>
  </si>
  <si>
    <t>ぐ３８</t>
  </si>
  <si>
    <t>荒木</t>
  </si>
  <si>
    <t>麻友</t>
  </si>
  <si>
    <t>ぐ３９</t>
  </si>
  <si>
    <t>菊地</t>
  </si>
  <si>
    <t>ぐ４０</t>
  </si>
  <si>
    <t>瀬古</t>
  </si>
  <si>
    <t>悠貴</t>
  </si>
  <si>
    <t>ぐ４１</t>
  </si>
  <si>
    <t>鈴置</t>
  </si>
  <si>
    <t>朋也</t>
  </si>
  <si>
    <t>ぐ４２</t>
  </si>
  <si>
    <t>け０２</t>
  </si>
  <si>
    <t>竹内</t>
  </si>
  <si>
    <t>早苗</t>
  </si>
  <si>
    <t>梅田</t>
  </si>
  <si>
    <t>陽子</t>
  </si>
  <si>
    <t>山口</t>
  </si>
  <si>
    <t>小百合</t>
  </si>
  <si>
    <t>浅野</t>
  </si>
  <si>
    <t>木奈子</t>
  </si>
  <si>
    <t>小澤</t>
  </si>
  <si>
    <t>藤信</t>
  </si>
  <si>
    <t>嶋田</t>
  </si>
  <si>
    <t>功太郎</t>
  </si>
  <si>
    <t>長浜市</t>
  </si>
  <si>
    <t>疋田</t>
  </si>
  <si>
    <t>之宏</t>
  </si>
  <si>
    <t>東近江市</t>
  </si>
  <si>
    <t>岩切</t>
  </si>
  <si>
    <t>佑磨</t>
  </si>
  <si>
    <t>男</t>
  </si>
  <si>
    <t>大谷</t>
  </si>
  <si>
    <t>英江</t>
  </si>
  <si>
    <t>朝日</t>
  </si>
  <si>
    <t>尚紀</t>
  </si>
  <si>
    <t>三重県</t>
  </si>
  <si>
    <t>智美</t>
  </si>
  <si>
    <t>河野</t>
  </si>
  <si>
    <t>由子</t>
  </si>
  <si>
    <t>代表者　森永洋介</t>
  </si>
  <si>
    <t>　yosukem9@gmail.com</t>
  </si>
  <si>
    <t>彰</t>
  </si>
  <si>
    <t>草野</t>
  </si>
  <si>
    <t>健一</t>
  </si>
  <si>
    <t>草野健一</t>
  </si>
  <si>
    <t>杉山</t>
  </si>
  <si>
    <t>涼佑</t>
  </si>
  <si>
    <t>杉山涼佑</t>
  </si>
  <si>
    <t>彦根市</t>
  </si>
  <si>
    <t>藤原　　まい</t>
  </si>
  <si>
    <t>藤原まい</t>
  </si>
  <si>
    <t>並河　康訓</t>
  </si>
  <si>
    <t>並河康訓</t>
  </si>
  <si>
    <t>近江八幡市</t>
  </si>
  <si>
    <t>大塚　陽</t>
  </si>
  <si>
    <t>大塚陽</t>
  </si>
  <si>
    <t>出路</t>
  </si>
  <si>
    <t>美乃</t>
  </si>
  <si>
    <t>む５６</t>
  </si>
  <si>
    <t>相坂　常朝</t>
  </si>
  <si>
    <t>代表　鶴田　進</t>
  </si>
  <si>
    <t>susumu282002@yahoo.co.jp</t>
  </si>
  <si>
    <t>プラチナ</t>
  </si>
  <si>
    <t xml:space="preserve"> </t>
  </si>
  <si>
    <t>ぷ０２</t>
  </si>
  <si>
    <t>小柳</t>
  </si>
  <si>
    <t>寛明</t>
  </si>
  <si>
    <t>早川</t>
  </si>
  <si>
    <t>浩</t>
  </si>
  <si>
    <t>堀川</t>
  </si>
  <si>
    <t>敬児</t>
  </si>
  <si>
    <t>進</t>
  </si>
  <si>
    <t>澤井恵子</t>
  </si>
  <si>
    <t>ぷ３６</t>
  </si>
  <si>
    <t>鈴木英夫</t>
  </si>
  <si>
    <t>亨</t>
  </si>
  <si>
    <t>ぷ３７</t>
  </si>
  <si>
    <t>油利亨</t>
  </si>
  <si>
    <t>誠</t>
  </si>
  <si>
    <t>ぷ３８</t>
  </si>
  <si>
    <t>澤井誠</t>
  </si>
  <si>
    <t>早苗</t>
  </si>
  <si>
    <t>ぷ３９</t>
  </si>
  <si>
    <t>関塚早苗</t>
  </si>
  <si>
    <t>ぷ40</t>
  </si>
  <si>
    <t>仰倉</t>
  </si>
  <si>
    <t>隆男</t>
  </si>
  <si>
    <t>ぷ４０</t>
  </si>
  <si>
    <t>仰倉隆男</t>
  </si>
  <si>
    <t>ぷ４１</t>
  </si>
  <si>
    <t>羽生田</t>
  </si>
  <si>
    <t>羽生田正</t>
  </si>
  <si>
    <t>代表　国村 昌生</t>
  </si>
  <si>
    <t>kunimuram@sekisuijsuhi.co.jp</t>
  </si>
  <si>
    <t>白井</t>
  </si>
  <si>
    <t>秀幸</t>
  </si>
  <si>
    <t>悠</t>
  </si>
  <si>
    <t>蒲生郡</t>
  </si>
  <si>
    <t>永友</t>
  </si>
  <si>
    <t>康貴</t>
  </si>
  <si>
    <t>英泰</t>
  </si>
  <si>
    <t>近江八幡市</t>
  </si>
  <si>
    <t>学</t>
  </si>
  <si>
    <t>大津市</t>
  </si>
  <si>
    <t>代表　鹿野　雄大</t>
  </si>
  <si>
    <t>deer.field199199@gmail.com</t>
  </si>
  <si>
    <t>武田</t>
  </si>
  <si>
    <t>亜加梨</t>
  </si>
  <si>
    <t>高森</t>
  </si>
  <si>
    <t>美保</t>
  </si>
  <si>
    <t>孟</t>
  </si>
  <si>
    <t>巧</t>
  </si>
  <si>
    <t>博</t>
  </si>
  <si>
    <t>若森</t>
  </si>
  <si>
    <t>裕生</t>
  </si>
  <si>
    <t>松岡</t>
  </si>
  <si>
    <t>宗隆</t>
  </si>
  <si>
    <t>國領</t>
  </si>
  <si>
    <t>吉川</t>
  </si>
  <si>
    <t>孝次</t>
  </si>
  <si>
    <t>西村</t>
  </si>
  <si>
    <t>保乃実</t>
  </si>
  <si>
    <t>長浜市</t>
  </si>
  <si>
    <t>藤居</t>
  </si>
  <si>
    <t>将隆</t>
  </si>
  <si>
    <t>楠瀬</t>
  </si>
  <si>
    <t>正雄</t>
  </si>
  <si>
    <t>代表　片岡一寿</t>
  </si>
  <si>
    <t>ptkq67180＠yahoo.co.jp</t>
  </si>
  <si>
    <t>う０１</t>
  </si>
  <si>
    <t>う０２</t>
  </si>
  <si>
    <t>小倉</t>
  </si>
  <si>
    <t>俊郎</t>
  </si>
  <si>
    <t>片岡</t>
  </si>
  <si>
    <t>一寿</t>
  </si>
  <si>
    <t>凛耶</t>
  </si>
  <si>
    <t>竜王町</t>
  </si>
  <si>
    <t xml:space="preserve">片岡  </t>
  </si>
  <si>
    <t>大</t>
  </si>
  <si>
    <t>亀井</t>
  </si>
  <si>
    <t>雅嗣</t>
  </si>
  <si>
    <t>皓太</t>
  </si>
  <si>
    <t>神田</t>
  </si>
  <si>
    <t>圭右</t>
  </si>
  <si>
    <t>岐阜市</t>
  </si>
  <si>
    <t>木下</t>
  </si>
  <si>
    <t>進</t>
  </si>
  <si>
    <t>多賀町</t>
  </si>
  <si>
    <t>久保田</t>
  </si>
  <si>
    <t>勉</t>
  </si>
  <si>
    <t>稙田</t>
  </si>
  <si>
    <t>優也</t>
  </si>
  <si>
    <t>末</t>
  </si>
  <si>
    <t>末和也</t>
  </si>
  <si>
    <t>竹田</t>
  </si>
  <si>
    <t>圭佑</t>
  </si>
  <si>
    <t>堤内</t>
  </si>
  <si>
    <t>昭仁</t>
  </si>
  <si>
    <t>中田</t>
  </si>
  <si>
    <t>富憲</t>
  </si>
  <si>
    <t>松野</t>
  </si>
  <si>
    <t>航平</t>
  </si>
  <si>
    <t>峰　</t>
  </si>
  <si>
    <t>祥靖</t>
  </si>
  <si>
    <t>健一</t>
  </si>
  <si>
    <t>昌紀</t>
  </si>
  <si>
    <t>浩之</t>
  </si>
  <si>
    <t>舘形</t>
  </si>
  <si>
    <t>和典</t>
  </si>
  <si>
    <t>洋平</t>
  </si>
  <si>
    <t>邦明</t>
  </si>
  <si>
    <t>宏樹</t>
  </si>
  <si>
    <t>石津</t>
  </si>
  <si>
    <t>綾香</t>
  </si>
  <si>
    <t>出縄</t>
  </si>
  <si>
    <t>久子</t>
  </si>
  <si>
    <t>植垣</t>
  </si>
  <si>
    <t>貴美子</t>
  </si>
  <si>
    <t>川崎</t>
  </si>
  <si>
    <t>悦子</t>
  </si>
  <si>
    <t>小塩</t>
  </si>
  <si>
    <t>政子</t>
  </si>
  <si>
    <t>辻</t>
  </si>
  <si>
    <t>佳子</t>
  </si>
  <si>
    <t>西崎</t>
  </si>
  <si>
    <t>友香</t>
  </si>
  <si>
    <t>倍田</t>
  </si>
  <si>
    <t>藤村</t>
  </si>
  <si>
    <t>加代子</t>
  </si>
  <si>
    <t>山田</t>
  </si>
  <si>
    <t>みほ</t>
  </si>
  <si>
    <t>光代</t>
  </si>
  <si>
    <t>友加里</t>
  </si>
  <si>
    <t>代表　上津慶和</t>
  </si>
  <si>
    <t>smile.yu5052@gmail.com</t>
  </si>
  <si>
    <t>アンヴァース</t>
  </si>
  <si>
    <t>片桐</t>
  </si>
  <si>
    <t>美里</t>
  </si>
  <si>
    <t>中川</t>
  </si>
  <si>
    <t>久江</t>
  </si>
  <si>
    <t>米澤</t>
  </si>
  <si>
    <t>香澄</t>
  </si>
  <si>
    <t>上津</t>
  </si>
  <si>
    <t>慶和</t>
  </si>
  <si>
    <t>池内</t>
  </si>
  <si>
    <t>大道</t>
  </si>
  <si>
    <t>猪飼</t>
  </si>
  <si>
    <t>尚輝</t>
  </si>
  <si>
    <t>岡</t>
  </si>
  <si>
    <t>栄介</t>
  </si>
  <si>
    <t>西嶌</t>
  </si>
  <si>
    <t>島田</t>
  </si>
  <si>
    <t>宮川</t>
  </si>
  <si>
    <t>裕樹</t>
  </si>
  <si>
    <t>渡辺</t>
  </si>
  <si>
    <t>智之</t>
  </si>
  <si>
    <t>津曲</t>
  </si>
  <si>
    <t>崇志</t>
  </si>
  <si>
    <t>湖南市</t>
  </si>
  <si>
    <t>越智</t>
  </si>
  <si>
    <t>友基</t>
  </si>
  <si>
    <t>辻本</t>
  </si>
  <si>
    <t>将士</t>
  </si>
  <si>
    <t>原</t>
  </si>
  <si>
    <t>智則</t>
  </si>
  <si>
    <t>男</t>
  </si>
  <si>
    <t>石倉</t>
  </si>
  <si>
    <t>ピーター</t>
  </si>
  <si>
    <t>リーダー</t>
  </si>
  <si>
    <t>鍋内</t>
  </si>
  <si>
    <t>雄樹</t>
  </si>
  <si>
    <t>石内</t>
  </si>
  <si>
    <t>伸幸</t>
  </si>
  <si>
    <t>靖之</t>
  </si>
  <si>
    <t>鈴木</t>
  </si>
  <si>
    <t>智彦</t>
  </si>
  <si>
    <t>大垣市</t>
  </si>
  <si>
    <t>橋爪</t>
  </si>
  <si>
    <t>佳祐</t>
  </si>
  <si>
    <t>こ０１</t>
  </si>
  <si>
    <t>安達</t>
  </si>
  <si>
    <t>隆一</t>
  </si>
  <si>
    <t>個人登録</t>
  </si>
  <si>
    <t>こ０２</t>
  </si>
  <si>
    <t>寺村</t>
  </si>
  <si>
    <t>浩一</t>
  </si>
  <si>
    <t>愛知郡</t>
  </si>
  <si>
    <t>こ０３</t>
  </si>
  <si>
    <t>征矢</t>
  </si>
  <si>
    <t>こ０４</t>
  </si>
  <si>
    <t>こ０５</t>
  </si>
  <si>
    <t>國本　</t>
  </si>
  <si>
    <t>こ０６</t>
  </si>
  <si>
    <t>大橋</t>
  </si>
  <si>
    <t>賢太郎</t>
  </si>
  <si>
    <t>こ０７</t>
  </si>
  <si>
    <t>八木</t>
  </si>
  <si>
    <t>篤司</t>
  </si>
  <si>
    <t>個人登録</t>
  </si>
  <si>
    <t>ぐ４３</t>
  </si>
  <si>
    <t>寿人</t>
  </si>
  <si>
    <t>ぐ４４</t>
  </si>
  <si>
    <t>山口</t>
  </si>
  <si>
    <t>千恵</t>
  </si>
  <si>
    <t>け４１</t>
  </si>
  <si>
    <t>日高</t>
  </si>
  <si>
    <t>眞規子</t>
  </si>
  <si>
    <t>け４２</t>
  </si>
  <si>
    <t>榎本</t>
  </si>
  <si>
    <t>匡秀</t>
  </si>
  <si>
    <t>う４８</t>
  </si>
  <si>
    <t>う４９</t>
  </si>
  <si>
    <t>あん０１</t>
  </si>
  <si>
    <t>あん０２</t>
  </si>
  <si>
    <t>あん０３</t>
  </si>
  <si>
    <t>あん０４</t>
  </si>
  <si>
    <t>あん０５</t>
  </si>
  <si>
    <t>あん０６</t>
  </si>
  <si>
    <t>あん０７</t>
  </si>
  <si>
    <t>あん０８</t>
  </si>
  <si>
    <t>あん０９</t>
  </si>
  <si>
    <t>あん１０</t>
  </si>
  <si>
    <t>あん１１</t>
  </si>
  <si>
    <t>あん１２</t>
  </si>
  <si>
    <t>あん１３</t>
  </si>
  <si>
    <t>あん１４</t>
  </si>
  <si>
    <t>あん１５</t>
  </si>
  <si>
    <t>あん１６</t>
  </si>
  <si>
    <t>あん１７</t>
  </si>
  <si>
    <t>あん１８</t>
  </si>
  <si>
    <t>あん１９</t>
  </si>
  <si>
    <t>あん２０</t>
  </si>
  <si>
    <t>あん２１</t>
  </si>
  <si>
    <t>あん２２</t>
  </si>
  <si>
    <t>あん２３</t>
  </si>
  <si>
    <t>あん２４</t>
  </si>
  <si>
    <t>竜平</t>
  </si>
  <si>
    <t>あん２５</t>
  </si>
  <si>
    <t>寺元</t>
  </si>
  <si>
    <t>翔太</t>
  </si>
  <si>
    <t>あん２６</t>
  </si>
  <si>
    <t>知里</t>
  </si>
  <si>
    <t>あん２７</t>
  </si>
  <si>
    <t>末木</t>
  </si>
  <si>
    <t>久美子</t>
  </si>
  <si>
    <t>垂井町</t>
  </si>
  <si>
    <t>松本</t>
  </si>
  <si>
    <t>美緒</t>
  </si>
  <si>
    <t>牛道</t>
  </si>
  <si>
    <t>雄介</t>
  </si>
  <si>
    <t>け０５</t>
  </si>
  <si>
    <t>け０６</t>
  </si>
  <si>
    <t>け１１</t>
  </si>
  <si>
    <t>け１４</t>
  </si>
  <si>
    <t>け４２</t>
  </si>
  <si>
    <t>け０７</t>
  </si>
  <si>
    <t>け２６</t>
  </si>
  <si>
    <t>け３３</t>
  </si>
  <si>
    <t>け３５</t>
  </si>
  <si>
    <t>第15回　王座戦男子メンバー表</t>
  </si>
  <si>
    <t>第10回2014.10.14</t>
  </si>
  <si>
    <t>Kﾃﾆｽｶﾚｯｼﾞ</t>
  </si>
  <si>
    <t>第11回2015.10.15</t>
  </si>
  <si>
    <t>フレンズY</t>
  </si>
  <si>
    <t>うさかめ</t>
  </si>
  <si>
    <t>第12回2016.10.16</t>
  </si>
  <si>
    <t>グリフィンズ</t>
  </si>
  <si>
    <t>第13回2017.10.17</t>
  </si>
  <si>
    <t>第9回2013.10.8</t>
  </si>
  <si>
    <t>11月10日（日）　SUPER CUP(男子S,男子D、MIX,女子S、女子Dの団体戦）</t>
  </si>
  <si>
    <t>第14回2018.10.07</t>
  </si>
  <si>
    <t>第15回2019.10.06</t>
  </si>
  <si>
    <t>う０３</t>
  </si>
  <si>
    <t>う５０</t>
  </si>
  <si>
    <t>う５１</t>
  </si>
  <si>
    <t>う０６</t>
  </si>
  <si>
    <t>う１５</t>
  </si>
  <si>
    <t>う２０</t>
  </si>
  <si>
    <t>う２３</t>
  </si>
  <si>
    <t>む０８</t>
  </si>
  <si>
    <t>む０３</t>
  </si>
  <si>
    <t>む０６</t>
  </si>
  <si>
    <t>む５３</t>
  </si>
  <si>
    <t>む５３</t>
  </si>
  <si>
    <t>む１４</t>
  </si>
  <si>
    <t>む５４</t>
  </si>
  <si>
    <t>む５４</t>
  </si>
  <si>
    <t>む２０</t>
  </si>
  <si>
    <t>む３４</t>
  </si>
  <si>
    <t>む３６</t>
  </si>
  <si>
    <t>む２３</t>
  </si>
  <si>
    <t>む０１</t>
  </si>
  <si>
    <t>む０２</t>
  </si>
  <si>
    <t>む５０</t>
  </si>
  <si>
    <t>む５１</t>
  </si>
  <si>
    <t>む５２</t>
  </si>
  <si>
    <t>む５５</t>
  </si>
  <si>
    <t>ぷ０１</t>
  </si>
  <si>
    <t>む３８</t>
  </si>
  <si>
    <t>む５２</t>
  </si>
  <si>
    <t>む２４</t>
  </si>
  <si>
    <t>ふ２０</t>
  </si>
  <si>
    <t>ふ１５</t>
  </si>
  <si>
    <t>ふ１４</t>
  </si>
  <si>
    <t>ふ１８</t>
  </si>
  <si>
    <t>フレンズ</t>
  </si>
  <si>
    <t>ふ１２</t>
  </si>
  <si>
    <t>ふ１１</t>
  </si>
  <si>
    <t>ふ１６</t>
  </si>
  <si>
    <t>ふ１３</t>
  </si>
  <si>
    <t>せ０１</t>
  </si>
  <si>
    <t>せ０２</t>
  </si>
  <si>
    <t>せ０３</t>
  </si>
  <si>
    <t>せ０５</t>
  </si>
  <si>
    <t>せ０８</t>
  </si>
  <si>
    <t>積水樹脂TC</t>
  </si>
  <si>
    <t>うさかめ</t>
  </si>
  <si>
    <t>村田八日市ＴＣ</t>
  </si>
  <si>
    <t>て０４</t>
  </si>
  <si>
    <t>て０５</t>
  </si>
  <si>
    <t>TDC</t>
  </si>
  <si>
    <t>き４０</t>
  </si>
  <si>
    <t>き５５</t>
  </si>
  <si>
    <t>き３８</t>
  </si>
  <si>
    <t>き６１</t>
  </si>
  <si>
    <t>て０９</t>
  </si>
  <si>
    <t>て１０</t>
  </si>
  <si>
    <t>て１４</t>
  </si>
  <si>
    <t>て２２</t>
  </si>
  <si>
    <t>き１７</t>
  </si>
  <si>
    <t>き２３</t>
  </si>
  <si>
    <t>き５８</t>
  </si>
  <si>
    <t>き５０</t>
  </si>
  <si>
    <t>き２５</t>
  </si>
  <si>
    <t>き０６</t>
  </si>
  <si>
    <t>き６５</t>
  </si>
  <si>
    <t>き０１</t>
  </si>
  <si>
    <t>き０７</t>
  </si>
  <si>
    <t>き１４</t>
  </si>
  <si>
    <t>き１９</t>
  </si>
  <si>
    <t>き０９</t>
  </si>
  <si>
    <t>き０８</t>
  </si>
  <si>
    <t>ぐ０１</t>
  </si>
  <si>
    <t>ぐ０９</t>
  </si>
  <si>
    <t>ぐ２４</t>
  </si>
  <si>
    <t>ぐ１１</t>
  </si>
  <si>
    <t>ぐ１０</t>
  </si>
  <si>
    <t>BYE</t>
  </si>
  <si>
    <t>ＢＹＥ</t>
  </si>
  <si>
    <t>フレンズＡ</t>
  </si>
  <si>
    <t>ＴＤＣ</t>
  </si>
  <si>
    <t>村田八日市ＴＣ　Ｂ</t>
  </si>
  <si>
    <t>村田八日市ＴＣ　Ａ</t>
  </si>
  <si>
    <t>フレンズ　Ｂ</t>
  </si>
  <si>
    <t>京セラＴＣ　</t>
  </si>
  <si>
    <t>村田八日市ＴＣ</t>
  </si>
  <si>
    <t>京セラＴＣ　Ａ</t>
  </si>
  <si>
    <t>京セラＴＣ　Ｂ</t>
  </si>
  <si>
    <t>積水樹脂TC</t>
  </si>
  <si>
    <t>TDC</t>
  </si>
  <si>
    <t>Ｋテニスカレッジ　Ｂ</t>
  </si>
  <si>
    <t>すこやかの杜</t>
  </si>
  <si>
    <t>1セットマッチ(6-6タイブレーク）セミアド方式</t>
  </si>
  <si>
    <t>第15回　東近江市王座戦</t>
  </si>
  <si>
    <t>①～④８：４５　⑤10時までに本部に出席を届けること</t>
  </si>
  <si>
    <t>　①・②は8：45集合、③・④は10：00集合</t>
  </si>
  <si>
    <r>
      <t>1セットマッチ（6-6タイブレーク）</t>
    </r>
    <r>
      <rPr>
        <b/>
        <sz val="14"/>
        <color indexed="10"/>
        <rFont val="ＭＳ Ｐゴシック"/>
        <family val="3"/>
      </rPr>
      <t>セミアド方式</t>
    </r>
  </si>
  <si>
    <t>ひばり公園　外Ａ・Ｂ</t>
  </si>
  <si>
    <t>3-6</t>
  </si>
  <si>
    <t>0-6</t>
  </si>
  <si>
    <t>6-1</t>
  </si>
  <si>
    <t>6-3</t>
  </si>
  <si>
    <t>7-5</t>
  </si>
  <si>
    <t>6-0</t>
  </si>
  <si>
    <t>3-2</t>
  </si>
  <si>
    <t>4-6</t>
  </si>
  <si>
    <t>6-4</t>
  </si>
  <si>
    <t>6-2</t>
  </si>
  <si>
    <t>KテニスカレッジB</t>
  </si>
  <si>
    <t>1-6</t>
  </si>
  <si>
    <t>2-6</t>
  </si>
  <si>
    <t>京セラＴＣ</t>
  </si>
  <si>
    <t>フレンズＢ</t>
  </si>
  <si>
    <t>ＫテニスＡ</t>
  </si>
  <si>
    <t>村田　Ｂ</t>
  </si>
  <si>
    <t>村田　Ａ</t>
  </si>
  <si>
    <t>7-6</t>
  </si>
  <si>
    <t>村田ＴＣ</t>
  </si>
  <si>
    <t>6-7</t>
  </si>
  <si>
    <t>4-1</t>
  </si>
  <si>
    <t>5-7</t>
  </si>
  <si>
    <t>10月27日（日）　青葉メディカル杯ダブルス（A・B・C・S級のクラス別ダブルス）</t>
  </si>
  <si>
    <t>男子の部　優勝　東近江グリフィンズ</t>
  </si>
  <si>
    <r>
      <t>山本将義・漆原大介・鍵谷浩太・井ノ口幹也・久保</t>
    </r>
    <r>
      <rPr>
        <b/>
        <sz val="14"/>
        <rFont val="Yu Gothic UI"/>
        <family val="3"/>
      </rPr>
      <t>侑</t>
    </r>
    <r>
      <rPr>
        <b/>
        <sz val="14"/>
        <rFont val="Yu Gothic"/>
        <family val="3"/>
      </rPr>
      <t>暉</t>
    </r>
  </si>
  <si>
    <t>準優勝　Ｋテニスカレッジ　Ａ</t>
  </si>
  <si>
    <t>永里佑次・川並和之・山口直彦・榎本匡秀</t>
  </si>
  <si>
    <t>3位　うさぎとかめの集い</t>
  </si>
  <si>
    <t>亀井雅嗣・峰　祥靖・山本浩之・竹田圭佑
片岡一寿</t>
  </si>
  <si>
    <t>女子の部　優勝　フレンズＡ</t>
  </si>
  <si>
    <t>吉岡京子・大野美南・三代梨絵・土肥裕子</t>
  </si>
  <si>
    <t>　準優勝　フレンズＢ　</t>
  </si>
  <si>
    <t>松井美和子・岡野羽・筒井珠世・伊吹邦子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</si>
</sst>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&quot;位&quot;"/>
    <numFmt numFmtId="178" formatCode="0&quot;勝&quot;"/>
    <numFmt numFmtId="179" formatCode="0&quot;敗&quot;"/>
    <numFmt numFmtId="180" formatCode="0&quot;セット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&quot;¥&quot;* #,##0.00_-\ ;\-&quot;¥&quot;* #,##0.00_-\ ;_-&quot;¥&quot;* &quot;-&quot;??_-\ ;_-@_-"/>
    <numFmt numFmtId="186" formatCode="_ * #,##0_ ;_ * \-#,##0_ ;_ * &quot;-&quot;??_ ;_ @_ "/>
    <numFmt numFmtId="187" formatCode="_-&quot;¥&quot;* #,##0_-\ ;\-&quot;¥&quot;* #,##0_-\ ;_-&quot;¥&quot;* &quot;-&quot;??_-\ ;_-@_-"/>
    <numFmt numFmtId="188" formatCode="[&lt;=999]000;[&lt;=9999]000\-00;000\-0000"/>
    <numFmt numFmtId="189" formatCode="0&quot;人&quot;"/>
    <numFmt numFmtId="190" formatCode="0_);[Red]\(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36"/>
      <name val="ＭＳ Ｐゴシック"/>
      <family val="3"/>
    </font>
    <font>
      <b/>
      <sz val="48"/>
      <color indexed="17"/>
      <name val="ＭＳ Ｐゴシック"/>
      <family val="3"/>
    </font>
    <font>
      <b/>
      <sz val="36"/>
      <color indexed="18"/>
      <name val="ＭＳ Ｐゴシック"/>
      <family val="3"/>
    </font>
    <font>
      <b/>
      <sz val="3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36"/>
      <color indexed="17"/>
      <name val="ＭＳ Ｐゴシック"/>
      <family val="3"/>
    </font>
    <font>
      <b/>
      <sz val="10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MS PGothic"/>
      <family val="3"/>
    </font>
    <font>
      <b/>
      <sz val="14"/>
      <name val="Yu Gothic UI"/>
      <family val="3"/>
    </font>
    <font>
      <b/>
      <sz val="14"/>
      <name val="Yu Gothic"/>
      <family val="3"/>
    </font>
    <font>
      <b/>
      <sz val="11"/>
      <color indexed="8"/>
      <name val="MS PGothic"/>
      <family val="3"/>
    </font>
    <font>
      <b/>
      <sz val="11"/>
      <color indexed="10"/>
      <name val="MS PGothic"/>
      <family val="3"/>
    </font>
    <font>
      <b/>
      <sz val="11"/>
      <color indexed="8"/>
      <name val="游ゴシック"/>
      <family val="3"/>
    </font>
    <font>
      <b/>
      <sz val="11"/>
      <name val="游ゴシック"/>
      <family val="3"/>
    </font>
    <font>
      <b/>
      <sz val="11"/>
      <color indexed="10"/>
      <name val="游ゴシック"/>
      <family val="3"/>
    </font>
    <font>
      <b/>
      <sz val="11"/>
      <color indexed="50"/>
      <name val="ＭＳ Ｐゴシック"/>
      <family val="3"/>
    </font>
    <font>
      <b/>
      <sz val="9"/>
      <color indexed="8"/>
      <name val="MS PGothic"/>
      <family val="3"/>
    </font>
    <font>
      <b/>
      <sz val="10"/>
      <color indexed="1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FF0000"/>
      <name val="ＭＳ Ｐゴシック"/>
      <family val="3"/>
    </font>
    <font>
      <b/>
      <sz val="11"/>
      <color rgb="FF000000"/>
      <name val="MS PGothic"/>
      <family val="3"/>
    </font>
    <font>
      <b/>
      <sz val="11"/>
      <color rgb="FFFF0000"/>
      <name val="MS PGothic"/>
      <family val="3"/>
    </font>
    <font>
      <b/>
      <sz val="11"/>
      <color theme="1"/>
      <name val="Calibri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b/>
      <sz val="11"/>
      <color rgb="FF92D050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00B05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theme="1"/>
      <name val="MS PGothic"/>
      <family val="3"/>
    </font>
    <font>
      <b/>
      <sz val="9"/>
      <color rgb="FF000000"/>
      <name val="MS P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double"/>
      <bottom/>
    </border>
    <border>
      <left/>
      <right style="hair"/>
      <top style="double"/>
      <bottom/>
    </border>
    <border>
      <left/>
      <right style="medium"/>
      <top style="double"/>
      <bottom/>
    </border>
    <border>
      <left/>
      <right style="hair"/>
      <top/>
      <bottom/>
    </border>
    <border>
      <left style="hair"/>
      <right/>
      <top/>
      <bottom/>
    </border>
    <border>
      <left/>
      <right style="thin"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double"/>
      <top style="thin">
        <color indexed="8"/>
      </top>
      <bottom style="medium"/>
    </border>
    <border>
      <left style="double"/>
      <right style="thin"/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medium"/>
      <right style="dashed"/>
      <top/>
      <bottom style="dashed"/>
    </border>
    <border>
      <left style="dashed"/>
      <right style="medium"/>
      <top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/>
      <top/>
      <bottom style="double"/>
    </border>
    <border>
      <left/>
      <right style="hair"/>
      <top/>
      <bottom style="double"/>
    </border>
    <border>
      <left style="medium"/>
      <right>
        <color indexed="63"/>
      </right>
      <top style="dashed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medium"/>
      <right style="dashed"/>
      <top>
        <color indexed="63"/>
      </top>
      <bottom/>
    </border>
    <border>
      <left style="dashed"/>
      <right style="medium"/>
      <top>
        <color indexed="63"/>
      </top>
      <bottom/>
    </border>
    <border>
      <left style="medium"/>
      <right>
        <color indexed="63"/>
      </right>
      <top style="double"/>
      <bottom style="dashed"/>
    </border>
    <border>
      <left style="double"/>
      <right style="double"/>
      <top style="double"/>
      <bottom style="dashed"/>
    </border>
    <border>
      <left style="medium"/>
      <right>
        <color indexed="63"/>
      </right>
      <top style="dashed"/>
      <bottom/>
    </border>
    <border>
      <left style="medium"/>
      <right>
        <color indexed="63"/>
      </right>
      <top/>
      <bottom style="dashed"/>
    </border>
    <border>
      <left style="double"/>
      <right style="medium"/>
      <top style="dashed"/>
      <bottom/>
    </border>
    <border>
      <left style="double"/>
      <right style="medium"/>
      <top/>
      <bottom style="double"/>
    </border>
    <border>
      <left style="medium"/>
      <right style="dashed"/>
      <top style="double"/>
      <bottom/>
    </border>
    <border>
      <left style="double"/>
      <right style="medium"/>
      <top/>
      <bottom style="dashed"/>
    </border>
    <border>
      <left style="medium"/>
      <right>
        <color indexed="63"/>
      </right>
      <top style="double"/>
      <bottom/>
    </border>
    <border>
      <left style="double"/>
      <right style="medium"/>
      <top style="double"/>
      <bottom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>
        <color rgb="FFFF0000"/>
      </left>
      <right>
        <color indexed="63"/>
      </right>
      <top>
        <color indexed="63"/>
      </top>
      <bottom style="medium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4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8" fillId="0" borderId="0" xfId="85" applyFont="1">
      <alignment vertical="center"/>
      <protection/>
    </xf>
    <xf numFmtId="0" fontId="28" fillId="0" borderId="0" xfId="85" applyFont="1" applyAlignment="1">
      <alignment vertical="center"/>
      <protection/>
    </xf>
    <xf numFmtId="0" fontId="28" fillId="0" borderId="26" xfId="85" applyFont="1" applyBorder="1" applyAlignment="1">
      <alignment vertical="center"/>
      <protection/>
    </xf>
    <xf numFmtId="0" fontId="28" fillId="0" borderId="26" xfId="85" applyFont="1" applyBorder="1">
      <alignment vertical="center"/>
      <protection/>
    </xf>
    <xf numFmtId="0" fontId="28" fillId="0" borderId="27" xfId="85" applyFont="1" applyBorder="1" applyAlignment="1">
      <alignment vertical="center"/>
      <protection/>
    </xf>
    <xf numFmtId="0" fontId="28" fillId="0" borderId="28" xfId="85" applyFont="1" applyBorder="1" applyAlignment="1">
      <alignment vertical="center"/>
      <protection/>
    </xf>
    <xf numFmtId="0" fontId="28" fillId="0" borderId="29" xfId="85" applyFont="1" applyBorder="1" applyAlignment="1">
      <alignment vertical="center"/>
      <protection/>
    </xf>
    <xf numFmtId="0" fontId="28" fillId="0" borderId="0" xfId="85" applyFont="1" applyBorder="1" applyAlignment="1">
      <alignment vertical="center"/>
      <protection/>
    </xf>
    <xf numFmtId="0" fontId="28" fillId="0" borderId="30" xfId="85" applyFont="1" applyBorder="1" applyAlignment="1">
      <alignment vertical="center"/>
      <protection/>
    </xf>
    <xf numFmtId="0" fontId="28" fillId="0" borderId="31" xfId="85" applyFont="1" applyBorder="1" applyAlignment="1">
      <alignment vertical="center"/>
      <protection/>
    </xf>
    <xf numFmtId="0" fontId="28" fillId="0" borderId="32" xfId="85" applyFont="1" applyBorder="1" applyAlignment="1">
      <alignment vertical="center"/>
      <protection/>
    </xf>
    <xf numFmtId="0" fontId="28" fillId="0" borderId="33" xfId="85" applyFont="1" applyBorder="1" applyAlignment="1">
      <alignment vertical="center"/>
      <protection/>
    </xf>
    <xf numFmtId="0" fontId="28" fillId="0" borderId="34" xfId="85" applyFont="1" applyBorder="1" applyAlignment="1">
      <alignment vertical="center"/>
      <protection/>
    </xf>
    <xf numFmtId="0" fontId="28" fillId="0" borderId="35" xfId="85" applyFont="1" applyBorder="1" applyAlignment="1">
      <alignment vertical="center"/>
      <protection/>
    </xf>
    <xf numFmtId="0" fontId="28" fillId="0" borderId="36" xfId="85" applyFont="1" applyBorder="1" applyAlignment="1">
      <alignment vertical="center"/>
      <protection/>
    </xf>
    <xf numFmtId="0" fontId="28" fillId="0" borderId="37" xfId="85" applyFont="1" applyBorder="1" applyAlignment="1">
      <alignment vertical="center"/>
      <protection/>
    </xf>
    <xf numFmtId="0" fontId="2" fillId="0" borderId="0" xfId="86" applyFont="1">
      <alignment vertical="center"/>
    </xf>
    <xf numFmtId="0" fontId="28" fillId="0" borderId="0" xfId="85" applyFont="1" applyBorder="1">
      <alignment vertical="center"/>
      <protection/>
    </xf>
    <xf numFmtId="0" fontId="9" fillId="0" borderId="0" xfId="91" applyFont="1">
      <alignment vertical="center"/>
      <protection/>
    </xf>
    <xf numFmtId="0" fontId="9" fillId="0" borderId="38" xfId="91" applyFont="1" applyBorder="1">
      <alignment vertical="center"/>
      <protection/>
    </xf>
    <xf numFmtId="0" fontId="9" fillId="0" borderId="39" xfId="91" applyFont="1" applyBorder="1">
      <alignment vertical="center"/>
      <protection/>
    </xf>
    <xf numFmtId="0" fontId="9" fillId="0" borderId="40" xfId="91" applyFont="1" applyBorder="1">
      <alignment vertical="center"/>
      <protection/>
    </xf>
    <xf numFmtId="0" fontId="12" fillId="0" borderId="41" xfId="91" applyFont="1" applyBorder="1">
      <alignment vertical="center"/>
      <protection/>
    </xf>
    <xf numFmtId="0" fontId="12" fillId="0" borderId="42" xfId="91" applyFont="1" applyBorder="1">
      <alignment vertical="center"/>
      <protection/>
    </xf>
    <xf numFmtId="0" fontId="9" fillId="0" borderId="43" xfId="91" applyFont="1" applyBorder="1">
      <alignment vertical="center"/>
      <protection/>
    </xf>
    <xf numFmtId="0" fontId="9" fillId="0" borderId="44" xfId="91" applyFont="1" applyBorder="1">
      <alignment vertical="center"/>
      <protection/>
    </xf>
    <xf numFmtId="0" fontId="9" fillId="0" borderId="45" xfId="91" applyFont="1" applyBorder="1">
      <alignment vertical="center"/>
      <protection/>
    </xf>
    <xf numFmtId="0" fontId="9" fillId="0" borderId="46" xfId="91" applyFont="1" applyBorder="1">
      <alignment vertical="center"/>
      <protection/>
    </xf>
    <xf numFmtId="0" fontId="9" fillId="0" borderId="47" xfId="91" applyFont="1" applyBorder="1">
      <alignment vertical="center"/>
      <protection/>
    </xf>
    <xf numFmtId="0" fontId="9" fillId="0" borderId="48" xfId="91" applyFont="1" applyBorder="1">
      <alignment vertical="center"/>
      <protection/>
    </xf>
    <xf numFmtId="0" fontId="9" fillId="0" borderId="49" xfId="91" applyFont="1" applyBorder="1">
      <alignment vertical="center"/>
      <protection/>
    </xf>
    <xf numFmtId="0" fontId="9" fillId="0" borderId="50" xfId="91" applyFont="1" applyBorder="1">
      <alignment vertical="center"/>
      <protection/>
    </xf>
    <xf numFmtId="0" fontId="9" fillId="0" borderId="51" xfId="91" applyFont="1" applyBorder="1">
      <alignment vertical="center"/>
      <protection/>
    </xf>
    <xf numFmtId="0" fontId="9" fillId="0" borderId="52" xfId="91" applyFont="1" applyBorder="1">
      <alignment vertical="center"/>
      <protection/>
    </xf>
    <xf numFmtId="0" fontId="9" fillId="0" borderId="53" xfId="91" applyFont="1" applyBorder="1">
      <alignment vertical="center"/>
      <protection/>
    </xf>
    <xf numFmtId="0" fontId="9" fillId="0" borderId="54" xfId="91" applyFont="1" applyBorder="1">
      <alignment vertical="center"/>
      <protection/>
    </xf>
    <xf numFmtId="0" fontId="9" fillId="0" borderId="55" xfId="91" applyFont="1" applyBorder="1">
      <alignment vertical="center"/>
      <protection/>
    </xf>
    <xf numFmtId="0" fontId="9" fillId="0" borderId="56" xfId="91" applyFont="1" applyBorder="1">
      <alignment vertical="center"/>
      <protection/>
    </xf>
    <xf numFmtId="0" fontId="9" fillId="0" borderId="57" xfId="91" applyFont="1" applyBorder="1">
      <alignment vertical="center"/>
      <protection/>
    </xf>
    <xf numFmtId="0" fontId="9" fillId="0" borderId="58" xfId="91" applyFont="1" applyBorder="1">
      <alignment vertical="center"/>
      <protection/>
    </xf>
    <xf numFmtId="0" fontId="9" fillId="0" borderId="59" xfId="91" applyFont="1" applyBorder="1">
      <alignment vertical="center"/>
      <protection/>
    </xf>
    <xf numFmtId="0" fontId="9" fillId="0" borderId="60" xfId="91" applyFont="1" applyBorder="1">
      <alignment vertical="center"/>
      <protection/>
    </xf>
    <xf numFmtId="0" fontId="9" fillId="0" borderId="61" xfId="91" applyFont="1" applyBorder="1" applyAlignment="1">
      <alignment horizontal="left" vertical="center"/>
      <protection/>
    </xf>
    <xf numFmtId="0" fontId="9" fillId="0" borderId="62" xfId="91" applyFont="1" applyBorder="1">
      <alignment vertical="center"/>
      <protection/>
    </xf>
    <xf numFmtId="0" fontId="9" fillId="0" borderId="63" xfId="91" applyFont="1" applyBorder="1">
      <alignment vertical="center"/>
      <protection/>
    </xf>
    <xf numFmtId="0" fontId="12" fillId="0" borderId="0" xfId="91" applyFont="1">
      <alignment vertical="center"/>
      <protection/>
    </xf>
    <xf numFmtId="0" fontId="9" fillId="0" borderId="0" xfId="91" applyFont="1" applyAlignment="1">
      <alignment horizontal="center" vertical="center"/>
      <protection/>
    </xf>
    <xf numFmtId="0" fontId="37" fillId="0" borderId="64" xfId="91" applyFont="1" applyBorder="1">
      <alignment vertical="center"/>
      <protection/>
    </xf>
    <xf numFmtId="0" fontId="37" fillId="0" borderId="65" xfId="91" applyFont="1" applyBorder="1">
      <alignment vertical="center"/>
      <protection/>
    </xf>
    <xf numFmtId="0" fontId="37" fillId="0" borderId="66" xfId="91" applyFont="1" applyBorder="1" applyAlignment="1">
      <alignment horizontal="left" vertical="center"/>
      <protection/>
    </xf>
    <xf numFmtId="0" fontId="37" fillId="0" borderId="67" xfId="91" applyFont="1" applyBorder="1">
      <alignment vertical="center"/>
      <protection/>
    </xf>
    <xf numFmtId="0" fontId="37" fillId="0" borderId="68" xfId="91" applyFont="1" applyBorder="1">
      <alignment vertical="center"/>
      <protection/>
    </xf>
    <xf numFmtId="0" fontId="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93" applyFont="1">
      <alignment vertical="center"/>
      <protection/>
    </xf>
    <xf numFmtId="0" fontId="7" fillId="0" borderId="0" xfId="93" applyFont="1">
      <alignment vertical="center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88" applyFont="1">
      <alignment vertical="center"/>
    </xf>
    <xf numFmtId="0" fontId="2" fillId="0" borderId="0" xfId="88" applyFont="1" applyAlignment="1">
      <alignment horizontal="center" vertical="center"/>
    </xf>
    <xf numFmtId="0" fontId="28" fillId="0" borderId="0" xfId="0" applyFont="1" applyAlignment="1">
      <alignment/>
    </xf>
    <xf numFmtId="189" fontId="2" fillId="0" borderId="0" xfId="88" applyNumberFormat="1" applyFont="1">
      <alignment vertical="center"/>
    </xf>
    <xf numFmtId="0" fontId="28" fillId="0" borderId="0" xfId="88" applyFont="1">
      <alignment vertical="center"/>
    </xf>
    <xf numFmtId="0" fontId="28" fillId="0" borderId="0" xfId="88" applyFont="1" applyAlignment="1">
      <alignment horizontal="center" vertical="center"/>
    </xf>
    <xf numFmtId="10" fontId="2" fillId="0" borderId="0" xfId="88" applyNumberFormat="1" applyFont="1" applyAlignment="1">
      <alignment horizontal="center" vertical="center"/>
    </xf>
    <xf numFmtId="0" fontId="36" fillId="0" borderId="0" xfId="88" applyFont="1" applyAlignment="1">
      <alignment horizontal="left" vertical="center"/>
    </xf>
    <xf numFmtId="0" fontId="2" fillId="0" borderId="0" xfId="88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8" fillId="0" borderId="0" xfId="88" applyFont="1" applyAlignment="1">
      <alignment horizontal="left" vertical="center"/>
    </xf>
    <xf numFmtId="0" fontId="28" fillId="0" borderId="0" xfId="88" applyFont="1" applyAlignment="1">
      <alignment horizontal="right" vertical="center"/>
    </xf>
    <xf numFmtId="0" fontId="7" fillId="0" borderId="0" xfId="88" applyFont="1">
      <alignment vertical="center"/>
    </xf>
    <xf numFmtId="0" fontId="7" fillId="0" borderId="0" xfId="88" applyFont="1" applyAlignment="1">
      <alignment horizontal="left" vertical="center"/>
    </xf>
    <xf numFmtId="0" fontId="55" fillId="0" borderId="0" xfId="88" applyFo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4" fillId="0" borderId="0" xfId="93" applyFont="1">
      <alignment vertical="center"/>
      <protection/>
    </xf>
    <xf numFmtId="0" fontId="28" fillId="0" borderId="0" xfId="93" applyFont="1" applyAlignment="1">
      <alignment horizontal="right"/>
      <protection/>
    </xf>
    <xf numFmtId="0" fontId="7" fillId="0" borderId="0" xfId="76" applyFont="1">
      <alignment vertical="center"/>
      <protection/>
    </xf>
    <xf numFmtId="0" fontId="7" fillId="0" borderId="0" xfId="73" applyFont="1">
      <alignment vertical="center"/>
      <protection/>
    </xf>
    <xf numFmtId="0" fontId="28" fillId="0" borderId="0" xfId="73" applyFont="1">
      <alignment vertical="center"/>
      <protection/>
    </xf>
    <xf numFmtId="0" fontId="2" fillId="0" borderId="0" xfId="73" applyFont="1" applyAlignment="1">
      <alignment horizontal="center" vertical="center"/>
      <protection/>
    </xf>
    <xf numFmtId="0" fontId="28" fillId="0" borderId="0" xfId="67" applyFont="1" applyAlignment="1">
      <alignment/>
      <protection/>
    </xf>
    <xf numFmtId="0" fontId="0" fillId="0" borderId="0" xfId="67" applyFont="1">
      <alignment vertical="center"/>
      <protection/>
    </xf>
    <xf numFmtId="0" fontId="16" fillId="0" borderId="0" xfId="67">
      <alignment vertical="center"/>
      <protection/>
    </xf>
    <xf numFmtId="0" fontId="28" fillId="0" borderId="0" xfId="67" applyFont="1" applyAlignment="1">
      <alignment horizontal="right"/>
      <protection/>
    </xf>
    <xf numFmtId="0" fontId="28" fillId="0" borderId="0" xfId="88" applyFont="1" applyAlignment="1">
      <alignment horizontal="left" vertical="center" shrinkToFit="1"/>
    </xf>
    <xf numFmtId="0" fontId="28" fillId="0" borderId="0" xfId="75" applyFont="1" applyAlignment="1">
      <alignment/>
    </xf>
    <xf numFmtId="0" fontId="0" fillId="0" borderId="0" xfId="75" applyFont="1" applyAlignment="1">
      <alignment/>
    </xf>
    <xf numFmtId="0" fontId="7" fillId="0" borderId="0" xfId="75" applyFont="1" applyAlignment="1">
      <alignment/>
    </xf>
    <xf numFmtId="0" fontId="2" fillId="0" borderId="0" xfId="75" applyFont="1" applyAlignment="1">
      <alignment/>
    </xf>
    <xf numFmtId="0" fontId="16" fillId="0" borderId="0" xfId="75" applyAlignment="1">
      <alignment/>
    </xf>
    <xf numFmtId="0" fontId="2" fillId="0" borderId="0" xfId="88" applyFont="1" applyAlignment="1">
      <alignment horizontal="left" vertical="center"/>
    </xf>
    <xf numFmtId="0" fontId="28" fillId="0" borderId="0" xfId="67" applyFont="1">
      <alignment vertical="center"/>
      <protection/>
    </xf>
    <xf numFmtId="0" fontId="55" fillId="0" borderId="0" xfId="88" applyFont="1" applyAlignment="1">
      <alignment horizontal="left" vertical="center" shrinkToFit="1"/>
    </xf>
    <xf numFmtId="0" fontId="55" fillId="0" borderId="0" xfId="88" applyFont="1" applyAlignment="1">
      <alignment horizontal="left" vertical="center"/>
    </xf>
    <xf numFmtId="0" fontId="7" fillId="0" borderId="0" xfId="88" applyFont="1" applyAlignment="1">
      <alignment horizontal="left" vertical="center" shrinkToFit="1"/>
    </xf>
    <xf numFmtId="0" fontId="55" fillId="0" borderId="0" xfId="75" applyFont="1">
      <alignment vertical="center"/>
    </xf>
    <xf numFmtId="0" fontId="28" fillId="0" borderId="0" xfId="75" applyFont="1">
      <alignment vertical="center"/>
    </xf>
    <xf numFmtId="0" fontId="2" fillId="0" borderId="69" xfId="88" applyFont="1" applyBorder="1">
      <alignment vertical="center"/>
    </xf>
    <xf numFmtId="0" fontId="28" fillId="0" borderId="70" xfId="88" applyFont="1" applyBorder="1" applyAlignment="1">
      <alignment horizontal="right" vertical="center"/>
    </xf>
    <xf numFmtId="0" fontId="54" fillId="0" borderId="0" xfId="75" applyFont="1" applyAlignment="1">
      <alignment/>
    </xf>
    <xf numFmtId="0" fontId="54" fillId="0" borderId="0" xfId="67" applyFont="1">
      <alignment vertical="center"/>
      <protection/>
    </xf>
    <xf numFmtId="0" fontId="7" fillId="0" borderId="71" xfId="75" applyFont="1" applyBorder="1" applyAlignment="1">
      <alignment/>
    </xf>
    <xf numFmtId="0" fontId="28" fillId="0" borderId="72" xfId="88" applyFont="1" applyBorder="1" applyAlignment="1">
      <alignment horizontal="right" vertical="center"/>
    </xf>
    <xf numFmtId="0" fontId="2" fillId="0" borderId="71" xfId="75" applyFont="1" applyBorder="1" applyAlignment="1">
      <alignment/>
    </xf>
    <xf numFmtId="10" fontId="2" fillId="0" borderId="0" xfId="88" applyNumberFormat="1" applyFont="1">
      <alignment vertical="center"/>
    </xf>
    <xf numFmtId="0" fontId="2" fillId="0" borderId="0" xfId="92" applyFont="1">
      <alignment vertical="center"/>
      <protection/>
    </xf>
    <xf numFmtId="0" fontId="2" fillId="0" borderId="0" xfId="75" applyFont="1">
      <alignment vertical="center"/>
    </xf>
    <xf numFmtId="0" fontId="7" fillId="0" borderId="0" xfId="75" applyFont="1">
      <alignment vertical="center"/>
    </xf>
    <xf numFmtId="0" fontId="2" fillId="0" borderId="0" xfId="0" applyFont="1" applyAlignment="1">
      <alignment/>
    </xf>
    <xf numFmtId="0" fontId="55" fillId="0" borderId="0" xfId="92" applyFont="1">
      <alignment vertical="center"/>
      <protection/>
    </xf>
    <xf numFmtId="0" fontId="55" fillId="0" borderId="0" xfId="86" applyFont="1">
      <alignment vertical="center"/>
    </xf>
    <xf numFmtId="0" fontId="55" fillId="0" borderId="0" xfId="88" applyFont="1" applyAlignment="1">
      <alignment horizontal="right" vertical="center"/>
    </xf>
    <xf numFmtId="0" fontId="55" fillId="0" borderId="0" xfId="0" applyFont="1" applyAlignment="1">
      <alignment/>
    </xf>
    <xf numFmtId="0" fontId="54" fillId="0" borderId="0" xfId="87" applyFont="1">
      <alignment vertical="center"/>
    </xf>
    <xf numFmtId="0" fontId="54" fillId="0" borderId="0" xfId="88" applyFont="1">
      <alignment vertical="center"/>
    </xf>
    <xf numFmtId="0" fontId="2" fillId="0" borderId="0" xfId="87" applyFont="1">
      <alignment vertical="center"/>
    </xf>
    <xf numFmtId="0" fontId="28" fillId="0" borderId="73" xfId="88" applyFont="1" applyBorder="1">
      <alignment vertical="center"/>
    </xf>
    <xf numFmtId="0" fontId="54" fillId="0" borderId="0" xfId="88" applyFont="1" applyAlignment="1">
      <alignment horizontal="left" vertical="center"/>
    </xf>
    <xf numFmtId="0" fontId="41" fillId="0" borderId="0" xfId="88" applyFont="1">
      <alignment vertical="center"/>
    </xf>
    <xf numFmtId="0" fontId="36" fillId="0" borderId="0" xfId="88" applyFont="1">
      <alignment vertical="center"/>
    </xf>
    <xf numFmtId="0" fontId="42" fillId="0" borderId="0" xfId="88" applyFont="1">
      <alignment vertical="center"/>
    </xf>
    <xf numFmtId="0" fontId="54" fillId="0" borderId="0" xfId="75" applyFont="1">
      <alignment vertical="center"/>
    </xf>
    <xf numFmtId="0" fontId="54" fillId="0" borderId="0" xfId="88" applyFont="1" applyAlignment="1">
      <alignment horizontal="right" vertical="center"/>
    </xf>
    <xf numFmtId="0" fontId="7" fillId="0" borderId="0" xfId="87" applyFont="1">
      <alignment vertical="center"/>
    </xf>
    <xf numFmtId="0" fontId="55" fillId="0" borderId="0" xfId="34" applyFont="1">
      <alignment vertical="center"/>
      <protection/>
    </xf>
    <xf numFmtId="0" fontId="7" fillId="0" borderId="0" xfId="34" applyFont="1">
      <alignment vertical="center"/>
      <protection/>
    </xf>
    <xf numFmtId="0" fontId="28" fillId="0" borderId="0" xfId="87" applyFont="1">
      <alignment vertical="center"/>
    </xf>
    <xf numFmtId="0" fontId="28" fillId="0" borderId="0" xfId="82" applyFont="1">
      <alignment/>
      <protection/>
    </xf>
    <xf numFmtId="0" fontId="57" fillId="0" borderId="0" xfId="88" applyFont="1">
      <alignment vertical="center"/>
    </xf>
    <xf numFmtId="0" fontId="58" fillId="0" borderId="0" xfId="88" applyFont="1">
      <alignment vertical="center"/>
    </xf>
    <xf numFmtId="0" fontId="15" fillId="0" borderId="0" xfId="88" applyFont="1">
      <alignment vertical="center"/>
    </xf>
    <xf numFmtId="0" fontId="2" fillId="0" borderId="0" xfId="35" applyFont="1">
      <alignment vertical="center"/>
      <protection/>
    </xf>
    <xf numFmtId="0" fontId="7" fillId="0" borderId="0" xfId="86" applyFont="1">
      <alignment vertical="center"/>
    </xf>
    <xf numFmtId="0" fontId="28" fillId="0" borderId="0" xfId="86" applyFont="1">
      <alignment vertical="center"/>
    </xf>
    <xf numFmtId="0" fontId="14" fillId="0" borderId="0" xfId="89" applyFont="1">
      <alignment/>
      <protection/>
    </xf>
    <xf numFmtId="0" fontId="2" fillId="0" borderId="0" xfId="89" applyFont="1">
      <alignment/>
      <protection/>
    </xf>
    <xf numFmtId="0" fontId="7" fillId="0" borderId="0" xfId="35" applyFont="1">
      <alignment vertical="center"/>
      <protection/>
    </xf>
    <xf numFmtId="0" fontId="28" fillId="0" borderId="0" xfId="35" applyFont="1">
      <alignment vertical="center"/>
      <protection/>
    </xf>
    <xf numFmtId="0" fontId="2" fillId="0" borderId="0" xfId="90" applyFont="1">
      <alignment/>
    </xf>
    <xf numFmtId="0" fontId="28" fillId="0" borderId="0" xfId="75" applyFont="1" applyAlignment="1">
      <alignment horizontal="right" vertical="center"/>
    </xf>
    <xf numFmtId="0" fontId="7" fillId="0" borderId="0" xfId="90" applyFont="1">
      <alignment/>
    </xf>
    <xf numFmtId="0" fontId="55" fillId="0" borderId="0" xfId="90" applyFont="1">
      <alignment/>
    </xf>
    <xf numFmtId="0" fontId="2" fillId="0" borderId="0" xfId="75" applyFont="1" applyAlignment="1">
      <alignment horizontal="right" vertical="center"/>
    </xf>
    <xf numFmtId="190" fontId="28" fillId="0" borderId="0" xfId="88" applyNumberFormat="1" applyFont="1" applyAlignment="1">
      <alignment horizontal="right" vertical="center"/>
    </xf>
    <xf numFmtId="190" fontId="2" fillId="24" borderId="0" xfId="88" applyNumberFormat="1" applyFont="1" applyFill="1" applyAlignment="1">
      <alignment horizontal="right" vertical="center"/>
    </xf>
    <xf numFmtId="0" fontId="2" fillId="24" borderId="0" xfId="88" applyFont="1" applyFill="1">
      <alignment vertical="center"/>
    </xf>
    <xf numFmtId="0" fontId="55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55" fillId="24" borderId="0" xfId="88" applyFont="1" applyFill="1">
      <alignment vertical="center"/>
    </xf>
    <xf numFmtId="0" fontId="55" fillId="24" borderId="0" xfId="88" applyFont="1" applyFill="1" applyAlignment="1">
      <alignment horizontal="left" vertical="center"/>
    </xf>
    <xf numFmtId="0" fontId="2" fillId="24" borderId="0" xfId="88" applyFont="1" applyFill="1" applyAlignment="1">
      <alignment horizontal="center" vertical="center"/>
    </xf>
    <xf numFmtId="0" fontId="2" fillId="24" borderId="0" xfId="88" applyFont="1" applyFill="1" applyAlignment="1">
      <alignment horizontal="right" vertical="center"/>
    </xf>
    <xf numFmtId="0" fontId="54" fillId="0" borderId="74" xfId="88" applyFont="1" applyBorder="1">
      <alignment vertical="center"/>
    </xf>
    <xf numFmtId="0" fontId="2" fillId="0" borderId="75" xfId="88" applyFont="1" applyBorder="1">
      <alignment vertical="center"/>
    </xf>
    <xf numFmtId="0" fontId="3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78" applyFont="1" applyAlignment="1">
      <alignment horizontal="right"/>
      <protection/>
    </xf>
    <xf numFmtId="0" fontId="43" fillId="0" borderId="0" xfId="0" applyFont="1" applyAlignment="1">
      <alignment vertical="center"/>
    </xf>
    <xf numFmtId="0" fontId="59" fillId="0" borderId="0" xfId="0" applyFont="1" applyAlignment="1">
      <alignment/>
    </xf>
    <xf numFmtId="189" fontId="43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28" fillId="0" borderId="0" xfId="81" applyFont="1" applyAlignment="1">
      <alignment/>
      <protection/>
    </xf>
    <xf numFmtId="0" fontId="28" fillId="0" borderId="0" xfId="81" applyFont="1">
      <alignment vertical="center"/>
      <protection/>
    </xf>
    <xf numFmtId="0" fontId="28" fillId="0" borderId="0" xfId="75" applyFont="1" applyAlignment="1">
      <alignment horizontal="center" vertical="center"/>
    </xf>
    <xf numFmtId="10" fontId="28" fillId="0" borderId="0" xfId="81" applyNumberFormat="1" applyFont="1">
      <alignment vertical="center"/>
      <protection/>
    </xf>
    <xf numFmtId="0" fontId="2" fillId="0" borderId="0" xfId="78" applyFont="1" applyAlignment="1">
      <alignment horizontal="left"/>
      <protection/>
    </xf>
    <xf numFmtId="0" fontId="28" fillId="0" borderId="0" xfId="73" applyFont="1" applyAlignment="1">
      <alignment horizontal="left" vertical="center"/>
      <protection/>
    </xf>
    <xf numFmtId="0" fontId="37" fillId="0" borderId="0" xfId="78" applyFont="1" applyAlignment="1">
      <alignment horizontal="center" vertical="center"/>
      <protection/>
    </xf>
    <xf numFmtId="0" fontId="28" fillId="0" borderId="0" xfId="78" applyFont="1" applyAlignment="1">
      <alignment horizontal="left"/>
      <protection/>
    </xf>
    <xf numFmtId="0" fontId="62" fillId="0" borderId="0" xfId="0" applyFont="1" applyAlignment="1">
      <alignment vertical="center"/>
    </xf>
    <xf numFmtId="0" fontId="2" fillId="0" borderId="0" xfId="73" applyFont="1" applyAlignment="1">
      <alignment horizontal="left" vertical="center"/>
      <protection/>
    </xf>
    <xf numFmtId="0" fontId="28" fillId="0" borderId="0" xfId="78" applyFont="1" applyAlignment="1">
      <alignment horizontal="left" vertical="center"/>
      <protection/>
    </xf>
    <xf numFmtId="0" fontId="62" fillId="0" borderId="0" xfId="0" applyFont="1" applyAlignment="1">
      <alignment horizontal="center" vertical="center"/>
    </xf>
    <xf numFmtId="0" fontId="28" fillId="0" borderId="0" xfId="66" applyFont="1" applyAlignment="1">
      <alignment horizontal="left"/>
      <protection/>
    </xf>
    <xf numFmtId="0" fontId="28" fillId="0" borderId="0" xfId="81" applyFont="1" applyAlignment="1">
      <alignment horizontal="center" vertical="center"/>
      <protection/>
    </xf>
    <xf numFmtId="0" fontId="28" fillId="0" borderId="0" xfId="84" applyFont="1">
      <alignment vertical="center"/>
      <protection/>
    </xf>
    <xf numFmtId="0" fontId="37" fillId="0" borderId="0" xfId="88" applyFont="1" applyAlignment="1">
      <alignment horizontal="center" vertical="center"/>
    </xf>
    <xf numFmtId="0" fontId="55" fillId="0" borderId="0" xfId="78" applyFont="1" applyAlignment="1">
      <alignment horizontal="left"/>
      <protection/>
    </xf>
    <xf numFmtId="0" fontId="63" fillId="0" borderId="0" xfId="0" applyFont="1" applyAlignment="1">
      <alignment vertical="center"/>
    </xf>
    <xf numFmtId="0" fontId="7" fillId="0" borderId="0" xfId="81" applyFont="1">
      <alignment vertical="center"/>
      <protection/>
    </xf>
    <xf numFmtId="0" fontId="7" fillId="0" borderId="0" xfId="78" applyFont="1" applyAlignment="1">
      <alignment horizontal="left"/>
      <protection/>
    </xf>
    <xf numFmtId="0" fontId="35" fillId="0" borderId="0" xfId="66" applyFont="1" applyAlignment="1">
      <alignment horizontal="left"/>
      <protection/>
    </xf>
    <xf numFmtId="0" fontId="7" fillId="0" borderId="0" xfId="66" applyFont="1" applyAlignment="1">
      <alignment horizontal="left"/>
      <protection/>
    </xf>
    <xf numFmtId="0" fontId="28" fillId="0" borderId="0" xfId="66" applyFont="1">
      <alignment vertical="center"/>
      <protection/>
    </xf>
    <xf numFmtId="0" fontId="28" fillId="0" borderId="0" xfId="66" applyFont="1" applyAlignment="1">
      <alignment horizontal="center" vertical="center"/>
      <protection/>
    </xf>
    <xf numFmtId="0" fontId="7" fillId="0" borderId="0" xfId="73" applyFont="1" applyAlignment="1">
      <alignment horizontal="left" vertical="center"/>
      <protection/>
    </xf>
    <xf numFmtId="0" fontId="55" fillId="0" borderId="0" xfId="73" applyFont="1" applyAlignment="1">
      <alignment horizontal="left" vertical="center"/>
      <protection/>
    </xf>
    <xf numFmtId="189" fontId="2" fillId="0" borderId="0" xfId="88" applyNumberFormat="1" applyFont="1" applyAlignment="1">
      <alignment horizontal="center" vertical="center"/>
    </xf>
    <xf numFmtId="0" fontId="64" fillId="0" borderId="0" xfId="88" applyFont="1">
      <alignment vertical="center"/>
    </xf>
    <xf numFmtId="0" fontId="28" fillId="0" borderId="76" xfId="88" applyFont="1" applyBorder="1">
      <alignment vertical="center"/>
    </xf>
    <xf numFmtId="0" fontId="54" fillId="0" borderId="0" xfId="0" applyFont="1" applyAlignment="1">
      <alignment horizontal="right"/>
    </xf>
    <xf numFmtId="49" fontId="2" fillId="0" borderId="0" xfId="88" applyNumberFormat="1" applyFont="1">
      <alignment vertical="center"/>
    </xf>
    <xf numFmtId="0" fontId="65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56" fontId="2" fillId="0" borderId="0" xfId="88" applyNumberFormat="1" applyFo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6" fillId="0" borderId="64" xfId="91" applyFont="1" applyBorder="1">
      <alignment vertical="center"/>
      <protection/>
    </xf>
    <xf numFmtId="0" fontId="37" fillId="0" borderId="77" xfId="91" applyFont="1" applyBorder="1">
      <alignment vertical="center"/>
      <protection/>
    </xf>
    <xf numFmtId="0" fontId="37" fillId="0" borderId="78" xfId="91" applyFont="1" applyBorder="1">
      <alignment vertical="center"/>
      <protection/>
    </xf>
    <xf numFmtId="0" fontId="37" fillId="0" borderId="79" xfId="91" applyFont="1" applyBorder="1">
      <alignment vertical="center"/>
      <protection/>
    </xf>
    <xf numFmtId="0" fontId="66" fillId="0" borderId="80" xfId="91" applyFont="1" applyBorder="1">
      <alignment vertical="center"/>
      <protection/>
    </xf>
    <xf numFmtId="0" fontId="37" fillId="0" borderId="79" xfId="91" applyFont="1" applyBorder="1" applyAlignment="1">
      <alignment horizontal="left" vertical="center"/>
      <protection/>
    </xf>
    <xf numFmtId="0" fontId="12" fillId="0" borderId="80" xfId="91" applyFont="1" applyBorder="1">
      <alignment vertical="center"/>
      <protection/>
    </xf>
    <xf numFmtId="0" fontId="37" fillId="0" borderId="0" xfId="91" applyFont="1" applyBorder="1">
      <alignment vertical="center"/>
      <protection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69" xfId="0" applyBorder="1" applyAlignment="1">
      <alignment vertical="center"/>
    </xf>
    <xf numFmtId="0" fontId="0" fillId="0" borderId="71" xfId="0" applyBorder="1" applyAlignment="1">
      <alignment vertical="center"/>
    </xf>
    <xf numFmtId="0" fontId="2" fillId="0" borderId="71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7" fillId="0" borderId="83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7" xfId="0" applyFont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71" xfId="0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70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89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67" fillId="0" borderId="64" xfId="91" applyFont="1" applyBorder="1">
      <alignment vertical="center"/>
      <protection/>
    </xf>
    <xf numFmtId="0" fontId="67" fillId="0" borderId="79" xfId="91" applyFont="1" applyBorder="1" applyAlignment="1">
      <alignment horizontal="left" vertical="center"/>
      <protection/>
    </xf>
    <xf numFmtId="0" fontId="67" fillId="0" borderId="65" xfId="91" applyFont="1" applyBorder="1">
      <alignment vertical="center"/>
      <protection/>
    </xf>
    <xf numFmtId="0" fontId="67" fillId="0" borderId="80" xfId="91" applyFont="1" applyBorder="1">
      <alignment vertic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5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horizontal="right"/>
    </xf>
    <xf numFmtId="0" fontId="58" fillId="0" borderId="12" xfId="0" applyFont="1" applyBorder="1" applyAlignment="1">
      <alignment horizontal="right"/>
    </xf>
    <xf numFmtId="0" fontId="58" fillId="0" borderId="19" xfId="0" applyFont="1" applyBorder="1" applyAlignment="1">
      <alignment horizontal="right"/>
    </xf>
    <xf numFmtId="0" fontId="58" fillId="0" borderId="20" xfId="0" applyFont="1" applyBorder="1" applyAlignment="1">
      <alignment horizontal="right"/>
    </xf>
    <xf numFmtId="0" fontId="58" fillId="0" borderId="71" xfId="0" applyFont="1" applyBorder="1" applyAlignment="1">
      <alignment horizontal="right"/>
    </xf>
    <xf numFmtId="0" fontId="58" fillId="0" borderId="84" xfId="0" applyFont="1" applyBorder="1" applyAlignment="1">
      <alignment horizontal="right"/>
    </xf>
    <xf numFmtId="0" fontId="2" fillId="0" borderId="0" xfId="0" applyFont="1" applyBorder="1" applyAlignment="1" quotePrefix="1">
      <alignment horizontal="center" vertical="center"/>
    </xf>
    <xf numFmtId="56" fontId="2" fillId="0" borderId="0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right" vertical="center"/>
    </xf>
    <xf numFmtId="56" fontId="2" fillId="0" borderId="0" xfId="0" applyNumberFormat="1" applyFont="1" applyBorder="1" applyAlignment="1" quotePrefix="1">
      <alignment horizontal="right" vertical="center"/>
    </xf>
    <xf numFmtId="0" fontId="55" fillId="0" borderId="6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8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9" fillId="0" borderId="0" xfId="0" applyFont="1" applyAlignment="1" quotePrefix="1">
      <alignment horizontal="right" vertical="center"/>
    </xf>
    <xf numFmtId="0" fontId="2" fillId="0" borderId="71" xfId="0" applyFont="1" applyBorder="1" applyAlignment="1">
      <alignment horizontal="center" vertical="center"/>
    </xf>
    <xf numFmtId="0" fontId="58" fillId="0" borderId="90" xfId="0" applyFont="1" applyBorder="1" applyAlignment="1">
      <alignment horizontal="right"/>
    </xf>
    <xf numFmtId="0" fontId="58" fillId="0" borderId="91" xfId="0" applyFont="1" applyBorder="1" applyAlignment="1">
      <alignment horizontal="right"/>
    </xf>
    <xf numFmtId="0" fontId="58" fillId="0" borderId="26" xfId="0" applyFont="1" applyBorder="1" applyAlignment="1">
      <alignment horizontal="right"/>
    </xf>
    <xf numFmtId="0" fontId="58" fillId="0" borderId="92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56" fontId="2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0" fontId="58" fillId="0" borderId="0" xfId="0" applyFont="1" applyAlignment="1">
      <alignment horizontal="left"/>
    </xf>
    <xf numFmtId="0" fontId="58" fillId="0" borderId="22" xfId="0" applyFont="1" applyBorder="1" applyAlignment="1">
      <alignment horizontal="left"/>
    </xf>
    <xf numFmtId="0" fontId="58" fillId="0" borderId="26" xfId="0" applyFont="1" applyBorder="1" applyAlignment="1">
      <alignment horizontal="left"/>
    </xf>
    <xf numFmtId="0" fontId="58" fillId="0" borderId="93" xfId="0" applyFont="1" applyBorder="1" applyAlignment="1">
      <alignment horizontal="left"/>
    </xf>
    <xf numFmtId="0" fontId="7" fillId="0" borderId="7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89" xfId="0" applyFont="1" applyBorder="1" applyAlignment="1">
      <alignment horizontal="right" vertical="center"/>
    </xf>
    <xf numFmtId="0" fontId="67" fillId="0" borderId="0" xfId="0" applyFont="1" applyAlignment="1" quotePrefix="1">
      <alignment horizontal="left" vertical="center"/>
    </xf>
    <xf numFmtId="0" fontId="67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6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56" fontId="2" fillId="0" borderId="0" xfId="0" applyNumberFormat="1" applyFont="1" applyBorder="1" applyAlignment="1" quotePrefix="1">
      <alignment horizontal="left" vertical="center"/>
    </xf>
    <xf numFmtId="0" fontId="0" fillId="0" borderId="20" xfId="0" applyBorder="1" applyAlignment="1">
      <alignment horizontal="center" vertical="center"/>
    </xf>
    <xf numFmtId="0" fontId="69" fillId="0" borderId="17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69" fillId="0" borderId="12" xfId="0" applyFont="1" applyBorder="1" applyAlignment="1">
      <alignment horizontal="left"/>
    </xf>
    <xf numFmtId="0" fontId="69" fillId="0" borderId="18" xfId="0" applyFont="1" applyBorder="1" applyAlignment="1">
      <alignment horizontal="left"/>
    </xf>
    <xf numFmtId="0" fontId="69" fillId="0" borderId="19" xfId="0" applyFont="1" applyBorder="1" applyAlignment="1">
      <alignment horizontal="left"/>
    </xf>
    <xf numFmtId="0" fontId="69" fillId="0" borderId="2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5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5" fillId="0" borderId="19" xfId="0" applyFont="1" applyBorder="1" applyAlignment="1">
      <alignment horizontal="left"/>
    </xf>
    <xf numFmtId="0" fontId="58" fillId="0" borderId="18" xfId="0" applyFont="1" applyBorder="1" applyAlignment="1">
      <alignment horizontal="left"/>
    </xf>
    <xf numFmtId="0" fontId="58" fillId="0" borderId="19" xfId="0" applyFont="1" applyBorder="1" applyAlignment="1">
      <alignment horizontal="left"/>
    </xf>
    <xf numFmtId="0" fontId="10" fillId="0" borderId="94" xfId="94" applyFont="1" applyBorder="1" applyAlignment="1">
      <alignment horizontal="center" vertical="center"/>
      <protection/>
    </xf>
    <xf numFmtId="0" fontId="10" fillId="0" borderId="95" xfId="94" applyFont="1" applyBorder="1" applyAlignment="1">
      <alignment horizontal="center" vertical="center"/>
      <protection/>
    </xf>
    <xf numFmtId="0" fontId="28" fillId="0" borderId="0" xfId="85" applyFont="1" applyBorder="1" applyAlignment="1">
      <alignment horizontal="center" vertical="center"/>
      <protection/>
    </xf>
    <xf numFmtId="0" fontId="28" fillId="0" borderId="26" xfId="85" applyFont="1" applyBorder="1" applyAlignment="1">
      <alignment horizontal="center" vertical="center"/>
      <protection/>
    </xf>
    <xf numFmtId="0" fontId="28" fillId="0" borderId="36" xfId="85" applyFont="1" applyBorder="1" applyAlignment="1">
      <alignment horizontal="center" vertical="center"/>
      <protection/>
    </xf>
    <xf numFmtId="0" fontId="28" fillId="0" borderId="96" xfId="85" applyFont="1" applyBorder="1" applyAlignment="1">
      <alignment horizontal="center" vertical="center"/>
      <protection/>
    </xf>
    <xf numFmtId="0" fontId="28" fillId="0" borderId="35" xfId="85" applyFont="1" applyBorder="1" applyAlignment="1">
      <alignment horizontal="center" vertical="center"/>
      <protection/>
    </xf>
    <xf numFmtId="0" fontId="28" fillId="0" borderId="97" xfId="85" applyFont="1" applyBorder="1" applyAlignment="1">
      <alignment horizontal="center" vertical="center"/>
      <protection/>
    </xf>
    <xf numFmtId="0" fontId="28" fillId="0" borderId="31" xfId="85" applyFont="1" applyBorder="1" applyAlignment="1">
      <alignment horizontal="center" vertical="center"/>
      <protection/>
    </xf>
    <xf numFmtId="0" fontId="28" fillId="0" borderId="98" xfId="85" applyFont="1" applyBorder="1" applyAlignment="1">
      <alignment horizontal="center" vertical="center"/>
      <protection/>
    </xf>
    <xf numFmtId="0" fontId="28" fillId="0" borderId="32" xfId="85" applyFont="1" applyBorder="1" applyAlignment="1">
      <alignment horizontal="center" vertical="center"/>
      <protection/>
    </xf>
    <xf numFmtId="0" fontId="10" fillId="0" borderId="99" xfId="94" applyFont="1" applyBorder="1" applyAlignment="1">
      <alignment horizontal="center" vertical="center"/>
      <protection/>
    </xf>
    <xf numFmtId="0" fontId="10" fillId="0" borderId="100" xfId="94" applyFont="1" applyBorder="1" applyAlignment="1">
      <alignment horizontal="center" vertical="center"/>
      <protection/>
    </xf>
    <xf numFmtId="0" fontId="10" fillId="0" borderId="101" xfId="94" applyFont="1" applyBorder="1" applyAlignment="1">
      <alignment horizontal="center" vertical="center"/>
      <protection/>
    </xf>
    <xf numFmtId="0" fontId="10" fillId="0" borderId="102" xfId="94" applyFont="1" applyBorder="1" applyAlignment="1">
      <alignment horizontal="center" vertical="center"/>
      <protection/>
    </xf>
    <xf numFmtId="0" fontId="10" fillId="0" borderId="103" xfId="94" applyFont="1" applyBorder="1" applyAlignment="1">
      <alignment horizontal="center" vertical="center"/>
      <protection/>
    </xf>
    <xf numFmtId="0" fontId="10" fillId="0" borderId="104" xfId="94" applyFont="1" applyBorder="1" applyAlignment="1">
      <alignment horizontal="center" vertical="center"/>
      <protection/>
    </xf>
    <xf numFmtId="0" fontId="10" fillId="0" borderId="105" xfId="94" applyFont="1" applyBorder="1" applyAlignment="1">
      <alignment horizontal="center" vertical="center"/>
      <protection/>
    </xf>
    <xf numFmtId="0" fontId="10" fillId="0" borderId="106" xfId="94" applyFont="1" applyBorder="1" applyAlignment="1">
      <alignment horizontal="center" vertical="center"/>
      <protection/>
    </xf>
    <xf numFmtId="0" fontId="10" fillId="0" borderId="107" xfId="94" applyFont="1" applyBorder="1" applyAlignment="1">
      <alignment horizontal="center" vertical="center"/>
      <protection/>
    </xf>
    <xf numFmtId="0" fontId="10" fillId="0" borderId="108" xfId="94" applyFont="1" applyBorder="1" applyAlignment="1">
      <alignment horizontal="center" vertical="center"/>
      <protection/>
    </xf>
    <xf numFmtId="0" fontId="28" fillId="0" borderId="109" xfId="85" applyFont="1" applyBorder="1" applyAlignment="1">
      <alignment horizontal="center" vertical="center"/>
      <protection/>
    </xf>
    <xf numFmtId="0" fontId="28" fillId="0" borderId="110" xfId="85" applyFont="1" applyBorder="1" applyAlignment="1">
      <alignment horizontal="center" vertical="center"/>
      <protection/>
    </xf>
    <xf numFmtId="0" fontId="28" fillId="0" borderId="111" xfId="85" applyFont="1" applyBorder="1" applyAlignment="1">
      <alignment horizontal="center" vertical="center"/>
      <protection/>
    </xf>
    <xf numFmtId="0" fontId="10" fillId="0" borderId="112" xfId="94" applyFont="1" applyBorder="1" applyAlignment="1">
      <alignment horizontal="center" vertical="center"/>
      <protection/>
    </xf>
    <xf numFmtId="0" fontId="10" fillId="0" borderId="113" xfId="94" applyFont="1" applyBorder="1" applyAlignment="1">
      <alignment horizontal="center" vertical="center"/>
      <protection/>
    </xf>
    <xf numFmtId="0" fontId="10" fillId="0" borderId="114" xfId="94" applyFont="1" applyBorder="1" applyAlignment="1">
      <alignment horizontal="center" vertical="center"/>
      <protection/>
    </xf>
    <xf numFmtId="0" fontId="10" fillId="0" borderId="115" xfId="94" applyFont="1" applyBorder="1" applyAlignment="1">
      <alignment horizontal="center" vertical="center"/>
      <protection/>
    </xf>
    <xf numFmtId="0" fontId="10" fillId="0" borderId="116" xfId="94" applyFont="1" applyBorder="1" applyAlignment="1">
      <alignment horizontal="center" vertical="center"/>
      <protection/>
    </xf>
    <xf numFmtId="0" fontId="10" fillId="0" borderId="117" xfId="94" applyFont="1" applyBorder="1" applyAlignment="1">
      <alignment horizontal="center" vertical="center"/>
      <protection/>
    </xf>
    <xf numFmtId="0" fontId="10" fillId="0" borderId="118" xfId="94" applyFont="1" applyBorder="1" applyAlignment="1">
      <alignment horizontal="center" vertical="center"/>
      <protection/>
    </xf>
    <xf numFmtId="0" fontId="10" fillId="0" borderId="119" xfId="94" applyFont="1" applyBorder="1" applyAlignment="1">
      <alignment horizontal="center" vertical="center"/>
      <protection/>
    </xf>
    <xf numFmtId="0" fontId="10" fillId="0" borderId="120" xfId="94" applyFont="1" applyBorder="1" applyAlignment="1">
      <alignment horizontal="center" vertical="center"/>
      <protection/>
    </xf>
    <xf numFmtId="0" fontId="10" fillId="0" borderId="121" xfId="94" applyFont="1" applyBorder="1" applyAlignment="1">
      <alignment horizontal="center" vertical="center"/>
      <protection/>
    </xf>
    <xf numFmtId="0" fontId="10" fillId="0" borderId="122" xfId="94" applyFont="1" applyBorder="1" applyAlignment="1">
      <alignment horizontal="center" vertical="center"/>
      <protection/>
    </xf>
    <xf numFmtId="0" fontId="10" fillId="0" borderId="123" xfId="94" applyFont="1" applyBorder="1" applyAlignment="1">
      <alignment horizontal="center" vertical="center"/>
      <protection/>
    </xf>
    <xf numFmtId="0" fontId="10" fillId="0" borderId="124" xfId="94" applyFont="1" applyBorder="1" applyAlignment="1">
      <alignment horizontal="center" vertical="center"/>
      <protection/>
    </xf>
    <xf numFmtId="0" fontId="10" fillId="0" borderId="125" xfId="94" applyFont="1" applyBorder="1" applyAlignment="1">
      <alignment horizontal="center" vertical="center"/>
      <protection/>
    </xf>
    <xf numFmtId="0" fontId="10" fillId="0" borderId="126" xfId="94" applyFont="1" applyBorder="1" applyAlignment="1">
      <alignment horizontal="center" vertical="center"/>
      <protection/>
    </xf>
    <xf numFmtId="0" fontId="28" fillId="0" borderId="30" xfId="85" applyFont="1" applyBorder="1" applyAlignment="1">
      <alignment horizontal="center" vertical="center"/>
      <protection/>
    </xf>
    <xf numFmtId="0" fontId="28" fillId="0" borderId="27" xfId="85" applyFont="1" applyBorder="1" applyAlignment="1">
      <alignment horizontal="center" vertical="center"/>
      <protection/>
    </xf>
    <xf numFmtId="0" fontId="10" fillId="0" borderId="127" xfId="94" applyFont="1" applyBorder="1" applyAlignment="1">
      <alignment horizontal="center" vertical="center"/>
      <protection/>
    </xf>
    <xf numFmtId="0" fontId="10" fillId="0" borderId="128" xfId="94" applyFont="1" applyBorder="1" applyAlignment="1">
      <alignment horizontal="center" vertical="center"/>
      <protection/>
    </xf>
    <xf numFmtId="0" fontId="38" fillId="0" borderId="0" xfId="85" applyFont="1" applyAlignment="1">
      <alignment horizontal="center" vertical="center"/>
      <protection/>
    </xf>
    <xf numFmtId="0" fontId="33" fillId="0" borderId="0" xfId="85" applyFont="1" applyAlignment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9" fillId="0" borderId="26" xfId="91" applyFont="1" applyBorder="1" applyAlignment="1">
      <alignment horizontal="center" vertical="center"/>
      <protection/>
    </xf>
    <xf numFmtId="0" fontId="9" fillId="0" borderId="0" xfId="91" applyFont="1" applyAlignment="1">
      <alignment horizontal="left" vertical="center"/>
      <protection/>
    </xf>
    <xf numFmtId="0" fontId="70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0" fontId="43" fillId="0" borderId="0" xfId="0" applyNumberFormat="1" applyFont="1" applyAlignment="1">
      <alignment horizontal="center" vertical="center"/>
    </xf>
    <xf numFmtId="0" fontId="28" fillId="0" borderId="0" xfId="75" applyFont="1" applyAlignment="1">
      <alignment horizontal="left" vertical="center"/>
    </xf>
    <xf numFmtId="0" fontId="28" fillId="0" borderId="0" xfId="88" applyFont="1" applyAlignment="1">
      <alignment horizontal="left" vertical="center"/>
    </xf>
    <xf numFmtId="0" fontId="36" fillId="0" borderId="0" xfId="88" applyFont="1" applyAlignment="1">
      <alignment horizontal="left" vertical="center"/>
    </xf>
    <xf numFmtId="0" fontId="54" fillId="0" borderId="0" xfId="88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0" fontId="54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7" fillId="0" borderId="0" xfId="88" applyFont="1" applyAlignment="1">
      <alignment horizontal="center" vertical="center"/>
    </xf>
    <xf numFmtId="0" fontId="28" fillId="0" borderId="0" xfId="88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88" applyFont="1" applyAlignment="1">
      <alignment horizontal="center" vertical="center"/>
    </xf>
    <xf numFmtId="10" fontId="2" fillId="0" borderId="0" xfId="88" applyNumberFormat="1" applyFont="1" applyAlignment="1">
      <alignment horizontal="center" vertical="center"/>
    </xf>
    <xf numFmtId="0" fontId="2" fillId="0" borderId="0" xfId="73" applyFont="1" applyAlignment="1">
      <alignment horizontal="center" vertical="center"/>
      <protection/>
    </xf>
    <xf numFmtId="0" fontId="2" fillId="0" borderId="0" xfId="67" applyFont="1" applyAlignment="1">
      <alignment horizontal="center" vertical="center"/>
      <protection/>
    </xf>
    <xf numFmtId="0" fontId="71" fillId="0" borderId="0" xfId="0" applyFont="1" applyAlignment="1">
      <alignment horizontal="left" vertical="center"/>
    </xf>
    <xf numFmtId="49" fontId="2" fillId="0" borderId="0" xfId="88" applyNumberFormat="1" applyFont="1" applyAlignment="1">
      <alignment horizontal="center" vertical="center"/>
    </xf>
    <xf numFmtId="0" fontId="7" fillId="0" borderId="0" xfId="75" applyFont="1" applyAlignment="1">
      <alignment horizontal="center"/>
    </xf>
    <xf numFmtId="10" fontId="7" fillId="0" borderId="0" xfId="75" applyNumberFormat="1" applyFont="1" applyAlignment="1">
      <alignment horizontal="center"/>
    </xf>
    <xf numFmtId="0" fontId="2" fillId="0" borderId="0" xfId="88" applyFont="1" applyAlignment="1">
      <alignment horizontal="left" vertical="center"/>
    </xf>
    <xf numFmtId="189" fontId="2" fillId="0" borderId="0" xfId="88" applyNumberFormat="1" applyFont="1" applyAlignment="1">
      <alignment horizontal="center" vertical="center"/>
    </xf>
    <xf numFmtId="189" fontId="7" fillId="0" borderId="0" xfId="75" applyNumberFormat="1" applyFont="1" applyAlignment="1">
      <alignment horizontal="center"/>
    </xf>
    <xf numFmtId="0" fontId="58" fillId="0" borderId="69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8" fillId="0" borderId="129" xfId="0" applyFont="1" applyBorder="1" applyAlignment="1">
      <alignment horizontal="left"/>
    </xf>
    <xf numFmtId="0" fontId="58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 3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10" xfId="65"/>
    <cellStyle name="標準 10 2" xfId="66"/>
    <cellStyle name="標準 2" xfId="67"/>
    <cellStyle name="標準 2 2" xfId="68"/>
    <cellStyle name="標準 2 2 2" xfId="69"/>
    <cellStyle name="標準 2 2_登録ナンバー　2012.9.3" xfId="70"/>
    <cellStyle name="標準 2_2012ouzadraw" xfId="71"/>
    <cellStyle name="標準 3" xfId="72"/>
    <cellStyle name="標準 3 2" xfId="73"/>
    <cellStyle name="標準 3_登録ナンバー" xfId="74"/>
    <cellStyle name="標準 3_登録ナンバー 2" xfId="75"/>
    <cellStyle name="標準 3_登録ナンバー15.02.16" xfId="76"/>
    <cellStyle name="標準 4" xfId="77"/>
    <cellStyle name="標準 4 2" xfId="78"/>
    <cellStyle name="標準 5" xfId="79"/>
    <cellStyle name="標準 6" xfId="80"/>
    <cellStyle name="標準 6 2" xfId="81"/>
    <cellStyle name="標準 8" xfId="82"/>
    <cellStyle name="標準 9" xfId="83"/>
    <cellStyle name="標準 9 2" xfId="84"/>
    <cellStyle name="標準_2012supercupkekka" xfId="85"/>
    <cellStyle name="標準_Book2" xfId="86"/>
    <cellStyle name="標準_Book2 2" xfId="87"/>
    <cellStyle name="標準_Book2_登録ナンバー" xfId="88"/>
    <cellStyle name="標準_Sheet1" xfId="89"/>
    <cellStyle name="標準_Sheet1_登録ナンバー" xfId="90"/>
    <cellStyle name="標準_王座戦　歴代入賞チーム" xfId="91"/>
    <cellStyle name="標準_登録ナンバー" xfId="92"/>
    <cellStyle name="標準_登録ナンバー15.02.16" xfId="93"/>
    <cellStyle name="標準_要項　東近江カップ　2012" xfId="94"/>
    <cellStyle name="Followed Hyperlink" xfId="95"/>
    <cellStyle name="良い" xfId="96"/>
  </cellStyles>
  <dxfs count="7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419100</xdr:colOff>
      <xdr:row>25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8</xdr:col>
      <xdr:colOff>333375</xdr:colOff>
      <xdr:row>58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581977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8</xdr:col>
      <xdr:colOff>276225</xdr:colOff>
      <xdr:row>91</xdr:row>
      <xdr:rowOff>38100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315700"/>
          <a:ext cx="57626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8</xdr:col>
      <xdr:colOff>152400</xdr:colOff>
      <xdr:row>124</xdr:row>
      <xdr:rowOff>114300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145000"/>
          <a:ext cx="563880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8</xdr:col>
      <xdr:colOff>257175</xdr:colOff>
      <xdr:row>158</xdr:row>
      <xdr:rowOff>19050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802850"/>
          <a:ext cx="574357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559</xdr:row>
      <xdr:rowOff>114300</xdr:rowOff>
    </xdr:from>
    <xdr:to>
      <xdr:col>2</xdr:col>
      <xdr:colOff>133350</xdr:colOff>
      <xdr:row>559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066800" y="9929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446</xdr:row>
      <xdr:rowOff>114300</xdr:rowOff>
    </xdr:from>
    <xdr:to>
      <xdr:col>2</xdr:col>
      <xdr:colOff>133350</xdr:colOff>
      <xdr:row>446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066800" y="790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453</xdr:row>
      <xdr:rowOff>114300</xdr:rowOff>
    </xdr:from>
    <xdr:to>
      <xdr:col>2</xdr:col>
      <xdr:colOff>133350</xdr:colOff>
      <xdr:row>453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066800" y="806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4" name="Line 7"/>
        <xdr:cNvSpPr>
          <a:spLocks/>
        </xdr:cNvSpPr>
      </xdr:nvSpPr>
      <xdr:spPr>
        <a:xfrm flipH="1" flipV="1">
          <a:off x="1066800" y="8563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1066800" y="858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6" name="Line 7"/>
        <xdr:cNvSpPr>
          <a:spLocks/>
        </xdr:cNvSpPr>
      </xdr:nvSpPr>
      <xdr:spPr>
        <a:xfrm flipH="1" flipV="1">
          <a:off x="10668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10668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453</xdr:row>
      <xdr:rowOff>114300</xdr:rowOff>
    </xdr:from>
    <xdr:to>
      <xdr:col>2</xdr:col>
      <xdr:colOff>133350</xdr:colOff>
      <xdr:row>453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066800" y="806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9" name="Line 7"/>
        <xdr:cNvSpPr>
          <a:spLocks/>
        </xdr:cNvSpPr>
      </xdr:nvSpPr>
      <xdr:spPr>
        <a:xfrm flipH="1" flipV="1">
          <a:off x="1066800" y="8563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1066800" y="858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1" name="Line 7"/>
        <xdr:cNvSpPr>
          <a:spLocks/>
        </xdr:cNvSpPr>
      </xdr:nvSpPr>
      <xdr:spPr>
        <a:xfrm flipH="1" flipV="1">
          <a:off x="10668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10668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560</xdr:row>
      <xdr:rowOff>114300</xdr:rowOff>
    </xdr:from>
    <xdr:to>
      <xdr:col>2</xdr:col>
      <xdr:colOff>66675</xdr:colOff>
      <xdr:row>560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1066800" y="9946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447</xdr:row>
      <xdr:rowOff>114300</xdr:rowOff>
    </xdr:from>
    <xdr:to>
      <xdr:col>2</xdr:col>
      <xdr:colOff>66675</xdr:colOff>
      <xdr:row>447</xdr:row>
      <xdr:rowOff>114300</xdr:rowOff>
    </xdr:to>
    <xdr:sp>
      <xdr:nvSpPr>
        <xdr:cNvPr id="14" name="Line 8"/>
        <xdr:cNvSpPr>
          <a:spLocks/>
        </xdr:cNvSpPr>
      </xdr:nvSpPr>
      <xdr:spPr>
        <a:xfrm flipH="1">
          <a:off x="1066800" y="792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454</xdr:row>
      <xdr:rowOff>114300</xdr:rowOff>
    </xdr:from>
    <xdr:to>
      <xdr:col>2</xdr:col>
      <xdr:colOff>76200</xdr:colOff>
      <xdr:row>454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1066800" y="808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95250</xdr:rowOff>
    </xdr:from>
    <xdr:to>
      <xdr:col>2</xdr:col>
      <xdr:colOff>38100</xdr:colOff>
      <xdr:row>482</xdr:row>
      <xdr:rowOff>104775</xdr:rowOff>
    </xdr:to>
    <xdr:sp>
      <xdr:nvSpPr>
        <xdr:cNvPr id="16" name="Line 7"/>
        <xdr:cNvSpPr>
          <a:spLocks/>
        </xdr:cNvSpPr>
      </xdr:nvSpPr>
      <xdr:spPr>
        <a:xfrm flipH="1" flipV="1">
          <a:off x="1066800" y="85810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483</xdr:row>
      <xdr:rowOff>114300</xdr:rowOff>
    </xdr:from>
    <xdr:to>
      <xdr:col>2</xdr:col>
      <xdr:colOff>0</xdr:colOff>
      <xdr:row>483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1066800" y="860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8" name="Line 7"/>
        <xdr:cNvSpPr>
          <a:spLocks/>
        </xdr:cNvSpPr>
      </xdr:nvSpPr>
      <xdr:spPr>
        <a:xfrm flipH="1" flipV="1">
          <a:off x="1066800" y="3695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9" name="Line 8"/>
        <xdr:cNvSpPr>
          <a:spLocks/>
        </xdr:cNvSpPr>
      </xdr:nvSpPr>
      <xdr:spPr>
        <a:xfrm flipH="1">
          <a:off x="1066800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10668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21" name="Line 7"/>
        <xdr:cNvSpPr>
          <a:spLocks/>
        </xdr:cNvSpPr>
      </xdr:nvSpPr>
      <xdr:spPr>
        <a:xfrm flipH="1" flipV="1">
          <a:off x="10668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22" name="Line 8"/>
        <xdr:cNvSpPr>
          <a:spLocks/>
        </xdr:cNvSpPr>
      </xdr:nvSpPr>
      <xdr:spPr>
        <a:xfrm flipH="1">
          <a:off x="10668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147</xdr:row>
      <xdr:rowOff>95250</xdr:rowOff>
    </xdr:from>
    <xdr:to>
      <xdr:col>3</xdr:col>
      <xdr:colOff>28575</xdr:colOff>
      <xdr:row>147</xdr:row>
      <xdr:rowOff>104775</xdr:rowOff>
    </xdr:to>
    <xdr:sp>
      <xdr:nvSpPr>
        <xdr:cNvPr id="23" name="Line 7"/>
        <xdr:cNvSpPr>
          <a:spLocks/>
        </xdr:cNvSpPr>
      </xdr:nvSpPr>
      <xdr:spPr>
        <a:xfrm flipH="1" flipV="1">
          <a:off x="1066800" y="2529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24" name="Line 8"/>
        <xdr:cNvSpPr>
          <a:spLocks/>
        </xdr:cNvSpPr>
      </xdr:nvSpPr>
      <xdr:spPr>
        <a:xfrm flipH="1">
          <a:off x="10668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25" name="Line 8"/>
        <xdr:cNvSpPr>
          <a:spLocks/>
        </xdr:cNvSpPr>
      </xdr:nvSpPr>
      <xdr:spPr>
        <a:xfrm flipH="1">
          <a:off x="1066800" y="696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26" name="Line 8"/>
        <xdr:cNvSpPr>
          <a:spLocks/>
        </xdr:cNvSpPr>
      </xdr:nvSpPr>
      <xdr:spPr>
        <a:xfrm flipH="1">
          <a:off x="10668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27" name="Line 8"/>
        <xdr:cNvSpPr>
          <a:spLocks/>
        </xdr:cNvSpPr>
      </xdr:nvSpPr>
      <xdr:spPr>
        <a:xfrm flipH="1">
          <a:off x="1066800" y="696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28" name="Line 8"/>
        <xdr:cNvSpPr>
          <a:spLocks/>
        </xdr:cNvSpPr>
      </xdr:nvSpPr>
      <xdr:spPr>
        <a:xfrm flipH="1">
          <a:off x="10668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333</xdr:row>
      <xdr:rowOff>114300</xdr:rowOff>
    </xdr:from>
    <xdr:to>
      <xdr:col>2</xdr:col>
      <xdr:colOff>76200</xdr:colOff>
      <xdr:row>333</xdr:row>
      <xdr:rowOff>114300</xdr:rowOff>
    </xdr:to>
    <xdr:sp>
      <xdr:nvSpPr>
        <xdr:cNvPr id="29" name="Line 8"/>
        <xdr:cNvSpPr>
          <a:spLocks/>
        </xdr:cNvSpPr>
      </xdr:nvSpPr>
      <xdr:spPr>
        <a:xfrm flipH="1">
          <a:off x="1066800" y="5729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>
      <xdr:nvSpPr>
        <xdr:cNvPr id="30" name="Line 7"/>
        <xdr:cNvSpPr>
          <a:spLocks/>
        </xdr:cNvSpPr>
      </xdr:nvSpPr>
      <xdr:spPr>
        <a:xfrm flipH="1" flipV="1">
          <a:off x="1066800" y="62188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>
      <xdr:nvSpPr>
        <xdr:cNvPr id="31" name="Line 8"/>
        <xdr:cNvSpPr>
          <a:spLocks/>
        </xdr:cNvSpPr>
      </xdr:nvSpPr>
      <xdr:spPr>
        <a:xfrm flipH="1">
          <a:off x="1066800" y="623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32" name="Line 8"/>
        <xdr:cNvSpPr>
          <a:spLocks/>
        </xdr:cNvSpPr>
      </xdr:nvSpPr>
      <xdr:spPr>
        <a:xfrm flipH="1">
          <a:off x="10668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33" name="Line 7"/>
        <xdr:cNvSpPr>
          <a:spLocks/>
        </xdr:cNvSpPr>
      </xdr:nvSpPr>
      <xdr:spPr>
        <a:xfrm flipH="1" flipV="1">
          <a:off x="10668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34" name="Line 8"/>
        <xdr:cNvSpPr>
          <a:spLocks/>
        </xdr:cNvSpPr>
      </xdr:nvSpPr>
      <xdr:spPr>
        <a:xfrm flipH="1">
          <a:off x="10668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35" name="Line 8"/>
        <xdr:cNvSpPr>
          <a:spLocks/>
        </xdr:cNvSpPr>
      </xdr:nvSpPr>
      <xdr:spPr>
        <a:xfrm flipH="1">
          <a:off x="10668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36" name="Line 8"/>
        <xdr:cNvSpPr>
          <a:spLocks/>
        </xdr:cNvSpPr>
      </xdr:nvSpPr>
      <xdr:spPr>
        <a:xfrm flipH="1">
          <a:off x="10668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37" name="Line 7"/>
        <xdr:cNvSpPr>
          <a:spLocks/>
        </xdr:cNvSpPr>
      </xdr:nvSpPr>
      <xdr:spPr>
        <a:xfrm flipH="1" flipV="1">
          <a:off x="10668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38" name="Line 8"/>
        <xdr:cNvSpPr>
          <a:spLocks/>
        </xdr:cNvSpPr>
      </xdr:nvSpPr>
      <xdr:spPr>
        <a:xfrm flipH="1">
          <a:off x="10668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147</xdr:row>
      <xdr:rowOff>95250</xdr:rowOff>
    </xdr:from>
    <xdr:to>
      <xdr:col>3</xdr:col>
      <xdr:colOff>28575</xdr:colOff>
      <xdr:row>147</xdr:row>
      <xdr:rowOff>104775</xdr:rowOff>
    </xdr:to>
    <xdr:sp>
      <xdr:nvSpPr>
        <xdr:cNvPr id="39" name="Line 7"/>
        <xdr:cNvSpPr>
          <a:spLocks/>
        </xdr:cNvSpPr>
      </xdr:nvSpPr>
      <xdr:spPr>
        <a:xfrm flipH="1" flipV="1">
          <a:off x="1066800" y="2529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40" name="Line 8"/>
        <xdr:cNvSpPr>
          <a:spLocks/>
        </xdr:cNvSpPr>
      </xdr:nvSpPr>
      <xdr:spPr>
        <a:xfrm flipH="1">
          <a:off x="10668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41" name="Line 8"/>
        <xdr:cNvSpPr>
          <a:spLocks/>
        </xdr:cNvSpPr>
      </xdr:nvSpPr>
      <xdr:spPr>
        <a:xfrm flipH="1">
          <a:off x="1066800" y="696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42" name="Line 8"/>
        <xdr:cNvSpPr>
          <a:spLocks/>
        </xdr:cNvSpPr>
      </xdr:nvSpPr>
      <xdr:spPr>
        <a:xfrm flipH="1">
          <a:off x="10668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43" name="Line 8"/>
        <xdr:cNvSpPr>
          <a:spLocks/>
        </xdr:cNvSpPr>
      </xdr:nvSpPr>
      <xdr:spPr>
        <a:xfrm flipH="1">
          <a:off x="1066800" y="696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44" name="Line 8"/>
        <xdr:cNvSpPr>
          <a:spLocks/>
        </xdr:cNvSpPr>
      </xdr:nvSpPr>
      <xdr:spPr>
        <a:xfrm flipH="1">
          <a:off x="10668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333</xdr:row>
      <xdr:rowOff>114300</xdr:rowOff>
    </xdr:from>
    <xdr:to>
      <xdr:col>2</xdr:col>
      <xdr:colOff>76200</xdr:colOff>
      <xdr:row>333</xdr:row>
      <xdr:rowOff>114300</xdr:rowOff>
    </xdr:to>
    <xdr:sp>
      <xdr:nvSpPr>
        <xdr:cNvPr id="45" name="Line 8"/>
        <xdr:cNvSpPr>
          <a:spLocks/>
        </xdr:cNvSpPr>
      </xdr:nvSpPr>
      <xdr:spPr>
        <a:xfrm flipH="1">
          <a:off x="1066800" y="5729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>
      <xdr:nvSpPr>
        <xdr:cNvPr id="46" name="Line 7"/>
        <xdr:cNvSpPr>
          <a:spLocks/>
        </xdr:cNvSpPr>
      </xdr:nvSpPr>
      <xdr:spPr>
        <a:xfrm flipH="1" flipV="1">
          <a:off x="1066800" y="62188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>
      <xdr:nvSpPr>
        <xdr:cNvPr id="47" name="Line 8"/>
        <xdr:cNvSpPr>
          <a:spLocks/>
        </xdr:cNvSpPr>
      </xdr:nvSpPr>
      <xdr:spPr>
        <a:xfrm flipH="1">
          <a:off x="1066800" y="623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48" name="Line 8"/>
        <xdr:cNvSpPr>
          <a:spLocks/>
        </xdr:cNvSpPr>
      </xdr:nvSpPr>
      <xdr:spPr>
        <a:xfrm flipH="1">
          <a:off x="10668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49" name="Line 7"/>
        <xdr:cNvSpPr>
          <a:spLocks/>
        </xdr:cNvSpPr>
      </xdr:nvSpPr>
      <xdr:spPr>
        <a:xfrm flipH="1" flipV="1">
          <a:off x="10668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50" name="Line 8"/>
        <xdr:cNvSpPr>
          <a:spLocks/>
        </xdr:cNvSpPr>
      </xdr:nvSpPr>
      <xdr:spPr>
        <a:xfrm flipH="1">
          <a:off x="10668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51" name="Line 8"/>
        <xdr:cNvSpPr>
          <a:spLocks/>
        </xdr:cNvSpPr>
      </xdr:nvSpPr>
      <xdr:spPr>
        <a:xfrm flipH="1">
          <a:off x="10668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52" name="Line 8"/>
        <xdr:cNvSpPr>
          <a:spLocks/>
        </xdr:cNvSpPr>
      </xdr:nvSpPr>
      <xdr:spPr>
        <a:xfrm flipH="1">
          <a:off x="10668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53" name="Line 7"/>
        <xdr:cNvSpPr>
          <a:spLocks/>
        </xdr:cNvSpPr>
      </xdr:nvSpPr>
      <xdr:spPr>
        <a:xfrm flipH="1" flipV="1">
          <a:off x="10668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54" name="Line 8"/>
        <xdr:cNvSpPr>
          <a:spLocks/>
        </xdr:cNvSpPr>
      </xdr:nvSpPr>
      <xdr:spPr>
        <a:xfrm flipH="1">
          <a:off x="10668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147</xdr:row>
      <xdr:rowOff>95250</xdr:rowOff>
    </xdr:from>
    <xdr:to>
      <xdr:col>3</xdr:col>
      <xdr:colOff>28575</xdr:colOff>
      <xdr:row>147</xdr:row>
      <xdr:rowOff>104775</xdr:rowOff>
    </xdr:to>
    <xdr:sp>
      <xdr:nvSpPr>
        <xdr:cNvPr id="55" name="Line 7"/>
        <xdr:cNvSpPr>
          <a:spLocks/>
        </xdr:cNvSpPr>
      </xdr:nvSpPr>
      <xdr:spPr>
        <a:xfrm flipH="1" flipV="1">
          <a:off x="1066800" y="2529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56" name="Line 8"/>
        <xdr:cNvSpPr>
          <a:spLocks/>
        </xdr:cNvSpPr>
      </xdr:nvSpPr>
      <xdr:spPr>
        <a:xfrm flipH="1">
          <a:off x="10668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57" name="Line 8"/>
        <xdr:cNvSpPr>
          <a:spLocks/>
        </xdr:cNvSpPr>
      </xdr:nvSpPr>
      <xdr:spPr>
        <a:xfrm flipH="1">
          <a:off x="1066800" y="696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58" name="Line 8"/>
        <xdr:cNvSpPr>
          <a:spLocks/>
        </xdr:cNvSpPr>
      </xdr:nvSpPr>
      <xdr:spPr>
        <a:xfrm flipH="1">
          <a:off x="10668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>
      <xdr:nvSpPr>
        <xdr:cNvPr id="59" name="Line 8"/>
        <xdr:cNvSpPr>
          <a:spLocks/>
        </xdr:cNvSpPr>
      </xdr:nvSpPr>
      <xdr:spPr>
        <a:xfrm flipH="1">
          <a:off x="1066800" y="696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>
      <xdr:nvSpPr>
        <xdr:cNvPr id="60" name="Line 8"/>
        <xdr:cNvSpPr>
          <a:spLocks/>
        </xdr:cNvSpPr>
      </xdr:nvSpPr>
      <xdr:spPr>
        <a:xfrm flipH="1">
          <a:off x="1066800" y="586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333</xdr:row>
      <xdr:rowOff>114300</xdr:rowOff>
    </xdr:from>
    <xdr:to>
      <xdr:col>2</xdr:col>
      <xdr:colOff>76200</xdr:colOff>
      <xdr:row>333</xdr:row>
      <xdr:rowOff>114300</xdr:rowOff>
    </xdr:to>
    <xdr:sp>
      <xdr:nvSpPr>
        <xdr:cNvPr id="61" name="Line 8"/>
        <xdr:cNvSpPr>
          <a:spLocks/>
        </xdr:cNvSpPr>
      </xdr:nvSpPr>
      <xdr:spPr>
        <a:xfrm flipH="1">
          <a:off x="1066800" y="5729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>
      <xdr:nvSpPr>
        <xdr:cNvPr id="62" name="Line 7"/>
        <xdr:cNvSpPr>
          <a:spLocks/>
        </xdr:cNvSpPr>
      </xdr:nvSpPr>
      <xdr:spPr>
        <a:xfrm flipH="1" flipV="1">
          <a:off x="1066800" y="62188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>
      <xdr:nvSpPr>
        <xdr:cNvPr id="63" name="Line 8"/>
        <xdr:cNvSpPr>
          <a:spLocks/>
        </xdr:cNvSpPr>
      </xdr:nvSpPr>
      <xdr:spPr>
        <a:xfrm flipH="1">
          <a:off x="1066800" y="623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360</xdr:row>
      <xdr:rowOff>114300</xdr:rowOff>
    </xdr:from>
    <xdr:to>
      <xdr:col>2</xdr:col>
      <xdr:colOff>85725</xdr:colOff>
      <xdr:row>360</xdr:row>
      <xdr:rowOff>114300</xdr:rowOff>
    </xdr:to>
    <xdr:sp>
      <xdr:nvSpPr>
        <xdr:cNvPr id="64" name="Line 8"/>
        <xdr:cNvSpPr>
          <a:spLocks/>
        </xdr:cNvSpPr>
      </xdr:nvSpPr>
      <xdr:spPr>
        <a:xfrm flipH="1">
          <a:off x="1066800" y="6203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65" name="Line 7"/>
        <xdr:cNvSpPr>
          <a:spLocks/>
        </xdr:cNvSpPr>
      </xdr:nvSpPr>
      <xdr:spPr>
        <a:xfrm flipH="1" flipV="1">
          <a:off x="1066800" y="64569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66" name="Line 8"/>
        <xdr:cNvSpPr>
          <a:spLocks/>
        </xdr:cNvSpPr>
      </xdr:nvSpPr>
      <xdr:spPr>
        <a:xfrm flipH="1">
          <a:off x="1066800" y="647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67" name="Line 8"/>
        <xdr:cNvSpPr>
          <a:spLocks/>
        </xdr:cNvSpPr>
      </xdr:nvSpPr>
      <xdr:spPr>
        <a:xfrm flipH="1">
          <a:off x="1066800" y="254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G156"/>
  <sheetViews>
    <sheetView zoomScalePageLayoutView="0" workbookViewId="0" topLeftCell="A1">
      <selection activeCell="BS64" sqref="BS64"/>
    </sheetView>
  </sheetViews>
  <sheetFormatPr defaultColWidth="1.00390625" defaultRowHeight="6" customHeight="1"/>
  <sheetData>
    <row r="1" spans="1:96" ht="6" customHeight="1">
      <c r="A1" s="316" t="s">
        <v>1480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</row>
    <row r="2" spans="1:96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6"/>
      <c r="CO2" s="316"/>
      <c r="CP2" s="316"/>
      <c r="CQ2" s="316"/>
      <c r="CR2" s="316"/>
    </row>
    <row r="3" spans="1:96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</row>
    <row r="4" spans="1:96" ht="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</row>
    <row r="5" spans="1:96" ht="6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</row>
    <row r="6" spans="1:96" ht="6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</row>
    <row r="7" spans="1:96" ht="6" customHeight="1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</row>
    <row r="8" spans="1:96" ht="6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</row>
    <row r="9" spans="1:96" ht="6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</row>
    <row r="10" spans="1:96" ht="6" customHeight="1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</row>
    <row r="11" spans="38:86" ht="6" customHeight="1">
      <c r="AL11" s="321" t="s">
        <v>28</v>
      </c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</row>
    <row r="12" spans="4:86" ht="6" customHeight="1">
      <c r="D12" s="319" t="s">
        <v>24</v>
      </c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</row>
    <row r="13" spans="4:86" ht="6" customHeight="1"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</row>
    <row r="14" spans="4:86" ht="6" customHeight="1"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</row>
    <row r="15" spans="4:87" ht="6" customHeight="1"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L15" s="320" t="s">
        <v>1482</v>
      </c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</row>
    <row r="16" spans="4:87" ht="6" customHeight="1"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</row>
    <row r="17" spans="4:87" ht="6" customHeight="1"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</row>
    <row r="18" spans="4:87" ht="6" customHeight="1"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</row>
    <row r="19" spans="4:87" ht="6" customHeight="1"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</row>
    <row r="20" spans="4:87" ht="6" customHeight="1"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</row>
    <row r="21" spans="5:89" ht="6" customHeight="1">
      <c r="E21" s="321" t="s">
        <v>1479</v>
      </c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</row>
    <row r="22" spans="5:89" ht="6" customHeight="1"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</row>
    <row r="23" spans="5:89" ht="6" customHeight="1"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</row>
    <row r="24" spans="5:89" ht="6" customHeight="1"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</row>
    <row r="25" spans="1:18" ht="6" customHeight="1">
      <c r="A25" s="314" t="s">
        <v>1466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</row>
    <row r="26" spans="1:100" ht="6" customHeight="1">
      <c r="A26" s="314"/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CF26" s="307" t="s">
        <v>1469</v>
      </c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</row>
    <row r="27" spans="1:100" ht="6" customHeight="1">
      <c r="A27" s="314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CF27" s="307"/>
      <c r="CG27" s="307"/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</row>
    <row r="28" spans="1:100" ht="6" customHeight="1" thickBot="1">
      <c r="A28" s="314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269"/>
      <c r="T28" s="269"/>
      <c r="U28" s="269"/>
      <c r="V28" s="269"/>
      <c r="W28" s="269"/>
      <c r="X28" s="269"/>
      <c r="Y28" s="269"/>
      <c r="Z28" s="269"/>
      <c r="BX28" s="4"/>
      <c r="BY28" s="4"/>
      <c r="BZ28" s="4"/>
      <c r="CA28" s="4"/>
      <c r="CB28" s="4"/>
      <c r="CC28" s="4"/>
      <c r="CD28" s="4"/>
      <c r="CE28" s="4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</row>
    <row r="29" spans="1:100" ht="6" customHeight="1">
      <c r="A29" s="314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Z29" s="10"/>
      <c r="AA29" s="271"/>
      <c r="BW29" s="6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  <c r="CU29" s="307"/>
      <c r="CV29" s="307"/>
    </row>
    <row r="30" spans="1:100" ht="6" customHeight="1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Z30" s="10"/>
      <c r="AA30" s="271"/>
      <c r="BW30" s="6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07"/>
      <c r="CS30" s="307"/>
      <c r="CT30" s="307"/>
      <c r="CU30" s="307"/>
      <c r="CV30" s="307"/>
    </row>
    <row r="31" spans="1:100" ht="6" customHeight="1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Z31" s="10"/>
      <c r="AA31" s="271"/>
      <c r="BW31" s="6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</row>
    <row r="32" spans="1:100" ht="6" customHeight="1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Z32" s="10"/>
      <c r="AA32" s="271"/>
      <c r="BW32" s="6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</row>
    <row r="33" spans="26:100" ht="6" customHeight="1">
      <c r="Z33" s="10"/>
      <c r="AA33" s="271"/>
      <c r="BW33" s="6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</row>
    <row r="34" spans="26:75" ht="6" customHeight="1">
      <c r="Z34" s="10"/>
      <c r="AA34" s="271"/>
      <c r="BW34" s="6"/>
    </row>
    <row r="35" spans="26:75" ht="6" customHeight="1">
      <c r="Z35" s="10"/>
      <c r="AA35" s="271"/>
      <c r="BW35" s="6"/>
    </row>
    <row r="36" spans="26:75" ht="6" customHeight="1">
      <c r="Z36" s="10"/>
      <c r="AA36" s="271"/>
      <c r="BW36" s="6"/>
    </row>
    <row r="37" spans="26:75" ht="6" customHeight="1">
      <c r="Z37" s="10"/>
      <c r="AA37" s="271"/>
      <c r="BW37" s="6"/>
    </row>
    <row r="38" spans="26:75" ht="6" customHeight="1">
      <c r="Z38" s="10"/>
      <c r="AA38" s="271"/>
      <c r="BW38" s="6"/>
    </row>
    <row r="39" spans="26:75" ht="6" customHeight="1">
      <c r="Z39" s="10"/>
      <c r="AA39" s="271"/>
      <c r="BW39" s="6"/>
    </row>
    <row r="40" spans="26:75" ht="6" customHeight="1">
      <c r="Z40" s="10"/>
      <c r="AA40" s="27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BK40" s="311" t="s">
        <v>1499</v>
      </c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6"/>
    </row>
    <row r="41" spans="24:78" ht="6" customHeight="1">
      <c r="X41" s="307"/>
      <c r="Y41" s="307"/>
      <c r="Z41" s="311"/>
      <c r="AA41" s="27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6"/>
      <c r="BX41" s="286"/>
      <c r="BY41" s="266"/>
      <c r="BZ41" s="266"/>
    </row>
    <row r="42" spans="24:78" ht="6" customHeight="1" thickBot="1">
      <c r="X42" s="307"/>
      <c r="Y42" s="307"/>
      <c r="Z42" s="311"/>
      <c r="AA42" s="287"/>
      <c r="AB42" s="30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BI42" s="10"/>
      <c r="BJ42" s="30"/>
      <c r="BK42" s="333"/>
      <c r="BL42" s="333"/>
      <c r="BM42" s="333"/>
      <c r="BN42" s="333"/>
      <c r="BO42" s="333"/>
      <c r="BP42" s="333"/>
      <c r="BQ42" s="333"/>
      <c r="BR42" s="333"/>
      <c r="BS42" s="333"/>
      <c r="BT42" s="333"/>
      <c r="BU42" s="333"/>
      <c r="BV42" s="333"/>
      <c r="BW42" s="31"/>
      <c r="BX42" s="286"/>
      <c r="BY42" s="266"/>
      <c r="BZ42" s="266"/>
    </row>
    <row r="43" spans="24:78" ht="6" customHeight="1">
      <c r="X43" s="307"/>
      <c r="Y43" s="307"/>
      <c r="Z43" s="318"/>
      <c r="AM43" s="10"/>
      <c r="AN43" s="271"/>
      <c r="BI43" s="6"/>
      <c r="BN43" s="10"/>
      <c r="BO43" s="10"/>
      <c r="BW43" s="6"/>
      <c r="BX43" s="286"/>
      <c r="BY43" s="266"/>
      <c r="BZ43" s="266"/>
    </row>
    <row r="44" spans="24:78" ht="6" customHeight="1">
      <c r="X44" s="307"/>
      <c r="Y44" s="307"/>
      <c r="Z44" s="318"/>
      <c r="AB44" s="2">
        <f>COUNTIF(AD47:AK54,"⑥*")</f>
        <v>0</v>
      </c>
      <c r="AC44" s="312">
        <f>IF(AD50="","",IF(AB44=2,"②",IF(AB44=3,"③")))</f>
      </c>
      <c r="AD44" s="312"/>
      <c r="AE44" s="312"/>
      <c r="AF44" s="312" t="s">
        <v>36</v>
      </c>
      <c r="AG44" s="312"/>
      <c r="AH44" s="312"/>
      <c r="AI44" s="313">
        <f>IF(AD50="","",COUNTIF(AD47:AK54,"*6"))</f>
      </c>
      <c r="AJ44" s="313"/>
      <c r="AK44" s="313"/>
      <c r="AM44" s="10"/>
      <c r="AN44" s="271"/>
      <c r="BI44" s="6"/>
      <c r="BK44" s="2">
        <f>COUNTIF(BM47:BT54,"⑥*")</f>
        <v>0</v>
      </c>
      <c r="BL44" s="312">
        <v>2</v>
      </c>
      <c r="BM44" s="312"/>
      <c r="BN44" s="312"/>
      <c r="BO44" s="312" t="s">
        <v>36</v>
      </c>
      <c r="BP44" s="312"/>
      <c r="BQ44" s="312"/>
      <c r="BR44" s="313">
        <f>IF(BM50="","",COUNTIF(BM47:BT54,"*6"))</f>
        <v>1</v>
      </c>
      <c r="BS44" s="313"/>
      <c r="BT44" s="313"/>
      <c r="BU44" s="22"/>
      <c r="BW44" s="272"/>
      <c r="BX44" s="19"/>
      <c r="BY44" s="266"/>
      <c r="BZ44" s="266"/>
    </row>
    <row r="45" spans="26:75" ht="6" customHeight="1">
      <c r="Z45" s="6"/>
      <c r="AB45" s="2"/>
      <c r="AC45" s="312"/>
      <c r="AD45" s="312"/>
      <c r="AE45" s="312"/>
      <c r="AF45" s="312"/>
      <c r="AG45" s="312"/>
      <c r="AH45" s="312"/>
      <c r="AI45" s="313"/>
      <c r="AJ45" s="313"/>
      <c r="AK45" s="313"/>
      <c r="AM45" s="10"/>
      <c r="AN45" s="271"/>
      <c r="BI45" s="6"/>
      <c r="BK45" s="2"/>
      <c r="BL45" s="312"/>
      <c r="BM45" s="312"/>
      <c r="BN45" s="312"/>
      <c r="BO45" s="312"/>
      <c r="BP45" s="312"/>
      <c r="BQ45" s="312"/>
      <c r="BR45" s="313"/>
      <c r="BS45" s="313"/>
      <c r="BT45" s="313"/>
      <c r="BU45" s="22"/>
      <c r="BW45" s="272"/>
    </row>
    <row r="46" spans="26:75" ht="6" customHeight="1">
      <c r="Z46" s="6"/>
      <c r="AB46" s="26"/>
      <c r="AC46" s="312"/>
      <c r="AD46" s="312"/>
      <c r="AE46" s="312"/>
      <c r="AF46" s="312"/>
      <c r="AG46" s="312"/>
      <c r="AH46" s="312"/>
      <c r="AI46" s="313"/>
      <c r="AJ46" s="313"/>
      <c r="AK46" s="313"/>
      <c r="AM46" s="10"/>
      <c r="AN46" s="271"/>
      <c r="BI46" s="6"/>
      <c r="BK46" s="26"/>
      <c r="BL46" s="312"/>
      <c r="BM46" s="312"/>
      <c r="BN46" s="312"/>
      <c r="BO46" s="312"/>
      <c r="BP46" s="312"/>
      <c r="BQ46" s="312"/>
      <c r="BR46" s="313"/>
      <c r="BS46" s="313"/>
      <c r="BT46" s="313"/>
      <c r="BW46" s="272"/>
    </row>
    <row r="47" spans="26:75" ht="6" customHeight="1">
      <c r="Z47" s="6"/>
      <c r="AB47" s="305" t="s">
        <v>35</v>
      </c>
      <c r="AC47" s="305"/>
      <c r="AD47" s="306"/>
      <c r="AE47" s="307"/>
      <c r="AF47" s="307"/>
      <c r="AG47" s="307"/>
      <c r="AH47" s="307"/>
      <c r="AI47" s="307"/>
      <c r="AJ47" s="307"/>
      <c r="AK47" s="307"/>
      <c r="AM47" s="10"/>
      <c r="AN47" s="271"/>
      <c r="BI47" s="6"/>
      <c r="BK47" s="305" t="s">
        <v>35</v>
      </c>
      <c r="BL47" s="305"/>
      <c r="BM47" s="306" t="s">
        <v>1487</v>
      </c>
      <c r="BN47" s="307"/>
      <c r="BO47" s="307"/>
      <c r="BP47" s="307"/>
      <c r="BQ47" s="307"/>
      <c r="BR47" s="307"/>
      <c r="BS47" s="307"/>
      <c r="BT47" s="307"/>
      <c r="BW47" s="272"/>
    </row>
    <row r="48" spans="26:75" ht="6" customHeight="1">
      <c r="Z48" s="6"/>
      <c r="AB48" s="305"/>
      <c r="AC48" s="305"/>
      <c r="AD48" s="307"/>
      <c r="AE48" s="307"/>
      <c r="AF48" s="307"/>
      <c r="AG48" s="307"/>
      <c r="AH48" s="307"/>
      <c r="AI48" s="307"/>
      <c r="AJ48" s="307"/>
      <c r="AK48" s="307"/>
      <c r="AM48" s="10"/>
      <c r="AN48" s="271"/>
      <c r="BI48" s="6"/>
      <c r="BK48" s="305"/>
      <c r="BL48" s="305"/>
      <c r="BM48" s="307"/>
      <c r="BN48" s="307"/>
      <c r="BO48" s="307"/>
      <c r="BP48" s="307"/>
      <c r="BQ48" s="307"/>
      <c r="BR48" s="307"/>
      <c r="BS48" s="307"/>
      <c r="BT48" s="307"/>
      <c r="BW48" s="272"/>
    </row>
    <row r="49" spans="26:75" ht="6" customHeight="1">
      <c r="Z49" s="6"/>
      <c r="AB49" s="305"/>
      <c r="AC49" s="305"/>
      <c r="AD49" s="26"/>
      <c r="AE49" s="26"/>
      <c r="AF49" s="26"/>
      <c r="AG49" s="26"/>
      <c r="AH49" s="26"/>
      <c r="AI49" s="26"/>
      <c r="AJ49" s="26"/>
      <c r="AK49" s="26"/>
      <c r="AM49" s="10"/>
      <c r="AN49" s="271"/>
      <c r="BI49" s="6"/>
      <c r="BK49" s="305"/>
      <c r="BL49" s="305"/>
      <c r="BM49" s="26"/>
      <c r="BN49" s="26"/>
      <c r="BO49" s="26"/>
      <c r="BP49" s="26"/>
      <c r="BQ49" s="26"/>
      <c r="BR49" s="26"/>
      <c r="BS49" s="26"/>
      <c r="BT49" s="26"/>
      <c r="BW49" s="272"/>
    </row>
    <row r="50" spans="26:75" ht="6" customHeight="1">
      <c r="Z50" s="6"/>
      <c r="AB50" s="305"/>
      <c r="AC50" s="305"/>
      <c r="AD50" s="324"/>
      <c r="AE50" s="307"/>
      <c r="AF50" s="307"/>
      <c r="AG50" s="307"/>
      <c r="AH50" s="307"/>
      <c r="AI50" s="307"/>
      <c r="AJ50" s="307"/>
      <c r="AK50" s="307"/>
      <c r="AM50" s="10"/>
      <c r="AN50" s="271"/>
      <c r="BI50" s="6"/>
      <c r="BK50" s="305"/>
      <c r="BL50" s="305"/>
      <c r="BM50" s="306" t="s">
        <v>1488</v>
      </c>
      <c r="BN50" s="307"/>
      <c r="BO50" s="307"/>
      <c r="BP50" s="307"/>
      <c r="BQ50" s="307"/>
      <c r="BR50" s="307"/>
      <c r="BS50" s="307"/>
      <c r="BT50" s="307"/>
      <c r="BW50" s="272"/>
    </row>
    <row r="51" spans="26:75" ht="6" customHeight="1">
      <c r="Z51" s="6"/>
      <c r="AB51" s="305"/>
      <c r="AC51" s="305"/>
      <c r="AD51" s="307"/>
      <c r="AE51" s="307"/>
      <c r="AF51" s="307"/>
      <c r="AG51" s="307"/>
      <c r="AH51" s="307"/>
      <c r="AI51" s="307"/>
      <c r="AJ51" s="307"/>
      <c r="AK51" s="307"/>
      <c r="AM51" s="10"/>
      <c r="AN51" s="271"/>
      <c r="BI51" s="6"/>
      <c r="BK51" s="305"/>
      <c r="BL51" s="305"/>
      <c r="BM51" s="307"/>
      <c r="BN51" s="307"/>
      <c r="BO51" s="307"/>
      <c r="BP51" s="307"/>
      <c r="BQ51" s="307"/>
      <c r="BR51" s="307"/>
      <c r="BS51" s="307"/>
      <c r="BT51" s="307"/>
      <c r="BW51" s="272"/>
    </row>
    <row r="52" spans="26:75" ht="6" customHeight="1">
      <c r="Z52" s="6"/>
      <c r="AB52" s="305"/>
      <c r="AC52" s="305"/>
      <c r="AD52" s="26"/>
      <c r="AE52" s="26"/>
      <c r="AF52" s="26"/>
      <c r="AG52" s="26"/>
      <c r="AH52" s="26"/>
      <c r="AI52" s="26"/>
      <c r="AJ52" s="26"/>
      <c r="AK52" s="26"/>
      <c r="AM52" s="10"/>
      <c r="AN52" s="271"/>
      <c r="BI52" s="6"/>
      <c r="BK52" s="305"/>
      <c r="BL52" s="305"/>
      <c r="BM52" s="26"/>
      <c r="BN52" s="26"/>
      <c r="BO52" s="26"/>
      <c r="BP52" s="26"/>
      <c r="BQ52" s="26"/>
      <c r="BR52" s="26"/>
      <c r="BS52" s="26"/>
      <c r="BT52" s="26"/>
      <c r="BW52" s="272"/>
    </row>
    <row r="53" spans="26:75" ht="6" customHeight="1">
      <c r="Z53" s="6"/>
      <c r="AB53" s="305"/>
      <c r="AC53" s="305"/>
      <c r="AD53" s="307"/>
      <c r="AE53" s="307"/>
      <c r="AF53" s="307"/>
      <c r="AG53" s="307"/>
      <c r="AH53" s="307"/>
      <c r="AI53" s="307"/>
      <c r="AJ53" s="307"/>
      <c r="AK53" s="307"/>
      <c r="AM53" s="10"/>
      <c r="AN53" s="271"/>
      <c r="BI53" s="6"/>
      <c r="BK53" s="305"/>
      <c r="BL53" s="305"/>
      <c r="BM53" s="306" t="s">
        <v>1496</v>
      </c>
      <c r="BN53" s="307"/>
      <c r="BO53" s="307"/>
      <c r="BP53" s="307"/>
      <c r="BQ53" s="307"/>
      <c r="BR53" s="307"/>
      <c r="BS53" s="307"/>
      <c r="BT53" s="307"/>
      <c r="BW53" s="272"/>
    </row>
    <row r="54" spans="3:75" ht="6" customHeight="1">
      <c r="C54" s="307" t="s">
        <v>1465</v>
      </c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Z54" s="6"/>
      <c r="AB54" s="305"/>
      <c r="AC54" s="305"/>
      <c r="AD54" s="307"/>
      <c r="AE54" s="307"/>
      <c r="AF54" s="307"/>
      <c r="AG54" s="307"/>
      <c r="AH54" s="307"/>
      <c r="AI54" s="307"/>
      <c r="AJ54" s="307"/>
      <c r="AK54" s="307"/>
      <c r="AM54" s="10"/>
      <c r="AN54" s="271"/>
      <c r="BI54" s="6"/>
      <c r="BK54" s="305"/>
      <c r="BL54" s="305"/>
      <c r="BM54" s="307"/>
      <c r="BN54" s="307"/>
      <c r="BO54" s="307"/>
      <c r="BP54" s="307"/>
      <c r="BQ54" s="307"/>
      <c r="BR54" s="307"/>
      <c r="BS54" s="307"/>
      <c r="BT54" s="307"/>
      <c r="BW54" s="272"/>
    </row>
    <row r="55" spans="3:75" ht="6" customHeight="1"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Z55" s="6"/>
      <c r="AM55" s="10"/>
      <c r="AN55" s="271"/>
      <c r="AR55" s="323" t="s">
        <v>27</v>
      </c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I55" s="6"/>
      <c r="BW55" s="272"/>
    </row>
    <row r="56" spans="3:100" ht="6" customHeight="1"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Z56" s="6"/>
      <c r="AM56" s="10"/>
      <c r="AN56" s="271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I56" s="6"/>
      <c r="BW56" s="272"/>
      <c r="CH56" s="334" t="s">
        <v>1470</v>
      </c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  <c r="CU56" s="334"/>
      <c r="CV56" s="334"/>
    </row>
    <row r="57" spans="3:100" ht="6" customHeight="1" thickBot="1"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4"/>
      <c r="T57" s="4"/>
      <c r="U57" s="4"/>
      <c r="V57" s="4"/>
      <c r="W57" s="4"/>
      <c r="X57" s="4"/>
      <c r="Y57" s="4"/>
      <c r="Z57" s="7"/>
      <c r="AM57" s="10"/>
      <c r="AN57" s="271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I57" s="6"/>
      <c r="BW57" s="272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  <c r="CU57" s="334"/>
      <c r="CV57" s="334"/>
    </row>
    <row r="58" spans="3:100" ht="6" customHeight="1" thickBot="1"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AM58" s="10"/>
      <c r="AN58" s="271"/>
      <c r="AY58" s="2">
        <f>COUNTIF(BA61:BH68,"⑥*")</f>
        <v>0</v>
      </c>
      <c r="AZ58" s="312">
        <v>2</v>
      </c>
      <c r="BA58" s="312"/>
      <c r="BB58" s="312"/>
      <c r="BC58" s="312" t="s">
        <v>36</v>
      </c>
      <c r="BD58" s="312"/>
      <c r="BE58" s="312"/>
      <c r="BF58" s="313">
        <f>IF(BA64="","",COUNTIF(BA61:BH68,"*6"))</f>
        <v>1</v>
      </c>
      <c r="BG58" s="313"/>
      <c r="BH58" s="313"/>
      <c r="BI58" s="2">
        <f>COUNTIF(BA61:BH68,"⑥*")</f>
        <v>0</v>
      </c>
      <c r="BJ58" s="36"/>
      <c r="BW58" s="272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  <c r="CU58" s="334"/>
      <c r="CV58" s="334"/>
    </row>
    <row r="59" spans="3:100" ht="6" customHeight="1"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AM59" s="10"/>
      <c r="AN59" s="271"/>
      <c r="AY59" s="2"/>
      <c r="AZ59" s="312"/>
      <c r="BA59" s="312"/>
      <c r="BB59" s="312"/>
      <c r="BC59" s="312"/>
      <c r="BD59" s="312"/>
      <c r="BE59" s="312"/>
      <c r="BF59" s="313"/>
      <c r="BG59" s="313"/>
      <c r="BH59" s="313"/>
      <c r="BI59" s="6"/>
      <c r="CH59" s="334"/>
      <c r="CI59" s="334"/>
      <c r="CJ59" s="334"/>
      <c r="CK59" s="334"/>
      <c r="CL59" s="334"/>
      <c r="CM59" s="334"/>
      <c r="CN59" s="334"/>
      <c r="CO59" s="334"/>
      <c r="CP59" s="334"/>
      <c r="CQ59" s="334"/>
      <c r="CR59" s="334"/>
      <c r="CS59" s="334"/>
      <c r="CT59" s="334"/>
      <c r="CU59" s="334"/>
      <c r="CV59" s="334"/>
    </row>
    <row r="60" spans="3:100" ht="6" customHeight="1"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AM60" s="10"/>
      <c r="AN60" s="271"/>
      <c r="AX60" s="33"/>
      <c r="AY60" s="26"/>
      <c r="AZ60" s="312"/>
      <c r="BA60" s="312"/>
      <c r="BB60" s="312"/>
      <c r="BC60" s="312"/>
      <c r="BD60" s="312"/>
      <c r="BE60" s="312"/>
      <c r="BF60" s="313"/>
      <c r="BG60" s="313"/>
      <c r="BH60" s="313"/>
      <c r="BI60" s="6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  <c r="CU60" s="334"/>
      <c r="CV60" s="334"/>
    </row>
    <row r="61" spans="3:100" ht="6" customHeight="1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AM61" s="10"/>
      <c r="AN61" s="271"/>
      <c r="AX61" s="33"/>
      <c r="AY61" s="305" t="s">
        <v>35</v>
      </c>
      <c r="AZ61" s="305"/>
      <c r="BA61" s="306" t="s">
        <v>1487</v>
      </c>
      <c r="BB61" s="307"/>
      <c r="BC61" s="307"/>
      <c r="BD61" s="307"/>
      <c r="BE61" s="307"/>
      <c r="BF61" s="307"/>
      <c r="BG61" s="307"/>
      <c r="BH61" s="307"/>
      <c r="BI61" s="17"/>
      <c r="CH61" s="334"/>
      <c r="CI61" s="334"/>
      <c r="CJ61" s="334"/>
      <c r="CK61" s="334"/>
      <c r="CL61" s="334"/>
      <c r="CM61" s="334"/>
      <c r="CN61" s="334"/>
      <c r="CO61" s="334"/>
      <c r="CP61" s="334"/>
      <c r="CQ61" s="334"/>
      <c r="CR61" s="334"/>
      <c r="CS61" s="334"/>
      <c r="CT61" s="334"/>
      <c r="CU61" s="334"/>
      <c r="CV61" s="334"/>
    </row>
    <row r="62" spans="39:100" ht="6" customHeight="1">
      <c r="AM62" s="10"/>
      <c r="AN62" s="271"/>
      <c r="AX62" s="33"/>
      <c r="AY62" s="305"/>
      <c r="AZ62" s="305"/>
      <c r="BA62" s="307"/>
      <c r="BB62" s="307"/>
      <c r="BC62" s="307"/>
      <c r="BD62" s="307"/>
      <c r="BE62" s="307"/>
      <c r="BF62" s="307"/>
      <c r="BG62" s="307"/>
      <c r="BH62" s="307"/>
      <c r="BI62" s="17"/>
      <c r="CH62" s="334"/>
      <c r="CI62" s="334"/>
      <c r="CJ62" s="334"/>
      <c r="CK62" s="334"/>
      <c r="CL62" s="334"/>
      <c r="CM62" s="334"/>
      <c r="CN62" s="334"/>
      <c r="CO62" s="334"/>
      <c r="CP62" s="334"/>
      <c r="CQ62" s="334"/>
      <c r="CR62" s="334"/>
      <c r="CS62" s="334"/>
      <c r="CT62" s="334"/>
      <c r="CU62" s="334"/>
      <c r="CV62" s="334"/>
    </row>
    <row r="63" spans="39:61" ht="6" customHeight="1">
      <c r="AM63" s="10"/>
      <c r="AN63" s="271"/>
      <c r="AX63" s="33"/>
      <c r="AY63" s="305"/>
      <c r="AZ63" s="305"/>
      <c r="BA63" s="26"/>
      <c r="BB63" s="26"/>
      <c r="BC63" s="26"/>
      <c r="BD63" s="26"/>
      <c r="BE63" s="26"/>
      <c r="BF63" s="26"/>
      <c r="BG63" s="26"/>
      <c r="BH63" s="26"/>
      <c r="BI63" s="6"/>
    </row>
    <row r="64" spans="39:62" ht="6" customHeight="1">
      <c r="AM64" s="10"/>
      <c r="AN64" s="271"/>
      <c r="AX64" s="33"/>
      <c r="AY64" s="305"/>
      <c r="AZ64" s="305"/>
      <c r="BA64" s="306" t="s">
        <v>1496</v>
      </c>
      <c r="BB64" s="307"/>
      <c r="BC64" s="307"/>
      <c r="BD64" s="307"/>
      <c r="BE64" s="307"/>
      <c r="BF64" s="307"/>
      <c r="BG64" s="307"/>
      <c r="BH64" s="307"/>
      <c r="BI64" s="6"/>
      <c r="BJ64" s="10"/>
    </row>
    <row r="65" spans="39:62" ht="6" customHeight="1">
      <c r="AM65" s="10"/>
      <c r="AN65" s="271"/>
      <c r="AX65" s="33"/>
      <c r="AY65" s="305"/>
      <c r="AZ65" s="305"/>
      <c r="BA65" s="307"/>
      <c r="BB65" s="307"/>
      <c r="BC65" s="307"/>
      <c r="BD65" s="307"/>
      <c r="BE65" s="307"/>
      <c r="BF65" s="307"/>
      <c r="BG65" s="307"/>
      <c r="BH65" s="307"/>
      <c r="BI65" s="6"/>
      <c r="BJ65" s="10"/>
    </row>
    <row r="66" spans="39:62" ht="6" customHeight="1">
      <c r="AM66" s="10"/>
      <c r="AN66" s="271"/>
      <c r="AX66" s="33"/>
      <c r="AY66" s="305"/>
      <c r="AZ66" s="305"/>
      <c r="BA66" s="26"/>
      <c r="BB66" s="26"/>
      <c r="BC66" s="26"/>
      <c r="BD66" s="26"/>
      <c r="BE66" s="26"/>
      <c r="BF66" s="26"/>
      <c r="BG66" s="26"/>
      <c r="BH66" s="26"/>
      <c r="BI66" s="6"/>
      <c r="BJ66" s="12"/>
    </row>
    <row r="67" spans="39:62" ht="6" customHeight="1">
      <c r="AM67" s="10"/>
      <c r="AN67" s="271"/>
      <c r="AX67" s="33"/>
      <c r="AY67" s="305"/>
      <c r="AZ67" s="305"/>
      <c r="BA67" s="306" t="s">
        <v>1494</v>
      </c>
      <c r="BB67" s="307"/>
      <c r="BC67" s="307"/>
      <c r="BD67" s="307"/>
      <c r="BE67" s="307"/>
      <c r="BF67" s="307"/>
      <c r="BG67" s="307"/>
      <c r="BH67" s="307"/>
      <c r="BI67" s="6"/>
      <c r="BJ67" s="12"/>
    </row>
    <row r="68" spans="39:62" ht="6" customHeight="1">
      <c r="AM68" s="10"/>
      <c r="AN68" s="271"/>
      <c r="AX68" s="33"/>
      <c r="AY68" s="305"/>
      <c r="AZ68" s="305"/>
      <c r="BA68" s="307"/>
      <c r="BB68" s="307"/>
      <c r="BC68" s="307"/>
      <c r="BD68" s="307"/>
      <c r="BE68" s="307"/>
      <c r="BF68" s="307"/>
      <c r="BG68" s="307"/>
      <c r="BH68" s="307"/>
      <c r="BI68" s="6"/>
      <c r="BJ68" s="12"/>
    </row>
    <row r="69" spans="39:62" ht="6" customHeight="1">
      <c r="AM69" s="10"/>
      <c r="AN69" s="271"/>
      <c r="AX69" s="33"/>
      <c r="BI69" s="6"/>
      <c r="BJ69" s="12"/>
    </row>
    <row r="70" spans="39:62" ht="6" customHeight="1">
      <c r="AM70" s="10"/>
      <c r="AN70" s="271"/>
      <c r="AX70" s="33"/>
      <c r="BI70" s="6"/>
      <c r="BJ70" s="12"/>
    </row>
    <row r="71" spans="39:62" ht="6" customHeight="1">
      <c r="AM71" s="272"/>
      <c r="AN71" s="325" t="s">
        <v>1466</v>
      </c>
      <c r="AO71" s="325"/>
      <c r="AP71" s="325"/>
      <c r="AQ71" s="325"/>
      <c r="AR71" s="325"/>
      <c r="AS71" s="325"/>
      <c r="AT71" s="325"/>
      <c r="AU71" s="325"/>
      <c r="AV71" s="325"/>
      <c r="AW71" s="325"/>
      <c r="AX71" s="33"/>
      <c r="AZ71" s="327" t="s">
        <v>1499</v>
      </c>
      <c r="BA71" s="327"/>
      <c r="BB71" s="327"/>
      <c r="BC71" s="327"/>
      <c r="BD71" s="327"/>
      <c r="BE71" s="327"/>
      <c r="BF71" s="327"/>
      <c r="BG71" s="327"/>
      <c r="BH71" s="327"/>
      <c r="BI71" s="328"/>
      <c r="BJ71" s="12"/>
    </row>
    <row r="72" spans="36:65" ht="6" customHeight="1">
      <c r="AJ72" s="19"/>
      <c r="AK72" s="19"/>
      <c r="AL72" s="19"/>
      <c r="AM72" s="289"/>
      <c r="AN72" s="325"/>
      <c r="AO72" s="325"/>
      <c r="AP72" s="325"/>
      <c r="AQ72" s="325"/>
      <c r="AR72" s="325"/>
      <c r="AS72" s="325"/>
      <c r="AT72" s="325"/>
      <c r="AU72" s="325"/>
      <c r="AV72" s="325"/>
      <c r="AW72" s="325"/>
      <c r="AX72" s="33"/>
      <c r="AZ72" s="327"/>
      <c r="BA72" s="327"/>
      <c r="BB72" s="327"/>
      <c r="BC72" s="327"/>
      <c r="BD72" s="327"/>
      <c r="BE72" s="327"/>
      <c r="BF72" s="327"/>
      <c r="BG72" s="327"/>
      <c r="BH72" s="327"/>
      <c r="BI72" s="328"/>
      <c r="BJ72" s="322" t="s">
        <v>30</v>
      </c>
      <c r="BK72" s="311"/>
      <c r="BL72" s="311"/>
      <c r="BM72" s="311"/>
    </row>
    <row r="73" spans="36:65" ht="6" customHeight="1" thickBot="1">
      <c r="AJ73" s="19"/>
      <c r="AK73" s="19"/>
      <c r="AL73" s="19"/>
      <c r="AM73" s="289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3"/>
      <c r="AY73" s="4"/>
      <c r="AZ73" s="329"/>
      <c r="BA73" s="329"/>
      <c r="BB73" s="329"/>
      <c r="BC73" s="329"/>
      <c r="BD73" s="329"/>
      <c r="BE73" s="329"/>
      <c r="BF73" s="329"/>
      <c r="BG73" s="329"/>
      <c r="BH73" s="329"/>
      <c r="BI73" s="330"/>
      <c r="BJ73" s="322"/>
      <c r="BK73" s="311"/>
      <c r="BL73" s="311"/>
      <c r="BM73" s="311"/>
    </row>
    <row r="74" spans="36:65" ht="6" customHeight="1">
      <c r="AJ74" s="19"/>
      <c r="AK74" s="19"/>
      <c r="AL74" s="19"/>
      <c r="AM74" s="290"/>
      <c r="AN74" s="3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BI74" s="272"/>
      <c r="BJ74" s="311"/>
      <c r="BK74" s="311"/>
      <c r="BL74" s="311"/>
      <c r="BM74" s="311"/>
    </row>
    <row r="75" spans="36:65" ht="6" customHeight="1">
      <c r="AJ75" s="19"/>
      <c r="AK75" s="19"/>
      <c r="AL75" s="19"/>
      <c r="AM75" s="290"/>
      <c r="AN75" s="2">
        <f>COUNTIF(AP78:AW85,"⑥*")</f>
        <v>0</v>
      </c>
      <c r="AO75" s="312">
        <v>2</v>
      </c>
      <c r="AP75" s="312"/>
      <c r="AQ75" s="312"/>
      <c r="AR75" s="312" t="s">
        <v>36</v>
      </c>
      <c r="AS75" s="312"/>
      <c r="AT75" s="312"/>
      <c r="AU75" s="313">
        <f>IF(AP81="","",COUNTIF(AP78:AW85,"*6"))</f>
        <v>1</v>
      </c>
      <c r="AV75" s="313"/>
      <c r="AW75" s="313"/>
      <c r="AX75" s="22"/>
      <c r="AY75" s="2">
        <f>COUNTIF(BA78:BH85,"⑥*")</f>
        <v>0</v>
      </c>
      <c r="AZ75" s="312">
        <v>3</v>
      </c>
      <c r="BA75" s="312"/>
      <c r="BB75" s="312"/>
      <c r="BC75" s="312" t="s">
        <v>36</v>
      </c>
      <c r="BD75" s="312"/>
      <c r="BE75" s="312"/>
      <c r="BF75" s="313">
        <f>IF(BA81="","",COUNTIF(BA78:BH85,"*6"))</f>
        <v>0</v>
      </c>
      <c r="BG75" s="313"/>
      <c r="BH75" s="313"/>
      <c r="BI75" s="288"/>
      <c r="BJ75" s="311"/>
      <c r="BK75" s="311"/>
      <c r="BL75" s="311"/>
      <c r="BM75" s="311"/>
    </row>
    <row r="76" spans="39:65" ht="6" customHeight="1">
      <c r="AM76" s="291"/>
      <c r="AN76" s="2"/>
      <c r="AO76" s="312"/>
      <c r="AP76" s="312"/>
      <c r="AQ76" s="312"/>
      <c r="AR76" s="312"/>
      <c r="AS76" s="312"/>
      <c r="AT76" s="312"/>
      <c r="AU76" s="313"/>
      <c r="AV76" s="313"/>
      <c r="AW76" s="313"/>
      <c r="AX76" s="22"/>
      <c r="AY76" s="2"/>
      <c r="AZ76" s="312"/>
      <c r="BA76" s="312"/>
      <c r="BB76" s="312"/>
      <c r="BC76" s="312"/>
      <c r="BD76" s="312"/>
      <c r="BE76" s="312"/>
      <c r="BF76" s="313"/>
      <c r="BG76" s="313"/>
      <c r="BH76" s="313"/>
      <c r="BI76" s="288"/>
      <c r="BJ76" s="311"/>
      <c r="BK76" s="311"/>
      <c r="BL76" s="311"/>
      <c r="BM76" s="311"/>
    </row>
    <row r="77" spans="39:62" ht="6" customHeight="1">
      <c r="AM77" s="6"/>
      <c r="AN77" s="26"/>
      <c r="AO77" s="312"/>
      <c r="AP77" s="312"/>
      <c r="AQ77" s="312"/>
      <c r="AR77" s="312"/>
      <c r="AS77" s="312"/>
      <c r="AT77" s="312"/>
      <c r="AU77" s="313"/>
      <c r="AV77" s="313"/>
      <c r="AW77" s="313"/>
      <c r="AY77" s="26"/>
      <c r="AZ77" s="312"/>
      <c r="BA77" s="312"/>
      <c r="BB77" s="312"/>
      <c r="BC77" s="312"/>
      <c r="BD77" s="312"/>
      <c r="BE77" s="312"/>
      <c r="BF77" s="313"/>
      <c r="BG77" s="313"/>
      <c r="BH77" s="313"/>
      <c r="BI77" s="272"/>
      <c r="BJ77" s="10"/>
    </row>
    <row r="78" spans="39:62" ht="6" customHeight="1">
      <c r="AM78" s="6"/>
      <c r="AN78" s="305" t="s">
        <v>35</v>
      </c>
      <c r="AO78" s="305"/>
      <c r="AP78" s="306" t="s">
        <v>1490</v>
      </c>
      <c r="AQ78" s="307"/>
      <c r="AR78" s="307"/>
      <c r="AS78" s="307"/>
      <c r="AT78" s="307"/>
      <c r="AU78" s="307"/>
      <c r="AV78" s="307"/>
      <c r="AW78" s="307"/>
      <c r="AY78" s="305" t="s">
        <v>35</v>
      </c>
      <c r="AZ78" s="305"/>
      <c r="BA78" s="306" t="s">
        <v>1487</v>
      </c>
      <c r="BB78" s="307"/>
      <c r="BC78" s="307"/>
      <c r="BD78" s="307"/>
      <c r="BE78" s="307"/>
      <c r="BF78" s="307"/>
      <c r="BG78" s="307"/>
      <c r="BH78" s="307"/>
      <c r="BI78" s="272"/>
      <c r="BJ78" s="10"/>
    </row>
    <row r="79" spans="39:62" ht="6" customHeight="1">
      <c r="AM79" s="6"/>
      <c r="AN79" s="305"/>
      <c r="AO79" s="305"/>
      <c r="AP79" s="307"/>
      <c r="AQ79" s="307"/>
      <c r="AR79" s="307"/>
      <c r="AS79" s="307"/>
      <c r="AT79" s="307"/>
      <c r="AU79" s="307"/>
      <c r="AV79" s="307"/>
      <c r="AW79" s="307"/>
      <c r="AY79" s="305"/>
      <c r="AZ79" s="305"/>
      <c r="BA79" s="307"/>
      <c r="BB79" s="307"/>
      <c r="BC79" s="307"/>
      <c r="BD79" s="307"/>
      <c r="BE79" s="307"/>
      <c r="BF79" s="307"/>
      <c r="BG79" s="307"/>
      <c r="BH79" s="307"/>
      <c r="BI79" s="272"/>
      <c r="BJ79" s="10"/>
    </row>
    <row r="80" spans="39:62" ht="6" customHeight="1">
      <c r="AM80" s="6"/>
      <c r="AN80" s="305"/>
      <c r="AO80" s="305"/>
      <c r="AP80" s="26"/>
      <c r="AQ80" s="26"/>
      <c r="AR80" s="26"/>
      <c r="AS80" s="26"/>
      <c r="AT80" s="26"/>
      <c r="AU80" s="26"/>
      <c r="AV80" s="26"/>
      <c r="AW80" s="26"/>
      <c r="AY80" s="305"/>
      <c r="AZ80" s="305"/>
      <c r="BA80" s="26"/>
      <c r="BB80" s="26"/>
      <c r="BC80" s="26"/>
      <c r="BD80" s="26"/>
      <c r="BE80" s="26"/>
      <c r="BF80" s="26"/>
      <c r="BG80" s="26"/>
      <c r="BH80" s="26"/>
      <c r="BI80" s="272"/>
      <c r="BJ80" s="10"/>
    </row>
    <row r="81" spans="39:62" ht="6" customHeight="1">
      <c r="AM81" s="6"/>
      <c r="AN81" s="305"/>
      <c r="AO81" s="305"/>
      <c r="AP81" s="306" t="s">
        <v>1490</v>
      </c>
      <c r="AQ81" s="307"/>
      <c r="AR81" s="307"/>
      <c r="AS81" s="307"/>
      <c r="AT81" s="307"/>
      <c r="AU81" s="307"/>
      <c r="AV81" s="307"/>
      <c r="AW81" s="307"/>
      <c r="AY81" s="305"/>
      <c r="AZ81" s="305"/>
      <c r="BA81" s="306" t="s">
        <v>1494</v>
      </c>
      <c r="BB81" s="307"/>
      <c r="BC81" s="307"/>
      <c r="BD81" s="307"/>
      <c r="BE81" s="307"/>
      <c r="BF81" s="307"/>
      <c r="BG81" s="307"/>
      <c r="BH81" s="307"/>
      <c r="BI81" s="272"/>
      <c r="BJ81" s="10"/>
    </row>
    <row r="82" spans="39:62" ht="6" customHeight="1">
      <c r="AM82" s="6"/>
      <c r="AN82" s="305"/>
      <c r="AO82" s="305"/>
      <c r="AP82" s="307"/>
      <c r="AQ82" s="307"/>
      <c r="AR82" s="307"/>
      <c r="AS82" s="307"/>
      <c r="AT82" s="307"/>
      <c r="AU82" s="307"/>
      <c r="AV82" s="307"/>
      <c r="AW82" s="307"/>
      <c r="AY82" s="305"/>
      <c r="AZ82" s="305"/>
      <c r="BA82" s="307"/>
      <c r="BB82" s="307"/>
      <c r="BC82" s="307"/>
      <c r="BD82" s="307"/>
      <c r="BE82" s="307"/>
      <c r="BF82" s="307"/>
      <c r="BG82" s="307"/>
      <c r="BH82" s="307"/>
      <c r="BI82" s="272"/>
      <c r="BJ82" s="10"/>
    </row>
    <row r="83" spans="39:62" ht="6" customHeight="1">
      <c r="AM83" s="6"/>
      <c r="AN83" s="305"/>
      <c r="AO83" s="305"/>
      <c r="AP83" s="26"/>
      <c r="AQ83" s="26"/>
      <c r="AR83" s="26"/>
      <c r="AS83" s="26"/>
      <c r="AT83" s="26"/>
      <c r="AU83" s="26"/>
      <c r="AV83" s="26"/>
      <c r="AW83" s="26"/>
      <c r="AY83" s="305"/>
      <c r="AZ83" s="305"/>
      <c r="BA83" s="26"/>
      <c r="BB83" s="26"/>
      <c r="BC83" s="26"/>
      <c r="BD83" s="26"/>
      <c r="BE83" s="26"/>
      <c r="BF83" s="26"/>
      <c r="BG83" s="26"/>
      <c r="BH83" s="26"/>
      <c r="BI83" s="272"/>
      <c r="BJ83" s="10"/>
    </row>
    <row r="84" spans="39:62" ht="6" customHeight="1">
      <c r="AM84" s="6"/>
      <c r="AN84" s="305"/>
      <c r="AO84" s="305"/>
      <c r="AP84" s="306" t="s">
        <v>1496</v>
      </c>
      <c r="AQ84" s="307"/>
      <c r="AR84" s="307"/>
      <c r="AS84" s="307"/>
      <c r="AT84" s="307"/>
      <c r="AU84" s="307"/>
      <c r="AV84" s="307"/>
      <c r="AW84" s="307"/>
      <c r="AY84" s="305"/>
      <c r="AZ84" s="305"/>
      <c r="BA84" s="306" t="s">
        <v>1490</v>
      </c>
      <c r="BB84" s="307"/>
      <c r="BC84" s="307"/>
      <c r="BD84" s="307"/>
      <c r="BE84" s="307"/>
      <c r="BF84" s="307"/>
      <c r="BG84" s="307"/>
      <c r="BH84" s="307"/>
      <c r="BI84" s="272"/>
      <c r="BJ84" s="10"/>
    </row>
    <row r="85" spans="39:62" ht="6" customHeight="1">
      <c r="AM85" s="6"/>
      <c r="AN85" s="305"/>
      <c r="AO85" s="305"/>
      <c r="AP85" s="307"/>
      <c r="AQ85" s="307"/>
      <c r="AR85" s="307"/>
      <c r="AS85" s="307"/>
      <c r="AT85" s="307"/>
      <c r="AU85" s="307"/>
      <c r="AV85" s="307"/>
      <c r="AW85" s="307"/>
      <c r="AY85" s="305"/>
      <c r="AZ85" s="305"/>
      <c r="BA85" s="307"/>
      <c r="BB85" s="307"/>
      <c r="BC85" s="307"/>
      <c r="BD85" s="307"/>
      <c r="BE85" s="307"/>
      <c r="BF85" s="307"/>
      <c r="BG85" s="307"/>
      <c r="BH85" s="307"/>
      <c r="BI85" s="272"/>
      <c r="BJ85" s="10"/>
    </row>
    <row r="86" spans="2:100" ht="6" customHeight="1">
      <c r="B86" s="307" t="s">
        <v>1468</v>
      </c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AM86" s="6"/>
      <c r="BI86" s="272"/>
      <c r="BJ86" s="10"/>
      <c r="CI86" s="307" t="s">
        <v>1465</v>
      </c>
      <c r="CJ86" s="307"/>
      <c r="CK86" s="307"/>
      <c r="CL86" s="307"/>
      <c r="CM86" s="307"/>
      <c r="CN86" s="307"/>
      <c r="CO86" s="307"/>
      <c r="CP86" s="307"/>
      <c r="CQ86" s="307"/>
      <c r="CR86" s="307"/>
      <c r="CS86" s="307"/>
      <c r="CT86" s="307"/>
      <c r="CU86" s="307"/>
      <c r="CV86" s="307"/>
    </row>
    <row r="87" spans="2:100" ht="6" customHeight="1" thickBot="1"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AM87" s="6"/>
      <c r="BI87" s="272"/>
      <c r="BJ87" s="10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307"/>
      <c r="CJ87" s="307"/>
      <c r="CK87" s="307"/>
      <c r="CL87" s="307"/>
      <c r="CM87" s="307"/>
      <c r="CN87" s="307"/>
      <c r="CO87" s="307"/>
      <c r="CP87" s="307"/>
      <c r="CQ87" s="307"/>
      <c r="CR87" s="307"/>
      <c r="CS87" s="307"/>
      <c r="CT87" s="307"/>
      <c r="CU87" s="307"/>
      <c r="CV87" s="307"/>
    </row>
    <row r="88" spans="2:100" ht="6" customHeight="1" thickBot="1"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4"/>
      <c r="T88" s="4"/>
      <c r="U88" s="4"/>
      <c r="V88" s="4"/>
      <c r="W88" s="4"/>
      <c r="X88" s="4"/>
      <c r="Y88" s="4"/>
      <c r="Z88" s="4"/>
      <c r="AM88" s="6"/>
      <c r="BI88" s="272"/>
      <c r="BJ88" s="10"/>
      <c r="BX88" s="6"/>
      <c r="CI88" s="307"/>
      <c r="CJ88" s="307"/>
      <c r="CK88" s="307"/>
      <c r="CL88" s="307"/>
      <c r="CM88" s="307"/>
      <c r="CN88" s="307"/>
      <c r="CO88" s="307"/>
      <c r="CP88" s="307"/>
      <c r="CQ88" s="307"/>
      <c r="CR88" s="307"/>
      <c r="CS88" s="307"/>
      <c r="CT88" s="307"/>
      <c r="CU88" s="307"/>
      <c r="CV88" s="307"/>
    </row>
    <row r="89" spans="2:100" ht="6" customHeight="1"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Z89" s="5"/>
      <c r="AM89" s="6"/>
      <c r="BI89" s="272"/>
      <c r="BJ89" s="10"/>
      <c r="BX89" s="6"/>
      <c r="CI89" s="307"/>
      <c r="CJ89" s="307"/>
      <c r="CK89" s="307"/>
      <c r="CL89" s="307"/>
      <c r="CM89" s="307"/>
      <c r="CN89" s="307"/>
      <c r="CO89" s="307"/>
      <c r="CP89" s="307"/>
      <c r="CQ89" s="307"/>
      <c r="CR89" s="307"/>
      <c r="CS89" s="307"/>
      <c r="CT89" s="307"/>
      <c r="CU89" s="307"/>
      <c r="CV89" s="307"/>
    </row>
    <row r="90" spans="2:100" ht="6" customHeight="1"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Z90" s="6"/>
      <c r="AM90" s="6"/>
      <c r="BI90" s="272"/>
      <c r="BJ90" s="10"/>
      <c r="BX90" s="6"/>
      <c r="CI90" s="307"/>
      <c r="CJ90" s="307"/>
      <c r="CK90" s="307"/>
      <c r="CL90" s="307"/>
      <c r="CM90" s="307"/>
      <c r="CN90" s="307"/>
      <c r="CO90" s="307"/>
      <c r="CP90" s="307"/>
      <c r="CQ90" s="307"/>
      <c r="CR90" s="307"/>
      <c r="CS90" s="307"/>
      <c r="CT90" s="307"/>
      <c r="CU90" s="307"/>
      <c r="CV90" s="307"/>
    </row>
    <row r="91" spans="2:100" ht="6" customHeight="1"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Z91" s="6"/>
      <c r="AM91" s="6"/>
      <c r="BI91" s="272"/>
      <c r="BJ91" s="10"/>
      <c r="BX91" s="6"/>
      <c r="CI91" s="307"/>
      <c r="CJ91" s="307"/>
      <c r="CK91" s="307"/>
      <c r="CL91" s="307"/>
      <c r="CM91" s="307"/>
      <c r="CN91" s="307"/>
      <c r="CO91" s="307"/>
      <c r="CP91" s="307"/>
      <c r="CQ91" s="307"/>
      <c r="CR91" s="307"/>
      <c r="CS91" s="307"/>
      <c r="CT91" s="307"/>
      <c r="CU91" s="307"/>
      <c r="CV91" s="307"/>
    </row>
    <row r="92" spans="2:76" ht="6" customHeight="1"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Z92" s="6"/>
      <c r="AM92" s="6"/>
      <c r="BI92" s="272"/>
      <c r="BJ92" s="10"/>
      <c r="BX92" s="6"/>
    </row>
    <row r="93" spans="26:76" ht="6" customHeight="1">
      <c r="Z93" s="6"/>
      <c r="AM93" s="6"/>
      <c r="BI93" s="272"/>
      <c r="BJ93" s="10"/>
      <c r="BX93" s="6"/>
    </row>
    <row r="94" spans="26:76" ht="6" customHeight="1">
      <c r="Z94" s="6"/>
      <c r="AM94" s="6"/>
      <c r="BI94" s="272"/>
      <c r="BJ94" s="10"/>
      <c r="BX94" s="6"/>
    </row>
    <row r="95" spans="26:76" ht="6" customHeight="1">
      <c r="Z95" s="6"/>
      <c r="AM95" s="6"/>
      <c r="BI95" s="272"/>
      <c r="BJ95" s="10"/>
      <c r="BX95" s="6"/>
    </row>
    <row r="96" spans="26:76" ht="6" customHeight="1">
      <c r="Z96" s="6"/>
      <c r="AM96" s="6"/>
      <c r="BI96" s="272"/>
      <c r="BJ96" s="10"/>
      <c r="BX96" s="6"/>
    </row>
    <row r="97" spans="26:76" ht="6" customHeight="1">
      <c r="Z97" s="6"/>
      <c r="AM97" s="6"/>
      <c r="BI97" s="272"/>
      <c r="BJ97" s="10"/>
      <c r="BX97" s="6"/>
    </row>
    <row r="98" spans="26:76" ht="6" customHeight="1">
      <c r="Z98" s="6"/>
      <c r="AM98" s="6"/>
      <c r="BI98" s="272"/>
      <c r="BJ98" s="10"/>
      <c r="BX98" s="6"/>
    </row>
    <row r="99" spans="26:76" ht="6" customHeight="1">
      <c r="Z99" s="6"/>
      <c r="AM99" s="6"/>
      <c r="BI99" s="272"/>
      <c r="BJ99" s="10"/>
      <c r="BX99" s="6"/>
    </row>
    <row r="100" spans="24:76" ht="6" customHeight="1">
      <c r="X100" s="307" t="s">
        <v>29</v>
      </c>
      <c r="Y100" s="307"/>
      <c r="Z100" s="318"/>
      <c r="AC100" s="311" t="s">
        <v>1498</v>
      </c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6"/>
      <c r="BI100" s="272"/>
      <c r="BJ100" s="10"/>
      <c r="BL100" s="331"/>
      <c r="BM100" s="331"/>
      <c r="BN100" s="331"/>
      <c r="BO100" s="331"/>
      <c r="BP100" s="331"/>
      <c r="BQ100" s="331"/>
      <c r="BR100" s="331"/>
      <c r="BS100" s="331"/>
      <c r="BT100" s="331"/>
      <c r="BU100" s="331"/>
      <c r="BV100" s="331"/>
      <c r="BW100" s="331"/>
      <c r="BX100" s="6"/>
    </row>
    <row r="101" spans="24:79" ht="6" customHeight="1">
      <c r="X101" s="307"/>
      <c r="Y101" s="307"/>
      <c r="Z101" s="318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6"/>
      <c r="BI101" s="272"/>
      <c r="BJ101" s="10"/>
      <c r="BL101" s="331"/>
      <c r="BM101" s="331"/>
      <c r="BN101" s="331"/>
      <c r="BO101" s="331"/>
      <c r="BP101" s="331"/>
      <c r="BQ101" s="331"/>
      <c r="BR101" s="331"/>
      <c r="BS101" s="331"/>
      <c r="BT101" s="331"/>
      <c r="BU101" s="331"/>
      <c r="BV101" s="331"/>
      <c r="BW101" s="331"/>
      <c r="BX101" s="6"/>
      <c r="BY101" s="322"/>
      <c r="BZ101" s="307"/>
      <c r="CA101" s="307"/>
    </row>
    <row r="102" spans="24:79" ht="6" customHeight="1" thickBot="1">
      <c r="X102" s="307"/>
      <c r="Y102" s="307"/>
      <c r="Z102" s="318"/>
      <c r="AA102" s="29"/>
      <c r="AB102" s="30"/>
      <c r="AC102" s="333"/>
      <c r="AD102" s="333"/>
      <c r="AE102" s="333"/>
      <c r="AF102" s="333"/>
      <c r="AG102" s="333"/>
      <c r="AH102" s="333"/>
      <c r="AI102" s="333"/>
      <c r="AJ102" s="333"/>
      <c r="AK102" s="333"/>
      <c r="AL102" s="333"/>
      <c r="AM102" s="31"/>
      <c r="BI102" s="6"/>
      <c r="BJ102" s="29"/>
      <c r="BK102" s="30"/>
      <c r="BL102" s="332"/>
      <c r="BM102" s="332"/>
      <c r="BN102" s="332"/>
      <c r="BO102" s="332"/>
      <c r="BP102" s="332"/>
      <c r="BQ102" s="332"/>
      <c r="BR102" s="332"/>
      <c r="BS102" s="332"/>
      <c r="BT102" s="332"/>
      <c r="BU102" s="332"/>
      <c r="BV102" s="332"/>
      <c r="BW102" s="332"/>
      <c r="BX102" s="31"/>
      <c r="BY102" s="322"/>
      <c r="BZ102" s="307"/>
      <c r="CA102" s="307"/>
    </row>
    <row r="103" spans="24:79" ht="6" customHeight="1">
      <c r="X103" s="307"/>
      <c r="Y103" s="307"/>
      <c r="Z103" s="311"/>
      <c r="AA103" s="279"/>
      <c r="BI103" s="10"/>
      <c r="BW103" s="10"/>
      <c r="BX103" s="275"/>
      <c r="BY103" s="311"/>
      <c r="BZ103" s="307"/>
      <c r="CA103" s="307"/>
    </row>
    <row r="104" spans="24:79" ht="6" customHeight="1">
      <c r="X104" s="307"/>
      <c r="Y104" s="307"/>
      <c r="Z104" s="311"/>
      <c r="AA104" s="271"/>
      <c r="AB104" s="2">
        <f>COUNTIF(AD107:AK114,"⑥*")</f>
        <v>0</v>
      </c>
      <c r="AC104" s="312">
        <v>2</v>
      </c>
      <c r="AD104" s="312"/>
      <c r="AE104" s="312"/>
      <c r="AF104" s="312" t="s">
        <v>36</v>
      </c>
      <c r="AG104" s="312"/>
      <c r="AH104" s="312"/>
      <c r="AI104" s="313">
        <f>IF(AD110="","",COUNTIF(AD107:AK114,"*6"))</f>
        <v>1</v>
      </c>
      <c r="AJ104" s="313"/>
      <c r="AK104" s="313"/>
      <c r="AL104" s="22"/>
      <c r="BK104" s="2">
        <f>COUNTIF(BM107:BT114,"⑥*")</f>
        <v>0</v>
      </c>
      <c r="BL104" s="312">
        <f>IF(BM110="","",IF(BK104=2,"②",IF(BK104=3,"③")))</f>
      </c>
      <c r="BM104" s="312"/>
      <c r="BN104" s="312"/>
      <c r="BO104" s="312" t="s">
        <v>36</v>
      </c>
      <c r="BP104" s="312"/>
      <c r="BQ104" s="312"/>
      <c r="BR104" s="313">
        <f>IF(BM110="","",COUNTIF(BM107:BT114,"*6"))</f>
      </c>
      <c r="BS104" s="313"/>
      <c r="BT104" s="313"/>
      <c r="BU104" s="22"/>
      <c r="BX104" s="272"/>
      <c r="BY104" s="311"/>
      <c r="BZ104" s="307"/>
      <c r="CA104" s="307"/>
    </row>
    <row r="105" spans="24:76" ht="6" customHeight="1">
      <c r="X105" s="307"/>
      <c r="Y105" s="307"/>
      <c r="Z105" s="311"/>
      <c r="AA105" s="271"/>
      <c r="AB105" s="2"/>
      <c r="AC105" s="312"/>
      <c r="AD105" s="312"/>
      <c r="AE105" s="312"/>
      <c r="AF105" s="312"/>
      <c r="AG105" s="312"/>
      <c r="AH105" s="312"/>
      <c r="AI105" s="313"/>
      <c r="AJ105" s="313"/>
      <c r="AK105" s="313"/>
      <c r="AL105" s="22"/>
      <c r="BK105" s="2"/>
      <c r="BL105" s="312"/>
      <c r="BM105" s="312"/>
      <c r="BN105" s="312"/>
      <c r="BO105" s="312"/>
      <c r="BP105" s="312"/>
      <c r="BQ105" s="312"/>
      <c r="BR105" s="313"/>
      <c r="BS105" s="313"/>
      <c r="BT105" s="313"/>
      <c r="BU105" s="22"/>
      <c r="BX105" s="272"/>
    </row>
    <row r="106" spans="26:76" ht="6" customHeight="1">
      <c r="Z106" s="10"/>
      <c r="AA106" s="271"/>
      <c r="AB106" s="26"/>
      <c r="AC106" s="312"/>
      <c r="AD106" s="312"/>
      <c r="AE106" s="312"/>
      <c r="AF106" s="312"/>
      <c r="AG106" s="312"/>
      <c r="AH106" s="312"/>
      <c r="AI106" s="313"/>
      <c r="AJ106" s="313"/>
      <c r="AK106" s="313"/>
      <c r="BK106" s="26"/>
      <c r="BL106" s="312"/>
      <c r="BM106" s="312"/>
      <c r="BN106" s="312"/>
      <c r="BO106" s="312"/>
      <c r="BP106" s="312"/>
      <c r="BQ106" s="312"/>
      <c r="BR106" s="313"/>
      <c r="BS106" s="313"/>
      <c r="BT106" s="313"/>
      <c r="BX106" s="272"/>
    </row>
    <row r="107" spans="26:76" ht="6" customHeight="1">
      <c r="Z107" s="10"/>
      <c r="AA107" s="271"/>
      <c r="AB107" s="305" t="s">
        <v>35</v>
      </c>
      <c r="AC107" s="305"/>
      <c r="AD107" s="306" t="s">
        <v>1497</v>
      </c>
      <c r="AE107" s="307"/>
      <c r="AF107" s="307"/>
      <c r="AG107" s="307"/>
      <c r="AH107" s="307"/>
      <c r="AI107" s="307"/>
      <c r="AJ107" s="307"/>
      <c r="AK107" s="307"/>
      <c r="BK107" s="305" t="s">
        <v>35</v>
      </c>
      <c r="BL107" s="305"/>
      <c r="BM107" s="307"/>
      <c r="BN107" s="307"/>
      <c r="BO107" s="307"/>
      <c r="BP107" s="307"/>
      <c r="BQ107" s="307"/>
      <c r="BR107" s="307"/>
      <c r="BS107" s="307"/>
      <c r="BT107" s="307"/>
      <c r="BX107" s="272"/>
    </row>
    <row r="108" spans="26:76" ht="6" customHeight="1">
      <c r="Z108" s="10"/>
      <c r="AA108" s="271"/>
      <c r="AB108" s="305"/>
      <c r="AC108" s="305"/>
      <c r="AD108" s="307"/>
      <c r="AE108" s="307"/>
      <c r="AF108" s="307"/>
      <c r="AG108" s="307"/>
      <c r="AH108" s="307"/>
      <c r="AI108" s="307"/>
      <c r="AJ108" s="307"/>
      <c r="AK108" s="307"/>
      <c r="BK108" s="305"/>
      <c r="BL108" s="305"/>
      <c r="BM108" s="307"/>
      <c r="BN108" s="307"/>
      <c r="BO108" s="307"/>
      <c r="BP108" s="307"/>
      <c r="BQ108" s="307"/>
      <c r="BR108" s="307"/>
      <c r="BS108" s="307"/>
      <c r="BT108" s="307"/>
      <c r="BX108" s="272"/>
    </row>
    <row r="109" spans="26:76" ht="6" customHeight="1">
      <c r="Z109" s="10"/>
      <c r="AA109" s="271"/>
      <c r="AB109" s="305"/>
      <c r="AC109" s="305"/>
      <c r="AD109" s="26"/>
      <c r="AE109" s="26"/>
      <c r="AF109" s="26"/>
      <c r="AG109" s="26"/>
      <c r="AH109" s="26"/>
      <c r="AI109" s="26"/>
      <c r="AJ109" s="26"/>
      <c r="AK109" s="26"/>
      <c r="BK109" s="305"/>
      <c r="BL109" s="305"/>
      <c r="BM109" s="26"/>
      <c r="BN109" s="26"/>
      <c r="BO109" s="26"/>
      <c r="BP109" s="26"/>
      <c r="BQ109" s="26"/>
      <c r="BR109" s="26"/>
      <c r="BS109" s="26"/>
      <c r="BT109" s="26"/>
      <c r="BX109" s="272"/>
    </row>
    <row r="110" spans="26:76" ht="6" customHeight="1">
      <c r="Z110" s="10"/>
      <c r="AA110" s="271"/>
      <c r="AB110" s="305"/>
      <c r="AC110" s="305"/>
      <c r="AD110" s="306" t="s">
        <v>1490</v>
      </c>
      <c r="AE110" s="307"/>
      <c r="AF110" s="307"/>
      <c r="AG110" s="307"/>
      <c r="AH110" s="307"/>
      <c r="AI110" s="307"/>
      <c r="AJ110" s="307"/>
      <c r="AK110" s="307"/>
      <c r="BK110" s="305"/>
      <c r="BL110" s="305"/>
      <c r="BM110" s="306"/>
      <c r="BN110" s="307"/>
      <c r="BO110" s="307"/>
      <c r="BP110" s="307"/>
      <c r="BQ110" s="307"/>
      <c r="BR110" s="307"/>
      <c r="BS110" s="307"/>
      <c r="BT110" s="307"/>
      <c r="BX110" s="272"/>
    </row>
    <row r="111" spans="26:76" ht="6" customHeight="1">
      <c r="Z111" s="10"/>
      <c r="AA111" s="271"/>
      <c r="AB111" s="305"/>
      <c r="AC111" s="305"/>
      <c r="AD111" s="307"/>
      <c r="AE111" s="307"/>
      <c r="AF111" s="307"/>
      <c r="AG111" s="307"/>
      <c r="AH111" s="307"/>
      <c r="AI111" s="307"/>
      <c r="AJ111" s="307"/>
      <c r="AK111" s="307"/>
      <c r="BK111" s="305"/>
      <c r="BL111" s="305"/>
      <c r="BM111" s="307"/>
      <c r="BN111" s="307"/>
      <c r="BO111" s="307"/>
      <c r="BP111" s="307"/>
      <c r="BQ111" s="307"/>
      <c r="BR111" s="307"/>
      <c r="BS111" s="307"/>
      <c r="BT111" s="307"/>
      <c r="BX111" s="272"/>
    </row>
    <row r="112" spans="26:76" ht="6" customHeight="1">
      <c r="Z112" s="10"/>
      <c r="AA112" s="271"/>
      <c r="AB112" s="305"/>
      <c r="AC112" s="305"/>
      <c r="AD112" s="26"/>
      <c r="AE112" s="26"/>
      <c r="AF112" s="26"/>
      <c r="AG112" s="26"/>
      <c r="AH112" s="26"/>
      <c r="AI112" s="26"/>
      <c r="AJ112" s="26"/>
      <c r="AK112" s="26"/>
      <c r="BK112" s="305"/>
      <c r="BL112" s="305"/>
      <c r="BM112" s="26"/>
      <c r="BN112" s="26"/>
      <c r="BO112" s="26"/>
      <c r="BP112" s="26"/>
      <c r="BQ112" s="26"/>
      <c r="BR112" s="26"/>
      <c r="BS112" s="26"/>
      <c r="BT112" s="26"/>
      <c r="BX112" s="272"/>
    </row>
    <row r="113" spans="26:76" ht="6" customHeight="1">
      <c r="Z113" s="10"/>
      <c r="AA113" s="271"/>
      <c r="AB113" s="305"/>
      <c r="AC113" s="305"/>
      <c r="AD113" s="306" t="s">
        <v>1490</v>
      </c>
      <c r="AE113" s="307"/>
      <c r="AF113" s="307"/>
      <c r="AG113" s="307"/>
      <c r="AH113" s="307"/>
      <c r="AI113" s="307"/>
      <c r="AJ113" s="307"/>
      <c r="AK113" s="307"/>
      <c r="BK113" s="305"/>
      <c r="BL113" s="305"/>
      <c r="BM113" s="307"/>
      <c r="BN113" s="307"/>
      <c r="BO113" s="307"/>
      <c r="BP113" s="307"/>
      <c r="BQ113" s="307"/>
      <c r="BR113" s="307"/>
      <c r="BS113" s="307"/>
      <c r="BT113" s="307"/>
      <c r="BX113" s="272"/>
    </row>
    <row r="114" spans="26:76" ht="6" customHeight="1">
      <c r="Z114" s="10"/>
      <c r="AA114" s="271"/>
      <c r="AB114" s="305"/>
      <c r="AC114" s="305"/>
      <c r="AD114" s="307"/>
      <c r="AE114" s="307"/>
      <c r="AF114" s="307"/>
      <c r="AG114" s="307"/>
      <c r="AH114" s="307"/>
      <c r="AI114" s="307"/>
      <c r="AJ114" s="307"/>
      <c r="AK114" s="307"/>
      <c r="BK114" s="305"/>
      <c r="BL114" s="305"/>
      <c r="BM114" s="307"/>
      <c r="BN114" s="307"/>
      <c r="BO114" s="307"/>
      <c r="BP114" s="307"/>
      <c r="BQ114" s="307"/>
      <c r="BR114" s="307"/>
      <c r="BS114" s="307"/>
      <c r="BT114" s="307"/>
      <c r="BX114" s="272"/>
    </row>
    <row r="115" spans="2:103" ht="6" customHeight="1">
      <c r="B115" s="307" t="s">
        <v>1471</v>
      </c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Z115" s="10"/>
      <c r="AA115" s="271"/>
      <c r="BX115" s="272"/>
      <c r="CI115" s="307" t="s">
        <v>1467</v>
      </c>
      <c r="CJ115" s="307"/>
      <c r="CK115" s="307"/>
      <c r="CL115" s="307"/>
      <c r="CM115" s="307"/>
      <c r="CN115" s="307"/>
      <c r="CO115" s="307"/>
      <c r="CP115" s="307"/>
      <c r="CQ115" s="307"/>
      <c r="CR115" s="307"/>
      <c r="CS115" s="307"/>
      <c r="CT115" s="307"/>
      <c r="CU115" s="307"/>
      <c r="CV115" s="307"/>
      <c r="CW115" s="307"/>
      <c r="CX115" s="307"/>
      <c r="CY115" s="307"/>
    </row>
    <row r="116" spans="2:103" ht="6" customHeight="1">
      <c r="B116" s="307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Z116" s="10"/>
      <c r="AA116" s="271"/>
      <c r="BX116" s="272"/>
      <c r="BZ116" s="10"/>
      <c r="CA116" s="10"/>
      <c r="CB116" s="10"/>
      <c r="CC116" s="10"/>
      <c r="CD116" s="10"/>
      <c r="CE116" s="10"/>
      <c r="CF116" s="10"/>
      <c r="CG116" s="10"/>
      <c r="CH116" s="10"/>
      <c r="CI116" s="307"/>
      <c r="CJ116" s="307"/>
      <c r="CK116" s="307"/>
      <c r="CL116" s="307"/>
      <c r="CM116" s="307"/>
      <c r="CN116" s="307"/>
      <c r="CO116" s="307"/>
      <c r="CP116" s="307"/>
      <c r="CQ116" s="307"/>
      <c r="CR116" s="307"/>
      <c r="CS116" s="307"/>
      <c r="CT116" s="307"/>
      <c r="CU116" s="307"/>
      <c r="CV116" s="307"/>
      <c r="CW116" s="307"/>
      <c r="CX116" s="307"/>
      <c r="CY116" s="307"/>
    </row>
    <row r="117" spans="2:103" ht="6" customHeight="1" thickBot="1">
      <c r="B117" s="307"/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269"/>
      <c r="T117" s="269"/>
      <c r="U117" s="269"/>
      <c r="V117" s="269"/>
      <c r="W117" s="269"/>
      <c r="X117" s="269"/>
      <c r="Y117" s="269"/>
      <c r="Z117" s="283"/>
      <c r="AA117" s="271"/>
      <c r="BX117" s="272"/>
      <c r="BY117" s="284"/>
      <c r="BZ117" s="269"/>
      <c r="CA117" s="269"/>
      <c r="CB117" s="269"/>
      <c r="CC117" s="269"/>
      <c r="CD117" s="269"/>
      <c r="CE117" s="269"/>
      <c r="CF117" s="269"/>
      <c r="CG117" s="269"/>
      <c r="CH117" s="269"/>
      <c r="CI117" s="307"/>
      <c r="CJ117" s="307"/>
      <c r="CK117" s="307"/>
      <c r="CL117" s="307"/>
      <c r="CM117" s="307"/>
      <c r="CN117" s="307"/>
      <c r="CO117" s="307"/>
      <c r="CP117" s="307"/>
      <c r="CQ117" s="307"/>
      <c r="CR117" s="307"/>
      <c r="CS117" s="307"/>
      <c r="CT117" s="307"/>
      <c r="CU117" s="307"/>
      <c r="CV117" s="307"/>
      <c r="CW117" s="307"/>
      <c r="CX117" s="307"/>
      <c r="CY117" s="307"/>
    </row>
    <row r="118" spans="2:103" ht="6" customHeight="1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CI118" s="307"/>
      <c r="CJ118" s="307"/>
      <c r="CK118" s="307"/>
      <c r="CL118" s="307"/>
      <c r="CM118" s="307"/>
      <c r="CN118" s="307"/>
      <c r="CO118" s="307"/>
      <c r="CP118" s="307"/>
      <c r="CQ118" s="307"/>
      <c r="CR118" s="307"/>
      <c r="CS118" s="307"/>
      <c r="CT118" s="307"/>
      <c r="CU118" s="307"/>
      <c r="CV118" s="307"/>
      <c r="CW118" s="307"/>
      <c r="CX118" s="307"/>
      <c r="CY118" s="307"/>
    </row>
    <row r="119" spans="2:103" ht="6" customHeight="1"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CI119" s="307"/>
      <c r="CJ119" s="307"/>
      <c r="CK119" s="307"/>
      <c r="CL119" s="307"/>
      <c r="CM119" s="307"/>
      <c r="CN119" s="307"/>
      <c r="CO119" s="307"/>
      <c r="CP119" s="307"/>
      <c r="CQ119" s="307"/>
      <c r="CR119" s="307"/>
      <c r="CS119" s="307"/>
      <c r="CT119" s="307"/>
      <c r="CU119" s="307"/>
      <c r="CV119" s="307"/>
      <c r="CW119" s="307"/>
      <c r="CX119" s="307"/>
      <c r="CY119" s="307"/>
    </row>
    <row r="120" spans="2:103" ht="6" customHeight="1"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CI120" s="307"/>
      <c r="CJ120" s="307"/>
      <c r="CK120" s="307"/>
      <c r="CL120" s="307"/>
      <c r="CM120" s="307"/>
      <c r="CN120" s="307"/>
      <c r="CO120" s="307"/>
      <c r="CP120" s="307"/>
      <c r="CQ120" s="307"/>
      <c r="CR120" s="307"/>
      <c r="CS120" s="307"/>
      <c r="CT120" s="307"/>
      <c r="CU120" s="307"/>
      <c r="CV120" s="307"/>
      <c r="CW120" s="307"/>
      <c r="CX120" s="307"/>
      <c r="CY120" s="307"/>
    </row>
    <row r="121" spans="2:103" ht="6" customHeight="1">
      <c r="B121" s="307"/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CI121" s="307"/>
      <c r="CJ121" s="307"/>
      <c r="CK121" s="307"/>
      <c r="CL121" s="307"/>
      <c r="CM121" s="307"/>
      <c r="CN121" s="307"/>
      <c r="CO121" s="307"/>
      <c r="CP121" s="307"/>
      <c r="CQ121" s="307"/>
      <c r="CR121" s="307"/>
      <c r="CS121" s="307"/>
      <c r="CT121" s="307"/>
      <c r="CU121" s="307"/>
      <c r="CV121" s="307"/>
      <c r="CW121" s="307"/>
      <c r="CX121" s="307"/>
      <c r="CY121" s="307"/>
    </row>
    <row r="127" spans="20:105" ht="6" customHeight="1">
      <c r="T127" s="315" t="s">
        <v>26</v>
      </c>
      <c r="U127" s="315"/>
      <c r="V127" s="315"/>
      <c r="W127" s="315"/>
      <c r="X127" s="315"/>
      <c r="Y127" s="315"/>
      <c r="Z127" s="315"/>
      <c r="AA127" s="315"/>
      <c r="AB127" s="315"/>
      <c r="AC127" s="315"/>
      <c r="AD127" s="315"/>
      <c r="AE127" s="315"/>
      <c r="AF127" s="315"/>
      <c r="AG127" s="315"/>
      <c r="AH127" s="315"/>
      <c r="AI127" s="315"/>
      <c r="AJ127" s="315"/>
      <c r="AK127" s="315"/>
      <c r="AL127" s="315"/>
      <c r="AM127" s="315"/>
      <c r="AN127" s="315"/>
      <c r="AO127" s="315"/>
      <c r="AP127" s="315"/>
      <c r="AQ127" s="3"/>
      <c r="AR127" s="3"/>
      <c r="AS127" s="19"/>
      <c r="AT127" s="19"/>
      <c r="AU127" s="19"/>
      <c r="AV127" s="19"/>
      <c r="AW127" s="19"/>
      <c r="AX127" s="19"/>
      <c r="BW127" s="310" t="s">
        <v>32</v>
      </c>
      <c r="BX127" s="310"/>
      <c r="BY127" s="310"/>
      <c r="BZ127" s="310"/>
      <c r="CA127" s="310"/>
      <c r="CB127" s="310"/>
      <c r="CC127" s="310"/>
      <c r="CD127" s="310"/>
      <c r="CE127" s="310"/>
      <c r="CF127" s="310"/>
      <c r="CG127" s="310"/>
      <c r="CH127" s="310"/>
      <c r="CI127" s="310"/>
      <c r="CJ127" s="310"/>
      <c r="CK127" s="310"/>
      <c r="CL127" s="310"/>
      <c r="CM127" s="310"/>
      <c r="CN127" s="310"/>
      <c r="CO127" s="310"/>
      <c r="CP127" s="310"/>
      <c r="CQ127" s="310"/>
      <c r="CR127" s="310"/>
      <c r="CS127" s="310"/>
      <c r="CT127" s="3"/>
      <c r="CU127" s="3"/>
      <c r="CV127" s="19"/>
      <c r="CW127" s="19"/>
      <c r="CX127" s="19"/>
      <c r="CY127" s="19"/>
      <c r="CZ127" s="19"/>
      <c r="DA127" s="19"/>
    </row>
    <row r="128" spans="20:105" ht="6" customHeight="1">
      <c r="T128" s="315"/>
      <c r="U128" s="315"/>
      <c r="V128" s="315"/>
      <c r="W128" s="315"/>
      <c r="X128" s="315"/>
      <c r="Y128" s="315"/>
      <c r="Z128" s="315"/>
      <c r="AA128" s="315"/>
      <c r="AB128" s="315"/>
      <c r="AC128" s="315"/>
      <c r="AD128" s="315"/>
      <c r="AE128" s="315"/>
      <c r="AF128" s="315"/>
      <c r="AG128" s="315"/>
      <c r="AH128" s="315"/>
      <c r="AI128" s="315"/>
      <c r="AJ128" s="315"/>
      <c r="AK128" s="315"/>
      <c r="AL128" s="315"/>
      <c r="AM128" s="315"/>
      <c r="AN128" s="315"/>
      <c r="AO128" s="315"/>
      <c r="AP128" s="315"/>
      <c r="AS128" s="19"/>
      <c r="AT128" s="19"/>
      <c r="AU128" s="19"/>
      <c r="AV128" s="19"/>
      <c r="AW128" s="19"/>
      <c r="AX128" s="19"/>
      <c r="BW128" s="310"/>
      <c r="BX128" s="310"/>
      <c r="BY128" s="310"/>
      <c r="BZ128" s="310"/>
      <c r="CA128" s="310"/>
      <c r="CB128" s="310"/>
      <c r="CC128" s="310"/>
      <c r="CD128" s="310"/>
      <c r="CE128" s="310"/>
      <c r="CF128" s="310"/>
      <c r="CG128" s="310"/>
      <c r="CH128" s="310"/>
      <c r="CI128" s="310"/>
      <c r="CJ128" s="310"/>
      <c r="CK128" s="310"/>
      <c r="CL128" s="310"/>
      <c r="CM128" s="310"/>
      <c r="CN128" s="310"/>
      <c r="CO128" s="310"/>
      <c r="CP128" s="310"/>
      <c r="CQ128" s="310"/>
      <c r="CR128" s="310"/>
      <c r="CS128" s="310"/>
      <c r="CV128" s="19"/>
      <c r="CW128" s="19"/>
      <c r="CX128" s="19"/>
      <c r="CY128" s="19"/>
      <c r="CZ128" s="19"/>
      <c r="DA128" s="19"/>
    </row>
    <row r="129" spans="2:100" ht="6" customHeight="1">
      <c r="B129" s="22"/>
      <c r="C129" s="22"/>
      <c r="D129" s="22"/>
      <c r="E129" s="22"/>
      <c r="T129" s="315"/>
      <c r="U129" s="315"/>
      <c r="V129" s="315"/>
      <c r="W129" s="315"/>
      <c r="X129" s="315"/>
      <c r="Y129" s="315"/>
      <c r="Z129" s="315"/>
      <c r="AA129" s="315"/>
      <c r="AB129" s="315"/>
      <c r="AC129" s="315"/>
      <c r="AD129" s="315"/>
      <c r="AE129" s="315"/>
      <c r="AF129" s="315"/>
      <c r="AG129" s="315"/>
      <c r="AH129" s="315"/>
      <c r="AI129" s="315"/>
      <c r="AJ129" s="315"/>
      <c r="AK129" s="315"/>
      <c r="AL129" s="315"/>
      <c r="AM129" s="315"/>
      <c r="AN129" s="315"/>
      <c r="AO129" s="315"/>
      <c r="AP129" s="315"/>
      <c r="AQ129" s="20"/>
      <c r="AR129" s="20"/>
      <c r="AS129" s="20"/>
      <c r="BE129" s="22"/>
      <c r="BF129" s="22"/>
      <c r="BG129" s="22"/>
      <c r="BH129" s="22"/>
      <c r="BW129" s="310"/>
      <c r="BX129" s="310"/>
      <c r="BY129" s="310"/>
      <c r="BZ129" s="310"/>
      <c r="CA129" s="310"/>
      <c r="CB129" s="310"/>
      <c r="CC129" s="310"/>
      <c r="CD129" s="310"/>
      <c r="CE129" s="310"/>
      <c r="CF129" s="310"/>
      <c r="CG129" s="310"/>
      <c r="CH129" s="310"/>
      <c r="CI129" s="310"/>
      <c r="CJ129" s="310"/>
      <c r="CK129" s="310"/>
      <c r="CL129" s="310"/>
      <c r="CM129" s="310"/>
      <c r="CN129" s="310"/>
      <c r="CO129" s="310"/>
      <c r="CP129" s="310"/>
      <c r="CQ129" s="310"/>
      <c r="CR129" s="310"/>
      <c r="CS129" s="310"/>
      <c r="CT129" s="20"/>
      <c r="CU129" s="20"/>
      <c r="CV129" s="20"/>
    </row>
    <row r="130" spans="2:102" ht="6" customHeight="1">
      <c r="B130" s="266"/>
      <c r="C130" s="314" t="s">
        <v>1498</v>
      </c>
      <c r="D130" s="314"/>
      <c r="E130" s="314"/>
      <c r="F130" s="314"/>
      <c r="G130" s="314"/>
      <c r="H130" s="314"/>
      <c r="I130" s="314"/>
      <c r="J130" s="314"/>
      <c r="K130" s="314"/>
      <c r="M130" s="10"/>
      <c r="N130" s="10"/>
      <c r="T130" s="315"/>
      <c r="U130" s="315"/>
      <c r="V130" s="315"/>
      <c r="W130" s="315"/>
      <c r="X130" s="315"/>
      <c r="Y130" s="315"/>
      <c r="Z130" s="315"/>
      <c r="AA130" s="315"/>
      <c r="AB130" s="315"/>
      <c r="AC130" s="315"/>
      <c r="AD130" s="315"/>
      <c r="AE130" s="315"/>
      <c r="AF130" s="315"/>
      <c r="AG130" s="315"/>
      <c r="AH130" s="315"/>
      <c r="AI130" s="315"/>
      <c r="AJ130" s="315"/>
      <c r="AK130" s="315"/>
      <c r="AL130" s="315"/>
      <c r="AM130" s="315"/>
      <c r="AN130" s="315"/>
      <c r="AO130" s="315"/>
      <c r="AP130" s="315"/>
      <c r="AQ130" s="20"/>
      <c r="AR130" s="20"/>
      <c r="AS130" s="20"/>
      <c r="AT130" s="20"/>
      <c r="AU130" s="20"/>
      <c r="BE130" s="266"/>
      <c r="BF130" s="307" t="s">
        <v>1501</v>
      </c>
      <c r="BG130" s="307"/>
      <c r="BH130" s="307"/>
      <c r="BI130" s="307"/>
      <c r="BJ130" s="307"/>
      <c r="BK130" s="307"/>
      <c r="BL130" s="307"/>
      <c r="BM130" s="307"/>
      <c r="BN130" s="307"/>
      <c r="BP130" s="10"/>
      <c r="BQ130" s="10"/>
      <c r="BW130" s="310"/>
      <c r="BX130" s="310"/>
      <c r="BY130" s="310"/>
      <c r="BZ130" s="310"/>
      <c r="CA130" s="310"/>
      <c r="CB130" s="310"/>
      <c r="CC130" s="310"/>
      <c r="CD130" s="310"/>
      <c r="CE130" s="310"/>
      <c r="CF130" s="310"/>
      <c r="CG130" s="310"/>
      <c r="CH130" s="310"/>
      <c r="CI130" s="310"/>
      <c r="CJ130" s="310"/>
      <c r="CK130" s="310"/>
      <c r="CL130" s="310"/>
      <c r="CM130" s="310"/>
      <c r="CN130" s="310"/>
      <c r="CO130" s="310"/>
      <c r="CP130" s="310"/>
      <c r="CQ130" s="310"/>
      <c r="CR130" s="310"/>
      <c r="CS130" s="310"/>
      <c r="CT130" s="20"/>
      <c r="CU130" s="20"/>
      <c r="CV130" s="20"/>
      <c r="CW130" s="20"/>
      <c r="CX130" s="20"/>
    </row>
    <row r="131" spans="2:111" ht="6" customHeight="1">
      <c r="B131" s="266"/>
      <c r="C131" s="314"/>
      <c r="D131" s="314"/>
      <c r="E131" s="314"/>
      <c r="F131" s="314"/>
      <c r="G131" s="314"/>
      <c r="H131" s="314"/>
      <c r="I131" s="314"/>
      <c r="J131" s="314"/>
      <c r="K131" s="314"/>
      <c r="L131" s="10"/>
      <c r="M131" s="10"/>
      <c r="N131" s="10"/>
      <c r="AA131" s="309" t="s">
        <v>34</v>
      </c>
      <c r="AB131" s="309"/>
      <c r="AC131" s="309"/>
      <c r="AD131" s="309"/>
      <c r="AE131" s="309"/>
      <c r="AF131" s="309"/>
      <c r="AG131" s="309"/>
      <c r="AH131" s="309"/>
      <c r="AI131" s="309"/>
      <c r="AJ131" s="309"/>
      <c r="AK131" s="309"/>
      <c r="AL131" s="309"/>
      <c r="AM131" s="309"/>
      <c r="BA131" s="10"/>
      <c r="BB131" s="10"/>
      <c r="BC131" s="10"/>
      <c r="BD131" s="10"/>
      <c r="BE131" s="266"/>
      <c r="BF131" s="307"/>
      <c r="BG131" s="307"/>
      <c r="BH131" s="307"/>
      <c r="BI131" s="307"/>
      <c r="BJ131" s="307"/>
      <c r="BK131" s="307"/>
      <c r="BL131" s="307"/>
      <c r="BM131" s="307"/>
      <c r="BN131" s="307"/>
      <c r="BO131" s="10"/>
      <c r="BP131" s="10"/>
      <c r="BQ131" s="10"/>
      <c r="CD131" s="308" t="s">
        <v>34</v>
      </c>
      <c r="CE131" s="308"/>
      <c r="CF131" s="308"/>
      <c r="CG131" s="308"/>
      <c r="CH131" s="308"/>
      <c r="CI131" s="308"/>
      <c r="CJ131" s="308"/>
      <c r="CK131" s="308"/>
      <c r="CL131" s="308"/>
      <c r="CM131" s="308"/>
      <c r="CN131" s="308"/>
      <c r="CO131" s="308"/>
      <c r="CP131" s="308"/>
      <c r="DD131" s="10"/>
      <c r="DE131" s="10"/>
      <c r="DF131" s="10"/>
      <c r="DG131" s="10"/>
    </row>
    <row r="132" spans="2:111" ht="6" customHeight="1" thickBot="1">
      <c r="B132" s="266"/>
      <c r="C132" s="314"/>
      <c r="D132" s="314"/>
      <c r="E132" s="314"/>
      <c r="F132" s="314"/>
      <c r="G132" s="314"/>
      <c r="H132" s="314"/>
      <c r="I132" s="314"/>
      <c r="J132" s="314"/>
      <c r="K132" s="314"/>
      <c r="L132" s="269"/>
      <c r="M132" s="269"/>
      <c r="N132" s="269"/>
      <c r="O132" s="269"/>
      <c r="P132" s="269"/>
      <c r="Q132" s="269"/>
      <c r="R132" s="269"/>
      <c r="S132" s="269"/>
      <c r="AA132" s="309"/>
      <c r="AB132" s="309"/>
      <c r="AC132" s="309"/>
      <c r="AD132" s="309"/>
      <c r="AE132" s="309"/>
      <c r="AF132" s="309"/>
      <c r="AG132" s="309"/>
      <c r="AH132" s="309"/>
      <c r="AI132" s="309"/>
      <c r="AJ132" s="309"/>
      <c r="AK132" s="309"/>
      <c r="AL132" s="309"/>
      <c r="AM132" s="309"/>
      <c r="AY132" s="10"/>
      <c r="AZ132" s="10"/>
      <c r="BA132" s="10"/>
      <c r="BB132" s="10"/>
      <c r="BC132" s="10"/>
      <c r="BD132" s="10"/>
      <c r="BE132" s="266"/>
      <c r="BF132" s="307"/>
      <c r="BG132" s="307"/>
      <c r="BH132" s="307"/>
      <c r="BI132" s="307"/>
      <c r="BJ132" s="307"/>
      <c r="BK132" s="307"/>
      <c r="BL132" s="307"/>
      <c r="BM132" s="307"/>
      <c r="BN132" s="307"/>
      <c r="BO132" s="4"/>
      <c r="BP132" s="4"/>
      <c r="BQ132" s="4"/>
      <c r="BR132" s="4"/>
      <c r="BS132" s="4"/>
      <c r="BT132" s="4"/>
      <c r="BU132" s="4"/>
      <c r="CD132" s="308"/>
      <c r="CE132" s="308"/>
      <c r="CF132" s="308"/>
      <c r="CG132" s="308"/>
      <c r="CH132" s="308"/>
      <c r="CI132" s="308"/>
      <c r="CJ132" s="308"/>
      <c r="CK132" s="308"/>
      <c r="CL132" s="308"/>
      <c r="CM132" s="308"/>
      <c r="CN132" s="308"/>
      <c r="CO132" s="308"/>
      <c r="CP132" s="308"/>
      <c r="DB132" s="10"/>
      <c r="DC132" s="10"/>
      <c r="DD132" s="10"/>
      <c r="DE132" s="10"/>
      <c r="DF132" s="10"/>
      <c r="DG132" s="10"/>
    </row>
    <row r="133" spans="2:111" ht="6" customHeight="1">
      <c r="B133" s="266"/>
      <c r="C133" s="314"/>
      <c r="D133" s="314"/>
      <c r="E133" s="314"/>
      <c r="F133" s="314"/>
      <c r="G133" s="314"/>
      <c r="H133" s="314"/>
      <c r="I133" s="314"/>
      <c r="J133" s="314"/>
      <c r="K133" s="314"/>
      <c r="L133" s="10"/>
      <c r="M133" s="10"/>
      <c r="N133" s="10"/>
      <c r="S133" s="10"/>
      <c r="T133" s="271"/>
      <c r="AA133" s="309"/>
      <c r="AB133" s="309"/>
      <c r="AC133" s="309"/>
      <c r="AD133" s="309"/>
      <c r="AE133" s="309"/>
      <c r="AF133" s="309"/>
      <c r="AG133" s="309"/>
      <c r="AH133" s="309"/>
      <c r="AI133" s="309"/>
      <c r="AJ133" s="309"/>
      <c r="AK133" s="309"/>
      <c r="AL133" s="309"/>
      <c r="AM133" s="309"/>
      <c r="AX133" s="10"/>
      <c r="AY133" s="10"/>
      <c r="AZ133" s="10"/>
      <c r="BA133" s="10"/>
      <c r="BB133" s="10"/>
      <c r="BC133" s="10"/>
      <c r="BD133" s="10"/>
      <c r="BE133" s="266"/>
      <c r="BF133" s="307"/>
      <c r="BG133" s="307"/>
      <c r="BH133" s="307"/>
      <c r="BI133" s="307"/>
      <c r="BJ133" s="307"/>
      <c r="BK133" s="307"/>
      <c r="BL133" s="307"/>
      <c r="BM133" s="307"/>
      <c r="BN133" s="307"/>
      <c r="BO133" s="10"/>
      <c r="BP133" s="10"/>
      <c r="BQ133" s="10"/>
      <c r="BV133" s="5"/>
      <c r="CD133" s="308"/>
      <c r="CE133" s="308"/>
      <c r="CF133" s="308"/>
      <c r="CG133" s="308"/>
      <c r="CH133" s="308"/>
      <c r="CI133" s="308"/>
      <c r="CJ133" s="308"/>
      <c r="CK133" s="308"/>
      <c r="CL133" s="308"/>
      <c r="CM133" s="308"/>
      <c r="CN133" s="308"/>
      <c r="CO133" s="308"/>
      <c r="CP133" s="308"/>
      <c r="DA133" s="10"/>
      <c r="DB133" s="10"/>
      <c r="DC133" s="10"/>
      <c r="DD133" s="10"/>
      <c r="DE133" s="10"/>
      <c r="DF133" s="10"/>
      <c r="DG133" s="10"/>
    </row>
    <row r="134" spans="2:111" ht="6" customHeight="1">
      <c r="B134" s="266"/>
      <c r="C134" s="314"/>
      <c r="D134" s="314"/>
      <c r="E134" s="314"/>
      <c r="F134" s="314"/>
      <c r="G134" s="314"/>
      <c r="H134" s="314"/>
      <c r="I134" s="314"/>
      <c r="J134" s="314"/>
      <c r="K134" s="314"/>
      <c r="L134" s="10"/>
      <c r="M134" s="10"/>
      <c r="N134" s="10"/>
      <c r="S134" s="10"/>
      <c r="T134" s="271"/>
      <c r="AA134" s="309"/>
      <c r="AB134" s="309"/>
      <c r="AC134" s="309"/>
      <c r="AD134" s="309"/>
      <c r="AE134" s="309"/>
      <c r="AF134" s="309"/>
      <c r="AG134" s="309"/>
      <c r="AH134" s="309"/>
      <c r="AI134" s="309"/>
      <c r="AJ134" s="309"/>
      <c r="AK134" s="309"/>
      <c r="AL134" s="309"/>
      <c r="AM134" s="309"/>
      <c r="AX134" s="10"/>
      <c r="AY134" s="10"/>
      <c r="AZ134" s="10"/>
      <c r="BA134" s="10"/>
      <c r="BB134" s="10"/>
      <c r="BC134" s="10"/>
      <c r="BD134" s="10"/>
      <c r="BE134" s="266"/>
      <c r="BF134" s="307"/>
      <c r="BG134" s="307"/>
      <c r="BH134" s="307"/>
      <c r="BI134" s="307"/>
      <c r="BJ134" s="307"/>
      <c r="BK134" s="307"/>
      <c r="BL134" s="307"/>
      <c r="BM134" s="307"/>
      <c r="BN134" s="307"/>
      <c r="BO134" s="10"/>
      <c r="BP134" s="10"/>
      <c r="BQ134" s="10"/>
      <c r="BV134" s="6"/>
      <c r="CD134" s="308"/>
      <c r="CE134" s="308"/>
      <c r="CF134" s="308"/>
      <c r="CG134" s="308"/>
      <c r="CH134" s="308"/>
      <c r="CI134" s="308"/>
      <c r="CJ134" s="308"/>
      <c r="CK134" s="308"/>
      <c r="CL134" s="308"/>
      <c r="CM134" s="308"/>
      <c r="CN134" s="308"/>
      <c r="CO134" s="308"/>
      <c r="CP134" s="308"/>
      <c r="DA134" s="10"/>
      <c r="DB134" s="10"/>
      <c r="DC134" s="10"/>
      <c r="DD134" s="10"/>
      <c r="DE134" s="10"/>
      <c r="DF134" s="10"/>
      <c r="DG134" s="10"/>
    </row>
    <row r="135" spans="2:111" ht="6" customHeight="1">
      <c r="B135" s="266"/>
      <c r="C135" s="266"/>
      <c r="D135" s="266"/>
      <c r="E135" s="266"/>
      <c r="F135" s="26"/>
      <c r="G135" s="26"/>
      <c r="H135" s="26"/>
      <c r="I135" s="3"/>
      <c r="J135" s="13"/>
      <c r="K135" s="13"/>
      <c r="L135" s="10"/>
      <c r="M135" s="10"/>
      <c r="N135" s="10"/>
      <c r="S135" s="10"/>
      <c r="T135" s="271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309"/>
      <c r="AK135" s="309"/>
      <c r="AL135" s="309"/>
      <c r="AM135" s="309"/>
      <c r="AX135" s="10"/>
      <c r="AY135" s="10"/>
      <c r="AZ135" s="10"/>
      <c r="BA135" s="10"/>
      <c r="BB135" s="10"/>
      <c r="BC135" s="10"/>
      <c r="BD135" s="10"/>
      <c r="BE135" s="266"/>
      <c r="BF135" s="266"/>
      <c r="BG135" s="266"/>
      <c r="BH135" s="266"/>
      <c r="BI135" s="26"/>
      <c r="BJ135" s="26"/>
      <c r="BK135" s="26"/>
      <c r="BL135" s="3"/>
      <c r="BM135" s="13"/>
      <c r="BN135" s="13"/>
      <c r="BO135" s="10"/>
      <c r="BP135" s="10"/>
      <c r="BQ135" s="10"/>
      <c r="BV135" s="6"/>
      <c r="CD135" s="308"/>
      <c r="CE135" s="308"/>
      <c r="CF135" s="308"/>
      <c r="CG135" s="308"/>
      <c r="CH135" s="308"/>
      <c r="CI135" s="308"/>
      <c r="CJ135" s="308"/>
      <c r="CK135" s="308"/>
      <c r="CL135" s="308"/>
      <c r="CM135" s="308"/>
      <c r="CN135" s="308"/>
      <c r="CO135" s="308"/>
      <c r="CP135" s="308"/>
      <c r="DA135" s="10"/>
      <c r="DB135" s="10"/>
      <c r="DC135" s="10"/>
      <c r="DD135" s="10"/>
      <c r="DE135" s="10"/>
      <c r="DF135" s="10"/>
      <c r="DG135" s="10"/>
    </row>
    <row r="136" spans="2:111" ht="6" customHeight="1">
      <c r="B136" s="266"/>
      <c r="C136" s="266"/>
      <c r="D136" s="266"/>
      <c r="E136" s="266"/>
      <c r="F136" s="26"/>
      <c r="G136" s="26"/>
      <c r="H136" s="26"/>
      <c r="I136" s="3"/>
      <c r="J136" s="13"/>
      <c r="K136" s="13"/>
      <c r="L136" s="10"/>
      <c r="M136" s="10"/>
      <c r="S136" s="10"/>
      <c r="T136" s="271"/>
      <c r="AA136" s="309"/>
      <c r="AB136" s="309"/>
      <c r="AC136" s="309"/>
      <c r="AD136" s="309"/>
      <c r="AE136" s="309"/>
      <c r="AF136" s="309"/>
      <c r="AG136" s="309"/>
      <c r="AH136" s="309"/>
      <c r="AI136" s="309"/>
      <c r="AJ136" s="309"/>
      <c r="AK136" s="309"/>
      <c r="AL136" s="309"/>
      <c r="AM136" s="309"/>
      <c r="AX136" s="10"/>
      <c r="AY136" s="10"/>
      <c r="AZ136" s="10"/>
      <c r="BA136" s="10"/>
      <c r="BB136" s="10"/>
      <c r="BC136" s="10"/>
      <c r="BD136" s="10"/>
      <c r="BE136" s="266"/>
      <c r="BF136" s="266"/>
      <c r="BG136" s="266"/>
      <c r="BH136" s="266"/>
      <c r="BI136" s="26"/>
      <c r="BJ136" s="26"/>
      <c r="BK136" s="26"/>
      <c r="BL136" s="3"/>
      <c r="BM136" s="13"/>
      <c r="BN136" s="13"/>
      <c r="BO136" s="10"/>
      <c r="BP136" s="10"/>
      <c r="BV136" s="6"/>
      <c r="CD136" s="308"/>
      <c r="CE136" s="308"/>
      <c r="CF136" s="308"/>
      <c r="CG136" s="308"/>
      <c r="CH136" s="308"/>
      <c r="CI136" s="308"/>
      <c r="CJ136" s="308"/>
      <c r="CK136" s="308"/>
      <c r="CL136" s="308"/>
      <c r="CM136" s="308"/>
      <c r="CN136" s="308"/>
      <c r="CO136" s="308"/>
      <c r="CP136" s="308"/>
      <c r="DA136" s="10"/>
      <c r="DB136" s="10"/>
      <c r="DC136" s="10"/>
      <c r="DD136" s="10"/>
      <c r="DE136" s="10"/>
      <c r="DF136" s="10"/>
      <c r="DG136" s="10"/>
    </row>
    <row r="137" spans="2:111" ht="6" customHeight="1">
      <c r="B137" s="2"/>
      <c r="C137" s="2"/>
      <c r="D137" s="2"/>
      <c r="E137" s="2"/>
      <c r="F137" s="26"/>
      <c r="G137" s="26"/>
      <c r="H137" s="26"/>
      <c r="I137" s="3"/>
      <c r="J137" s="13"/>
      <c r="K137" s="13"/>
      <c r="L137" s="10"/>
      <c r="M137" s="10"/>
      <c r="N137" s="307" t="s">
        <v>33</v>
      </c>
      <c r="O137" s="307"/>
      <c r="P137" s="307"/>
      <c r="Q137" s="307"/>
      <c r="R137" s="307"/>
      <c r="S137" s="311"/>
      <c r="T137" s="271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309"/>
      <c r="AK137" s="309"/>
      <c r="AL137" s="309"/>
      <c r="AM137" s="309"/>
      <c r="AX137" s="10"/>
      <c r="AY137" s="311"/>
      <c r="AZ137" s="311"/>
      <c r="BA137" s="311"/>
      <c r="BB137" s="311"/>
      <c r="BC137" s="311"/>
      <c r="BD137" s="311"/>
      <c r="BE137" s="2"/>
      <c r="BF137" s="2"/>
      <c r="BG137" s="2"/>
      <c r="BH137" s="2"/>
      <c r="BI137" s="26"/>
      <c r="BJ137" s="26"/>
      <c r="BK137" s="26"/>
      <c r="BL137" s="3"/>
      <c r="BM137" s="13"/>
      <c r="BN137" s="13"/>
      <c r="BO137" s="10"/>
      <c r="BP137" s="10"/>
      <c r="BQ137" s="266"/>
      <c r="BR137" s="266"/>
      <c r="BS137" s="266"/>
      <c r="BT137" s="266"/>
      <c r="BU137" s="266"/>
      <c r="BV137" s="290"/>
      <c r="CD137" s="308"/>
      <c r="CE137" s="308"/>
      <c r="CF137" s="308"/>
      <c r="CG137" s="308"/>
      <c r="CH137" s="308"/>
      <c r="CI137" s="308"/>
      <c r="CJ137" s="308"/>
      <c r="CK137" s="308"/>
      <c r="CL137" s="308"/>
      <c r="CM137" s="308"/>
      <c r="CN137" s="308"/>
      <c r="CO137" s="308"/>
      <c r="CP137" s="308"/>
      <c r="DA137" s="10"/>
      <c r="DB137" s="311"/>
      <c r="DC137" s="311"/>
      <c r="DD137" s="311"/>
      <c r="DE137" s="311"/>
      <c r="DF137" s="311"/>
      <c r="DG137" s="311"/>
    </row>
    <row r="138" spans="2:111" ht="6" customHeight="1" thickBot="1">
      <c r="B138" s="26"/>
      <c r="C138" s="26"/>
      <c r="D138" s="26"/>
      <c r="E138" s="26"/>
      <c r="F138" s="26"/>
      <c r="G138" s="26"/>
      <c r="H138" s="26"/>
      <c r="I138" s="3"/>
      <c r="J138" s="13"/>
      <c r="K138" s="13"/>
      <c r="L138" s="10"/>
      <c r="M138" s="10"/>
      <c r="N138" s="307"/>
      <c r="O138" s="307"/>
      <c r="P138" s="307"/>
      <c r="Q138" s="307"/>
      <c r="R138" s="307"/>
      <c r="S138" s="311"/>
      <c r="T138" s="287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311"/>
      <c r="AZ138" s="311"/>
      <c r="BA138" s="311"/>
      <c r="BB138" s="311"/>
      <c r="BC138" s="311"/>
      <c r="BD138" s="311"/>
      <c r="BE138" s="26"/>
      <c r="BF138" s="26"/>
      <c r="BG138" s="26"/>
      <c r="BH138" s="26"/>
      <c r="BI138" s="26"/>
      <c r="BJ138" s="26"/>
      <c r="BK138" s="26"/>
      <c r="BL138" s="3"/>
      <c r="BM138" s="13"/>
      <c r="BN138" s="13"/>
      <c r="BO138" s="10"/>
      <c r="BP138" s="10"/>
      <c r="BQ138" s="266"/>
      <c r="BR138" s="266"/>
      <c r="BS138" s="266"/>
      <c r="BT138" s="266"/>
      <c r="BU138" s="266"/>
      <c r="BV138" s="290"/>
      <c r="BW138" s="12"/>
      <c r="BX138" s="269"/>
      <c r="BY138" s="269"/>
      <c r="BZ138" s="269"/>
      <c r="CA138" s="269"/>
      <c r="CB138" s="269"/>
      <c r="CC138" s="269"/>
      <c r="CD138" s="269"/>
      <c r="CE138" s="269"/>
      <c r="CF138" s="269"/>
      <c r="CG138" s="269"/>
      <c r="CH138" s="269"/>
      <c r="CI138" s="269"/>
      <c r="CJ138" s="269"/>
      <c r="CK138" s="269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311"/>
      <c r="DC138" s="311"/>
      <c r="DD138" s="311"/>
      <c r="DE138" s="311"/>
      <c r="DF138" s="311"/>
      <c r="DG138" s="311"/>
    </row>
    <row r="139" spans="2:111" ht="6" customHeight="1">
      <c r="B139" s="26"/>
      <c r="C139" s="26"/>
      <c r="D139" s="26"/>
      <c r="E139" s="26"/>
      <c r="F139" s="26"/>
      <c r="G139" s="26"/>
      <c r="H139" s="26"/>
      <c r="I139" s="26"/>
      <c r="J139" s="13"/>
      <c r="K139" s="13"/>
      <c r="L139" s="10"/>
      <c r="M139" s="10"/>
      <c r="N139" s="307"/>
      <c r="O139" s="307"/>
      <c r="P139" s="307"/>
      <c r="Q139" s="307"/>
      <c r="R139" s="307"/>
      <c r="S139" s="318"/>
      <c r="T139" s="35"/>
      <c r="AY139" s="311"/>
      <c r="AZ139" s="311"/>
      <c r="BA139" s="311"/>
      <c r="BB139" s="311"/>
      <c r="BC139" s="311"/>
      <c r="BD139" s="311"/>
      <c r="BE139" s="26"/>
      <c r="BF139" s="26"/>
      <c r="BG139" s="26"/>
      <c r="BH139" s="26"/>
      <c r="BI139" s="26"/>
      <c r="BJ139" s="26"/>
      <c r="BK139" s="26"/>
      <c r="BL139" s="26"/>
      <c r="BM139" s="13"/>
      <c r="BN139" s="13"/>
      <c r="BO139" s="10"/>
      <c r="BP139" s="10"/>
      <c r="BQ139" s="266"/>
      <c r="BR139" s="266"/>
      <c r="BS139" s="266"/>
      <c r="BT139" s="266"/>
      <c r="BU139" s="266"/>
      <c r="BV139" s="289"/>
      <c r="BW139" s="32"/>
      <c r="DB139" s="311"/>
      <c r="DC139" s="311"/>
      <c r="DD139" s="311"/>
      <c r="DE139" s="311"/>
      <c r="DF139" s="311"/>
      <c r="DG139" s="311"/>
    </row>
    <row r="140" spans="2:111" ht="6" customHeight="1">
      <c r="B140" s="26"/>
      <c r="C140" s="26"/>
      <c r="D140" s="26"/>
      <c r="E140" s="26"/>
      <c r="F140" s="26"/>
      <c r="G140" s="26"/>
      <c r="H140" s="26"/>
      <c r="I140" s="26"/>
      <c r="J140" s="267"/>
      <c r="K140" s="267"/>
      <c r="L140" s="10"/>
      <c r="M140" s="10"/>
      <c r="N140" s="307"/>
      <c r="O140" s="307"/>
      <c r="P140" s="307"/>
      <c r="Q140" s="307"/>
      <c r="R140" s="307"/>
      <c r="S140" s="318"/>
      <c r="T140" s="2">
        <f>COUNTIF(V143:AC150,"⑥*")</f>
        <v>0</v>
      </c>
      <c r="U140" s="312">
        <v>6</v>
      </c>
      <c r="V140" s="312"/>
      <c r="W140" s="312"/>
      <c r="X140" s="312" t="s">
        <v>36</v>
      </c>
      <c r="Y140" s="312"/>
      <c r="Z140" s="312"/>
      <c r="AA140" s="313">
        <f>IF(V146="","",COUNTIF(V143:AC150,"*6"))</f>
        <v>0</v>
      </c>
      <c r="AB140" s="313"/>
      <c r="AC140" s="313"/>
      <c r="AD140" s="307"/>
      <c r="AE140" s="307"/>
      <c r="AF140" s="307"/>
      <c r="AG140" s="307"/>
      <c r="AH140" s="307"/>
      <c r="AI140" s="307"/>
      <c r="AJ140" s="307"/>
      <c r="AK140" s="307"/>
      <c r="AL140" s="307"/>
      <c r="AM140" s="307"/>
      <c r="AN140" s="307"/>
      <c r="AO140" s="307"/>
      <c r="AP140" s="307"/>
      <c r="AQ140" s="307"/>
      <c r="AR140" s="307"/>
      <c r="AS140" s="307"/>
      <c r="AT140" s="307"/>
      <c r="AU140" s="307"/>
      <c r="AV140" s="307"/>
      <c r="AW140" s="307"/>
      <c r="AY140" s="311"/>
      <c r="AZ140" s="311"/>
      <c r="BA140" s="311"/>
      <c r="BB140" s="311"/>
      <c r="BC140" s="311"/>
      <c r="BD140" s="311"/>
      <c r="BE140" s="26"/>
      <c r="BF140" s="26"/>
      <c r="BG140" s="26"/>
      <c r="BH140" s="26"/>
      <c r="BI140" s="26"/>
      <c r="BJ140" s="26"/>
      <c r="BK140" s="26"/>
      <c r="BL140" s="26"/>
      <c r="BM140" s="267"/>
      <c r="BN140" s="267"/>
      <c r="BO140" s="10"/>
      <c r="BP140" s="10"/>
      <c r="BQ140" s="266"/>
      <c r="BR140" s="266"/>
      <c r="BS140" s="266"/>
      <c r="BT140" s="266"/>
      <c r="BU140" s="266"/>
      <c r="BV140" s="289"/>
      <c r="BW140" s="2">
        <f>COUNTIF(BY143:CF150,"⑥*")</f>
        <v>0</v>
      </c>
      <c r="BX140" s="312">
        <v>3</v>
      </c>
      <c r="BY140" s="312"/>
      <c r="BZ140" s="312"/>
      <c r="CA140" s="312" t="s">
        <v>36</v>
      </c>
      <c r="CB140" s="312"/>
      <c r="CC140" s="312"/>
      <c r="CD140" s="313">
        <v>0</v>
      </c>
      <c r="CE140" s="313"/>
      <c r="CF140" s="313"/>
      <c r="CG140" s="307"/>
      <c r="CH140" s="307"/>
      <c r="CI140" s="307"/>
      <c r="CJ140" s="307"/>
      <c r="CK140" s="307"/>
      <c r="CL140" s="307"/>
      <c r="CM140" s="307"/>
      <c r="CN140" s="307"/>
      <c r="CO140" s="307"/>
      <c r="CP140" s="307"/>
      <c r="CQ140" s="307"/>
      <c r="CR140" s="307"/>
      <c r="CS140" s="307"/>
      <c r="CT140" s="307"/>
      <c r="CU140" s="307"/>
      <c r="CV140" s="307"/>
      <c r="CW140" s="307"/>
      <c r="CX140" s="307"/>
      <c r="CY140" s="307"/>
      <c r="CZ140" s="307"/>
      <c r="DB140" s="311"/>
      <c r="DC140" s="311"/>
      <c r="DD140" s="311"/>
      <c r="DE140" s="311"/>
      <c r="DF140" s="311"/>
      <c r="DG140" s="311"/>
    </row>
    <row r="141" spans="2:111" ht="6" customHeight="1">
      <c r="B141" s="266"/>
      <c r="C141" s="266"/>
      <c r="D141" s="266"/>
      <c r="E141" s="266"/>
      <c r="F141" s="26"/>
      <c r="G141" s="26"/>
      <c r="H141" s="26"/>
      <c r="I141" s="26"/>
      <c r="J141" s="267"/>
      <c r="K141" s="267"/>
      <c r="L141" s="10"/>
      <c r="M141" s="10"/>
      <c r="S141" s="6"/>
      <c r="T141" s="2"/>
      <c r="U141" s="312"/>
      <c r="V141" s="312"/>
      <c r="W141" s="312"/>
      <c r="X141" s="312"/>
      <c r="Y141" s="312"/>
      <c r="Z141" s="312"/>
      <c r="AA141" s="313"/>
      <c r="AB141" s="313"/>
      <c r="AC141" s="313"/>
      <c r="AD141" s="307"/>
      <c r="AE141" s="307"/>
      <c r="AF141" s="307"/>
      <c r="AG141" s="307"/>
      <c r="AH141" s="307"/>
      <c r="AI141" s="307"/>
      <c r="AJ141" s="307"/>
      <c r="AK141" s="307"/>
      <c r="AL141" s="307"/>
      <c r="AM141" s="307"/>
      <c r="AN141" s="307"/>
      <c r="AO141" s="307"/>
      <c r="AP141" s="307"/>
      <c r="AQ141" s="307"/>
      <c r="AR141" s="307"/>
      <c r="AS141" s="307"/>
      <c r="AT141" s="307"/>
      <c r="AU141" s="307"/>
      <c r="AV141" s="307"/>
      <c r="AW141" s="307"/>
      <c r="AX141" s="10"/>
      <c r="AY141" s="10"/>
      <c r="AZ141" s="10"/>
      <c r="BA141" s="10"/>
      <c r="BB141" s="10"/>
      <c r="BC141" s="10"/>
      <c r="BD141" s="10"/>
      <c r="BE141" s="266"/>
      <c r="BF141" s="266"/>
      <c r="BG141" s="266"/>
      <c r="BH141" s="266"/>
      <c r="BI141" s="26"/>
      <c r="BJ141" s="26"/>
      <c r="BK141" s="26"/>
      <c r="BL141" s="26"/>
      <c r="BM141" s="267"/>
      <c r="BN141" s="267"/>
      <c r="BO141" s="10"/>
      <c r="BP141" s="10"/>
      <c r="BV141" s="272"/>
      <c r="BW141" s="2"/>
      <c r="BX141" s="312"/>
      <c r="BY141" s="312"/>
      <c r="BZ141" s="312"/>
      <c r="CA141" s="312"/>
      <c r="CB141" s="312"/>
      <c r="CC141" s="312"/>
      <c r="CD141" s="313"/>
      <c r="CE141" s="313"/>
      <c r="CF141" s="313"/>
      <c r="CG141" s="307"/>
      <c r="CH141" s="307"/>
      <c r="CI141" s="307"/>
      <c r="CJ141" s="307"/>
      <c r="CK141" s="307"/>
      <c r="CL141" s="307"/>
      <c r="CM141" s="307"/>
      <c r="CN141" s="307"/>
      <c r="CO141" s="307"/>
      <c r="CP141" s="307"/>
      <c r="CQ141" s="307"/>
      <c r="CR141" s="307"/>
      <c r="CS141" s="307"/>
      <c r="CT141" s="307"/>
      <c r="CU141" s="307"/>
      <c r="CV141" s="307"/>
      <c r="CW141" s="307"/>
      <c r="CX141" s="307"/>
      <c r="CY141" s="307"/>
      <c r="CZ141" s="307"/>
      <c r="DA141" s="10"/>
      <c r="DB141" s="10"/>
      <c r="DC141" s="10"/>
      <c r="DD141" s="10"/>
      <c r="DE141" s="10"/>
      <c r="DF141" s="10"/>
      <c r="DG141" s="10"/>
    </row>
    <row r="142" spans="2:111" ht="6" customHeight="1">
      <c r="B142" s="317" t="s">
        <v>1467</v>
      </c>
      <c r="C142" s="317"/>
      <c r="D142" s="317"/>
      <c r="E142" s="317"/>
      <c r="F142" s="317"/>
      <c r="G142" s="317"/>
      <c r="H142" s="317"/>
      <c r="I142" s="317"/>
      <c r="J142" s="317"/>
      <c r="K142" s="317"/>
      <c r="L142" s="10"/>
      <c r="M142" s="10"/>
      <c r="S142" s="6"/>
      <c r="T142" s="26"/>
      <c r="U142" s="312"/>
      <c r="V142" s="312"/>
      <c r="W142" s="312"/>
      <c r="X142" s="312"/>
      <c r="Y142" s="312"/>
      <c r="Z142" s="312"/>
      <c r="AA142" s="313"/>
      <c r="AB142" s="313"/>
      <c r="AC142" s="313"/>
      <c r="AD142" s="307"/>
      <c r="AE142" s="307"/>
      <c r="AF142" s="307"/>
      <c r="AG142" s="307"/>
      <c r="AH142" s="307"/>
      <c r="AI142" s="307"/>
      <c r="AJ142" s="307"/>
      <c r="AK142" s="307"/>
      <c r="AL142" s="307"/>
      <c r="AM142" s="307"/>
      <c r="AN142" s="307"/>
      <c r="AO142" s="307"/>
      <c r="AP142" s="307"/>
      <c r="AQ142" s="307"/>
      <c r="AR142" s="307"/>
      <c r="AS142" s="307"/>
      <c r="AT142" s="307"/>
      <c r="AU142" s="307"/>
      <c r="AV142" s="307"/>
      <c r="AW142" s="307"/>
      <c r="AX142" s="10"/>
      <c r="AY142" s="10"/>
      <c r="AZ142" s="10"/>
      <c r="BA142" s="10"/>
      <c r="BB142" s="10"/>
      <c r="BC142" s="10"/>
      <c r="BD142" s="10"/>
      <c r="BE142" s="314" t="s">
        <v>1502</v>
      </c>
      <c r="BF142" s="314"/>
      <c r="BG142" s="314"/>
      <c r="BH142" s="314"/>
      <c r="BI142" s="314"/>
      <c r="BJ142" s="314"/>
      <c r="BK142" s="314"/>
      <c r="BL142" s="314"/>
      <c r="BM142" s="314"/>
      <c r="BN142" s="314"/>
      <c r="BO142" s="10"/>
      <c r="BP142" s="10"/>
      <c r="BV142" s="272"/>
      <c r="BW142" s="26"/>
      <c r="BX142" s="312"/>
      <c r="BY142" s="312"/>
      <c r="BZ142" s="312"/>
      <c r="CA142" s="312"/>
      <c r="CB142" s="312"/>
      <c r="CC142" s="312"/>
      <c r="CD142" s="313"/>
      <c r="CE142" s="313"/>
      <c r="CF142" s="313"/>
      <c r="CG142" s="307"/>
      <c r="CH142" s="307"/>
      <c r="CI142" s="307"/>
      <c r="CJ142" s="307"/>
      <c r="CK142" s="307"/>
      <c r="CL142" s="307"/>
      <c r="CM142" s="307"/>
      <c r="CN142" s="307"/>
      <c r="CO142" s="307"/>
      <c r="CP142" s="307"/>
      <c r="CQ142" s="307"/>
      <c r="CR142" s="307"/>
      <c r="CS142" s="307"/>
      <c r="CT142" s="307"/>
      <c r="CU142" s="307"/>
      <c r="CV142" s="307"/>
      <c r="CW142" s="307"/>
      <c r="CX142" s="307"/>
      <c r="CY142" s="307"/>
      <c r="CZ142" s="307"/>
      <c r="DA142" s="10"/>
      <c r="DB142" s="10"/>
      <c r="DC142" s="10"/>
      <c r="DD142" s="10"/>
      <c r="DE142" s="10"/>
      <c r="DF142" s="10"/>
      <c r="DG142" s="10"/>
    </row>
    <row r="143" spans="2:111" ht="6" customHeight="1">
      <c r="B143" s="317"/>
      <c r="C143" s="317"/>
      <c r="D143" s="317"/>
      <c r="E143" s="317"/>
      <c r="F143" s="317"/>
      <c r="G143" s="317"/>
      <c r="H143" s="317"/>
      <c r="I143" s="317"/>
      <c r="J143" s="317"/>
      <c r="K143" s="317"/>
      <c r="L143" s="10"/>
      <c r="M143" s="10"/>
      <c r="S143" s="6"/>
      <c r="T143" s="305" t="s">
        <v>35</v>
      </c>
      <c r="U143" s="305"/>
      <c r="V143" s="306" t="s">
        <v>1487</v>
      </c>
      <c r="W143" s="30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  <c r="AJ143" s="307"/>
      <c r="AK143" s="307"/>
      <c r="AL143" s="307"/>
      <c r="AM143" s="307"/>
      <c r="AN143" s="307"/>
      <c r="AO143" s="307"/>
      <c r="AP143" s="307"/>
      <c r="AQ143" s="307"/>
      <c r="AR143" s="307"/>
      <c r="AS143" s="307"/>
      <c r="AT143" s="307"/>
      <c r="AU143" s="307"/>
      <c r="AV143" s="307"/>
      <c r="AW143" s="307"/>
      <c r="AX143" s="10"/>
      <c r="AY143" s="10"/>
      <c r="AZ143" s="10"/>
      <c r="BA143" s="10"/>
      <c r="BB143" s="10"/>
      <c r="BC143" s="10"/>
      <c r="BD143" s="10"/>
      <c r="BE143" s="314"/>
      <c r="BF143" s="314"/>
      <c r="BG143" s="314"/>
      <c r="BH143" s="314"/>
      <c r="BI143" s="314"/>
      <c r="BJ143" s="314"/>
      <c r="BK143" s="314"/>
      <c r="BL143" s="314"/>
      <c r="BM143" s="314"/>
      <c r="BN143" s="314"/>
      <c r="BO143" s="10"/>
      <c r="BP143" s="10"/>
      <c r="BV143" s="272"/>
      <c r="BW143" s="305" t="s">
        <v>35</v>
      </c>
      <c r="BX143" s="305"/>
      <c r="BY143" s="306" t="s">
        <v>1503</v>
      </c>
      <c r="BZ143" s="307"/>
      <c r="CA143" s="307"/>
      <c r="CB143" s="307"/>
      <c r="CC143" s="307"/>
      <c r="CD143" s="307"/>
      <c r="CE143" s="307"/>
      <c r="CF143" s="307"/>
      <c r="CG143" s="307"/>
      <c r="CH143" s="307"/>
      <c r="CI143" s="307"/>
      <c r="CJ143" s="307"/>
      <c r="CK143" s="307"/>
      <c r="CL143" s="307"/>
      <c r="CM143" s="307"/>
      <c r="CN143" s="307"/>
      <c r="CO143" s="307"/>
      <c r="CP143" s="307"/>
      <c r="CQ143" s="307"/>
      <c r="CR143" s="307"/>
      <c r="CS143" s="307"/>
      <c r="CT143" s="307"/>
      <c r="CU143" s="307"/>
      <c r="CV143" s="307"/>
      <c r="CW143" s="307"/>
      <c r="CX143" s="307"/>
      <c r="CY143" s="307"/>
      <c r="CZ143" s="307"/>
      <c r="DA143" s="10"/>
      <c r="DB143" s="10"/>
      <c r="DC143" s="10"/>
      <c r="DD143" s="10"/>
      <c r="DE143" s="10"/>
      <c r="DF143" s="10"/>
      <c r="DG143" s="10"/>
    </row>
    <row r="144" spans="2:111" ht="6" customHeight="1" thickBot="1">
      <c r="B144" s="317"/>
      <c r="C144" s="317"/>
      <c r="D144" s="317"/>
      <c r="E144" s="317"/>
      <c r="F144" s="317"/>
      <c r="G144" s="317"/>
      <c r="H144" s="317"/>
      <c r="I144" s="317"/>
      <c r="J144" s="317"/>
      <c r="K144" s="317"/>
      <c r="L144" s="4"/>
      <c r="M144" s="4"/>
      <c r="N144" s="4"/>
      <c r="O144" s="4"/>
      <c r="P144" s="4"/>
      <c r="Q144" s="4"/>
      <c r="R144" s="4"/>
      <c r="S144" s="7"/>
      <c r="T144" s="305"/>
      <c r="U144" s="305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7"/>
      <c r="AL144" s="307"/>
      <c r="AM144" s="307"/>
      <c r="AN144" s="307"/>
      <c r="AO144" s="307"/>
      <c r="AP144" s="307"/>
      <c r="AQ144" s="307"/>
      <c r="AR144" s="307"/>
      <c r="AS144" s="307"/>
      <c r="AT144" s="307"/>
      <c r="AU144" s="307"/>
      <c r="AV144" s="307"/>
      <c r="AW144" s="307"/>
      <c r="AX144" s="25"/>
      <c r="AY144" s="25"/>
      <c r="AZ144" s="25"/>
      <c r="BA144" s="25"/>
      <c r="BB144" s="25"/>
      <c r="BC144" s="25"/>
      <c r="BD144" s="25"/>
      <c r="BE144" s="314"/>
      <c r="BF144" s="314"/>
      <c r="BG144" s="314"/>
      <c r="BH144" s="314"/>
      <c r="BI144" s="314"/>
      <c r="BJ144" s="314"/>
      <c r="BK144" s="314"/>
      <c r="BL144" s="314"/>
      <c r="BM144" s="314"/>
      <c r="BN144" s="314"/>
      <c r="BO144" s="269"/>
      <c r="BP144" s="269"/>
      <c r="BQ144" s="269"/>
      <c r="BR144" s="269"/>
      <c r="BS144" s="269"/>
      <c r="BT144" s="269"/>
      <c r="BU144" s="269"/>
      <c r="BV144" s="283"/>
      <c r="BW144" s="305"/>
      <c r="BX144" s="305"/>
      <c r="BY144" s="307"/>
      <c r="BZ144" s="307"/>
      <c r="CA144" s="307"/>
      <c r="CB144" s="307"/>
      <c r="CC144" s="307"/>
      <c r="CD144" s="307"/>
      <c r="CE144" s="307"/>
      <c r="CF144" s="307"/>
      <c r="CG144" s="307"/>
      <c r="CH144" s="307"/>
      <c r="CI144" s="307"/>
      <c r="CJ144" s="307"/>
      <c r="CK144" s="307"/>
      <c r="CL144" s="307"/>
      <c r="CM144" s="307"/>
      <c r="CN144" s="307"/>
      <c r="CO144" s="307"/>
      <c r="CP144" s="307"/>
      <c r="CQ144" s="307"/>
      <c r="CR144" s="307"/>
      <c r="CS144" s="307"/>
      <c r="CT144" s="307"/>
      <c r="CU144" s="307"/>
      <c r="CV144" s="307"/>
      <c r="CW144" s="307"/>
      <c r="CX144" s="307"/>
      <c r="CY144" s="307"/>
      <c r="CZ144" s="307"/>
      <c r="DA144" s="25"/>
      <c r="DB144" s="25"/>
      <c r="DC144" s="25"/>
      <c r="DD144" s="25"/>
      <c r="DE144" s="25"/>
      <c r="DF144" s="25"/>
      <c r="DG144" s="25"/>
    </row>
    <row r="145" spans="2:111" ht="6" customHeight="1"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  <c r="L145" s="24"/>
      <c r="M145" s="24"/>
      <c r="N145" s="24"/>
      <c r="O145" s="24"/>
      <c r="P145" s="24"/>
      <c r="Q145" s="24"/>
      <c r="R145" s="24"/>
      <c r="S145" s="15"/>
      <c r="T145" s="305"/>
      <c r="U145" s="305"/>
      <c r="V145" s="26"/>
      <c r="W145" s="26"/>
      <c r="X145" s="26"/>
      <c r="Y145" s="26"/>
      <c r="Z145" s="26"/>
      <c r="AA145" s="26"/>
      <c r="AB145" s="26"/>
      <c r="AC145" s="26"/>
      <c r="AD145" s="307"/>
      <c r="AE145" s="307"/>
      <c r="AF145" s="307"/>
      <c r="AG145" s="307"/>
      <c r="AH145" s="307"/>
      <c r="AI145" s="307"/>
      <c r="AJ145" s="307"/>
      <c r="AK145" s="307"/>
      <c r="AL145" s="307"/>
      <c r="AM145" s="307"/>
      <c r="AN145" s="307"/>
      <c r="AO145" s="307"/>
      <c r="AP145" s="307"/>
      <c r="AQ145" s="307"/>
      <c r="AR145" s="307"/>
      <c r="AS145" s="307"/>
      <c r="AT145" s="307"/>
      <c r="AU145" s="307"/>
      <c r="AV145" s="307"/>
      <c r="AW145" s="307"/>
      <c r="AX145" s="25"/>
      <c r="AY145" s="25"/>
      <c r="AZ145" s="25"/>
      <c r="BA145" s="25"/>
      <c r="BB145" s="25"/>
      <c r="BC145" s="25"/>
      <c r="BD145" s="25"/>
      <c r="BE145" s="314"/>
      <c r="BF145" s="314"/>
      <c r="BG145" s="314"/>
      <c r="BH145" s="314"/>
      <c r="BI145" s="314"/>
      <c r="BJ145" s="314"/>
      <c r="BK145" s="314"/>
      <c r="BL145" s="314"/>
      <c r="BM145" s="314"/>
      <c r="BN145" s="314"/>
      <c r="BO145" s="25"/>
      <c r="BP145" s="25"/>
      <c r="BQ145" s="25"/>
      <c r="BR145" s="25"/>
      <c r="BS145" s="25"/>
      <c r="BT145" s="25"/>
      <c r="BU145" s="25"/>
      <c r="BV145" s="18"/>
      <c r="BW145" s="305"/>
      <c r="BX145" s="305"/>
      <c r="BY145" s="26"/>
      <c r="BZ145" s="26"/>
      <c r="CA145" s="26"/>
      <c r="CB145" s="26"/>
      <c r="CC145" s="26"/>
      <c r="CD145" s="26"/>
      <c r="CE145" s="26"/>
      <c r="CF145" s="26"/>
      <c r="CG145" s="307"/>
      <c r="CH145" s="307"/>
      <c r="CI145" s="307"/>
      <c r="CJ145" s="307"/>
      <c r="CK145" s="307"/>
      <c r="CL145" s="307"/>
      <c r="CM145" s="307"/>
      <c r="CN145" s="307"/>
      <c r="CO145" s="307"/>
      <c r="CP145" s="307"/>
      <c r="CQ145" s="307"/>
      <c r="CR145" s="307"/>
      <c r="CS145" s="307"/>
      <c r="CT145" s="307"/>
      <c r="CU145" s="307"/>
      <c r="CV145" s="307"/>
      <c r="CW145" s="307"/>
      <c r="CX145" s="307"/>
      <c r="CY145" s="307"/>
      <c r="CZ145" s="307"/>
      <c r="DA145" s="25"/>
      <c r="DB145" s="25"/>
      <c r="DC145" s="25"/>
      <c r="DD145" s="25"/>
      <c r="DE145" s="25"/>
      <c r="DF145" s="25"/>
      <c r="DG145" s="25"/>
    </row>
    <row r="146" spans="2:111" ht="6" customHeight="1"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  <c r="L146" s="25"/>
      <c r="M146" s="25"/>
      <c r="N146" s="25"/>
      <c r="O146" s="25"/>
      <c r="P146" s="25"/>
      <c r="Q146" s="25"/>
      <c r="R146" s="25"/>
      <c r="S146" s="16"/>
      <c r="T146" s="305"/>
      <c r="U146" s="305"/>
      <c r="V146" s="306" t="s">
        <v>1490</v>
      </c>
      <c r="W146" s="307"/>
      <c r="X146" s="307"/>
      <c r="Y146" s="307"/>
      <c r="Z146" s="307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307"/>
      <c r="AK146" s="307"/>
      <c r="AL146" s="307"/>
      <c r="AM146" s="307"/>
      <c r="AN146" s="307"/>
      <c r="AO146" s="307"/>
      <c r="AP146" s="307"/>
      <c r="AQ146" s="307"/>
      <c r="AR146" s="307"/>
      <c r="AS146" s="307"/>
      <c r="AT146" s="307"/>
      <c r="AU146" s="307"/>
      <c r="AV146" s="307"/>
      <c r="AW146" s="307"/>
      <c r="AX146" s="10"/>
      <c r="AY146" s="10"/>
      <c r="AZ146" s="10"/>
      <c r="BA146" s="10"/>
      <c r="BB146" s="23"/>
      <c r="BC146" s="23"/>
      <c r="BD146" s="23"/>
      <c r="BE146" s="314"/>
      <c r="BF146" s="314"/>
      <c r="BG146" s="314"/>
      <c r="BH146" s="314"/>
      <c r="BI146" s="314"/>
      <c r="BJ146" s="314"/>
      <c r="BK146" s="314"/>
      <c r="BL146" s="314"/>
      <c r="BM146" s="314"/>
      <c r="BN146" s="314"/>
      <c r="BO146" s="25"/>
      <c r="BP146" s="25"/>
      <c r="BQ146" s="25"/>
      <c r="BR146" s="25"/>
      <c r="BS146" s="25"/>
      <c r="BT146" s="25"/>
      <c r="BU146" s="25"/>
      <c r="BV146" s="16"/>
      <c r="BW146" s="305"/>
      <c r="BX146" s="305"/>
      <c r="BY146" s="306" t="s">
        <v>1487</v>
      </c>
      <c r="BZ146" s="307"/>
      <c r="CA146" s="307"/>
      <c r="CB146" s="307"/>
      <c r="CC146" s="307"/>
      <c r="CD146" s="307"/>
      <c r="CE146" s="307"/>
      <c r="CF146" s="307"/>
      <c r="CG146" s="307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7"/>
      <c r="CV146" s="307"/>
      <c r="CW146" s="307"/>
      <c r="CX146" s="307"/>
      <c r="CY146" s="307"/>
      <c r="CZ146" s="307"/>
      <c r="DA146" s="10"/>
      <c r="DB146" s="10"/>
      <c r="DC146" s="10"/>
      <c r="DD146" s="10"/>
      <c r="DE146" s="23"/>
      <c r="DF146" s="23"/>
      <c r="DG146" s="23"/>
    </row>
    <row r="147" spans="2:111" ht="6" customHeight="1">
      <c r="B147" s="22"/>
      <c r="C147" s="22"/>
      <c r="D147" s="22"/>
      <c r="E147" s="22"/>
      <c r="J147" s="10"/>
      <c r="K147" s="10"/>
      <c r="M147" s="19"/>
      <c r="N147" s="19"/>
      <c r="O147" s="19"/>
      <c r="P147" s="19"/>
      <c r="Q147" s="19"/>
      <c r="R147" s="19"/>
      <c r="T147" s="305"/>
      <c r="U147" s="305"/>
      <c r="V147" s="307"/>
      <c r="W147" s="307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7"/>
      <c r="AL147" s="307"/>
      <c r="AM147" s="307"/>
      <c r="AN147" s="307"/>
      <c r="AO147" s="307"/>
      <c r="AP147" s="307"/>
      <c r="AQ147" s="307"/>
      <c r="AR147" s="307"/>
      <c r="AS147" s="307"/>
      <c r="AT147" s="307"/>
      <c r="AU147" s="307"/>
      <c r="AV147" s="307"/>
      <c r="AW147" s="307"/>
      <c r="AY147" s="3"/>
      <c r="AZ147" s="3"/>
      <c r="BA147" s="3"/>
      <c r="BB147" s="23"/>
      <c r="BC147" s="23"/>
      <c r="BD147" s="23"/>
      <c r="BE147" s="22"/>
      <c r="BF147" s="22"/>
      <c r="BG147" s="22"/>
      <c r="BH147" s="22"/>
      <c r="BM147" s="10"/>
      <c r="BN147" s="10"/>
      <c r="BP147" s="19"/>
      <c r="BQ147" s="19"/>
      <c r="BR147" s="19"/>
      <c r="BS147" s="19"/>
      <c r="BT147" s="19"/>
      <c r="BU147" s="19"/>
      <c r="BW147" s="305"/>
      <c r="BX147" s="305"/>
      <c r="BY147" s="307"/>
      <c r="BZ147" s="307"/>
      <c r="CA147" s="307"/>
      <c r="CB147" s="307"/>
      <c r="CC147" s="307"/>
      <c r="CD147" s="307"/>
      <c r="CE147" s="307"/>
      <c r="CF147" s="307"/>
      <c r="CG147" s="307"/>
      <c r="CH147" s="307"/>
      <c r="CI147" s="307"/>
      <c r="CJ147" s="307"/>
      <c r="CK147" s="307"/>
      <c r="CL147" s="307"/>
      <c r="CM147" s="307"/>
      <c r="CN147" s="307"/>
      <c r="CO147" s="307"/>
      <c r="CP147" s="307"/>
      <c r="CQ147" s="307"/>
      <c r="CR147" s="307"/>
      <c r="CS147" s="307"/>
      <c r="CT147" s="307"/>
      <c r="CU147" s="307"/>
      <c r="CV147" s="307"/>
      <c r="CW147" s="307"/>
      <c r="CX147" s="307"/>
      <c r="CY147" s="307"/>
      <c r="CZ147" s="307"/>
      <c r="DB147" s="3"/>
      <c r="DC147" s="3"/>
      <c r="DD147" s="3"/>
      <c r="DE147" s="23"/>
      <c r="DF147" s="23"/>
      <c r="DG147" s="23"/>
    </row>
    <row r="148" spans="2:111" ht="6" customHeight="1">
      <c r="B148" s="22"/>
      <c r="C148" s="22"/>
      <c r="D148" s="22"/>
      <c r="E148" s="22"/>
      <c r="J148" s="10"/>
      <c r="K148" s="10"/>
      <c r="L148" s="3"/>
      <c r="M148" s="19"/>
      <c r="N148" s="19"/>
      <c r="O148" s="19"/>
      <c r="P148" s="19"/>
      <c r="Q148" s="19"/>
      <c r="R148" s="19"/>
      <c r="T148" s="305"/>
      <c r="U148" s="305"/>
      <c r="V148" s="26"/>
      <c r="W148" s="26"/>
      <c r="X148" s="26"/>
      <c r="Y148" s="26"/>
      <c r="Z148" s="26"/>
      <c r="AA148" s="26"/>
      <c r="AB148" s="26"/>
      <c r="AC148" s="26"/>
      <c r="AD148" s="307"/>
      <c r="AE148" s="307"/>
      <c r="AF148" s="307"/>
      <c r="AG148" s="307"/>
      <c r="AH148" s="307"/>
      <c r="AI148" s="307"/>
      <c r="AJ148" s="307"/>
      <c r="AK148" s="307"/>
      <c r="AL148" s="307"/>
      <c r="AM148" s="307"/>
      <c r="AN148" s="307"/>
      <c r="AO148" s="307"/>
      <c r="AP148" s="307"/>
      <c r="AQ148" s="307"/>
      <c r="AR148" s="307"/>
      <c r="AS148" s="307"/>
      <c r="AT148" s="307"/>
      <c r="AU148" s="307"/>
      <c r="AV148" s="307"/>
      <c r="AW148" s="307"/>
      <c r="BB148" s="19"/>
      <c r="BC148" s="19"/>
      <c r="BD148" s="19"/>
      <c r="BE148" s="22"/>
      <c r="BF148" s="22"/>
      <c r="BG148" s="22"/>
      <c r="BH148" s="22"/>
      <c r="BM148" s="10"/>
      <c r="BN148" s="10"/>
      <c r="BO148" s="3"/>
      <c r="BP148" s="19"/>
      <c r="BQ148" s="19"/>
      <c r="BR148" s="19"/>
      <c r="BS148" s="19"/>
      <c r="BT148" s="19"/>
      <c r="BU148" s="19"/>
      <c r="BW148" s="305"/>
      <c r="BX148" s="305"/>
      <c r="BY148" s="26"/>
      <c r="BZ148" s="26"/>
      <c r="CA148" s="26"/>
      <c r="CB148" s="26"/>
      <c r="CC148" s="26"/>
      <c r="CD148" s="26"/>
      <c r="CE148" s="26"/>
      <c r="CF148" s="26"/>
      <c r="CG148" s="307"/>
      <c r="CH148" s="307"/>
      <c r="CI148" s="307"/>
      <c r="CJ148" s="307"/>
      <c r="CK148" s="307"/>
      <c r="CL148" s="307"/>
      <c r="CM148" s="307"/>
      <c r="CN148" s="307"/>
      <c r="CO148" s="307"/>
      <c r="CP148" s="307"/>
      <c r="CQ148" s="307"/>
      <c r="CR148" s="307"/>
      <c r="CS148" s="307"/>
      <c r="CT148" s="307"/>
      <c r="CU148" s="307"/>
      <c r="CV148" s="307"/>
      <c r="CW148" s="307"/>
      <c r="CX148" s="307"/>
      <c r="CY148" s="307"/>
      <c r="CZ148" s="307"/>
      <c r="DE148" s="19"/>
      <c r="DF148" s="19"/>
      <c r="DG148" s="19"/>
    </row>
    <row r="149" spans="12:111" ht="6" customHeight="1">
      <c r="L149" s="3"/>
      <c r="M149" s="19"/>
      <c r="N149" s="19"/>
      <c r="O149" s="19"/>
      <c r="P149" s="19"/>
      <c r="Q149" s="19"/>
      <c r="R149" s="19"/>
      <c r="T149" s="305"/>
      <c r="U149" s="305"/>
      <c r="V149" s="307"/>
      <c r="W149" s="307"/>
      <c r="X149" s="307"/>
      <c r="Y149" s="307"/>
      <c r="Z149" s="307"/>
      <c r="AA149" s="307"/>
      <c r="AB149" s="307"/>
      <c r="AC149" s="307"/>
      <c r="AD149" s="307"/>
      <c r="AE149" s="307"/>
      <c r="AF149" s="307"/>
      <c r="AG149" s="307"/>
      <c r="AH149" s="307"/>
      <c r="AI149" s="307"/>
      <c r="AJ149" s="307"/>
      <c r="AK149" s="307"/>
      <c r="AL149" s="307"/>
      <c r="AM149" s="307"/>
      <c r="AN149" s="307"/>
      <c r="AO149" s="307"/>
      <c r="AP149" s="307"/>
      <c r="AQ149" s="307"/>
      <c r="AR149" s="307"/>
      <c r="AS149" s="307"/>
      <c r="AT149" s="307"/>
      <c r="AU149" s="307"/>
      <c r="AV149" s="307"/>
      <c r="AW149" s="307"/>
      <c r="BB149" s="19"/>
      <c r="BC149" s="19"/>
      <c r="BD149" s="19"/>
      <c r="BO149" s="3"/>
      <c r="BP149" s="19"/>
      <c r="BQ149" s="19"/>
      <c r="BR149" s="19"/>
      <c r="BS149" s="19"/>
      <c r="BT149" s="19"/>
      <c r="BU149" s="19"/>
      <c r="BW149" s="305"/>
      <c r="BX149" s="305"/>
      <c r="BY149" s="306" t="s">
        <v>1494</v>
      </c>
      <c r="BZ149" s="307"/>
      <c r="CA149" s="307"/>
      <c r="CB149" s="307"/>
      <c r="CC149" s="307"/>
      <c r="CD149" s="307"/>
      <c r="CE149" s="307"/>
      <c r="CF149" s="307"/>
      <c r="CG149" s="307"/>
      <c r="CH149" s="307"/>
      <c r="CI149" s="307"/>
      <c r="CJ149" s="307"/>
      <c r="CK149" s="307"/>
      <c r="CL149" s="307"/>
      <c r="CM149" s="307"/>
      <c r="CN149" s="307"/>
      <c r="CO149" s="307"/>
      <c r="CP149" s="307"/>
      <c r="CQ149" s="307"/>
      <c r="CR149" s="307"/>
      <c r="CS149" s="307"/>
      <c r="CT149" s="307"/>
      <c r="CU149" s="307"/>
      <c r="CV149" s="307"/>
      <c r="CW149" s="307"/>
      <c r="CX149" s="307"/>
      <c r="CY149" s="307"/>
      <c r="CZ149" s="307"/>
      <c r="DE149" s="19"/>
      <c r="DF149" s="19"/>
      <c r="DG149" s="19"/>
    </row>
    <row r="150" spans="12:111" ht="6" customHeight="1">
      <c r="L150" s="3"/>
      <c r="M150" s="19"/>
      <c r="N150" s="19"/>
      <c r="O150" s="19"/>
      <c r="P150" s="19"/>
      <c r="Q150" s="19"/>
      <c r="R150" s="19"/>
      <c r="T150" s="305"/>
      <c r="U150" s="305"/>
      <c r="V150" s="307"/>
      <c r="W150" s="307"/>
      <c r="X150" s="307"/>
      <c r="Y150" s="307"/>
      <c r="Z150" s="307"/>
      <c r="AA150" s="307"/>
      <c r="AB150" s="307"/>
      <c r="AC150" s="307"/>
      <c r="AD150" s="307"/>
      <c r="AE150" s="307"/>
      <c r="AF150" s="307"/>
      <c r="AG150" s="307"/>
      <c r="AH150" s="307"/>
      <c r="AI150" s="307"/>
      <c r="AJ150" s="307"/>
      <c r="AK150" s="307"/>
      <c r="AL150" s="307"/>
      <c r="AM150" s="307"/>
      <c r="AN150" s="307"/>
      <c r="AO150" s="307"/>
      <c r="AP150" s="307"/>
      <c r="AQ150" s="307"/>
      <c r="AR150" s="307"/>
      <c r="AS150" s="307"/>
      <c r="AT150" s="307"/>
      <c r="AU150" s="307"/>
      <c r="AV150" s="307"/>
      <c r="AW150" s="307"/>
      <c r="BB150" s="19"/>
      <c r="BC150" s="19"/>
      <c r="BD150" s="19"/>
      <c r="BO150" s="3"/>
      <c r="BP150" s="19"/>
      <c r="BQ150" s="19"/>
      <c r="BR150" s="19"/>
      <c r="BS150" s="19"/>
      <c r="BT150" s="19"/>
      <c r="BU150" s="19"/>
      <c r="BW150" s="305"/>
      <c r="BX150" s="305"/>
      <c r="BY150" s="307"/>
      <c r="BZ150" s="307"/>
      <c r="CA150" s="307"/>
      <c r="CB150" s="307"/>
      <c r="CC150" s="307"/>
      <c r="CD150" s="307"/>
      <c r="CE150" s="307"/>
      <c r="CF150" s="307"/>
      <c r="CG150" s="307"/>
      <c r="CH150" s="307"/>
      <c r="CI150" s="307"/>
      <c r="CJ150" s="307"/>
      <c r="CK150" s="307"/>
      <c r="CL150" s="307"/>
      <c r="CM150" s="307"/>
      <c r="CN150" s="307"/>
      <c r="CO150" s="307"/>
      <c r="CP150" s="307"/>
      <c r="CQ150" s="307"/>
      <c r="CR150" s="307"/>
      <c r="CS150" s="307"/>
      <c r="CT150" s="307"/>
      <c r="CU150" s="307"/>
      <c r="CV150" s="307"/>
      <c r="CW150" s="307"/>
      <c r="CX150" s="307"/>
      <c r="CY150" s="307"/>
      <c r="CZ150" s="307"/>
      <c r="DE150" s="19"/>
      <c r="DF150" s="19"/>
      <c r="DG150" s="19"/>
    </row>
    <row r="151" spans="12:59" ht="6" customHeight="1">
      <c r="L151" s="3"/>
      <c r="M151" s="19"/>
      <c r="N151" s="19"/>
      <c r="O151" s="19"/>
      <c r="P151" s="19"/>
      <c r="Q151" s="19"/>
      <c r="R151" s="19"/>
      <c r="BB151" s="19"/>
      <c r="BC151" s="19"/>
      <c r="BD151" s="19"/>
      <c r="BE151" s="19"/>
      <c r="BF151" s="19"/>
      <c r="BG151" s="19"/>
    </row>
    <row r="152" spans="26:73" ht="6" customHeight="1">
      <c r="Z152" s="3"/>
      <c r="AA152" s="19"/>
      <c r="AB152" s="19"/>
      <c r="AC152" s="19"/>
      <c r="AD152" s="19"/>
      <c r="AE152" s="19"/>
      <c r="AF152" s="19"/>
      <c r="BP152" s="19"/>
      <c r="BQ152" s="19"/>
      <c r="BR152" s="19"/>
      <c r="BS152" s="19"/>
      <c r="BT152" s="19"/>
      <c r="BU152" s="19"/>
    </row>
    <row r="153" spans="26:73" ht="6" customHeight="1">
      <c r="Z153" s="3"/>
      <c r="AA153" s="19"/>
      <c r="AB153" s="19"/>
      <c r="AC153" s="19"/>
      <c r="AD153" s="19"/>
      <c r="AE153" s="19"/>
      <c r="AF153" s="19"/>
      <c r="BP153" s="19"/>
      <c r="BQ153" s="19"/>
      <c r="BR153" s="19"/>
      <c r="BS153" s="19"/>
      <c r="BT153" s="19"/>
      <c r="BU153" s="19"/>
    </row>
    <row r="154" spans="28:75" ht="6" customHeight="1">
      <c r="AB154" s="3"/>
      <c r="AC154" s="19"/>
      <c r="AD154" s="19"/>
      <c r="AE154" s="19"/>
      <c r="AF154" s="19"/>
      <c r="AG154" s="19"/>
      <c r="AH154" s="19"/>
      <c r="BR154" s="19"/>
      <c r="BS154" s="19"/>
      <c r="BT154" s="19"/>
      <c r="BU154" s="19"/>
      <c r="BV154" s="19"/>
      <c r="BW154" s="19"/>
    </row>
    <row r="155" spans="28:75" ht="6" customHeight="1">
      <c r="AB155" s="3"/>
      <c r="AC155" s="19"/>
      <c r="AD155" s="19"/>
      <c r="AE155" s="19"/>
      <c r="AF155" s="19"/>
      <c r="AG155" s="19"/>
      <c r="AH155" s="19"/>
      <c r="BR155" s="19"/>
      <c r="BS155" s="19"/>
      <c r="BT155" s="19"/>
      <c r="BU155" s="19"/>
      <c r="BV155" s="19"/>
      <c r="BW155" s="19"/>
    </row>
    <row r="156" spans="29:34" ht="6" customHeight="1">
      <c r="AC156" s="19"/>
      <c r="AD156" s="19"/>
      <c r="AE156" s="19"/>
      <c r="AF156" s="19"/>
      <c r="AG156" s="19"/>
      <c r="AH156" s="19"/>
    </row>
  </sheetData>
  <sheetProtection/>
  <mergeCells count="100">
    <mergeCell ref="CI86:CV91"/>
    <mergeCell ref="CH56:CV62"/>
    <mergeCell ref="CF26:CV33"/>
    <mergeCell ref="AY61:AZ68"/>
    <mergeCell ref="BA61:BH62"/>
    <mergeCell ref="BA64:BH65"/>
    <mergeCell ref="BA67:BH68"/>
    <mergeCell ref="BO44:BQ46"/>
    <mergeCell ref="BK47:BL54"/>
    <mergeCell ref="AZ71:BI73"/>
    <mergeCell ref="A25:R32"/>
    <mergeCell ref="CI115:CY121"/>
    <mergeCell ref="AC40:AM42"/>
    <mergeCell ref="BK40:BV42"/>
    <mergeCell ref="AC100:AL102"/>
    <mergeCell ref="BL100:BW102"/>
    <mergeCell ref="X41:Z44"/>
    <mergeCell ref="B86:R92"/>
    <mergeCell ref="B115:R121"/>
    <mergeCell ref="AP84:AW85"/>
    <mergeCell ref="AN71:AW73"/>
    <mergeCell ref="AU75:AW77"/>
    <mergeCell ref="BJ72:BM76"/>
    <mergeCell ref="AY78:AZ85"/>
    <mergeCell ref="BA78:BH79"/>
    <mergeCell ref="BA81:BH82"/>
    <mergeCell ref="BA84:BH85"/>
    <mergeCell ref="AZ75:BB77"/>
    <mergeCell ref="BC75:BE77"/>
    <mergeCell ref="AD107:AK108"/>
    <mergeCell ref="AD110:AK111"/>
    <mergeCell ref="BL104:BN106"/>
    <mergeCell ref="BO104:BQ106"/>
    <mergeCell ref="BR104:BT106"/>
    <mergeCell ref="AD113:AK114"/>
    <mergeCell ref="BM110:BT111"/>
    <mergeCell ref="C54:R61"/>
    <mergeCell ref="BF75:BH77"/>
    <mergeCell ref="AC104:AE106"/>
    <mergeCell ref="AF104:AH106"/>
    <mergeCell ref="AI104:AK106"/>
    <mergeCell ref="AR55:BC57"/>
    <mergeCell ref="AN78:AO85"/>
    <mergeCell ref="AP78:AW79"/>
    <mergeCell ref="X100:Z105"/>
    <mergeCell ref="AD53:AK54"/>
    <mergeCell ref="AC44:AE46"/>
    <mergeCell ref="AF44:AH46"/>
    <mergeCell ref="AI44:AK46"/>
    <mergeCell ref="BL44:BN46"/>
    <mergeCell ref="BR44:BT46"/>
    <mergeCell ref="BY101:CA104"/>
    <mergeCell ref="AD47:AK48"/>
    <mergeCell ref="AD50:AK51"/>
    <mergeCell ref="AB47:AC54"/>
    <mergeCell ref="AP81:AW82"/>
    <mergeCell ref="B142:K146"/>
    <mergeCell ref="AO75:AQ77"/>
    <mergeCell ref="AR75:AT77"/>
    <mergeCell ref="N137:S140"/>
    <mergeCell ref="U140:W142"/>
    <mergeCell ref="T143:U150"/>
    <mergeCell ref="V149:AC150"/>
    <mergeCell ref="V143:AC144"/>
    <mergeCell ref="V146:AC147"/>
    <mergeCell ref="AB107:AC114"/>
    <mergeCell ref="AZ58:BB60"/>
    <mergeCell ref="BC58:BE60"/>
    <mergeCell ref="BF58:BH60"/>
    <mergeCell ref="T127:AP130"/>
    <mergeCell ref="A1:CR10"/>
    <mergeCell ref="C130:K134"/>
    <mergeCell ref="D12:AJ20"/>
    <mergeCell ref="AL15:CI20"/>
    <mergeCell ref="E21:CK24"/>
    <mergeCell ref="AL11:CH14"/>
    <mergeCell ref="BK107:BL114"/>
    <mergeCell ref="BM107:BT108"/>
    <mergeCell ref="AA140:AC142"/>
    <mergeCell ref="X140:Z142"/>
    <mergeCell ref="BM47:BT48"/>
    <mergeCell ref="BM50:BT51"/>
    <mergeCell ref="BM53:BT54"/>
    <mergeCell ref="AY137:BD140"/>
    <mergeCell ref="BM113:BT114"/>
    <mergeCell ref="AD140:AW150"/>
    <mergeCell ref="BW127:CS130"/>
    <mergeCell ref="BF130:BN134"/>
    <mergeCell ref="DB137:DG140"/>
    <mergeCell ref="BX140:BZ142"/>
    <mergeCell ref="CA140:CC142"/>
    <mergeCell ref="CD140:CF142"/>
    <mergeCell ref="CG140:CZ150"/>
    <mergeCell ref="BE142:BN146"/>
    <mergeCell ref="BW143:BX150"/>
    <mergeCell ref="BY143:CF144"/>
    <mergeCell ref="BY146:CF147"/>
    <mergeCell ref="BY149:CF150"/>
    <mergeCell ref="CD131:CP137"/>
    <mergeCell ref="AA131:AM137"/>
  </mergeCells>
  <printOptions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CZ149"/>
  <sheetViews>
    <sheetView tabSelected="1" zoomScalePageLayoutView="0" workbookViewId="0" topLeftCell="A28">
      <selection activeCell="BD135" sqref="BD135"/>
    </sheetView>
  </sheetViews>
  <sheetFormatPr defaultColWidth="1.00390625" defaultRowHeight="6" customHeight="1"/>
  <cols>
    <col min="1" max="13" width="1.00390625" style="0" customWidth="1"/>
    <col min="14" max="14" width="1.12109375" style="0" customWidth="1"/>
  </cols>
  <sheetData>
    <row r="1" spans="5:99" ht="6" customHeight="1">
      <c r="E1" s="402" t="s">
        <v>1480</v>
      </c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2"/>
      <c r="BQ1" s="402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</row>
    <row r="2" spans="5:99" ht="6" customHeight="1"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  <c r="BR2" s="402"/>
      <c r="BS2" s="402"/>
      <c r="BT2" s="402"/>
      <c r="BU2" s="402"/>
      <c r="BV2" s="402"/>
      <c r="BW2" s="402"/>
      <c r="BX2" s="402"/>
      <c r="BY2" s="402"/>
      <c r="BZ2" s="402"/>
      <c r="CA2" s="402"/>
      <c r="CB2" s="402"/>
      <c r="CC2" s="402"/>
      <c r="CD2" s="402"/>
      <c r="CE2" s="402"/>
      <c r="CF2" s="402"/>
      <c r="CG2" s="402"/>
      <c r="CH2" s="402"/>
      <c r="CI2" s="402"/>
      <c r="CJ2" s="402"/>
      <c r="CK2" s="402"/>
      <c r="CL2" s="402"/>
      <c r="CM2" s="402"/>
      <c r="CN2" s="402"/>
      <c r="CO2" s="402"/>
      <c r="CP2" s="402"/>
      <c r="CQ2" s="402"/>
      <c r="CR2" s="402"/>
      <c r="CS2" s="402"/>
      <c r="CT2" s="402"/>
      <c r="CU2" s="402"/>
    </row>
    <row r="3" spans="5:99" ht="6" customHeight="1"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02"/>
      <c r="CU3" s="402"/>
    </row>
    <row r="4" spans="5:99" ht="6" customHeight="1"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402"/>
      <c r="CH4" s="402"/>
      <c r="CI4" s="402"/>
      <c r="CJ4" s="402"/>
      <c r="CK4" s="402"/>
      <c r="CL4" s="402"/>
      <c r="CM4" s="402"/>
      <c r="CN4" s="402"/>
      <c r="CO4" s="402"/>
      <c r="CP4" s="402"/>
      <c r="CQ4" s="402"/>
      <c r="CR4" s="402"/>
      <c r="CS4" s="402"/>
      <c r="CT4" s="402"/>
      <c r="CU4" s="402"/>
    </row>
    <row r="5" spans="5:99" ht="6" customHeight="1"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A5" s="402"/>
      <c r="CB5" s="402"/>
      <c r="CC5" s="402"/>
      <c r="CD5" s="402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2"/>
      <c r="CS5" s="402"/>
      <c r="CT5" s="402"/>
      <c r="CU5" s="402"/>
    </row>
    <row r="6" spans="5:99" ht="6" customHeight="1"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</row>
    <row r="7" spans="5:99" ht="6" customHeight="1"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</row>
    <row r="8" spans="9:99" ht="6" customHeight="1">
      <c r="I8" s="367" t="s">
        <v>23</v>
      </c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5" t="s">
        <v>40</v>
      </c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5"/>
    </row>
    <row r="9" spans="9:99" ht="6" customHeight="1"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</row>
    <row r="10" spans="9:99" ht="6" customHeight="1"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</row>
    <row r="11" spans="9:99" ht="6" customHeight="1"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</row>
    <row r="12" spans="9:99" ht="6" customHeight="1"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408" t="s">
        <v>1481</v>
      </c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8"/>
      <c r="CG12" s="408"/>
      <c r="CH12" s="408"/>
      <c r="CI12" s="408"/>
      <c r="CJ12" s="408"/>
      <c r="CK12" s="408"/>
      <c r="CL12" s="408"/>
      <c r="CM12" s="408"/>
      <c r="CN12" s="408"/>
      <c r="CO12" s="408"/>
      <c r="CP12" s="408"/>
      <c r="CQ12" s="408"/>
      <c r="CR12" s="408"/>
      <c r="CS12" s="408"/>
      <c r="CT12" s="408"/>
      <c r="CU12" s="408"/>
    </row>
    <row r="13" spans="9:99" ht="6" customHeight="1"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</row>
    <row r="14" spans="9:99" ht="6" customHeight="1"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/>
      <c r="BI14" s="408"/>
      <c r="BJ14" s="408"/>
      <c r="BK14" s="408"/>
      <c r="BL14" s="408"/>
      <c r="BM14" s="408"/>
      <c r="BN14" s="408"/>
      <c r="BO14" s="408"/>
      <c r="BP14" s="408"/>
      <c r="BQ14" s="408"/>
      <c r="BR14" s="408"/>
      <c r="BS14" s="408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408"/>
      <c r="CH14" s="408"/>
      <c r="CI14" s="408"/>
      <c r="CJ14" s="408"/>
      <c r="CK14" s="408"/>
      <c r="CL14" s="408"/>
      <c r="CM14" s="408"/>
      <c r="CN14" s="408"/>
      <c r="CO14" s="408"/>
      <c r="CP14" s="408"/>
      <c r="CQ14" s="408"/>
      <c r="CR14" s="408"/>
      <c r="CS14" s="408"/>
      <c r="CT14" s="408"/>
      <c r="CU14" s="408"/>
    </row>
    <row r="15" spans="9:99" ht="6" customHeight="1"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/>
      <c r="CP15" s="408"/>
      <c r="CQ15" s="408"/>
      <c r="CR15" s="408"/>
      <c r="CS15" s="408"/>
      <c r="CT15" s="408"/>
      <c r="CU15" s="408"/>
    </row>
    <row r="16" spans="9:83" ht="6" customHeight="1"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K16" s="403" t="s">
        <v>41</v>
      </c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</row>
    <row r="17" spans="1:103" ht="6" customHeight="1">
      <c r="A17" s="372" t="s">
        <v>37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253"/>
      <c r="R17" s="25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3"/>
      <c r="CB17" s="403"/>
      <c r="CC17" s="403"/>
      <c r="CD17" s="403"/>
      <c r="CE17" s="403"/>
      <c r="CJ17" s="315" t="s">
        <v>1472</v>
      </c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</row>
    <row r="18" spans="1:103" ht="6" customHeight="1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253"/>
      <c r="R18" s="25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  <c r="BP18" s="403"/>
      <c r="BQ18" s="403"/>
      <c r="BR18" s="403"/>
      <c r="BS18" s="403"/>
      <c r="BT18" s="403"/>
      <c r="BU18" s="403"/>
      <c r="BV18" s="403"/>
      <c r="BW18" s="403"/>
      <c r="BX18" s="403"/>
      <c r="BY18" s="403"/>
      <c r="BZ18" s="403"/>
      <c r="CA18" s="403"/>
      <c r="CB18" s="403"/>
      <c r="CC18" s="403"/>
      <c r="CD18" s="403"/>
      <c r="CE18" s="403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</row>
    <row r="19" spans="1:103" ht="6" customHeight="1" thickBot="1">
      <c r="A19" s="372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253"/>
      <c r="R19" s="268"/>
      <c r="S19" s="269"/>
      <c r="T19" s="269"/>
      <c r="U19" s="269"/>
      <c r="V19" s="269"/>
      <c r="Z19" s="270"/>
      <c r="AA19" s="270"/>
      <c r="AB19" s="270"/>
      <c r="AC19" s="270"/>
      <c r="AD19" s="270"/>
      <c r="AE19" s="270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3"/>
      <c r="BV19" s="403"/>
      <c r="BW19" s="403"/>
      <c r="BX19" s="403"/>
      <c r="BY19" s="403"/>
      <c r="BZ19" s="403"/>
      <c r="CA19" s="403"/>
      <c r="CB19" s="403"/>
      <c r="CC19" s="403"/>
      <c r="CD19" s="403"/>
      <c r="CE19" s="403"/>
      <c r="CF19" s="269"/>
      <c r="CG19" s="269"/>
      <c r="CH19" s="269"/>
      <c r="CI19" s="269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</row>
    <row r="20" spans="1:103" ht="6" customHeight="1">
      <c r="A20" s="372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253"/>
      <c r="R20" s="253"/>
      <c r="W20" s="271"/>
      <c r="Z20" s="270"/>
      <c r="AA20" s="270"/>
      <c r="AB20" s="270"/>
      <c r="AC20" s="270"/>
      <c r="AD20" s="270"/>
      <c r="AE20" s="270"/>
      <c r="AG20" s="403" t="s">
        <v>1483</v>
      </c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03"/>
      <c r="CA20" s="403"/>
      <c r="CB20" s="403"/>
      <c r="CC20" s="403"/>
      <c r="CD20" s="403"/>
      <c r="CE20" s="404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</row>
    <row r="21" spans="1:103" ht="6" customHeight="1">
      <c r="A21" s="372"/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253"/>
      <c r="R21" s="253"/>
      <c r="W21" s="271"/>
      <c r="Z21" s="270"/>
      <c r="AA21" s="270"/>
      <c r="AB21" s="270"/>
      <c r="AC21" s="270"/>
      <c r="AD21" s="270"/>
      <c r="AE21" s="270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W21" s="403"/>
      <c r="BX21" s="403"/>
      <c r="BY21" s="403"/>
      <c r="BZ21" s="403"/>
      <c r="CA21" s="403"/>
      <c r="CB21" s="403"/>
      <c r="CC21" s="403"/>
      <c r="CD21" s="403"/>
      <c r="CE21" s="404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</row>
    <row r="22" spans="1:103" ht="6" customHeight="1">
      <c r="A22" s="372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253"/>
      <c r="R22" s="253"/>
      <c r="W22" s="271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3"/>
      <c r="CB22" s="403"/>
      <c r="CC22" s="403"/>
      <c r="CD22" s="403"/>
      <c r="CE22" s="404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</row>
    <row r="23" spans="22:83" ht="6" customHeight="1">
      <c r="V23" s="10"/>
      <c r="W23" s="299"/>
      <c r="X23" s="266"/>
      <c r="Y23" s="266"/>
      <c r="Z23" s="266"/>
      <c r="AA23" s="266"/>
      <c r="AB23" s="266"/>
      <c r="AC23" s="266"/>
      <c r="AD23" s="266"/>
      <c r="AE23" s="266"/>
      <c r="AF23" s="266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3"/>
      <c r="BG23" s="403"/>
      <c r="BH23" s="403"/>
      <c r="BI23" s="403"/>
      <c r="BJ23" s="403"/>
      <c r="BK23" s="403"/>
      <c r="BL23" s="403"/>
      <c r="BM23" s="403"/>
      <c r="BN23" s="403"/>
      <c r="BO23" s="403"/>
      <c r="BP23" s="403"/>
      <c r="BQ23" s="403"/>
      <c r="BR23" s="403"/>
      <c r="BS23" s="403"/>
      <c r="BT23" s="403"/>
      <c r="BU23" s="403"/>
      <c r="BV23" s="403"/>
      <c r="BW23" s="403"/>
      <c r="BX23" s="403"/>
      <c r="BY23" s="403"/>
      <c r="BZ23" s="403"/>
      <c r="CA23" s="403"/>
      <c r="CB23" s="403"/>
      <c r="CC23" s="403"/>
      <c r="CD23" s="403"/>
      <c r="CE23" s="404"/>
    </row>
    <row r="24" spans="22:83" ht="6" customHeight="1">
      <c r="V24" s="10"/>
      <c r="W24" s="299"/>
      <c r="X24" s="266"/>
      <c r="Y24" s="266"/>
      <c r="Z24" s="266"/>
      <c r="AA24" s="266"/>
      <c r="AB24" s="266"/>
      <c r="AC24" s="266"/>
      <c r="AD24" s="266"/>
      <c r="AE24" s="266"/>
      <c r="AF24" s="266"/>
      <c r="BU24" s="373"/>
      <c r="BV24" s="373"/>
      <c r="BW24" s="373"/>
      <c r="BX24" s="373"/>
      <c r="BY24" s="373"/>
      <c r="BZ24" s="373"/>
      <c r="CA24" s="373"/>
      <c r="CB24" s="373"/>
      <c r="CC24" s="373"/>
      <c r="CD24" s="373"/>
      <c r="CE24" s="382"/>
    </row>
    <row r="25" spans="4:86" ht="6" customHeight="1"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73"/>
      <c r="U25" s="373"/>
      <c r="V25" s="331"/>
      <c r="W25" s="299"/>
      <c r="X25" s="266"/>
      <c r="Y25" s="266"/>
      <c r="Z25" s="266"/>
      <c r="AA25" s="266"/>
      <c r="AB25" s="266"/>
      <c r="AC25" s="266"/>
      <c r="AD25" s="266"/>
      <c r="AE25" s="266"/>
      <c r="AF25" s="266"/>
      <c r="BU25" s="373"/>
      <c r="BV25" s="373"/>
      <c r="BW25" s="373"/>
      <c r="BX25" s="373"/>
      <c r="BY25" s="373"/>
      <c r="BZ25" s="373"/>
      <c r="CA25" s="373"/>
      <c r="CB25" s="373"/>
      <c r="CC25" s="373"/>
      <c r="CD25" s="373"/>
      <c r="CE25" s="382"/>
      <c r="CF25" s="373"/>
      <c r="CG25" s="373"/>
      <c r="CH25" s="373"/>
    </row>
    <row r="26" spans="4:86" ht="6" customHeight="1" thickBot="1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73"/>
      <c r="U26" s="373"/>
      <c r="V26" s="331"/>
      <c r="W26" s="300"/>
      <c r="X26" s="298"/>
      <c r="Y26" s="298"/>
      <c r="Z26" s="298"/>
      <c r="AA26" s="298"/>
      <c r="AB26" s="298"/>
      <c r="AC26" s="298"/>
      <c r="AD26" s="298"/>
      <c r="AE26" s="298"/>
      <c r="AF26" s="298"/>
      <c r="BU26" s="373"/>
      <c r="BV26" s="373"/>
      <c r="BW26" s="373"/>
      <c r="BX26" s="373"/>
      <c r="BY26" s="373"/>
      <c r="BZ26" s="373"/>
      <c r="CA26" s="373"/>
      <c r="CB26" s="373"/>
      <c r="CC26" s="373"/>
      <c r="CD26" s="373"/>
      <c r="CE26" s="382"/>
      <c r="CF26" s="373"/>
      <c r="CG26" s="373"/>
      <c r="CH26" s="373"/>
    </row>
    <row r="27" spans="4:86" ht="6" customHeight="1"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73"/>
      <c r="U27" s="373"/>
      <c r="V27" s="374"/>
      <c r="X27" s="32">
        <f>COUNTIF(AA29:AF38,"⑥*")</f>
        <v>0</v>
      </c>
      <c r="Y27" s="368">
        <f>IF(AA37="","",IF(X27=5,"⑤-0",IF(X27=4,"④-1",IF(X27=3,"③-2"))))</f>
      </c>
      <c r="Z27" s="368"/>
      <c r="AA27" s="368"/>
      <c r="AB27" s="368"/>
      <c r="AC27" s="368"/>
      <c r="AD27" s="368"/>
      <c r="AE27" s="368"/>
      <c r="AF27" s="369"/>
      <c r="BU27" s="272"/>
      <c r="BV27" s="32">
        <f>COUNTIF(BY29:CD38,"⑥*")</f>
        <v>0</v>
      </c>
      <c r="BW27" s="368">
        <f>IF(BY37="","",IF(BV27=5,"⑤-0",IF(BV27=4,"④-1",IF(BV27=3,"③-2"))))</f>
      </c>
      <c r="BX27" s="368"/>
      <c r="BY27" s="368"/>
      <c r="BZ27" s="368"/>
      <c r="CA27" s="368"/>
      <c r="CB27" s="368"/>
      <c r="CC27" s="368"/>
      <c r="CD27" s="368"/>
      <c r="CE27" s="34"/>
      <c r="CF27" s="381"/>
      <c r="CG27" s="373"/>
      <c r="CH27" s="373"/>
    </row>
    <row r="28" spans="20:86" ht="6" customHeight="1">
      <c r="T28" s="373"/>
      <c r="U28" s="373"/>
      <c r="V28" s="374"/>
      <c r="W28" s="12"/>
      <c r="Y28" s="312"/>
      <c r="Z28" s="312"/>
      <c r="AA28" s="312"/>
      <c r="AB28" s="312"/>
      <c r="AC28" s="312"/>
      <c r="AD28" s="312"/>
      <c r="AE28" s="312"/>
      <c r="AF28" s="370"/>
      <c r="BU28" s="272"/>
      <c r="BW28" s="312"/>
      <c r="BX28" s="312"/>
      <c r="BY28" s="312"/>
      <c r="BZ28" s="312"/>
      <c r="CA28" s="312"/>
      <c r="CB28" s="312"/>
      <c r="CC28" s="312"/>
      <c r="CD28" s="312"/>
      <c r="CE28" s="6"/>
      <c r="CF28" s="381"/>
      <c r="CG28" s="373"/>
      <c r="CH28" s="373"/>
    </row>
    <row r="29" spans="22:83" ht="6" customHeight="1">
      <c r="V29" s="6"/>
      <c r="W29" s="12"/>
      <c r="AA29" s="307"/>
      <c r="AB29" s="307"/>
      <c r="AC29" s="307"/>
      <c r="AD29" s="307"/>
      <c r="AE29" s="307"/>
      <c r="AF29" s="358"/>
      <c r="BU29" s="272"/>
      <c r="BY29" s="307"/>
      <c r="BZ29" s="307"/>
      <c r="CA29" s="307"/>
      <c r="CB29" s="307"/>
      <c r="CC29" s="307"/>
      <c r="CD29" s="307"/>
      <c r="CE29" s="6"/>
    </row>
    <row r="30" spans="1:83" ht="6" customHeight="1">
      <c r="A30" s="307" t="s">
        <v>1464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V30" s="6"/>
      <c r="X30" s="305" t="s">
        <v>25</v>
      </c>
      <c r="Y30" s="305"/>
      <c r="Z30" s="305"/>
      <c r="AA30" s="307"/>
      <c r="AB30" s="307"/>
      <c r="AC30" s="307"/>
      <c r="AD30" s="307"/>
      <c r="AE30" s="307"/>
      <c r="AF30" s="358"/>
      <c r="BU30" s="272"/>
      <c r="BV30" s="305" t="s">
        <v>25</v>
      </c>
      <c r="BW30" s="305"/>
      <c r="BX30" s="305"/>
      <c r="BY30" s="307"/>
      <c r="BZ30" s="307"/>
      <c r="CA30" s="307"/>
      <c r="CB30" s="307"/>
      <c r="CC30" s="307"/>
      <c r="CD30" s="307"/>
      <c r="CE30" s="6"/>
    </row>
    <row r="31" spans="1:83" ht="6" customHeight="1">
      <c r="A31" s="307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V31" s="6"/>
      <c r="X31" s="305"/>
      <c r="Y31" s="305"/>
      <c r="Z31" s="305"/>
      <c r="AA31" s="364"/>
      <c r="AB31" s="307"/>
      <c r="AC31" s="307"/>
      <c r="AD31" s="307"/>
      <c r="AE31" s="307"/>
      <c r="AF31" s="358"/>
      <c r="BU31" s="272"/>
      <c r="BV31" s="305"/>
      <c r="BW31" s="305"/>
      <c r="BX31" s="305"/>
      <c r="BY31" s="307"/>
      <c r="BZ31" s="307"/>
      <c r="CA31" s="307"/>
      <c r="CB31" s="307"/>
      <c r="CC31" s="307"/>
      <c r="CD31" s="307"/>
      <c r="CE31" s="6"/>
    </row>
    <row r="32" spans="1:103" ht="6" customHeight="1" thickBot="1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4"/>
      <c r="T32" s="4"/>
      <c r="U32" s="4"/>
      <c r="V32" s="7"/>
      <c r="X32" s="305"/>
      <c r="Y32" s="305"/>
      <c r="Z32" s="305"/>
      <c r="AA32" s="307"/>
      <c r="AB32" s="307"/>
      <c r="AC32" s="307"/>
      <c r="AD32" s="307"/>
      <c r="AE32" s="307"/>
      <c r="AF32" s="358"/>
      <c r="BU32" s="272"/>
      <c r="BV32" s="305"/>
      <c r="BW32" s="305"/>
      <c r="BX32" s="305"/>
      <c r="BY32" s="307"/>
      <c r="BZ32" s="307"/>
      <c r="CA32" s="307"/>
      <c r="CB32" s="307"/>
      <c r="CC32" s="307"/>
      <c r="CD32" s="307"/>
      <c r="CE32" s="6"/>
      <c r="CJ32" s="307" t="s">
        <v>1464</v>
      </c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  <c r="CW32" s="307"/>
      <c r="CX32" s="307"/>
      <c r="CY32" s="307"/>
    </row>
    <row r="33" spans="1:103" ht="6" customHeight="1">
      <c r="A33" s="307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X33" s="305"/>
      <c r="Y33" s="305"/>
      <c r="Z33" s="305"/>
      <c r="AA33" s="306"/>
      <c r="AB33" s="307"/>
      <c r="AC33" s="307"/>
      <c r="AD33" s="307"/>
      <c r="AE33" s="307"/>
      <c r="AF33" s="358"/>
      <c r="BU33" s="272"/>
      <c r="BV33" s="305"/>
      <c r="BW33" s="305"/>
      <c r="BX33" s="305"/>
      <c r="BY33" s="307"/>
      <c r="BZ33" s="307"/>
      <c r="CA33" s="307"/>
      <c r="CB33" s="307"/>
      <c r="CC33" s="307"/>
      <c r="CD33" s="307"/>
      <c r="CE33" s="6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</row>
    <row r="34" spans="1:103" ht="6" customHeight="1" thickBot="1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X34" s="305"/>
      <c r="Y34" s="305"/>
      <c r="Z34" s="305"/>
      <c r="AA34" s="307"/>
      <c r="AB34" s="307"/>
      <c r="AC34" s="307"/>
      <c r="AD34" s="307"/>
      <c r="AE34" s="307"/>
      <c r="AF34" s="358"/>
      <c r="BU34" s="272"/>
      <c r="BV34" s="305"/>
      <c r="BW34" s="305"/>
      <c r="BX34" s="305"/>
      <c r="BY34" s="307"/>
      <c r="BZ34" s="307"/>
      <c r="CA34" s="307"/>
      <c r="CB34" s="307"/>
      <c r="CC34" s="307"/>
      <c r="CD34" s="307"/>
      <c r="CE34" s="6"/>
      <c r="CF34" s="8"/>
      <c r="CG34" s="4"/>
      <c r="CH34" s="4"/>
      <c r="CI34" s="4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</row>
    <row r="35" spans="1:103" ht="6" customHeight="1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X35" s="305"/>
      <c r="Y35" s="305"/>
      <c r="Z35" s="305"/>
      <c r="AA35" s="307"/>
      <c r="AB35" s="307"/>
      <c r="AC35" s="307"/>
      <c r="AD35" s="307"/>
      <c r="AE35" s="307"/>
      <c r="AF35" s="358"/>
      <c r="AG35" s="376" t="s">
        <v>1383</v>
      </c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BL35" s="26"/>
      <c r="BM35" s="26"/>
      <c r="BN35" s="26"/>
      <c r="BO35" s="26"/>
      <c r="BP35" s="26"/>
      <c r="BQ35" s="26"/>
      <c r="BR35" s="26"/>
      <c r="BS35" s="26"/>
      <c r="BT35" s="26"/>
      <c r="BU35" s="273"/>
      <c r="BV35" s="305"/>
      <c r="BW35" s="305"/>
      <c r="BX35" s="305"/>
      <c r="BY35" s="307"/>
      <c r="BZ35" s="307"/>
      <c r="CA35" s="307"/>
      <c r="CB35" s="307"/>
      <c r="CC35" s="307"/>
      <c r="CD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  <c r="CT35" s="307"/>
      <c r="CU35" s="307"/>
      <c r="CV35" s="307"/>
      <c r="CW35" s="307"/>
      <c r="CX35" s="307"/>
      <c r="CY35" s="307"/>
    </row>
    <row r="36" spans="1:103" ht="6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X36" s="305"/>
      <c r="Y36" s="305"/>
      <c r="Z36" s="305"/>
      <c r="AA36" s="307"/>
      <c r="AB36" s="307"/>
      <c r="AC36" s="307"/>
      <c r="AD36" s="307"/>
      <c r="AE36" s="307"/>
      <c r="AF36" s="358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BL36" s="26"/>
      <c r="BM36" s="26"/>
      <c r="BN36" s="26"/>
      <c r="BO36" s="26"/>
      <c r="BP36" s="26"/>
      <c r="BQ36" s="26"/>
      <c r="BR36" s="26"/>
      <c r="BS36" s="26"/>
      <c r="BT36" s="26"/>
      <c r="BU36" s="273"/>
      <c r="BV36" s="305"/>
      <c r="BW36" s="305"/>
      <c r="BX36" s="305"/>
      <c r="BY36" s="307"/>
      <c r="BZ36" s="307"/>
      <c r="CA36" s="307"/>
      <c r="CB36" s="307"/>
      <c r="CC36" s="307"/>
      <c r="CD36" s="307"/>
      <c r="CJ36" s="307"/>
      <c r="CK36" s="307"/>
      <c r="CL36" s="307"/>
      <c r="CM36" s="307"/>
      <c r="CN36" s="307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</row>
    <row r="37" spans="2:103" ht="6" customHeight="1">
      <c r="B37" s="317" t="s">
        <v>1484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X37" s="305"/>
      <c r="Y37" s="305"/>
      <c r="Z37" s="305"/>
      <c r="AA37" s="307"/>
      <c r="AB37" s="307"/>
      <c r="AC37" s="307"/>
      <c r="AD37" s="307"/>
      <c r="AE37" s="307"/>
      <c r="AF37" s="358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BL37" s="336" t="s">
        <v>1504</v>
      </c>
      <c r="BM37" s="336"/>
      <c r="BN37" s="336"/>
      <c r="BO37" s="336"/>
      <c r="BP37" s="336"/>
      <c r="BQ37" s="336"/>
      <c r="BR37" s="336"/>
      <c r="BS37" s="336"/>
      <c r="BT37" s="336"/>
      <c r="BU37" s="340"/>
      <c r="BV37" s="305"/>
      <c r="BW37" s="305"/>
      <c r="BX37" s="305"/>
      <c r="BY37" s="307"/>
      <c r="BZ37" s="307"/>
      <c r="CA37" s="307"/>
      <c r="CB37" s="307"/>
      <c r="CC37" s="307"/>
      <c r="CD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</row>
    <row r="38" spans="2:103" ht="6" customHeight="1"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X38" s="305"/>
      <c r="Y38" s="305"/>
      <c r="Z38" s="305"/>
      <c r="AA38" s="307"/>
      <c r="AB38" s="307"/>
      <c r="AC38" s="307"/>
      <c r="AD38" s="307"/>
      <c r="AE38" s="307"/>
      <c r="AF38" s="358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BL38" s="336"/>
      <c r="BM38" s="336"/>
      <c r="BN38" s="336"/>
      <c r="BO38" s="336"/>
      <c r="BP38" s="336"/>
      <c r="BQ38" s="336"/>
      <c r="BR38" s="336"/>
      <c r="BS38" s="336"/>
      <c r="BT38" s="336"/>
      <c r="BU38" s="340"/>
      <c r="BV38" s="305"/>
      <c r="BW38" s="305"/>
      <c r="BX38" s="305"/>
      <c r="BY38" s="307"/>
      <c r="BZ38" s="307"/>
      <c r="CA38" s="307"/>
      <c r="CB38" s="307"/>
      <c r="CC38" s="307"/>
      <c r="CD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</row>
    <row r="39" spans="2:103" ht="6" customHeight="1" thickBot="1"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X39" s="3"/>
      <c r="Y39" s="3"/>
      <c r="Z39" s="3"/>
      <c r="AA39" s="26"/>
      <c r="AB39" s="26"/>
      <c r="AC39" s="26"/>
      <c r="AD39" s="307" t="s">
        <v>31</v>
      </c>
      <c r="AE39" s="307"/>
      <c r="AF39" s="318"/>
      <c r="AG39" s="412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BL39" s="338"/>
      <c r="BM39" s="338"/>
      <c r="BN39" s="338"/>
      <c r="BO39" s="338"/>
      <c r="BP39" s="338"/>
      <c r="BQ39" s="338"/>
      <c r="BR39" s="338"/>
      <c r="BS39" s="338"/>
      <c r="BT39" s="338"/>
      <c r="BU39" s="341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</row>
    <row r="40" spans="2:103" ht="6" customHeight="1"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AD40" s="307"/>
      <c r="AE40" s="307"/>
      <c r="AF40" s="318"/>
      <c r="AG40" s="12"/>
      <c r="AH40">
        <f>COUNTIF(AK42:AP51,"⑥*")</f>
        <v>0</v>
      </c>
      <c r="AI40" s="363">
        <v>4</v>
      </c>
      <c r="AJ40" s="363"/>
      <c r="AK40" s="363"/>
      <c r="AL40" s="312" t="s">
        <v>36</v>
      </c>
      <c r="AM40" s="312"/>
      <c r="AN40" s="313">
        <f>IF(AK46="","",COUNTIF(AK42:AP51,"*6"))</f>
        <v>1</v>
      </c>
      <c r="AO40" s="313"/>
      <c r="AP40" s="313"/>
      <c r="AQ40" s="10"/>
      <c r="AR40" s="271"/>
      <c r="BK40" s="6"/>
      <c r="BL40">
        <f>COUNTIF(BO42:BT51,"⑥*")</f>
        <v>0</v>
      </c>
      <c r="BM40" s="363">
        <v>3</v>
      </c>
      <c r="BN40" s="363"/>
      <c r="BO40" s="363"/>
      <c r="BP40" s="312" t="s">
        <v>36</v>
      </c>
      <c r="BQ40" s="312"/>
      <c r="BR40" s="313">
        <f>IF(BO46="","",COUNTIF(BO42:BT51,"*6"))</f>
        <v>2</v>
      </c>
      <c r="BS40" s="313"/>
      <c r="BT40" s="313"/>
      <c r="BU40" s="6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312"/>
      <c r="CJ40" s="312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</row>
    <row r="41" spans="1:103" ht="6" customHeight="1">
      <c r="A41" s="307" t="s">
        <v>1476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AD41" s="307"/>
      <c r="AE41" s="307"/>
      <c r="AF41" s="318"/>
      <c r="AI41" s="363"/>
      <c r="AJ41" s="363"/>
      <c r="AK41" s="363"/>
      <c r="AL41" s="312"/>
      <c r="AM41" s="312"/>
      <c r="AN41" s="313"/>
      <c r="AO41" s="313"/>
      <c r="AP41" s="313"/>
      <c r="AQ41" s="10"/>
      <c r="AR41" s="271"/>
      <c r="BK41" s="6"/>
      <c r="BM41" s="363"/>
      <c r="BN41" s="363"/>
      <c r="BO41" s="363"/>
      <c r="BP41" s="312"/>
      <c r="BQ41" s="312"/>
      <c r="BR41" s="313"/>
      <c r="BS41" s="313"/>
      <c r="BT41" s="313"/>
      <c r="BU41" s="6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</row>
    <row r="42" spans="1:103" ht="6" customHeight="1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AD42" s="307"/>
      <c r="AE42" s="307"/>
      <c r="AF42" s="318"/>
      <c r="AK42" s="306" t="s">
        <v>1485</v>
      </c>
      <c r="AL42" s="307"/>
      <c r="AM42" s="307"/>
      <c r="AN42" s="307"/>
      <c r="AO42" s="307"/>
      <c r="AP42" s="307"/>
      <c r="AQ42" s="10"/>
      <c r="AR42" s="271"/>
      <c r="BK42" s="6"/>
      <c r="BO42" s="306" t="s">
        <v>1486</v>
      </c>
      <c r="BP42" s="307"/>
      <c r="BQ42" s="307"/>
      <c r="BR42" s="307"/>
      <c r="BS42" s="307"/>
      <c r="BT42" s="307"/>
      <c r="BU42" s="6"/>
      <c r="BV42" s="312"/>
      <c r="BW42" s="312"/>
      <c r="BX42" s="312"/>
      <c r="BY42" s="312"/>
      <c r="BZ42" s="312"/>
      <c r="CA42" s="312"/>
      <c r="CB42" s="312"/>
      <c r="CC42" s="312"/>
      <c r="CD42" s="312"/>
      <c r="CE42" s="312"/>
      <c r="CF42" s="312"/>
      <c r="CG42" s="312"/>
      <c r="CH42" s="312"/>
      <c r="CI42" s="312"/>
      <c r="CJ42" s="31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</row>
    <row r="43" spans="1:103" ht="6" customHeight="1" thickBot="1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269"/>
      <c r="T43" s="269"/>
      <c r="U43" s="269"/>
      <c r="V43" s="269"/>
      <c r="AF43" s="6"/>
      <c r="AH43" s="305" t="s">
        <v>25</v>
      </c>
      <c r="AI43" s="305"/>
      <c r="AJ43" s="305"/>
      <c r="AK43" s="307"/>
      <c r="AL43" s="307"/>
      <c r="AM43" s="307"/>
      <c r="AN43" s="307"/>
      <c r="AO43" s="307"/>
      <c r="AP43" s="307"/>
      <c r="AQ43" s="10"/>
      <c r="AR43" s="271"/>
      <c r="BK43" s="6"/>
      <c r="BL43" s="305" t="s">
        <v>25</v>
      </c>
      <c r="BM43" s="305"/>
      <c r="BN43" s="305"/>
      <c r="BO43" s="307"/>
      <c r="BP43" s="307"/>
      <c r="BQ43" s="307"/>
      <c r="BR43" s="307"/>
      <c r="BS43" s="307"/>
      <c r="BT43" s="307"/>
      <c r="BU43" s="6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</row>
    <row r="44" spans="1:103" ht="6" customHeight="1" thickBot="1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V44" s="274"/>
      <c r="AF44" s="6"/>
      <c r="AH44" s="305"/>
      <c r="AI44" s="305"/>
      <c r="AJ44" s="305"/>
      <c r="AK44" s="306" t="s">
        <v>1487</v>
      </c>
      <c r="AL44" s="307"/>
      <c r="AM44" s="307"/>
      <c r="AN44" s="307"/>
      <c r="AO44" s="307"/>
      <c r="AP44" s="307"/>
      <c r="AQ44" s="10"/>
      <c r="AR44" s="271"/>
      <c r="AV44" s="314" t="s">
        <v>1383</v>
      </c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K44" s="6"/>
      <c r="BL44" s="305"/>
      <c r="BM44" s="305"/>
      <c r="BN44" s="305"/>
      <c r="BO44" s="306" t="s">
        <v>1488</v>
      </c>
      <c r="BP44" s="307"/>
      <c r="BQ44" s="307"/>
      <c r="BR44" s="307"/>
      <c r="BS44" s="307"/>
      <c r="BT44" s="307"/>
      <c r="BU44" s="6"/>
      <c r="CF44" s="4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</row>
    <row r="45" spans="1:103" ht="6" customHeight="1">
      <c r="A45" s="307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V45" s="272"/>
      <c r="AF45" s="6"/>
      <c r="AH45" s="305"/>
      <c r="AI45" s="305"/>
      <c r="AJ45" s="305"/>
      <c r="AK45" s="307"/>
      <c r="AL45" s="307"/>
      <c r="AM45" s="307"/>
      <c r="AN45" s="307"/>
      <c r="AO45" s="307"/>
      <c r="AP45" s="307"/>
      <c r="AQ45" s="10"/>
      <c r="AR45" s="271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K45" s="6"/>
      <c r="BL45" s="305"/>
      <c r="BM45" s="305"/>
      <c r="BN45" s="305"/>
      <c r="BO45" s="307"/>
      <c r="BP45" s="307"/>
      <c r="BQ45" s="307"/>
      <c r="BR45" s="307"/>
      <c r="BS45" s="307"/>
      <c r="BT45" s="307"/>
      <c r="BU45" s="6"/>
      <c r="CE45" s="6"/>
      <c r="CF45" s="11"/>
      <c r="CG45" s="9"/>
      <c r="CH45" s="9"/>
      <c r="CI45" s="9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1:103" ht="6" customHeight="1">
      <c r="A46" s="307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V46" s="272"/>
      <c r="AF46" s="6"/>
      <c r="AH46" s="305"/>
      <c r="AI46" s="305"/>
      <c r="AJ46" s="305"/>
      <c r="AK46" s="364" t="s">
        <v>1487</v>
      </c>
      <c r="AL46" s="307"/>
      <c r="AM46" s="307"/>
      <c r="AN46" s="307"/>
      <c r="AO46" s="307"/>
      <c r="AP46" s="307"/>
      <c r="AQ46" s="10"/>
      <c r="AR46" s="271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K46" s="6"/>
      <c r="BL46" s="305"/>
      <c r="BM46" s="305"/>
      <c r="BN46" s="305"/>
      <c r="BO46" s="306" t="s">
        <v>1486</v>
      </c>
      <c r="BP46" s="307"/>
      <c r="BQ46" s="307"/>
      <c r="BR46" s="307"/>
      <c r="BS46" s="307"/>
      <c r="BT46" s="307"/>
      <c r="BU46" s="6"/>
      <c r="CE46" s="6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</row>
    <row r="47" spans="1:103" ht="6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V47" s="272"/>
      <c r="AF47" s="6"/>
      <c r="AH47" s="305"/>
      <c r="AI47" s="305"/>
      <c r="AJ47" s="305"/>
      <c r="AK47" s="307"/>
      <c r="AL47" s="307"/>
      <c r="AM47" s="307"/>
      <c r="AN47" s="307"/>
      <c r="AO47" s="307"/>
      <c r="AP47" s="307"/>
      <c r="AQ47" s="10"/>
      <c r="AR47" s="271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K47" s="6"/>
      <c r="BL47" s="305"/>
      <c r="BM47" s="305"/>
      <c r="BN47" s="305"/>
      <c r="BO47" s="307"/>
      <c r="BP47" s="307"/>
      <c r="BQ47" s="307"/>
      <c r="BR47" s="307"/>
      <c r="BS47" s="307"/>
      <c r="BT47" s="307"/>
      <c r="BU47" s="6"/>
      <c r="BV47" s="249"/>
      <c r="BW47" s="1"/>
      <c r="BX47" s="1"/>
      <c r="BY47" s="1"/>
      <c r="BZ47" s="1"/>
      <c r="CA47" s="1"/>
      <c r="CB47" s="1"/>
      <c r="CC47" s="1"/>
      <c r="CD47" s="1"/>
      <c r="CE47" s="250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</row>
    <row r="48" spans="1:83" ht="6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W48" s="351" t="s">
        <v>1467</v>
      </c>
      <c r="X48" s="352"/>
      <c r="Y48" s="352"/>
      <c r="Z48" s="352"/>
      <c r="AA48" s="352"/>
      <c r="AB48" s="352"/>
      <c r="AC48" s="352"/>
      <c r="AD48" s="352"/>
      <c r="AE48" s="352"/>
      <c r="AF48" s="353"/>
      <c r="AH48" s="305"/>
      <c r="AI48" s="305"/>
      <c r="AJ48" s="305"/>
      <c r="AK48" s="306" t="s">
        <v>1489</v>
      </c>
      <c r="AL48" s="307"/>
      <c r="AM48" s="307"/>
      <c r="AN48" s="307"/>
      <c r="AO48" s="307"/>
      <c r="AP48" s="307"/>
      <c r="AQ48" s="10"/>
      <c r="AR48" s="271"/>
      <c r="AX48" s="405" t="s">
        <v>27</v>
      </c>
      <c r="AY48" s="405"/>
      <c r="AZ48" s="405"/>
      <c r="BA48" s="405"/>
      <c r="BB48" s="405"/>
      <c r="BC48" s="405"/>
      <c r="BD48" s="405"/>
      <c r="BE48" s="405"/>
      <c r="BK48" s="6"/>
      <c r="BL48" s="305"/>
      <c r="BM48" s="305"/>
      <c r="BN48" s="305"/>
      <c r="BO48" s="306" t="s">
        <v>1487</v>
      </c>
      <c r="BP48" s="307"/>
      <c r="BQ48" s="307"/>
      <c r="BR48" s="307"/>
      <c r="BS48" s="307"/>
      <c r="BT48" s="307"/>
      <c r="BU48" s="6"/>
      <c r="BV48" s="249"/>
      <c r="BW48" s="1"/>
      <c r="BX48" s="1"/>
      <c r="BY48" s="1"/>
      <c r="BZ48" s="1"/>
      <c r="CA48" s="1"/>
      <c r="CB48" s="1"/>
      <c r="CC48" s="1"/>
      <c r="CD48" s="1"/>
      <c r="CE48" s="250"/>
    </row>
    <row r="49" spans="1:102" ht="6" customHeight="1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51"/>
      <c r="X49" s="352"/>
      <c r="Y49" s="352"/>
      <c r="Z49" s="352"/>
      <c r="AA49" s="352"/>
      <c r="AB49" s="352"/>
      <c r="AC49" s="352"/>
      <c r="AD49" s="352"/>
      <c r="AE49" s="352"/>
      <c r="AF49" s="353"/>
      <c r="AH49" s="305"/>
      <c r="AI49" s="305"/>
      <c r="AJ49" s="305"/>
      <c r="AK49" s="307"/>
      <c r="AL49" s="307"/>
      <c r="AM49" s="307"/>
      <c r="AN49" s="307"/>
      <c r="AO49" s="307"/>
      <c r="AP49" s="307"/>
      <c r="AQ49" s="10"/>
      <c r="AR49" s="271"/>
      <c r="AX49" s="405"/>
      <c r="AY49" s="405"/>
      <c r="AZ49" s="405"/>
      <c r="BA49" s="405"/>
      <c r="BB49" s="405"/>
      <c r="BC49" s="405"/>
      <c r="BD49" s="405"/>
      <c r="BE49" s="405"/>
      <c r="BK49" s="6"/>
      <c r="BL49" s="305"/>
      <c r="BM49" s="305"/>
      <c r="BN49" s="305"/>
      <c r="BO49" s="307"/>
      <c r="BP49" s="307"/>
      <c r="BQ49" s="307"/>
      <c r="BR49" s="307"/>
      <c r="BS49" s="307"/>
      <c r="BT49" s="307"/>
      <c r="BU49" s="6"/>
      <c r="BV49" s="249"/>
      <c r="BW49" s="1"/>
      <c r="BX49" s="1"/>
      <c r="BY49" s="1"/>
      <c r="BZ49" s="1"/>
      <c r="CA49" s="1"/>
      <c r="CB49" s="1"/>
      <c r="CC49" s="1"/>
      <c r="CD49" s="1"/>
      <c r="CE49" s="250"/>
      <c r="CF49" s="249"/>
      <c r="CG49" s="1"/>
      <c r="CH49" s="1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</row>
    <row r="50" spans="1:102" ht="6" customHeight="1" thickBot="1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11"/>
      <c r="W50" s="354"/>
      <c r="X50" s="355"/>
      <c r="Y50" s="355"/>
      <c r="Z50" s="355"/>
      <c r="AA50" s="355"/>
      <c r="AB50" s="355"/>
      <c r="AC50" s="355"/>
      <c r="AD50" s="355"/>
      <c r="AE50" s="355"/>
      <c r="AF50" s="356"/>
      <c r="AH50" s="305"/>
      <c r="AI50" s="305"/>
      <c r="AJ50" s="305"/>
      <c r="AK50" s="306" t="s">
        <v>1490</v>
      </c>
      <c r="AL50" s="307"/>
      <c r="AM50" s="307"/>
      <c r="AN50" s="307"/>
      <c r="AO50" s="307"/>
      <c r="AP50" s="307"/>
      <c r="AQ50" s="10"/>
      <c r="AR50" s="271"/>
      <c r="AX50" s="405"/>
      <c r="AY50" s="405"/>
      <c r="AZ50" s="405"/>
      <c r="BA50" s="405"/>
      <c r="BB50" s="405"/>
      <c r="BC50" s="405"/>
      <c r="BD50" s="405"/>
      <c r="BE50" s="405"/>
      <c r="BK50" s="6"/>
      <c r="BL50" s="305"/>
      <c r="BM50" s="305"/>
      <c r="BN50" s="305"/>
      <c r="BO50" s="306" t="s">
        <v>1487</v>
      </c>
      <c r="BP50" s="307"/>
      <c r="BQ50" s="307"/>
      <c r="BR50" s="307"/>
      <c r="BS50" s="307"/>
      <c r="BT50" s="307"/>
      <c r="BU50" s="6"/>
      <c r="BV50" s="251"/>
      <c r="BW50" s="248"/>
      <c r="BX50" s="248"/>
      <c r="BY50" s="248"/>
      <c r="BZ50" s="248"/>
      <c r="CA50" s="248"/>
      <c r="CB50" s="248"/>
      <c r="CC50" s="248"/>
      <c r="CD50" s="248"/>
      <c r="CE50" s="252"/>
      <c r="CF50" s="249"/>
      <c r="CG50" s="1"/>
      <c r="CH50" s="1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</row>
    <row r="51" spans="1:102" ht="6" customHeight="1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18"/>
      <c r="X51">
        <f>COUNTIF(AA53:AF62,"⑥*")</f>
        <v>0</v>
      </c>
      <c r="Y51" s="375" t="s">
        <v>1491</v>
      </c>
      <c r="Z51" s="368"/>
      <c r="AA51" s="368"/>
      <c r="AB51" s="368"/>
      <c r="AC51" s="368"/>
      <c r="AD51" s="368"/>
      <c r="AE51" s="368"/>
      <c r="AF51" s="368"/>
      <c r="AH51" s="305"/>
      <c r="AI51" s="305"/>
      <c r="AJ51" s="305"/>
      <c r="AK51" s="307"/>
      <c r="AL51" s="307"/>
      <c r="AM51" s="307"/>
      <c r="AN51" s="307"/>
      <c r="AO51" s="307"/>
      <c r="AP51" s="307"/>
      <c r="AQ51" s="10"/>
      <c r="AR51" s="271"/>
      <c r="AX51" s="405"/>
      <c r="AY51" s="405"/>
      <c r="AZ51" s="405"/>
      <c r="BA51" s="405"/>
      <c r="BB51" s="405"/>
      <c r="BC51" s="405"/>
      <c r="BD51" s="405"/>
      <c r="BE51" s="405"/>
      <c r="BK51" s="6"/>
      <c r="BL51" s="305"/>
      <c r="BM51" s="305"/>
      <c r="BN51" s="305"/>
      <c r="BO51" s="307"/>
      <c r="BP51" s="307"/>
      <c r="BQ51" s="307"/>
      <c r="BR51" s="307"/>
      <c r="BS51" s="307"/>
      <c r="BT51" s="307"/>
      <c r="BV51" s="32">
        <f>COUNTIF(BY53:CD62,"⑥*")</f>
        <v>0</v>
      </c>
      <c r="BW51" s="16">
        <f>IF(BY61="","",IF(BV51=5,"⑤-0",IF(BV51=4,"④-1",IF(BV51=3,"③-2"))))</f>
      </c>
      <c r="BX51" s="16"/>
      <c r="BY51" s="16"/>
      <c r="BZ51" s="16"/>
      <c r="CA51" s="16"/>
      <c r="CB51" s="16"/>
      <c r="CC51" s="16"/>
      <c r="CD51" s="16"/>
      <c r="CE51" s="275"/>
      <c r="CF51" s="1"/>
      <c r="CG51" s="1"/>
      <c r="CH51" s="1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</row>
    <row r="52" spans="1:102" ht="6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T52" s="307"/>
      <c r="U52" s="307"/>
      <c r="V52" s="318"/>
      <c r="Y52" s="312"/>
      <c r="Z52" s="312"/>
      <c r="AA52" s="312"/>
      <c r="AB52" s="312"/>
      <c r="AC52" s="312"/>
      <c r="AD52" s="312"/>
      <c r="AE52" s="312"/>
      <c r="AF52" s="312"/>
      <c r="AQ52" s="10"/>
      <c r="AR52" s="271"/>
      <c r="BA52" s="33"/>
      <c r="BK52" s="6"/>
      <c r="BW52" s="16"/>
      <c r="BX52" s="16"/>
      <c r="BY52" s="16"/>
      <c r="BZ52" s="16"/>
      <c r="CA52" s="16"/>
      <c r="CB52" s="16"/>
      <c r="CC52" s="16"/>
      <c r="CD52" s="16"/>
      <c r="CE52" s="272"/>
      <c r="CF52" s="1"/>
      <c r="CG52" s="1"/>
      <c r="CH52" s="1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</row>
    <row r="53" spans="1:83" ht="6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V53" s="6"/>
      <c r="AA53" s="306" t="s">
        <v>1487</v>
      </c>
      <c r="AB53" s="307"/>
      <c r="AC53" s="307"/>
      <c r="AD53" s="307"/>
      <c r="AE53" s="307"/>
      <c r="AF53" s="307"/>
      <c r="AQ53" s="10"/>
      <c r="AR53" s="271"/>
      <c r="BA53" s="33"/>
      <c r="BK53" s="6"/>
      <c r="BY53" s="307"/>
      <c r="BZ53" s="307"/>
      <c r="CA53" s="307"/>
      <c r="CB53" s="307"/>
      <c r="CC53" s="307"/>
      <c r="CD53" s="307"/>
      <c r="CE53" s="272"/>
    </row>
    <row r="54" spans="1:83" ht="6" customHeight="1">
      <c r="A54" s="307" t="s">
        <v>1477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V54" s="6"/>
      <c r="X54" s="305" t="s">
        <v>25</v>
      </c>
      <c r="Y54" s="305"/>
      <c r="Z54" s="305"/>
      <c r="AA54" s="307"/>
      <c r="AB54" s="307"/>
      <c r="AC54" s="307"/>
      <c r="AD54" s="307"/>
      <c r="AE54" s="307"/>
      <c r="AF54" s="307"/>
      <c r="AQ54" s="10"/>
      <c r="AR54" s="271"/>
      <c r="BA54" s="33"/>
      <c r="BK54" s="6"/>
      <c r="BV54" s="305" t="s">
        <v>25</v>
      </c>
      <c r="BW54" s="305"/>
      <c r="BX54" s="305"/>
      <c r="BY54" s="307"/>
      <c r="BZ54" s="307"/>
      <c r="CA54" s="307"/>
      <c r="CB54" s="307"/>
      <c r="CC54" s="307"/>
      <c r="CD54" s="307"/>
      <c r="CE54" s="272"/>
    </row>
    <row r="55" spans="1:103" ht="6" customHeight="1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V55" s="6"/>
      <c r="X55" s="305"/>
      <c r="Y55" s="305"/>
      <c r="Z55" s="305"/>
      <c r="AA55" s="306" t="s">
        <v>1485</v>
      </c>
      <c r="AB55" s="307"/>
      <c r="AC55" s="307"/>
      <c r="AD55" s="307"/>
      <c r="AE55" s="307"/>
      <c r="AF55" s="307"/>
      <c r="AQ55" s="10"/>
      <c r="AR55" s="271"/>
      <c r="BA55" s="33"/>
      <c r="BK55" s="6"/>
      <c r="BV55" s="305"/>
      <c r="BW55" s="305"/>
      <c r="BX55" s="305"/>
      <c r="BY55" s="307"/>
      <c r="BZ55" s="307"/>
      <c r="CA55" s="307"/>
      <c r="CB55" s="307"/>
      <c r="CC55" s="307"/>
      <c r="CD55" s="307"/>
      <c r="CE55" s="272"/>
      <c r="CJ55" s="307" t="s">
        <v>1475</v>
      </c>
      <c r="CK55" s="307"/>
      <c r="CL55" s="307"/>
      <c r="CM55" s="307"/>
      <c r="CN55" s="307"/>
      <c r="CO55" s="307"/>
      <c r="CP55" s="307"/>
      <c r="CQ55" s="307"/>
      <c r="CR55" s="307"/>
      <c r="CS55" s="307"/>
      <c r="CT55" s="307"/>
      <c r="CU55" s="307"/>
      <c r="CV55" s="307"/>
      <c r="CW55" s="307"/>
      <c r="CX55" s="307"/>
      <c r="CY55" s="307"/>
    </row>
    <row r="56" spans="1:103" ht="6" customHeight="1" thickBot="1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4"/>
      <c r="T56" s="4"/>
      <c r="U56" s="4"/>
      <c r="V56" s="7"/>
      <c r="X56" s="305"/>
      <c r="Y56" s="305"/>
      <c r="Z56" s="305"/>
      <c r="AA56" s="307"/>
      <c r="AB56" s="307"/>
      <c r="AC56" s="307"/>
      <c r="AD56" s="307"/>
      <c r="AE56" s="307"/>
      <c r="AF56" s="307"/>
      <c r="AQ56" s="10"/>
      <c r="AR56" s="271"/>
      <c r="BA56" s="33"/>
      <c r="BK56" s="6"/>
      <c r="BV56" s="305"/>
      <c r="BW56" s="305"/>
      <c r="BX56" s="305"/>
      <c r="BY56" s="307"/>
      <c r="BZ56" s="307"/>
      <c r="CA56" s="307"/>
      <c r="CB56" s="307"/>
      <c r="CC56" s="307"/>
      <c r="CD56" s="307"/>
      <c r="CE56" s="272"/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07"/>
      <c r="CU56" s="307"/>
      <c r="CV56" s="307"/>
      <c r="CW56" s="307"/>
      <c r="CX56" s="307"/>
      <c r="CY56" s="307"/>
    </row>
    <row r="57" spans="1:103" ht="6" customHeight="1" thickBot="1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X57" s="305"/>
      <c r="Y57" s="305"/>
      <c r="Z57" s="305"/>
      <c r="AA57" s="306" t="s">
        <v>1492</v>
      </c>
      <c r="AB57" s="307"/>
      <c r="AC57" s="307"/>
      <c r="AD57" s="307"/>
      <c r="AE57" s="307"/>
      <c r="AF57" s="307"/>
      <c r="AQ57" s="10"/>
      <c r="AR57" s="271"/>
      <c r="BA57" s="33"/>
      <c r="BK57" s="6"/>
      <c r="BV57" s="305"/>
      <c r="BW57" s="305"/>
      <c r="BX57" s="305"/>
      <c r="BY57" s="307"/>
      <c r="BZ57" s="307"/>
      <c r="CA57" s="307"/>
      <c r="CB57" s="307"/>
      <c r="CC57" s="307"/>
      <c r="CD57" s="307"/>
      <c r="CE57" s="272"/>
      <c r="CF57" s="269"/>
      <c r="CG57" s="269"/>
      <c r="CH57" s="269"/>
      <c r="CI57" s="269"/>
      <c r="CJ57" s="307"/>
      <c r="CK57" s="307"/>
      <c r="CL57" s="307"/>
      <c r="CM57" s="307"/>
      <c r="CN57" s="307"/>
      <c r="CO57" s="307"/>
      <c r="CP57" s="307"/>
      <c r="CQ57" s="307"/>
      <c r="CR57" s="307"/>
      <c r="CS57" s="307"/>
      <c r="CT57" s="307"/>
      <c r="CU57" s="307"/>
      <c r="CV57" s="307"/>
      <c r="CW57" s="307"/>
      <c r="CX57" s="307"/>
      <c r="CY57" s="307"/>
    </row>
    <row r="58" spans="1:103" ht="6" customHeight="1">
      <c r="A58" s="307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X58" s="305"/>
      <c r="Y58" s="305"/>
      <c r="Z58" s="305"/>
      <c r="AA58" s="307"/>
      <c r="AB58" s="307"/>
      <c r="AC58" s="307"/>
      <c r="AD58" s="307"/>
      <c r="AE58" s="307"/>
      <c r="AF58" s="307"/>
      <c r="AQ58" s="10"/>
      <c r="AR58" s="271"/>
      <c r="BA58" s="33"/>
      <c r="BK58" s="6"/>
      <c r="BV58" s="305"/>
      <c r="BW58" s="305"/>
      <c r="BX58" s="305"/>
      <c r="BY58" s="307"/>
      <c r="BZ58" s="307"/>
      <c r="CA58" s="307"/>
      <c r="CB58" s="307"/>
      <c r="CC58" s="307"/>
      <c r="CD58" s="307"/>
      <c r="CJ58" s="307"/>
      <c r="CK58" s="307"/>
      <c r="CL58" s="307"/>
      <c r="CM58" s="307"/>
      <c r="CN58" s="307"/>
      <c r="CO58" s="307"/>
      <c r="CP58" s="307"/>
      <c r="CQ58" s="307"/>
      <c r="CR58" s="307"/>
      <c r="CS58" s="307"/>
      <c r="CT58" s="307"/>
      <c r="CU58" s="307"/>
      <c r="CV58" s="307"/>
      <c r="CW58" s="307"/>
      <c r="CX58" s="307"/>
      <c r="CY58" s="307"/>
    </row>
    <row r="59" spans="1:103" ht="6" customHeight="1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X59" s="305"/>
      <c r="Y59" s="305"/>
      <c r="Z59" s="305"/>
      <c r="AA59" s="306" t="s">
        <v>1493</v>
      </c>
      <c r="AB59" s="307"/>
      <c r="AC59" s="307"/>
      <c r="AD59" s="307"/>
      <c r="AE59" s="307"/>
      <c r="AF59" s="307"/>
      <c r="AQ59" s="10"/>
      <c r="AR59" s="271"/>
      <c r="BA59" s="33"/>
      <c r="BK59" s="6"/>
      <c r="BV59" s="305"/>
      <c r="BW59" s="305"/>
      <c r="BX59" s="305"/>
      <c r="BY59" s="307"/>
      <c r="BZ59" s="307"/>
      <c r="CA59" s="307"/>
      <c r="CB59" s="307"/>
      <c r="CC59" s="307"/>
      <c r="CD59" s="307"/>
      <c r="CJ59" s="307"/>
      <c r="CK59" s="307"/>
      <c r="CL59" s="307"/>
      <c r="CM59" s="307"/>
      <c r="CN59" s="307"/>
      <c r="CO59" s="307"/>
      <c r="CP59" s="307"/>
      <c r="CQ59" s="307"/>
      <c r="CR59" s="307"/>
      <c r="CS59" s="307"/>
      <c r="CT59" s="307"/>
      <c r="CU59" s="307"/>
      <c r="CV59" s="307"/>
      <c r="CW59" s="307"/>
      <c r="CX59" s="307"/>
      <c r="CY59" s="307"/>
    </row>
    <row r="60" spans="24:103" ht="6" customHeight="1">
      <c r="X60" s="305"/>
      <c r="Y60" s="305"/>
      <c r="Z60" s="305"/>
      <c r="AA60" s="307"/>
      <c r="AB60" s="307"/>
      <c r="AC60" s="307"/>
      <c r="AD60" s="307"/>
      <c r="AE60" s="307"/>
      <c r="AF60" s="307"/>
      <c r="AQ60" s="10"/>
      <c r="AR60" s="488" t="s">
        <v>1383</v>
      </c>
      <c r="AS60" s="489"/>
      <c r="AT60" s="489"/>
      <c r="AU60" s="489"/>
      <c r="AV60" s="489"/>
      <c r="AW60" s="489"/>
      <c r="AX60" s="489"/>
      <c r="AY60" s="489"/>
      <c r="AZ60" s="489"/>
      <c r="BA60" s="377"/>
      <c r="BB60" s="359" t="s">
        <v>1500</v>
      </c>
      <c r="BC60" s="336"/>
      <c r="BD60" s="336"/>
      <c r="BE60" s="336"/>
      <c r="BF60" s="336"/>
      <c r="BG60" s="336"/>
      <c r="BH60" s="336"/>
      <c r="BI60" s="336"/>
      <c r="BJ60" s="336"/>
      <c r="BK60" s="337"/>
      <c r="BV60" s="305"/>
      <c r="BW60" s="305"/>
      <c r="BX60" s="305"/>
      <c r="BY60" s="307"/>
      <c r="BZ60" s="307"/>
      <c r="CA60" s="307"/>
      <c r="CB60" s="307"/>
      <c r="CC60" s="307"/>
      <c r="CD60" s="307"/>
      <c r="CJ60" s="307"/>
      <c r="CK60" s="307"/>
      <c r="CL60" s="307"/>
      <c r="CM60" s="307"/>
      <c r="CN60" s="307"/>
      <c r="CO60" s="307"/>
      <c r="CP60" s="307"/>
      <c r="CQ60" s="307"/>
      <c r="CR60" s="307"/>
      <c r="CS60" s="307"/>
      <c r="CT60" s="307"/>
      <c r="CU60" s="307"/>
      <c r="CV60" s="307"/>
      <c r="CW60" s="307"/>
      <c r="CX60" s="307"/>
      <c r="CY60" s="307"/>
    </row>
    <row r="61" spans="24:82" ht="6" customHeight="1">
      <c r="X61" s="305"/>
      <c r="Y61" s="305"/>
      <c r="Z61" s="305"/>
      <c r="AA61" s="306" t="s">
        <v>1494</v>
      </c>
      <c r="AB61" s="307"/>
      <c r="AC61" s="307"/>
      <c r="AD61" s="307"/>
      <c r="AE61" s="307"/>
      <c r="AF61" s="307"/>
      <c r="AQ61" s="10"/>
      <c r="AR61" s="488"/>
      <c r="AS61" s="489"/>
      <c r="AT61" s="489"/>
      <c r="AU61" s="489"/>
      <c r="AV61" s="489"/>
      <c r="AW61" s="489"/>
      <c r="AX61" s="489"/>
      <c r="AY61" s="489"/>
      <c r="AZ61" s="489"/>
      <c r="BA61" s="377"/>
      <c r="BB61" s="359"/>
      <c r="BC61" s="336"/>
      <c r="BD61" s="336"/>
      <c r="BE61" s="336"/>
      <c r="BF61" s="336"/>
      <c r="BG61" s="336"/>
      <c r="BH61" s="336"/>
      <c r="BI61" s="336"/>
      <c r="BJ61" s="336"/>
      <c r="BK61" s="337"/>
      <c r="BV61" s="305"/>
      <c r="BW61" s="305"/>
      <c r="BX61" s="305"/>
      <c r="BY61" s="307"/>
      <c r="BZ61" s="307"/>
      <c r="CA61" s="307"/>
      <c r="CB61" s="307"/>
      <c r="CC61" s="307"/>
      <c r="CD61" s="307"/>
    </row>
    <row r="62" spans="24:82" ht="6" customHeight="1">
      <c r="X62" s="305"/>
      <c r="Y62" s="305"/>
      <c r="Z62" s="305"/>
      <c r="AA62" s="307"/>
      <c r="AB62" s="307"/>
      <c r="AC62" s="307"/>
      <c r="AD62" s="307"/>
      <c r="AE62" s="307"/>
      <c r="AF62" s="307"/>
      <c r="AQ62" s="10"/>
      <c r="AR62" s="488"/>
      <c r="AS62" s="489"/>
      <c r="AT62" s="489"/>
      <c r="AU62" s="489"/>
      <c r="AV62" s="489"/>
      <c r="AW62" s="489"/>
      <c r="AX62" s="489"/>
      <c r="AY62" s="489"/>
      <c r="AZ62" s="489"/>
      <c r="BA62" s="377"/>
      <c r="BB62" s="359"/>
      <c r="BC62" s="336"/>
      <c r="BD62" s="336"/>
      <c r="BE62" s="336"/>
      <c r="BF62" s="336"/>
      <c r="BG62" s="336"/>
      <c r="BH62" s="336"/>
      <c r="BI62" s="336"/>
      <c r="BJ62" s="336"/>
      <c r="BK62" s="337"/>
      <c r="BL62" s="322"/>
      <c r="BM62" s="307"/>
      <c r="BN62" s="307"/>
      <c r="BV62" s="305"/>
      <c r="BW62" s="305"/>
      <c r="BX62" s="305"/>
      <c r="BY62" s="307"/>
      <c r="BZ62" s="307"/>
      <c r="CA62" s="307"/>
      <c r="CB62" s="307"/>
      <c r="CC62" s="307"/>
      <c r="CD62" s="307"/>
    </row>
    <row r="63" spans="40:85" ht="6" customHeight="1" thickBot="1">
      <c r="AN63" s="307"/>
      <c r="AO63" s="307"/>
      <c r="AP63" s="307"/>
      <c r="AQ63" s="311"/>
      <c r="AR63" s="490"/>
      <c r="AS63" s="378"/>
      <c r="AT63" s="378"/>
      <c r="AU63" s="378"/>
      <c r="AV63" s="378"/>
      <c r="AW63" s="378"/>
      <c r="AX63" s="378"/>
      <c r="AY63" s="378"/>
      <c r="AZ63" s="378"/>
      <c r="BA63" s="379"/>
      <c r="BB63" s="360"/>
      <c r="BC63" s="361"/>
      <c r="BD63" s="361"/>
      <c r="BE63" s="361"/>
      <c r="BF63" s="361"/>
      <c r="BG63" s="361"/>
      <c r="BH63" s="361"/>
      <c r="BI63" s="361"/>
      <c r="BJ63" s="361"/>
      <c r="BK63" s="362"/>
      <c r="BL63" s="322"/>
      <c r="BM63" s="307"/>
      <c r="BN63" s="307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325"/>
      <c r="CE63" s="325"/>
      <c r="CF63" s="325"/>
      <c r="CG63" s="325"/>
    </row>
    <row r="64" spans="40:85" ht="6" customHeight="1">
      <c r="AN64" s="307"/>
      <c r="AO64" s="307"/>
      <c r="AP64" s="307"/>
      <c r="AQ64" s="318"/>
      <c r="AR64">
        <f>COUNTIF(AU66:AZ75,"⑥*")</f>
        <v>0</v>
      </c>
      <c r="AS64" s="312">
        <v>3</v>
      </c>
      <c r="AT64" s="312"/>
      <c r="AU64" s="312"/>
      <c r="AV64" s="312" t="s">
        <v>36</v>
      </c>
      <c r="AW64" s="312"/>
      <c r="AX64" s="313">
        <f>IF(AU70="","",COUNTIF(AU66:AZ75,"*6"))</f>
        <v>0</v>
      </c>
      <c r="AY64" s="313"/>
      <c r="AZ64" s="313"/>
      <c r="BC64" s="10">
        <f>COUNTIF(BF66:BK75,"⑥*")</f>
        <v>0</v>
      </c>
      <c r="BD64" s="345">
        <v>3</v>
      </c>
      <c r="BE64" s="345"/>
      <c r="BF64" s="345"/>
      <c r="BG64" s="345" t="s">
        <v>36</v>
      </c>
      <c r="BH64" s="345"/>
      <c r="BI64" s="346">
        <f>IF(BF70="","",COUNTIF(BF66:BK75,"*6"))</f>
        <v>0</v>
      </c>
      <c r="BJ64" s="346"/>
      <c r="BK64" s="380"/>
      <c r="BL64" s="311"/>
      <c r="BM64" s="307"/>
      <c r="BN64" s="307"/>
      <c r="BO64" s="325"/>
      <c r="BP64" s="325"/>
      <c r="BQ64" s="325"/>
      <c r="BR64" s="325"/>
      <c r="BS64" s="325"/>
      <c r="BT64" s="325"/>
      <c r="BU64" s="325"/>
      <c r="BV64" s="325"/>
      <c r="BW64" s="325"/>
      <c r="BX64" s="325"/>
      <c r="BY64" s="325"/>
      <c r="BZ64" s="325"/>
      <c r="CA64" s="325"/>
      <c r="CB64" s="325"/>
      <c r="CC64" s="325"/>
      <c r="CD64" s="325"/>
      <c r="CE64" s="325"/>
      <c r="CF64" s="325"/>
      <c r="CG64" s="325"/>
    </row>
    <row r="65" spans="40:85" ht="6" customHeight="1">
      <c r="AN65" s="307"/>
      <c r="AO65" s="307"/>
      <c r="AP65" s="307"/>
      <c r="AQ65" s="318"/>
      <c r="AS65" s="312"/>
      <c r="AT65" s="312"/>
      <c r="AU65" s="312"/>
      <c r="AV65" s="312"/>
      <c r="AW65" s="312"/>
      <c r="AX65" s="313"/>
      <c r="AY65" s="313"/>
      <c r="AZ65" s="313"/>
      <c r="BC65" s="10"/>
      <c r="BD65" s="345"/>
      <c r="BE65" s="345"/>
      <c r="BF65" s="345"/>
      <c r="BG65" s="345"/>
      <c r="BH65" s="345"/>
      <c r="BI65" s="346"/>
      <c r="BJ65" s="346"/>
      <c r="BK65" s="380"/>
      <c r="BL65" s="311"/>
      <c r="BM65" s="307"/>
      <c r="BN65" s="307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325"/>
      <c r="CE65" s="325"/>
      <c r="CF65" s="325"/>
      <c r="CG65" s="325"/>
    </row>
    <row r="66" spans="1:103" ht="6" customHeight="1">
      <c r="A66" s="307" t="s">
        <v>1473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AQ66" s="6"/>
      <c r="AU66" s="306"/>
      <c r="AV66" s="307"/>
      <c r="AW66" s="307"/>
      <c r="AX66" s="307"/>
      <c r="AY66" s="307"/>
      <c r="AZ66" s="307"/>
      <c r="BC66" s="10"/>
      <c r="BD66" s="10"/>
      <c r="BE66" s="10"/>
      <c r="BF66" s="342"/>
      <c r="BG66" s="311"/>
      <c r="BH66" s="311"/>
      <c r="BI66" s="311"/>
      <c r="BJ66" s="311"/>
      <c r="BK66" s="358"/>
      <c r="BO66" s="325"/>
      <c r="BP66" s="325"/>
      <c r="BQ66" s="325"/>
      <c r="BR66" s="325"/>
      <c r="BS66" s="325"/>
      <c r="BT66" s="325"/>
      <c r="BU66" s="325"/>
      <c r="BV66" s="325"/>
      <c r="BW66" s="325"/>
      <c r="BX66" s="325"/>
      <c r="BY66" s="325"/>
      <c r="BZ66" s="325"/>
      <c r="CA66" s="325"/>
      <c r="CB66" s="325"/>
      <c r="CC66" s="325"/>
      <c r="CD66" s="325"/>
      <c r="CE66" s="325"/>
      <c r="CF66" s="325"/>
      <c r="CG66" s="325"/>
      <c r="CJ66" s="307" t="s">
        <v>1474</v>
      </c>
      <c r="CK66" s="307"/>
      <c r="CL66" s="307"/>
      <c r="CM66" s="307"/>
      <c r="CN66" s="307"/>
      <c r="CO66" s="307"/>
      <c r="CP66" s="307"/>
      <c r="CQ66" s="307"/>
      <c r="CR66" s="307"/>
      <c r="CS66" s="307"/>
      <c r="CT66" s="307"/>
      <c r="CU66" s="307"/>
      <c r="CV66" s="307"/>
      <c r="CW66" s="307"/>
      <c r="CX66" s="307"/>
      <c r="CY66" s="307"/>
    </row>
    <row r="67" spans="1:103" ht="6" customHeight="1">
      <c r="A67" s="307"/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AQ67" s="6"/>
      <c r="AR67" s="388" t="s">
        <v>25</v>
      </c>
      <c r="AS67" s="388"/>
      <c r="AT67" s="388"/>
      <c r="AU67" s="307"/>
      <c r="AV67" s="307"/>
      <c r="AW67" s="307"/>
      <c r="AX67" s="307"/>
      <c r="AY67" s="307"/>
      <c r="AZ67" s="307"/>
      <c r="BC67" s="492" t="s">
        <v>25</v>
      </c>
      <c r="BD67" s="492"/>
      <c r="BE67" s="492"/>
      <c r="BF67" s="311"/>
      <c r="BG67" s="311"/>
      <c r="BH67" s="311"/>
      <c r="BI67" s="311"/>
      <c r="BJ67" s="311"/>
      <c r="BK67" s="358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  <c r="CC67" s="325"/>
      <c r="CD67" s="325"/>
      <c r="CE67" s="325"/>
      <c r="CF67" s="325"/>
      <c r="CG67" s="325"/>
      <c r="CJ67" s="307"/>
      <c r="CK67" s="307"/>
      <c r="CL67" s="307"/>
      <c r="CM67" s="307"/>
      <c r="CN67" s="307"/>
      <c r="CO67" s="307"/>
      <c r="CP67" s="307"/>
      <c r="CQ67" s="307"/>
      <c r="CR67" s="307"/>
      <c r="CS67" s="307"/>
      <c r="CT67" s="307"/>
      <c r="CU67" s="307"/>
      <c r="CV67" s="307"/>
      <c r="CW67" s="307"/>
      <c r="CX67" s="307"/>
      <c r="CY67" s="307"/>
    </row>
    <row r="68" spans="1:103" ht="6" customHeight="1" thickBot="1">
      <c r="A68" s="307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269"/>
      <c r="T68" s="269"/>
      <c r="U68" s="269"/>
      <c r="V68" s="269"/>
      <c r="AQ68" s="6"/>
      <c r="AR68" s="388"/>
      <c r="AS68" s="388"/>
      <c r="AT68" s="388"/>
      <c r="AU68" s="306" t="s">
        <v>1487</v>
      </c>
      <c r="AV68" s="307"/>
      <c r="AW68" s="307"/>
      <c r="AX68" s="307"/>
      <c r="AY68" s="307"/>
      <c r="AZ68" s="307"/>
      <c r="BC68" s="492"/>
      <c r="BD68" s="492"/>
      <c r="BE68" s="492"/>
      <c r="BF68" s="342" t="s">
        <v>1487</v>
      </c>
      <c r="BG68" s="311"/>
      <c r="BH68" s="311"/>
      <c r="BI68" s="311"/>
      <c r="BJ68" s="311"/>
      <c r="BK68" s="358"/>
      <c r="CF68" s="4"/>
      <c r="CG68" s="4"/>
      <c r="CH68" s="4"/>
      <c r="CI68" s="4"/>
      <c r="CJ68" s="307"/>
      <c r="CK68" s="307"/>
      <c r="CL68" s="307"/>
      <c r="CM68" s="307"/>
      <c r="CN68" s="307"/>
      <c r="CO68" s="307"/>
      <c r="CP68" s="307"/>
      <c r="CQ68" s="307"/>
      <c r="CR68" s="307"/>
      <c r="CS68" s="307"/>
      <c r="CT68" s="307"/>
      <c r="CU68" s="307"/>
      <c r="CV68" s="307"/>
      <c r="CW68" s="307"/>
      <c r="CX68" s="307"/>
      <c r="CY68" s="307"/>
    </row>
    <row r="69" spans="1:103" ht="6" customHeight="1">
      <c r="A69" s="307"/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W69" s="271"/>
      <c r="AQ69" s="6"/>
      <c r="AR69" s="388"/>
      <c r="AS69" s="388"/>
      <c r="AT69" s="388"/>
      <c r="AU69" s="307"/>
      <c r="AV69" s="307"/>
      <c r="AW69" s="307"/>
      <c r="AX69" s="307"/>
      <c r="AY69" s="307"/>
      <c r="AZ69" s="307"/>
      <c r="BC69" s="492"/>
      <c r="BD69" s="492"/>
      <c r="BE69" s="492"/>
      <c r="BF69" s="311"/>
      <c r="BG69" s="311"/>
      <c r="BH69" s="311"/>
      <c r="BI69" s="311"/>
      <c r="BJ69" s="311"/>
      <c r="BK69" s="358"/>
      <c r="CF69" s="11"/>
      <c r="CJ69" s="307"/>
      <c r="CK69" s="307"/>
      <c r="CL69" s="307"/>
      <c r="CM69" s="307"/>
      <c r="CN69" s="307"/>
      <c r="CO69" s="307"/>
      <c r="CP69" s="307"/>
      <c r="CQ69" s="307"/>
      <c r="CR69" s="307"/>
      <c r="CS69" s="307"/>
      <c r="CT69" s="307"/>
      <c r="CU69" s="307"/>
      <c r="CV69" s="307"/>
      <c r="CW69" s="307"/>
      <c r="CX69" s="307"/>
      <c r="CY69" s="307"/>
    </row>
    <row r="70" spans="1:103" ht="6" customHeight="1">
      <c r="A70" s="307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W70" s="271"/>
      <c r="AQ70" s="6"/>
      <c r="AR70" s="388"/>
      <c r="AS70" s="388"/>
      <c r="AT70" s="388"/>
      <c r="AU70" s="306" t="s">
        <v>1487</v>
      </c>
      <c r="AV70" s="307"/>
      <c r="AW70" s="307"/>
      <c r="AX70" s="307"/>
      <c r="AY70" s="307"/>
      <c r="AZ70" s="307"/>
      <c r="BC70" s="492"/>
      <c r="BD70" s="492"/>
      <c r="BE70" s="492"/>
      <c r="BF70" s="342" t="s">
        <v>1490</v>
      </c>
      <c r="BG70" s="311"/>
      <c r="BH70" s="311"/>
      <c r="BI70" s="311"/>
      <c r="BJ70" s="311"/>
      <c r="BK70" s="358"/>
      <c r="CE70" s="6"/>
      <c r="CJ70" s="307"/>
      <c r="CK70" s="307"/>
      <c r="CL70" s="307"/>
      <c r="CM70" s="307"/>
      <c r="CN70" s="307"/>
      <c r="CO70" s="307"/>
      <c r="CP70" s="307"/>
      <c r="CQ70" s="307"/>
      <c r="CR70" s="307"/>
      <c r="CS70" s="307"/>
      <c r="CT70" s="307"/>
      <c r="CU70" s="307"/>
      <c r="CV70" s="307"/>
      <c r="CW70" s="307"/>
      <c r="CX70" s="307"/>
      <c r="CY70" s="307"/>
    </row>
    <row r="71" spans="1:103" ht="6" customHeight="1">
      <c r="A71" s="307"/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W71" s="271"/>
      <c r="AQ71" s="6"/>
      <c r="AR71" s="388"/>
      <c r="AS71" s="388"/>
      <c r="AT71" s="388"/>
      <c r="AU71" s="307"/>
      <c r="AV71" s="307"/>
      <c r="AW71" s="307"/>
      <c r="AX71" s="307"/>
      <c r="AY71" s="307"/>
      <c r="AZ71" s="307"/>
      <c r="BC71" s="492"/>
      <c r="BD71" s="492"/>
      <c r="BE71" s="492"/>
      <c r="BF71" s="311"/>
      <c r="BG71" s="311"/>
      <c r="BH71" s="311"/>
      <c r="BI71" s="311"/>
      <c r="BJ71" s="311"/>
      <c r="BK71" s="358"/>
      <c r="CE71" s="6"/>
      <c r="CJ71" s="307"/>
      <c r="CK71" s="307"/>
      <c r="CL71" s="307"/>
      <c r="CM71" s="307"/>
      <c r="CN71" s="307"/>
      <c r="CO71" s="307"/>
      <c r="CP71" s="307"/>
      <c r="CQ71" s="307"/>
      <c r="CR71" s="307"/>
      <c r="CS71" s="307"/>
      <c r="CT71" s="307"/>
      <c r="CU71" s="307"/>
      <c r="CV71" s="307"/>
      <c r="CW71" s="307"/>
      <c r="CX71" s="307"/>
      <c r="CY71" s="307"/>
    </row>
    <row r="72" spans="23:83" ht="6" customHeight="1">
      <c r="W72" s="389"/>
      <c r="X72" s="373"/>
      <c r="Y72" s="373"/>
      <c r="Z72" s="373"/>
      <c r="AA72" s="373"/>
      <c r="AB72" s="373"/>
      <c r="AC72" s="373"/>
      <c r="AD72" s="373"/>
      <c r="AE72" s="373"/>
      <c r="AF72" s="373"/>
      <c r="AQ72" s="6"/>
      <c r="AR72" s="388"/>
      <c r="AS72" s="388"/>
      <c r="AT72" s="388"/>
      <c r="AU72" s="306" t="s">
        <v>1487</v>
      </c>
      <c r="AV72" s="307"/>
      <c r="AW72" s="307"/>
      <c r="AX72" s="307"/>
      <c r="AY72" s="307"/>
      <c r="AZ72" s="307"/>
      <c r="BC72" s="492"/>
      <c r="BD72" s="492"/>
      <c r="BE72" s="492"/>
      <c r="BF72" s="342" t="s">
        <v>1490</v>
      </c>
      <c r="BG72" s="311"/>
      <c r="BH72" s="311"/>
      <c r="BI72" s="311"/>
      <c r="BJ72" s="311"/>
      <c r="BK72" s="358"/>
      <c r="BV72" s="373"/>
      <c r="BW72" s="373"/>
      <c r="BX72" s="373"/>
      <c r="BY72" s="373"/>
      <c r="BZ72" s="373"/>
      <c r="CA72" s="373"/>
      <c r="CB72" s="373"/>
      <c r="CC72" s="373"/>
      <c r="CD72" s="373"/>
      <c r="CE72" s="374"/>
    </row>
    <row r="73" spans="23:86" ht="6" customHeight="1">
      <c r="W73" s="389"/>
      <c r="X73" s="373"/>
      <c r="Y73" s="373"/>
      <c r="Z73" s="373"/>
      <c r="AA73" s="373"/>
      <c r="AB73" s="373"/>
      <c r="AC73" s="373"/>
      <c r="AD73" s="373"/>
      <c r="AE73" s="373"/>
      <c r="AF73" s="373"/>
      <c r="AQ73" s="6"/>
      <c r="AR73" s="388"/>
      <c r="AS73" s="388"/>
      <c r="AT73" s="388"/>
      <c r="AU73" s="307"/>
      <c r="AV73" s="307"/>
      <c r="AW73" s="307"/>
      <c r="AX73" s="307"/>
      <c r="AY73" s="307"/>
      <c r="AZ73" s="307"/>
      <c r="BC73" s="492"/>
      <c r="BD73" s="492"/>
      <c r="BE73" s="492"/>
      <c r="BF73" s="311"/>
      <c r="BG73" s="311"/>
      <c r="BH73" s="311"/>
      <c r="BI73" s="311"/>
      <c r="BJ73" s="311"/>
      <c r="BK73" s="358"/>
      <c r="BV73" s="373"/>
      <c r="BW73" s="373"/>
      <c r="BX73" s="373"/>
      <c r="BY73" s="373"/>
      <c r="BZ73" s="373"/>
      <c r="CA73" s="373"/>
      <c r="CB73" s="373"/>
      <c r="CC73" s="373"/>
      <c r="CD73" s="373"/>
      <c r="CE73" s="374"/>
      <c r="CF73" s="381"/>
      <c r="CG73" s="373"/>
      <c r="CH73" s="373"/>
    </row>
    <row r="74" spans="4:86" ht="6" customHeight="1"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73"/>
      <c r="U74" s="373"/>
      <c r="V74" s="373"/>
      <c r="W74" s="389"/>
      <c r="X74" s="373"/>
      <c r="Y74" s="373"/>
      <c r="Z74" s="373"/>
      <c r="AA74" s="373"/>
      <c r="AB74" s="373"/>
      <c r="AC74" s="373"/>
      <c r="AD74" s="373"/>
      <c r="AE74" s="373"/>
      <c r="AF74" s="373"/>
      <c r="AQ74" s="6"/>
      <c r="AR74" s="388"/>
      <c r="AS74" s="388"/>
      <c r="AT74" s="388"/>
      <c r="AU74" s="307"/>
      <c r="AV74" s="307"/>
      <c r="AW74" s="307"/>
      <c r="AX74" s="307"/>
      <c r="AY74" s="307"/>
      <c r="AZ74" s="307"/>
      <c r="BC74" s="492"/>
      <c r="BD74" s="492"/>
      <c r="BE74" s="492"/>
      <c r="BF74" s="311"/>
      <c r="BG74" s="311"/>
      <c r="BH74" s="311"/>
      <c r="BI74" s="311"/>
      <c r="BJ74" s="311"/>
      <c r="BK74" s="358"/>
      <c r="BV74" s="373"/>
      <c r="BW74" s="373"/>
      <c r="BX74" s="373"/>
      <c r="BY74" s="373"/>
      <c r="BZ74" s="373"/>
      <c r="CA74" s="373"/>
      <c r="CB74" s="373"/>
      <c r="CC74" s="373"/>
      <c r="CD74" s="373"/>
      <c r="CE74" s="374"/>
      <c r="CF74" s="381"/>
      <c r="CG74" s="373"/>
      <c r="CH74" s="373"/>
    </row>
    <row r="75" spans="4:86" ht="6" customHeight="1" thickBot="1"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73"/>
      <c r="U75" s="373"/>
      <c r="V75" s="373"/>
      <c r="W75" s="390"/>
      <c r="X75" s="332"/>
      <c r="Y75" s="332"/>
      <c r="Z75" s="332"/>
      <c r="AA75" s="332"/>
      <c r="AB75" s="332"/>
      <c r="AC75" s="332"/>
      <c r="AD75" s="332"/>
      <c r="AE75" s="332"/>
      <c r="AF75" s="332"/>
      <c r="AQ75" s="6"/>
      <c r="AR75" s="388"/>
      <c r="AS75" s="388"/>
      <c r="AT75" s="388"/>
      <c r="AU75" s="307"/>
      <c r="AV75" s="307"/>
      <c r="AW75" s="307"/>
      <c r="AX75" s="307"/>
      <c r="AY75" s="307"/>
      <c r="AZ75" s="307"/>
      <c r="BC75" s="492"/>
      <c r="BD75" s="492"/>
      <c r="BE75" s="492"/>
      <c r="BF75" s="311"/>
      <c r="BG75" s="311"/>
      <c r="BH75" s="311"/>
      <c r="BI75" s="311"/>
      <c r="BJ75" s="311"/>
      <c r="BK75" s="358"/>
      <c r="BV75" s="373"/>
      <c r="BW75" s="373"/>
      <c r="BX75" s="373"/>
      <c r="BY75" s="373"/>
      <c r="BZ75" s="373"/>
      <c r="CA75" s="373"/>
      <c r="CB75" s="373"/>
      <c r="CC75" s="373"/>
      <c r="CD75" s="373"/>
      <c r="CE75" s="374"/>
      <c r="CF75" s="381"/>
      <c r="CG75" s="373"/>
      <c r="CH75" s="373"/>
    </row>
    <row r="76" spans="4:86" ht="6" customHeight="1"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73"/>
      <c r="U76" s="373"/>
      <c r="V76" s="374"/>
      <c r="W76" s="276"/>
      <c r="X76">
        <f>COUNTIF(AA78:AF87,"⑥*")</f>
        <v>0</v>
      </c>
      <c r="Y76" s="312">
        <f>IF(AA86="","",IF(X76=5,"⑤-0",IF(X76=4,"④-1",IF(X76=3,"③-2"))))</f>
      </c>
      <c r="Z76" s="312"/>
      <c r="AA76" s="312"/>
      <c r="AB76" s="312"/>
      <c r="AC76" s="312"/>
      <c r="AD76" s="312"/>
      <c r="AE76" s="312"/>
      <c r="AF76" s="387"/>
      <c r="AQ76" s="6"/>
      <c r="BK76" s="272"/>
      <c r="BV76" s="6"/>
      <c r="BW76" s="35">
        <f>COUNTIF(BZ78:CE87,"⑥*")</f>
        <v>0</v>
      </c>
      <c r="BX76" s="368">
        <f>IF(BZ86="","",IF(BW76=5,"⑤-0",IF(BW76=4,"④-1",IF(BW76=3,"③-2"))))</f>
      </c>
      <c r="BY76" s="368"/>
      <c r="BZ76" s="368"/>
      <c r="CA76" s="368"/>
      <c r="CB76" s="368"/>
      <c r="CC76" s="368"/>
      <c r="CD76" s="368"/>
      <c r="CE76" s="386"/>
      <c r="CF76" s="381"/>
      <c r="CG76" s="373"/>
      <c r="CH76" s="373"/>
    </row>
    <row r="77" spans="20:86" ht="6" customHeight="1">
      <c r="T77" s="373"/>
      <c r="U77" s="373"/>
      <c r="V77" s="374"/>
      <c r="W77" s="276"/>
      <c r="Y77" s="312"/>
      <c r="Z77" s="312"/>
      <c r="AA77" s="312"/>
      <c r="AB77" s="312"/>
      <c r="AC77" s="312"/>
      <c r="AD77" s="312"/>
      <c r="AE77" s="312"/>
      <c r="AF77" s="387"/>
      <c r="AQ77" s="6"/>
      <c r="AY77" s="342" t="s">
        <v>1492</v>
      </c>
      <c r="AZ77" s="311"/>
      <c r="BA77" s="311"/>
      <c r="BB77" s="311"/>
      <c r="BC77" s="311"/>
      <c r="BD77" s="311"/>
      <c r="BK77" s="272"/>
      <c r="BV77" s="6"/>
      <c r="BX77" s="312"/>
      <c r="BY77" s="312"/>
      <c r="BZ77" s="312"/>
      <c r="CA77" s="312"/>
      <c r="CB77" s="312"/>
      <c r="CC77" s="312"/>
      <c r="CD77" s="312"/>
      <c r="CE77" s="387"/>
      <c r="CF77" s="381"/>
      <c r="CG77" s="373"/>
      <c r="CH77" s="373"/>
    </row>
    <row r="78" spans="1:83" ht="6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2"/>
      <c r="W78" s="26"/>
      <c r="X78" s="26"/>
      <c r="Y78" s="26"/>
      <c r="Z78" s="26"/>
      <c r="AA78" s="307"/>
      <c r="AB78" s="307"/>
      <c r="AC78" s="307"/>
      <c r="AD78" s="307"/>
      <c r="AE78" s="307"/>
      <c r="AF78" s="318"/>
      <c r="AQ78" s="6"/>
      <c r="AV78" s="388" t="s">
        <v>25</v>
      </c>
      <c r="AW78" s="388"/>
      <c r="AX78" s="388"/>
      <c r="AY78" s="311"/>
      <c r="AZ78" s="311"/>
      <c r="BA78" s="311"/>
      <c r="BB78" s="311"/>
      <c r="BC78" s="311"/>
      <c r="BD78" s="311"/>
      <c r="BK78" s="272"/>
      <c r="BV78" s="6"/>
      <c r="BZ78" s="307"/>
      <c r="CA78" s="307"/>
      <c r="CB78" s="307"/>
      <c r="CC78" s="307"/>
      <c r="CD78" s="307"/>
      <c r="CE78" s="318"/>
    </row>
    <row r="79" spans="1:83" ht="6" customHeight="1">
      <c r="A79" s="307" t="s">
        <v>1464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26"/>
      <c r="T79" s="26"/>
      <c r="U79" s="26"/>
      <c r="V79" s="262"/>
      <c r="W79" s="26"/>
      <c r="X79" s="305" t="s">
        <v>25</v>
      </c>
      <c r="Y79" s="305"/>
      <c r="Z79" s="305"/>
      <c r="AA79" s="307"/>
      <c r="AB79" s="307"/>
      <c r="AC79" s="307"/>
      <c r="AD79" s="307"/>
      <c r="AE79" s="307"/>
      <c r="AF79" s="318"/>
      <c r="AQ79" s="6"/>
      <c r="AV79" s="388"/>
      <c r="AW79" s="388"/>
      <c r="AX79" s="388"/>
      <c r="AY79" s="342" t="s">
        <v>1493</v>
      </c>
      <c r="AZ79" s="311"/>
      <c r="BA79" s="311"/>
      <c r="BB79" s="311"/>
      <c r="BC79" s="311"/>
      <c r="BD79" s="311"/>
      <c r="BK79" s="272"/>
      <c r="BV79" s="6"/>
      <c r="BW79" s="305" t="s">
        <v>25</v>
      </c>
      <c r="BX79" s="305"/>
      <c r="BY79" s="305"/>
      <c r="BZ79" s="307"/>
      <c r="CA79" s="307"/>
      <c r="CB79" s="307"/>
      <c r="CC79" s="307"/>
      <c r="CD79" s="307"/>
      <c r="CE79" s="318"/>
    </row>
    <row r="80" spans="1:103" ht="6" customHeight="1">
      <c r="A80" s="307"/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26"/>
      <c r="T80" s="26"/>
      <c r="U80" s="26"/>
      <c r="V80" s="262"/>
      <c r="W80" s="26"/>
      <c r="X80" s="305"/>
      <c r="Y80" s="305"/>
      <c r="Z80" s="305"/>
      <c r="AA80" s="307"/>
      <c r="AB80" s="307"/>
      <c r="AC80" s="307"/>
      <c r="AD80" s="307"/>
      <c r="AE80" s="307"/>
      <c r="AF80" s="318"/>
      <c r="AQ80" s="6"/>
      <c r="AV80" s="388"/>
      <c r="AW80" s="388"/>
      <c r="AX80" s="388"/>
      <c r="AY80" s="311"/>
      <c r="AZ80" s="311"/>
      <c r="BA80" s="311"/>
      <c r="BB80" s="311"/>
      <c r="BC80" s="311"/>
      <c r="BD80" s="311"/>
      <c r="BK80" s="272"/>
      <c r="BV80" s="6"/>
      <c r="BW80" s="305"/>
      <c r="BX80" s="305"/>
      <c r="BY80" s="305"/>
      <c r="BZ80" s="307"/>
      <c r="CA80" s="307"/>
      <c r="CB80" s="307"/>
      <c r="CC80" s="307"/>
      <c r="CD80" s="307"/>
      <c r="CE80" s="318"/>
      <c r="CJ80" s="307" t="s">
        <v>1464</v>
      </c>
      <c r="CK80" s="307"/>
      <c r="CL80" s="307"/>
      <c r="CM80" s="307"/>
      <c r="CN80" s="307"/>
      <c r="CO80" s="307"/>
      <c r="CP80" s="307"/>
      <c r="CQ80" s="307"/>
      <c r="CR80" s="307"/>
      <c r="CS80" s="307"/>
      <c r="CT80" s="307"/>
      <c r="CU80" s="307"/>
      <c r="CV80" s="307"/>
      <c r="CW80" s="307"/>
      <c r="CX80" s="307"/>
      <c r="CY80" s="307"/>
    </row>
    <row r="81" spans="1:103" ht="6" customHeight="1" thickBot="1">
      <c r="A81" s="307"/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263"/>
      <c r="T81" s="263"/>
      <c r="U81" s="263"/>
      <c r="V81" s="264"/>
      <c r="W81" s="26"/>
      <c r="X81" s="305"/>
      <c r="Y81" s="305"/>
      <c r="Z81" s="305"/>
      <c r="AA81" s="307"/>
      <c r="AB81" s="307"/>
      <c r="AC81" s="307"/>
      <c r="AD81" s="307"/>
      <c r="AE81" s="307"/>
      <c r="AF81" s="318"/>
      <c r="AQ81" s="6"/>
      <c r="AV81" s="388"/>
      <c r="AW81" s="388"/>
      <c r="AX81" s="388"/>
      <c r="AY81" s="343" t="s">
        <v>1505</v>
      </c>
      <c r="AZ81" s="311"/>
      <c r="BA81" s="311"/>
      <c r="BB81" s="311"/>
      <c r="BC81" s="311"/>
      <c r="BD81" s="311"/>
      <c r="BK81" s="272"/>
      <c r="BV81" s="6"/>
      <c r="BW81" s="305"/>
      <c r="BX81" s="305"/>
      <c r="BY81" s="305"/>
      <c r="BZ81" s="307"/>
      <c r="CA81" s="307"/>
      <c r="CB81" s="307"/>
      <c r="CC81" s="307"/>
      <c r="CD81" s="307"/>
      <c r="CE81" s="318"/>
      <c r="CJ81" s="307"/>
      <c r="CK81" s="307"/>
      <c r="CL81" s="307"/>
      <c r="CM81" s="307"/>
      <c r="CN81" s="307"/>
      <c r="CO81" s="307"/>
      <c r="CP81" s="307"/>
      <c r="CQ81" s="307"/>
      <c r="CR81" s="307"/>
      <c r="CS81" s="307"/>
      <c r="CT81" s="307"/>
      <c r="CU81" s="307"/>
      <c r="CV81" s="307"/>
      <c r="CW81" s="307"/>
      <c r="CX81" s="307"/>
      <c r="CY81" s="307"/>
    </row>
    <row r="82" spans="1:103" ht="6" customHeight="1" thickBot="1">
      <c r="A82" s="307"/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26"/>
      <c r="T82" s="26"/>
      <c r="U82" s="26"/>
      <c r="V82" s="26"/>
      <c r="W82" s="26"/>
      <c r="X82" s="305"/>
      <c r="Y82" s="305"/>
      <c r="Z82" s="305"/>
      <c r="AA82" s="307"/>
      <c r="AB82" s="307"/>
      <c r="AC82" s="307"/>
      <c r="AD82" s="307"/>
      <c r="AE82" s="307"/>
      <c r="AF82" s="318"/>
      <c r="AQ82" s="6"/>
      <c r="AV82" s="388"/>
      <c r="AW82" s="388"/>
      <c r="AX82" s="388"/>
      <c r="AY82" s="311"/>
      <c r="AZ82" s="311"/>
      <c r="BA82" s="311"/>
      <c r="BB82" s="311"/>
      <c r="BC82" s="311"/>
      <c r="BD82" s="311"/>
      <c r="BK82" s="272"/>
      <c r="BV82" s="6"/>
      <c r="BW82" s="305"/>
      <c r="BX82" s="305"/>
      <c r="BY82" s="305"/>
      <c r="BZ82" s="307"/>
      <c r="CA82" s="307"/>
      <c r="CB82" s="307"/>
      <c r="CC82" s="307"/>
      <c r="CD82" s="307"/>
      <c r="CE82" s="318"/>
      <c r="CF82" s="8"/>
      <c r="CG82" s="4"/>
      <c r="CH82" s="4"/>
      <c r="CI82" s="4"/>
      <c r="CJ82" s="307"/>
      <c r="CK82" s="307"/>
      <c r="CL82" s="307"/>
      <c r="CM82" s="307"/>
      <c r="CN82" s="307"/>
      <c r="CO82" s="307"/>
      <c r="CP82" s="307"/>
      <c r="CQ82" s="307"/>
      <c r="CR82" s="307"/>
      <c r="CS82" s="307"/>
      <c r="CT82" s="307"/>
      <c r="CU82" s="307"/>
      <c r="CV82" s="307"/>
      <c r="CW82" s="307"/>
      <c r="CX82" s="307"/>
      <c r="CY82" s="307"/>
    </row>
    <row r="83" spans="1:103" ht="6" customHeight="1">
      <c r="A83" s="307"/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26"/>
      <c r="T83" s="26"/>
      <c r="U83" s="26"/>
      <c r="V83" s="26"/>
      <c r="W83" s="26"/>
      <c r="X83" s="305"/>
      <c r="Y83" s="305"/>
      <c r="Z83" s="305"/>
      <c r="AA83" s="307"/>
      <c r="AB83" s="307"/>
      <c r="AC83" s="307"/>
      <c r="AD83" s="307"/>
      <c r="AE83" s="307"/>
      <c r="AF83" s="318"/>
      <c r="AQ83" s="6"/>
      <c r="AV83" s="388"/>
      <c r="AW83" s="388"/>
      <c r="AX83" s="388"/>
      <c r="AY83" s="342" t="s">
        <v>1494</v>
      </c>
      <c r="AZ83" s="311"/>
      <c r="BA83" s="311"/>
      <c r="BB83" s="311"/>
      <c r="BC83" s="311"/>
      <c r="BD83" s="311"/>
      <c r="BK83" s="272"/>
      <c r="BV83" s="6"/>
      <c r="BW83" s="305"/>
      <c r="BX83" s="305"/>
      <c r="BY83" s="305"/>
      <c r="BZ83" s="307"/>
      <c r="CA83" s="307"/>
      <c r="CB83" s="307"/>
      <c r="CC83" s="307"/>
      <c r="CD83" s="307"/>
      <c r="CE83" s="307"/>
      <c r="CF83" s="9"/>
      <c r="CJ83" s="307"/>
      <c r="CK83" s="307"/>
      <c r="CL83" s="307"/>
      <c r="CM83" s="307"/>
      <c r="CN83" s="307"/>
      <c r="CO83" s="307"/>
      <c r="CP83" s="307"/>
      <c r="CQ83" s="307"/>
      <c r="CR83" s="307"/>
      <c r="CS83" s="307"/>
      <c r="CT83" s="307"/>
      <c r="CU83" s="307"/>
      <c r="CV83" s="307"/>
      <c r="CW83" s="307"/>
      <c r="CX83" s="307"/>
      <c r="CY83" s="307"/>
    </row>
    <row r="84" spans="1:103" ht="6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26"/>
      <c r="T84" s="26"/>
      <c r="U84" s="26"/>
      <c r="V84" s="26"/>
      <c r="W84" s="26"/>
      <c r="X84" s="305"/>
      <c r="Y84" s="305"/>
      <c r="Z84" s="305"/>
      <c r="AA84" s="307"/>
      <c r="AB84" s="307"/>
      <c r="AC84" s="307"/>
      <c r="AD84" s="307"/>
      <c r="AE84" s="307"/>
      <c r="AF84" s="318"/>
      <c r="AQ84" s="6"/>
      <c r="AV84" s="388"/>
      <c r="AW84" s="388"/>
      <c r="AX84" s="388"/>
      <c r="AY84" s="311"/>
      <c r="AZ84" s="311"/>
      <c r="BA84" s="311"/>
      <c r="BB84" s="311"/>
      <c r="BC84" s="311"/>
      <c r="BD84" s="311"/>
      <c r="BK84" s="272"/>
      <c r="BV84" s="6"/>
      <c r="BW84" s="305"/>
      <c r="BX84" s="305"/>
      <c r="BY84" s="305"/>
      <c r="BZ84" s="307"/>
      <c r="CA84" s="307"/>
      <c r="CB84" s="307"/>
      <c r="CC84" s="307"/>
      <c r="CD84" s="307"/>
      <c r="CE84" s="307"/>
      <c r="CJ84" s="307"/>
      <c r="CK84" s="307"/>
      <c r="CL84" s="307"/>
      <c r="CM84" s="307"/>
      <c r="CN84" s="307"/>
      <c r="CO84" s="307"/>
      <c r="CP84" s="307"/>
      <c r="CQ84" s="307"/>
      <c r="CR84" s="307"/>
      <c r="CS84" s="307"/>
      <c r="CT84" s="307"/>
      <c r="CU84" s="307"/>
      <c r="CV84" s="307"/>
      <c r="CW84" s="307"/>
      <c r="CX84" s="307"/>
      <c r="CY84" s="307"/>
    </row>
    <row r="85" spans="1:103" ht="6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305"/>
      <c r="Y85" s="305"/>
      <c r="Z85" s="305"/>
      <c r="AA85" s="307"/>
      <c r="AB85" s="307"/>
      <c r="AC85" s="307"/>
      <c r="AD85" s="307"/>
      <c r="AE85" s="307"/>
      <c r="AF85" s="318"/>
      <c r="AQ85" s="6"/>
      <c r="AV85" s="388"/>
      <c r="AW85" s="388"/>
      <c r="AX85" s="388"/>
      <c r="AY85" s="342" t="s">
        <v>1494</v>
      </c>
      <c r="AZ85" s="311"/>
      <c r="BA85" s="311"/>
      <c r="BB85" s="311"/>
      <c r="BC85" s="311"/>
      <c r="BD85" s="311"/>
      <c r="BK85" s="272"/>
      <c r="BV85" s="6"/>
      <c r="BW85" s="305"/>
      <c r="BX85" s="305"/>
      <c r="BY85" s="305"/>
      <c r="BZ85" s="307"/>
      <c r="CA85" s="307"/>
      <c r="CB85" s="307"/>
      <c r="CC85" s="307"/>
      <c r="CD85" s="307"/>
      <c r="CE85" s="307"/>
      <c r="CJ85" s="307"/>
      <c r="CK85" s="307"/>
      <c r="CL85" s="307"/>
      <c r="CM85" s="307"/>
      <c r="CN85" s="307"/>
      <c r="CO85" s="307"/>
      <c r="CP85" s="307"/>
      <c r="CQ85" s="307"/>
      <c r="CR85" s="307"/>
      <c r="CS85" s="307"/>
      <c r="CT85" s="307"/>
      <c r="CU85" s="307"/>
      <c r="CV85" s="307"/>
      <c r="CW85" s="307"/>
      <c r="CX85" s="307"/>
      <c r="CY85" s="307"/>
    </row>
    <row r="86" spans="1:103" ht="6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305"/>
      <c r="Y86" s="305"/>
      <c r="Z86" s="305"/>
      <c r="AA86" s="307"/>
      <c r="AB86" s="307"/>
      <c r="AC86" s="307"/>
      <c r="AD86" s="307"/>
      <c r="AE86" s="307"/>
      <c r="AF86" s="318"/>
      <c r="AG86" s="394" t="s">
        <v>1381</v>
      </c>
      <c r="AH86" s="395"/>
      <c r="AI86" s="395"/>
      <c r="AJ86" s="395"/>
      <c r="AK86" s="395"/>
      <c r="AL86" s="395"/>
      <c r="AM86" s="395"/>
      <c r="AN86" s="395"/>
      <c r="AO86" s="395"/>
      <c r="AP86" s="395"/>
      <c r="AQ86" s="396"/>
      <c r="AV86" s="388"/>
      <c r="AW86" s="388"/>
      <c r="AX86" s="388"/>
      <c r="AY86" s="311"/>
      <c r="AZ86" s="311"/>
      <c r="BA86" s="311"/>
      <c r="BB86" s="311"/>
      <c r="BC86" s="311"/>
      <c r="BD86" s="311"/>
      <c r="BK86" s="272"/>
      <c r="BV86" s="6"/>
      <c r="BW86" s="305"/>
      <c r="BX86" s="305"/>
      <c r="BY86" s="305"/>
      <c r="BZ86" s="307"/>
      <c r="CA86" s="307"/>
      <c r="CB86" s="307"/>
      <c r="CC86" s="307"/>
      <c r="CD86" s="307"/>
      <c r="CE86" s="307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</row>
    <row r="87" spans="1:103" ht="6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77"/>
      <c r="Y87" s="277"/>
      <c r="Z87" s="277"/>
      <c r="AA87" s="307"/>
      <c r="AB87" s="307"/>
      <c r="AC87" s="307"/>
      <c r="AD87" s="307"/>
      <c r="AE87" s="307"/>
      <c r="AF87" s="318"/>
      <c r="AG87" s="394"/>
      <c r="AH87" s="395"/>
      <c r="AI87" s="395"/>
      <c r="AJ87" s="395"/>
      <c r="AK87" s="395"/>
      <c r="AL87" s="395"/>
      <c r="AM87" s="395"/>
      <c r="AN87" s="395"/>
      <c r="AO87" s="395"/>
      <c r="AP87" s="395"/>
      <c r="AQ87" s="396"/>
      <c r="BD87" s="10"/>
      <c r="BK87" s="272"/>
      <c r="BL87" s="491" t="s">
        <v>1500</v>
      </c>
      <c r="BM87" s="336"/>
      <c r="BN87" s="336"/>
      <c r="BO87" s="336"/>
      <c r="BP87" s="336"/>
      <c r="BQ87" s="336"/>
      <c r="BR87" s="336"/>
      <c r="BS87" s="336"/>
      <c r="BT87" s="336"/>
      <c r="BU87" s="336"/>
      <c r="BV87" s="337"/>
      <c r="BW87" s="305"/>
      <c r="BX87" s="305"/>
      <c r="BY87" s="305"/>
      <c r="BZ87" s="307"/>
      <c r="CA87" s="307"/>
      <c r="CB87" s="307"/>
      <c r="CC87" s="307"/>
      <c r="CD87" s="307"/>
      <c r="CE87" s="307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</row>
    <row r="88" spans="1:103" ht="6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26"/>
      <c r="AD88" s="26"/>
      <c r="AE88" s="26"/>
      <c r="AF88" s="262"/>
      <c r="AG88" s="394"/>
      <c r="AH88" s="395"/>
      <c r="AI88" s="395"/>
      <c r="AJ88" s="395"/>
      <c r="AK88" s="395"/>
      <c r="AL88" s="395"/>
      <c r="AM88" s="395"/>
      <c r="AN88" s="395"/>
      <c r="AO88" s="395"/>
      <c r="AP88" s="395"/>
      <c r="AQ88" s="396"/>
      <c r="BK88" s="272"/>
      <c r="BL88" s="491"/>
      <c r="BM88" s="336"/>
      <c r="BN88" s="336"/>
      <c r="BO88" s="336"/>
      <c r="BP88" s="336"/>
      <c r="BQ88" s="336"/>
      <c r="BR88" s="336"/>
      <c r="BS88" s="336"/>
      <c r="BT88" s="336"/>
      <c r="BU88" s="336"/>
      <c r="BV88" s="337"/>
      <c r="BW88" s="278"/>
      <c r="BX88" s="26"/>
      <c r="BY88" s="26"/>
      <c r="BZ88" s="407"/>
      <c r="CA88" s="407"/>
      <c r="CB88" s="407"/>
      <c r="CC88" s="407"/>
      <c r="CD88" s="407"/>
      <c r="CE88" s="407"/>
      <c r="CF88" s="407"/>
      <c r="CG88" s="407"/>
      <c r="CH88" s="407"/>
      <c r="CI88" s="407"/>
      <c r="CJ88" s="407"/>
      <c r="CK88" s="407"/>
      <c r="CL88" s="407"/>
      <c r="CM88" s="407"/>
      <c r="CN88" s="407"/>
      <c r="CO88" s="407"/>
      <c r="CP88" s="407"/>
      <c r="CQ88" s="407"/>
      <c r="CR88" s="407"/>
      <c r="CS88" s="26"/>
      <c r="CT88" s="26"/>
      <c r="CU88" s="26"/>
      <c r="CV88" s="26"/>
      <c r="CW88" s="26"/>
      <c r="CX88" s="26"/>
      <c r="CY88" s="26"/>
    </row>
    <row r="89" spans="1:103" ht="6" customHeight="1" thickBo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26"/>
      <c r="AD89" s="26"/>
      <c r="AE89" s="26"/>
      <c r="AF89" s="262"/>
      <c r="AG89" s="397"/>
      <c r="AH89" s="398"/>
      <c r="AI89" s="398"/>
      <c r="AJ89" s="398"/>
      <c r="AK89" s="398"/>
      <c r="AL89" s="398"/>
      <c r="AM89" s="398"/>
      <c r="AN89" s="398"/>
      <c r="AO89" s="398"/>
      <c r="AP89" s="398"/>
      <c r="AQ89" s="399"/>
      <c r="BK89" s="272"/>
      <c r="BL89" s="338"/>
      <c r="BM89" s="338"/>
      <c r="BN89" s="338"/>
      <c r="BO89" s="338"/>
      <c r="BP89" s="338"/>
      <c r="BQ89" s="338"/>
      <c r="BR89" s="338"/>
      <c r="BS89" s="338"/>
      <c r="BT89" s="338"/>
      <c r="BU89" s="338"/>
      <c r="BV89" s="339"/>
      <c r="BW89" s="278"/>
      <c r="BX89" s="26"/>
      <c r="BY89" s="26"/>
      <c r="BZ89" s="407"/>
      <c r="CA89" s="407"/>
      <c r="CB89" s="407"/>
      <c r="CC89" s="407"/>
      <c r="CD89" s="407"/>
      <c r="CE89" s="407"/>
      <c r="CF89" s="407"/>
      <c r="CG89" s="407"/>
      <c r="CH89" s="407"/>
      <c r="CI89" s="407"/>
      <c r="CJ89" s="407"/>
      <c r="CK89" s="407"/>
      <c r="CL89" s="407"/>
      <c r="CM89" s="407"/>
      <c r="CN89" s="407"/>
      <c r="CO89" s="407"/>
      <c r="CP89" s="407"/>
      <c r="CQ89" s="407"/>
      <c r="CR89" s="407"/>
      <c r="CS89" s="26"/>
      <c r="CT89" s="26"/>
      <c r="CU89" s="26"/>
      <c r="CV89" s="26"/>
      <c r="CW89" s="26"/>
      <c r="CX89" s="26"/>
      <c r="CY89" s="26"/>
    </row>
    <row r="90" spans="1:103" ht="6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26"/>
      <c r="AD90" s="26"/>
      <c r="AE90" s="26"/>
      <c r="AF90" s="26"/>
      <c r="AG90" s="279"/>
      <c r="AI90">
        <f>COUNTIF(AL92:AQ101,"⑥*")</f>
        <v>0</v>
      </c>
      <c r="AJ90" s="312">
        <v>4</v>
      </c>
      <c r="AK90" s="312"/>
      <c r="AL90" s="312"/>
      <c r="AM90" s="312" t="s">
        <v>36</v>
      </c>
      <c r="AN90" s="312"/>
      <c r="AO90" s="313">
        <v>1</v>
      </c>
      <c r="AP90" s="313"/>
      <c r="AQ90" s="313"/>
      <c r="BN90">
        <f>COUNTIF(BQ92:BV101,"⑥*")</f>
        <v>0</v>
      </c>
      <c r="BO90" s="312">
        <v>5</v>
      </c>
      <c r="BP90" s="312"/>
      <c r="BQ90" s="312"/>
      <c r="BR90" s="312" t="s">
        <v>36</v>
      </c>
      <c r="BS90" s="312"/>
      <c r="BT90" s="313">
        <f>IF(BQ96="","",COUNTIF(BQ92:BV101,"*6"))</f>
        <v>0</v>
      </c>
      <c r="BU90" s="313"/>
      <c r="BV90" s="380"/>
      <c r="BW90" s="26"/>
      <c r="BX90" s="26"/>
      <c r="BY90" s="26"/>
      <c r="BZ90" s="407"/>
      <c r="CA90" s="407"/>
      <c r="CB90" s="407"/>
      <c r="CC90" s="407"/>
      <c r="CD90" s="407"/>
      <c r="CE90" s="407"/>
      <c r="CF90" s="407"/>
      <c r="CG90" s="407"/>
      <c r="CH90" s="407"/>
      <c r="CI90" s="407"/>
      <c r="CJ90" s="407"/>
      <c r="CK90" s="407"/>
      <c r="CL90" s="407"/>
      <c r="CM90" s="407"/>
      <c r="CN90" s="407"/>
      <c r="CO90" s="407"/>
      <c r="CP90" s="407"/>
      <c r="CQ90" s="407"/>
      <c r="CR90" s="407"/>
      <c r="CS90" s="26"/>
      <c r="CT90" s="26"/>
      <c r="CU90" s="26"/>
      <c r="CV90" s="26"/>
      <c r="CW90" s="26"/>
      <c r="CX90" s="26"/>
      <c r="CY90" s="26"/>
    </row>
    <row r="91" spans="1:103" ht="6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26"/>
      <c r="AD91" s="26"/>
      <c r="AE91" s="26"/>
      <c r="AF91" s="273"/>
      <c r="AJ91" s="312"/>
      <c r="AK91" s="312"/>
      <c r="AL91" s="312"/>
      <c r="AM91" s="312"/>
      <c r="AN91" s="312"/>
      <c r="AO91" s="313"/>
      <c r="AP91" s="313"/>
      <c r="AQ91" s="313"/>
      <c r="BO91" s="312"/>
      <c r="BP91" s="312"/>
      <c r="BQ91" s="312"/>
      <c r="BR91" s="312"/>
      <c r="BS91" s="312"/>
      <c r="BT91" s="313"/>
      <c r="BU91" s="313"/>
      <c r="BV91" s="380"/>
      <c r="BW91" s="26"/>
      <c r="BX91" s="26"/>
      <c r="BY91" s="26"/>
      <c r="BZ91" s="407"/>
      <c r="CA91" s="407"/>
      <c r="CB91" s="407"/>
      <c r="CC91" s="407"/>
      <c r="CD91" s="407"/>
      <c r="CE91" s="407"/>
      <c r="CF91" s="407"/>
      <c r="CG91" s="407"/>
      <c r="CH91" s="407"/>
      <c r="CI91" s="407"/>
      <c r="CJ91" s="407"/>
      <c r="CK91" s="407"/>
      <c r="CL91" s="407"/>
      <c r="CM91" s="407"/>
      <c r="CN91" s="407"/>
      <c r="CO91" s="407"/>
      <c r="CP91" s="407"/>
      <c r="CQ91" s="407"/>
      <c r="CR91" s="407"/>
      <c r="CS91" s="26"/>
      <c r="CT91" s="26"/>
      <c r="CU91" s="26"/>
      <c r="CV91" s="26"/>
      <c r="CW91" s="26"/>
      <c r="CX91" s="26"/>
      <c r="CY91" s="26"/>
    </row>
    <row r="92" spans="1:103" ht="6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73"/>
      <c r="AL92" s="306" t="s">
        <v>1490</v>
      </c>
      <c r="AM92" s="307"/>
      <c r="AN92" s="307"/>
      <c r="AO92" s="307"/>
      <c r="AP92" s="307"/>
      <c r="AQ92" s="307"/>
      <c r="BQ92" s="306" t="s">
        <v>1490</v>
      </c>
      <c r="BR92" s="307"/>
      <c r="BS92" s="307"/>
      <c r="BT92" s="307"/>
      <c r="BU92" s="307"/>
      <c r="BV92" s="358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</row>
    <row r="93" spans="1:103" ht="6" customHeight="1">
      <c r="A93" s="307" t="s">
        <v>1464</v>
      </c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73"/>
      <c r="AI93" s="305" t="s">
        <v>25</v>
      </c>
      <c r="AJ93" s="305"/>
      <c r="AK93" s="305"/>
      <c r="AL93" s="307"/>
      <c r="AM93" s="307"/>
      <c r="AN93" s="307"/>
      <c r="AO93" s="307"/>
      <c r="AP93" s="307"/>
      <c r="AQ93" s="307"/>
      <c r="BN93" s="305" t="s">
        <v>25</v>
      </c>
      <c r="BO93" s="305"/>
      <c r="BP93" s="305"/>
      <c r="BQ93" s="307"/>
      <c r="BR93" s="307"/>
      <c r="BS93" s="307"/>
      <c r="BT93" s="307"/>
      <c r="BU93" s="307"/>
      <c r="BV93" s="358"/>
      <c r="CJ93" s="307" t="s">
        <v>1464</v>
      </c>
      <c r="CK93" s="307"/>
      <c r="CL93" s="307"/>
      <c r="CM93" s="307"/>
      <c r="CN93" s="307"/>
      <c r="CO93" s="307"/>
      <c r="CP93" s="307"/>
      <c r="CQ93" s="307"/>
      <c r="CR93" s="307"/>
      <c r="CS93" s="307"/>
      <c r="CT93" s="307"/>
      <c r="CU93" s="307"/>
      <c r="CV93" s="307"/>
      <c r="CW93" s="307"/>
      <c r="CX93" s="307"/>
      <c r="CY93" s="307"/>
    </row>
    <row r="94" spans="1:103" ht="6" customHeight="1">
      <c r="A94" s="307"/>
      <c r="B94" s="307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73"/>
      <c r="AI94" s="305"/>
      <c r="AJ94" s="305"/>
      <c r="AK94" s="305"/>
      <c r="AL94" s="306" t="s">
        <v>1485</v>
      </c>
      <c r="AM94" s="307"/>
      <c r="AN94" s="307"/>
      <c r="AO94" s="307"/>
      <c r="AP94" s="307"/>
      <c r="AQ94" s="307"/>
      <c r="BN94" s="305"/>
      <c r="BO94" s="305"/>
      <c r="BP94" s="305"/>
      <c r="BQ94" s="306" t="s">
        <v>1487</v>
      </c>
      <c r="BR94" s="307"/>
      <c r="BS94" s="307"/>
      <c r="BT94" s="307"/>
      <c r="BU94" s="307"/>
      <c r="BV94" s="358"/>
      <c r="CJ94" s="307"/>
      <c r="CK94" s="307"/>
      <c r="CL94" s="307"/>
      <c r="CM94" s="307"/>
      <c r="CN94" s="307"/>
      <c r="CO94" s="307"/>
      <c r="CP94" s="307"/>
      <c r="CQ94" s="307"/>
      <c r="CR94" s="307"/>
      <c r="CS94" s="307"/>
      <c r="CT94" s="307"/>
      <c r="CU94" s="307"/>
      <c r="CV94" s="307"/>
      <c r="CW94" s="307"/>
      <c r="CX94" s="307"/>
      <c r="CY94" s="307"/>
    </row>
    <row r="95" spans="1:103" ht="6" customHeight="1" thickBot="1">
      <c r="A95" s="307"/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263"/>
      <c r="T95" s="263"/>
      <c r="U95" s="263"/>
      <c r="V95" s="263"/>
      <c r="W95" s="26"/>
      <c r="X95" s="26"/>
      <c r="Y95" s="26"/>
      <c r="Z95" s="26"/>
      <c r="AA95" s="26"/>
      <c r="AB95" s="26"/>
      <c r="AC95" s="26"/>
      <c r="AD95" s="26"/>
      <c r="AE95" s="26"/>
      <c r="AF95" s="273"/>
      <c r="AI95" s="305"/>
      <c r="AJ95" s="305"/>
      <c r="AK95" s="305"/>
      <c r="AL95" s="307"/>
      <c r="AM95" s="307"/>
      <c r="AN95" s="307"/>
      <c r="AO95" s="307"/>
      <c r="AP95" s="307"/>
      <c r="AQ95" s="307"/>
      <c r="BN95" s="305"/>
      <c r="BO95" s="305"/>
      <c r="BP95" s="305"/>
      <c r="BQ95" s="307"/>
      <c r="BR95" s="307"/>
      <c r="BS95" s="307"/>
      <c r="BT95" s="307"/>
      <c r="BU95" s="307"/>
      <c r="BV95" s="358"/>
      <c r="CG95" s="4"/>
      <c r="CH95" s="4"/>
      <c r="CI95" s="4"/>
      <c r="CJ95" s="307"/>
      <c r="CK95" s="307"/>
      <c r="CL95" s="307"/>
      <c r="CM95" s="307"/>
      <c r="CN95" s="307"/>
      <c r="CO95" s="307"/>
      <c r="CP95" s="307"/>
      <c r="CQ95" s="307"/>
      <c r="CR95" s="307"/>
      <c r="CS95" s="307"/>
      <c r="CT95" s="307"/>
      <c r="CU95" s="307"/>
      <c r="CV95" s="307"/>
      <c r="CW95" s="307"/>
      <c r="CX95" s="307"/>
      <c r="CY95" s="307"/>
    </row>
    <row r="96" spans="1:103" ht="6" customHeight="1">
      <c r="A96" s="307"/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26"/>
      <c r="T96" s="26"/>
      <c r="U96" s="26"/>
      <c r="V96" s="265"/>
      <c r="W96" s="26"/>
      <c r="X96" s="26"/>
      <c r="Y96" s="26"/>
      <c r="Z96" s="26"/>
      <c r="AA96" s="26"/>
      <c r="AB96" s="26"/>
      <c r="AC96" s="26"/>
      <c r="AD96" s="26"/>
      <c r="AE96" s="26"/>
      <c r="AF96" s="273"/>
      <c r="AI96" s="305"/>
      <c r="AJ96" s="305"/>
      <c r="AK96" s="305"/>
      <c r="AL96" s="364" t="s">
        <v>1487</v>
      </c>
      <c r="AM96" s="307"/>
      <c r="AN96" s="307"/>
      <c r="AO96" s="307"/>
      <c r="AP96" s="307"/>
      <c r="AQ96" s="307"/>
      <c r="AR96" s="371" t="s">
        <v>26</v>
      </c>
      <c r="AS96" s="371"/>
      <c r="AT96" s="371"/>
      <c r="AU96" s="371"/>
      <c r="AV96" s="371"/>
      <c r="AW96" s="371"/>
      <c r="AX96" s="371"/>
      <c r="AY96" s="371"/>
      <c r="AZ96" s="371"/>
      <c r="BA96" s="371"/>
      <c r="BB96" s="371"/>
      <c r="BC96" s="371"/>
      <c r="BD96" s="371"/>
      <c r="BE96" s="371"/>
      <c r="BF96" s="371"/>
      <c r="BG96" s="371"/>
      <c r="BH96" s="371"/>
      <c r="BI96" s="371"/>
      <c r="BJ96" s="371"/>
      <c r="BK96" s="371"/>
      <c r="BL96" s="371"/>
      <c r="BN96" s="305"/>
      <c r="BO96" s="305"/>
      <c r="BP96" s="305"/>
      <c r="BQ96" s="364" t="s">
        <v>1490</v>
      </c>
      <c r="BR96" s="307"/>
      <c r="BS96" s="307"/>
      <c r="BT96" s="307"/>
      <c r="BU96" s="307"/>
      <c r="BV96" s="358"/>
      <c r="CF96" s="6"/>
      <c r="CJ96" s="307"/>
      <c r="CK96" s="307"/>
      <c r="CL96" s="307"/>
      <c r="CM96" s="307"/>
      <c r="CN96" s="307"/>
      <c r="CO96" s="307"/>
      <c r="CP96" s="307"/>
      <c r="CQ96" s="307"/>
      <c r="CR96" s="307"/>
      <c r="CS96" s="307"/>
      <c r="CT96" s="307"/>
      <c r="CU96" s="307"/>
      <c r="CV96" s="307"/>
      <c r="CW96" s="307"/>
      <c r="CX96" s="307"/>
      <c r="CY96" s="307"/>
    </row>
    <row r="97" spans="1:103" ht="6" customHeight="1">
      <c r="A97" s="307"/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26"/>
      <c r="T97" s="26"/>
      <c r="U97" s="26"/>
      <c r="V97" s="262"/>
      <c r="W97" s="26"/>
      <c r="X97" s="26"/>
      <c r="Y97" s="26"/>
      <c r="Z97" s="26"/>
      <c r="AA97" s="26"/>
      <c r="AB97" s="26"/>
      <c r="AC97" s="26"/>
      <c r="AD97" s="26"/>
      <c r="AE97" s="26"/>
      <c r="AF97" s="273"/>
      <c r="AI97" s="305"/>
      <c r="AJ97" s="305"/>
      <c r="AK97" s="305"/>
      <c r="AL97" s="307"/>
      <c r="AM97" s="307"/>
      <c r="AN97" s="307"/>
      <c r="AO97" s="307"/>
      <c r="AP97" s="307"/>
      <c r="AQ97" s="307"/>
      <c r="AR97" s="371"/>
      <c r="AS97" s="371"/>
      <c r="AT97" s="371"/>
      <c r="AU97" s="371"/>
      <c r="AV97" s="371"/>
      <c r="AW97" s="371"/>
      <c r="AX97" s="371"/>
      <c r="AY97" s="371"/>
      <c r="AZ97" s="371"/>
      <c r="BA97" s="371"/>
      <c r="BB97" s="371"/>
      <c r="BC97" s="371"/>
      <c r="BD97" s="371"/>
      <c r="BE97" s="371"/>
      <c r="BF97" s="371"/>
      <c r="BG97" s="371"/>
      <c r="BH97" s="371"/>
      <c r="BI97" s="371"/>
      <c r="BJ97" s="371"/>
      <c r="BK97" s="371"/>
      <c r="BL97" s="371"/>
      <c r="BN97" s="305"/>
      <c r="BO97" s="305"/>
      <c r="BP97" s="305"/>
      <c r="BQ97" s="307"/>
      <c r="BR97" s="307"/>
      <c r="BS97" s="307"/>
      <c r="BT97" s="307"/>
      <c r="BU97" s="307"/>
      <c r="BV97" s="358"/>
      <c r="CF97" s="6"/>
      <c r="CJ97" s="307"/>
      <c r="CK97" s="307"/>
      <c r="CL97" s="307"/>
      <c r="CM97" s="307"/>
      <c r="CN97" s="307"/>
      <c r="CO97" s="307"/>
      <c r="CP97" s="307"/>
      <c r="CQ97" s="307"/>
      <c r="CR97" s="307"/>
      <c r="CS97" s="307"/>
      <c r="CT97" s="307"/>
      <c r="CU97" s="307"/>
      <c r="CV97" s="307"/>
      <c r="CW97" s="307"/>
      <c r="CX97" s="307"/>
      <c r="CY97" s="307"/>
    </row>
    <row r="98" spans="1:103" ht="6" customHeight="1">
      <c r="A98" s="307"/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26"/>
      <c r="T98" s="26"/>
      <c r="U98" s="26"/>
      <c r="V98" s="262"/>
      <c r="W98" s="26"/>
      <c r="X98" s="26"/>
      <c r="Y98" s="26"/>
      <c r="Z98" s="26"/>
      <c r="AA98" s="26"/>
      <c r="AB98" s="26"/>
      <c r="AC98" s="26"/>
      <c r="AD98" s="26"/>
      <c r="AE98" s="26"/>
      <c r="AF98" s="273"/>
      <c r="AI98" s="305"/>
      <c r="AJ98" s="305"/>
      <c r="AK98" s="305"/>
      <c r="AL98" s="306" t="s">
        <v>1487</v>
      </c>
      <c r="AM98" s="307"/>
      <c r="AN98" s="307"/>
      <c r="AO98" s="307"/>
      <c r="AP98" s="307"/>
      <c r="AQ98" s="307"/>
      <c r="AR98" s="371"/>
      <c r="AS98" s="371"/>
      <c r="AT98" s="371"/>
      <c r="AU98" s="371"/>
      <c r="AV98" s="371"/>
      <c r="AW98" s="371"/>
      <c r="AX98" s="371"/>
      <c r="AY98" s="371"/>
      <c r="AZ98" s="371"/>
      <c r="BA98" s="371"/>
      <c r="BB98" s="371"/>
      <c r="BC98" s="371"/>
      <c r="BD98" s="371"/>
      <c r="BE98" s="371"/>
      <c r="BF98" s="371"/>
      <c r="BG98" s="371"/>
      <c r="BH98" s="371"/>
      <c r="BI98" s="371"/>
      <c r="BJ98" s="371"/>
      <c r="BK98" s="371"/>
      <c r="BL98" s="371"/>
      <c r="BN98" s="305"/>
      <c r="BO98" s="305"/>
      <c r="BP98" s="305"/>
      <c r="BQ98" s="306" t="s">
        <v>1494</v>
      </c>
      <c r="BR98" s="307"/>
      <c r="BS98" s="307"/>
      <c r="BT98" s="307"/>
      <c r="BU98" s="307"/>
      <c r="BV98" s="358"/>
      <c r="CF98" s="6"/>
      <c r="CJ98" s="307"/>
      <c r="CK98" s="307"/>
      <c r="CL98" s="307"/>
      <c r="CM98" s="307"/>
      <c r="CN98" s="307"/>
      <c r="CO98" s="307"/>
      <c r="CP98" s="307"/>
      <c r="CQ98" s="307"/>
      <c r="CR98" s="307"/>
      <c r="CS98" s="307"/>
      <c r="CT98" s="307"/>
      <c r="CU98" s="307"/>
      <c r="CV98" s="307"/>
      <c r="CW98" s="307"/>
      <c r="CX98" s="307"/>
      <c r="CY98" s="307"/>
    </row>
    <row r="99" spans="22:84" ht="6" customHeight="1">
      <c r="V99" s="6"/>
      <c r="W99" s="12"/>
      <c r="AF99" s="272"/>
      <c r="AI99" s="305"/>
      <c r="AJ99" s="305"/>
      <c r="AK99" s="305"/>
      <c r="AL99" s="307"/>
      <c r="AM99" s="307"/>
      <c r="AN99" s="307"/>
      <c r="AO99" s="307"/>
      <c r="AP99" s="307"/>
      <c r="AQ99" s="307"/>
      <c r="AR99" s="371"/>
      <c r="AS99" s="371"/>
      <c r="AT99" s="371"/>
      <c r="AU99" s="371"/>
      <c r="AV99" s="371"/>
      <c r="AW99" s="371"/>
      <c r="AX99" s="371"/>
      <c r="AY99" s="371"/>
      <c r="AZ99" s="371"/>
      <c r="BA99" s="371"/>
      <c r="BB99" s="371"/>
      <c r="BC99" s="371"/>
      <c r="BD99" s="371"/>
      <c r="BE99" s="371"/>
      <c r="BF99" s="371"/>
      <c r="BG99" s="371"/>
      <c r="BH99" s="371"/>
      <c r="BI99" s="371"/>
      <c r="BJ99" s="371"/>
      <c r="BK99" s="371"/>
      <c r="BL99" s="371"/>
      <c r="BN99" s="305"/>
      <c r="BO99" s="305"/>
      <c r="BP99" s="305"/>
      <c r="BQ99" s="307"/>
      <c r="BR99" s="307"/>
      <c r="BS99" s="307"/>
      <c r="BT99" s="307"/>
      <c r="BU99" s="307"/>
      <c r="BV99" s="358"/>
      <c r="BW99" s="373"/>
      <c r="BX99" s="373"/>
      <c r="BY99" s="373"/>
      <c r="BZ99" s="373"/>
      <c r="CA99" s="373"/>
      <c r="CB99" s="373"/>
      <c r="CC99" s="373"/>
      <c r="CD99" s="373"/>
      <c r="CE99" s="373"/>
      <c r="CF99" s="374"/>
    </row>
    <row r="100" spans="22:84" ht="6" customHeight="1">
      <c r="V100" s="6"/>
      <c r="W100" s="12"/>
      <c r="AF100" s="272"/>
      <c r="AI100" s="305"/>
      <c r="AJ100" s="305"/>
      <c r="AK100" s="305"/>
      <c r="AL100" s="306" t="s">
        <v>1488</v>
      </c>
      <c r="AM100" s="307"/>
      <c r="AN100" s="307"/>
      <c r="AO100" s="307"/>
      <c r="AP100" s="307"/>
      <c r="AQ100" s="307"/>
      <c r="AR100" s="371"/>
      <c r="AS100" s="371"/>
      <c r="AT100" s="371"/>
      <c r="AU100" s="371"/>
      <c r="AV100" s="371"/>
      <c r="AW100" s="371"/>
      <c r="AX100" s="371"/>
      <c r="AY100" s="371"/>
      <c r="AZ100" s="371"/>
      <c r="BA100" s="371"/>
      <c r="BB100" s="371"/>
      <c r="BC100" s="371"/>
      <c r="BD100" s="371"/>
      <c r="BE100" s="371"/>
      <c r="BF100" s="371"/>
      <c r="BG100" s="371"/>
      <c r="BH100" s="371"/>
      <c r="BI100" s="371"/>
      <c r="BJ100" s="371"/>
      <c r="BK100" s="371"/>
      <c r="BL100" s="371"/>
      <c r="BN100" s="305"/>
      <c r="BO100" s="305"/>
      <c r="BP100" s="305"/>
      <c r="BQ100" s="306" t="s">
        <v>1487</v>
      </c>
      <c r="BR100" s="307"/>
      <c r="BS100" s="307"/>
      <c r="BT100" s="307"/>
      <c r="BU100" s="307"/>
      <c r="BV100" s="358"/>
      <c r="BW100" s="373"/>
      <c r="BX100" s="373"/>
      <c r="BY100" s="373"/>
      <c r="BZ100" s="373"/>
      <c r="CA100" s="373"/>
      <c r="CB100" s="373"/>
      <c r="CC100" s="373"/>
      <c r="CD100" s="373"/>
      <c r="CE100" s="373"/>
      <c r="CF100" s="374"/>
    </row>
    <row r="101" spans="4:103" ht="6" customHeight="1"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V101" s="6"/>
      <c r="W101" s="12"/>
      <c r="AF101" s="272"/>
      <c r="AI101" s="305"/>
      <c r="AJ101" s="305"/>
      <c r="AK101" s="305"/>
      <c r="AL101" s="307"/>
      <c r="AM101" s="307"/>
      <c r="AN101" s="307"/>
      <c r="AO101" s="307"/>
      <c r="AP101" s="307"/>
      <c r="AQ101" s="307"/>
      <c r="AR101" s="371"/>
      <c r="AS101" s="371"/>
      <c r="AT101" s="371"/>
      <c r="AU101" s="371"/>
      <c r="AV101" s="371"/>
      <c r="AW101" s="371"/>
      <c r="AX101" s="371"/>
      <c r="AY101" s="371"/>
      <c r="AZ101" s="371"/>
      <c r="BA101" s="371"/>
      <c r="BB101" s="371"/>
      <c r="BC101" s="371"/>
      <c r="BD101" s="371"/>
      <c r="BE101" s="371"/>
      <c r="BF101" s="371"/>
      <c r="BG101" s="371"/>
      <c r="BH101" s="371"/>
      <c r="BI101" s="371"/>
      <c r="BJ101" s="371"/>
      <c r="BK101" s="371"/>
      <c r="BL101" s="371"/>
      <c r="BN101" s="305"/>
      <c r="BO101" s="305"/>
      <c r="BP101" s="305"/>
      <c r="BQ101" s="307"/>
      <c r="BR101" s="307"/>
      <c r="BS101" s="307"/>
      <c r="BT101" s="307"/>
      <c r="BU101" s="307"/>
      <c r="BV101" s="358"/>
      <c r="BW101" s="373"/>
      <c r="BX101" s="373"/>
      <c r="BY101" s="373"/>
      <c r="BZ101" s="373"/>
      <c r="CA101" s="373"/>
      <c r="CB101" s="373"/>
      <c r="CC101" s="373"/>
      <c r="CD101" s="373"/>
      <c r="CE101" s="373"/>
      <c r="CF101" s="374"/>
      <c r="CG101" s="381"/>
      <c r="CH101" s="373"/>
      <c r="CI101" s="373"/>
      <c r="CK101" s="366"/>
      <c r="CL101" s="366"/>
      <c r="CM101" s="366"/>
      <c r="CN101" s="366"/>
      <c r="CO101" s="366"/>
      <c r="CP101" s="366"/>
      <c r="CQ101" s="366"/>
      <c r="CR101" s="366"/>
      <c r="CS101" s="366"/>
      <c r="CT101" s="366"/>
      <c r="CU101" s="366"/>
      <c r="CV101" s="366"/>
      <c r="CW101" s="366"/>
      <c r="CX101" s="366"/>
      <c r="CY101" s="366"/>
    </row>
    <row r="102" spans="4:103" ht="6" customHeight="1" thickBot="1"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V102" s="6"/>
      <c r="W102" s="29"/>
      <c r="X102" s="30"/>
      <c r="Y102" s="30"/>
      <c r="Z102" s="30"/>
      <c r="AA102" s="30"/>
      <c r="AB102" s="30"/>
      <c r="AC102" s="30"/>
      <c r="AD102" s="30"/>
      <c r="AE102" s="30"/>
      <c r="AF102" s="280"/>
      <c r="AI102" s="1"/>
      <c r="AJ102" s="1"/>
      <c r="AK102" s="1"/>
      <c r="AL102" s="1"/>
      <c r="AM102" s="1"/>
      <c r="AN102" s="391" t="s">
        <v>1381</v>
      </c>
      <c r="AO102" s="391"/>
      <c r="AP102" s="391"/>
      <c r="AQ102" s="391"/>
      <c r="AR102" s="391"/>
      <c r="AS102" s="391"/>
      <c r="AT102" s="391"/>
      <c r="AU102" s="391"/>
      <c r="AV102" s="391"/>
      <c r="AW102" s="391"/>
      <c r="AX102" s="391"/>
      <c r="AY102" s="391"/>
      <c r="AZ102" s="391"/>
      <c r="BV102" s="272"/>
      <c r="BW102" s="332"/>
      <c r="BX102" s="332"/>
      <c r="BY102" s="332"/>
      <c r="BZ102" s="332"/>
      <c r="CA102" s="332"/>
      <c r="CB102" s="332"/>
      <c r="CC102" s="332"/>
      <c r="CD102" s="332"/>
      <c r="CE102" s="332"/>
      <c r="CF102" s="393"/>
      <c r="CG102" s="381"/>
      <c r="CH102" s="373"/>
      <c r="CI102" s="373"/>
      <c r="CK102" s="366"/>
      <c r="CL102" s="366"/>
      <c r="CM102" s="366"/>
      <c r="CN102" s="366"/>
      <c r="CO102" s="366"/>
      <c r="CP102" s="366"/>
      <c r="CQ102" s="366"/>
      <c r="CR102" s="366"/>
      <c r="CS102" s="366"/>
      <c r="CT102" s="366"/>
      <c r="CU102" s="366"/>
      <c r="CV102" s="366"/>
      <c r="CW102" s="366"/>
      <c r="CX102" s="366"/>
      <c r="CY102" s="366"/>
    </row>
    <row r="103" spans="4:103" ht="6" customHeight="1"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W103" s="281"/>
      <c r="X103" s="89"/>
      <c r="Y103" s="89"/>
      <c r="Z103">
        <f>COUNTIF(AC105:AH114,"⑥*")</f>
        <v>0</v>
      </c>
      <c r="AA103" s="312">
        <f>IF(AC113="","",IF(Z103=5,"⑤-0",IF(Z103=4,"④-1",IF(Z103=3,"③-2"))))</f>
      </c>
      <c r="AB103" s="312"/>
      <c r="AC103" s="312"/>
      <c r="AD103" s="312"/>
      <c r="AE103" s="312"/>
      <c r="AF103" s="312"/>
      <c r="AG103" s="312"/>
      <c r="AH103" s="312"/>
      <c r="AI103" s="1"/>
      <c r="AJ103" s="1"/>
      <c r="AK103" s="1"/>
      <c r="AL103" s="1"/>
      <c r="AM103" s="1"/>
      <c r="AN103" s="391"/>
      <c r="AO103" s="391"/>
      <c r="AP103" s="391"/>
      <c r="AQ103" s="391"/>
      <c r="AR103" s="391"/>
      <c r="AS103" s="391"/>
      <c r="AT103" s="391"/>
      <c r="AU103" s="391"/>
      <c r="AV103" s="391"/>
      <c r="AW103" s="391"/>
      <c r="AX103" s="391"/>
      <c r="AY103" s="391"/>
      <c r="AZ103" s="391"/>
      <c r="BW103" s="32">
        <f>COUNTIF(BZ105:CE114,"⑥*")</f>
        <v>0</v>
      </c>
      <c r="BX103" s="312">
        <f>IF(BZ113="","",IF(BW103=5,"⑤-0",IF(BW103=4,"④-1",IF(BW103=3,"③-2"))))</f>
      </c>
      <c r="BY103" s="312"/>
      <c r="BZ103" s="312"/>
      <c r="CA103" s="312"/>
      <c r="CB103" s="312"/>
      <c r="CC103" s="312"/>
      <c r="CD103" s="312"/>
      <c r="CE103" s="312"/>
      <c r="CF103" s="275"/>
      <c r="CG103" s="373"/>
      <c r="CH103" s="373"/>
      <c r="CI103" s="373"/>
      <c r="CK103" s="366"/>
      <c r="CL103" s="366"/>
      <c r="CM103" s="366"/>
      <c r="CN103" s="366"/>
      <c r="CO103" s="366"/>
      <c r="CP103" s="366"/>
      <c r="CQ103" s="366"/>
      <c r="CR103" s="366"/>
      <c r="CS103" s="366"/>
      <c r="CT103" s="366"/>
      <c r="CU103" s="366"/>
      <c r="CV103" s="366"/>
      <c r="CW103" s="366"/>
      <c r="CX103" s="366"/>
      <c r="CY103" s="366"/>
    </row>
    <row r="104" spans="23:103" ht="6" customHeight="1" thickBot="1">
      <c r="W104" s="282"/>
      <c r="X104" s="89"/>
      <c r="Y104" s="89"/>
      <c r="AA104" s="312"/>
      <c r="AB104" s="312"/>
      <c r="AC104" s="312"/>
      <c r="AD104" s="312"/>
      <c r="AE104" s="312"/>
      <c r="AF104" s="312"/>
      <c r="AG104" s="312"/>
      <c r="AH104" s="312"/>
      <c r="AI104" s="1"/>
      <c r="AJ104" s="1"/>
      <c r="AK104" s="1"/>
      <c r="AL104" s="1"/>
      <c r="AM104" s="1"/>
      <c r="AN104" s="391"/>
      <c r="AO104" s="391"/>
      <c r="AP104" s="391"/>
      <c r="AQ104" s="391"/>
      <c r="AR104" s="391"/>
      <c r="AS104" s="391"/>
      <c r="AT104" s="391"/>
      <c r="AU104" s="391"/>
      <c r="AV104" s="391"/>
      <c r="AW104" s="391"/>
      <c r="AX104" s="391"/>
      <c r="AY104" s="391"/>
      <c r="AZ104" s="391"/>
      <c r="BA104" s="269"/>
      <c r="BB104" s="269"/>
      <c r="BC104" s="269"/>
      <c r="BD104" s="269"/>
      <c r="BX104" s="312"/>
      <c r="BY104" s="312"/>
      <c r="BZ104" s="312"/>
      <c r="CA104" s="312"/>
      <c r="CB104" s="312"/>
      <c r="CC104" s="312"/>
      <c r="CD104" s="312"/>
      <c r="CE104" s="312"/>
      <c r="CF104" s="272"/>
      <c r="CG104" s="373"/>
      <c r="CH104" s="373"/>
      <c r="CI104" s="373"/>
      <c r="CK104" s="366"/>
      <c r="CL104" s="366"/>
      <c r="CM104" s="366"/>
      <c r="CN104" s="366"/>
      <c r="CO104" s="366"/>
      <c r="CP104" s="366"/>
      <c r="CQ104" s="366"/>
      <c r="CR104" s="366"/>
      <c r="CS104" s="366"/>
      <c r="CT104" s="366"/>
      <c r="CU104" s="366"/>
      <c r="CV104" s="366"/>
      <c r="CW104" s="366"/>
      <c r="CX104" s="366"/>
      <c r="CY104" s="366"/>
    </row>
    <row r="105" spans="23:84" ht="6" customHeight="1">
      <c r="W105" s="271"/>
      <c r="AC105" s="307"/>
      <c r="AD105" s="307"/>
      <c r="AE105" s="307"/>
      <c r="AF105" s="307"/>
      <c r="AG105" s="307"/>
      <c r="AH105" s="307"/>
      <c r="AI105" s="1"/>
      <c r="AJ105" s="1"/>
      <c r="AK105" s="1"/>
      <c r="AL105" s="1"/>
      <c r="AM105" s="1"/>
      <c r="AN105" s="391"/>
      <c r="AO105" s="391"/>
      <c r="AP105" s="391"/>
      <c r="AQ105" s="391"/>
      <c r="AR105" s="391"/>
      <c r="AS105" s="391"/>
      <c r="AT105" s="391"/>
      <c r="AU105" s="391"/>
      <c r="AV105" s="391"/>
      <c r="AW105" s="391"/>
      <c r="AX105" s="391"/>
      <c r="AY105" s="391"/>
      <c r="AZ105" s="391"/>
      <c r="BD105" s="274"/>
      <c r="BZ105" s="307"/>
      <c r="CA105" s="307"/>
      <c r="CB105" s="307"/>
      <c r="CC105" s="307"/>
      <c r="CD105" s="307"/>
      <c r="CE105" s="307"/>
      <c r="CF105" s="272"/>
    </row>
    <row r="106" spans="1:104" ht="6" customHeight="1">
      <c r="A106" s="371" t="s">
        <v>1381</v>
      </c>
      <c r="B106" s="371"/>
      <c r="C106" s="371"/>
      <c r="D106" s="371"/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371"/>
      <c r="P106" s="371"/>
      <c r="Q106" s="371"/>
      <c r="R106" s="371"/>
      <c r="W106" s="271"/>
      <c r="Z106" s="305" t="s">
        <v>25</v>
      </c>
      <c r="AA106" s="305"/>
      <c r="AB106" s="305"/>
      <c r="AC106" s="307"/>
      <c r="AD106" s="307"/>
      <c r="AE106" s="307"/>
      <c r="AF106" s="307"/>
      <c r="AG106" s="307"/>
      <c r="AH106" s="307"/>
      <c r="AN106" s="391"/>
      <c r="AO106" s="391"/>
      <c r="AP106" s="391"/>
      <c r="AQ106" s="391"/>
      <c r="AR106" s="391"/>
      <c r="AS106" s="391"/>
      <c r="AT106" s="391"/>
      <c r="AU106" s="391"/>
      <c r="AV106" s="391"/>
      <c r="AW106" s="391"/>
      <c r="AX106" s="391"/>
      <c r="AY106" s="391"/>
      <c r="AZ106" s="391"/>
      <c r="BD106" s="272"/>
      <c r="BE106" s="409"/>
      <c r="BF106" s="410"/>
      <c r="BG106" s="410"/>
      <c r="BH106" s="410"/>
      <c r="BI106" s="410"/>
      <c r="BJ106" s="410"/>
      <c r="BK106" s="410"/>
      <c r="BL106" s="410"/>
      <c r="BM106" s="410"/>
      <c r="BN106" s="410"/>
      <c r="BO106" s="410"/>
      <c r="BW106" s="305" t="s">
        <v>25</v>
      </c>
      <c r="BX106" s="305"/>
      <c r="BY106" s="305"/>
      <c r="BZ106" s="307"/>
      <c r="CA106" s="307"/>
      <c r="CB106" s="307"/>
      <c r="CC106" s="307"/>
      <c r="CD106" s="307"/>
      <c r="CE106" s="307"/>
      <c r="CF106" s="272"/>
      <c r="CJ106" s="334" t="s">
        <v>38</v>
      </c>
      <c r="CK106" s="334"/>
      <c r="CL106" s="334"/>
      <c r="CM106" s="334"/>
      <c r="CN106" s="334"/>
      <c r="CO106" s="334"/>
      <c r="CP106" s="334"/>
      <c r="CQ106" s="334"/>
      <c r="CR106" s="334"/>
      <c r="CS106" s="334"/>
      <c r="CT106" s="334"/>
      <c r="CU106" s="334"/>
      <c r="CV106" s="334"/>
      <c r="CW106" s="334"/>
      <c r="CX106" s="334"/>
      <c r="CY106" s="334"/>
      <c r="CZ106" s="334"/>
    </row>
    <row r="107" spans="1:104" ht="6" customHeight="1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W107" s="271"/>
      <c r="Z107" s="305"/>
      <c r="AA107" s="305"/>
      <c r="AB107" s="305"/>
      <c r="AC107" s="307"/>
      <c r="AD107" s="307"/>
      <c r="AE107" s="307"/>
      <c r="AF107" s="307"/>
      <c r="AG107" s="307"/>
      <c r="AH107" s="307"/>
      <c r="BD107" s="272"/>
      <c r="BE107" s="409"/>
      <c r="BF107" s="410"/>
      <c r="BG107" s="410"/>
      <c r="BH107" s="410"/>
      <c r="BI107" s="410"/>
      <c r="BJ107" s="410"/>
      <c r="BK107" s="410"/>
      <c r="BL107" s="410"/>
      <c r="BM107" s="410"/>
      <c r="BN107" s="410"/>
      <c r="BO107" s="410"/>
      <c r="BW107" s="305"/>
      <c r="BX107" s="305"/>
      <c r="BY107" s="305"/>
      <c r="BZ107" s="307"/>
      <c r="CA107" s="307"/>
      <c r="CB107" s="307"/>
      <c r="CC107" s="307"/>
      <c r="CD107" s="307"/>
      <c r="CE107" s="307"/>
      <c r="CF107" s="272"/>
      <c r="CJ107" s="334"/>
      <c r="CK107" s="334"/>
      <c r="CL107" s="334"/>
      <c r="CM107" s="334"/>
      <c r="CN107" s="334"/>
      <c r="CO107" s="334"/>
      <c r="CP107" s="334"/>
      <c r="CQ107" s="334"/>
      <c r="CR107" s="334"/>
      <c r="CS107" s="334"/>
      <c r="CT107" s="334"/>
      <c r="CU107" s="334"/>
      <c r="CV107" s="334"/>
      <c r="CW107" s="334"/>
      <c r="CX107" s="334"/>
      <c r="CY107" s="334"/>
      <c r="CZ107" s="334"/>
    </row>
    <row r="108" spans="1:104" ht="6" customHeight="1" thickBot="1">
      <c r="A108" s="371"/>
      <c r="B108" s="371"/>
      <c r="C108" s="371"/>
      <c r="D108" s="371"/>
      <c r="E108" s="371"/>
      <c r="F108" s="371"/>
      <c r="G108" s="371"/>
      <c r="H108" s="371"/>
      <c r="I108" s="371"/>
      <c r="J108" s="371"/>
      <c r="K108" s="371"/>
      <c r="L108" s="371"/>
      <c r="M108" s="371"/>
      <c r="N108" s="371"/>
      <c r="O108" s="371"/>
      <c r="P108" s="371"/>
      <c r="Q108" s="371"/>
      <c r="R108" s="371"/>
      <c r="S108" s="269"/>
      <c r="T108" s="269"/>
      <c r="U108" s="269"/>
      <c r="V108" s="283"/>
      <c r="W108" s="271"/>
      <c r="Z108" s="305"/>
      <c r="AA108" s="305"/>
      <c r="AB108" s="305"/>
      <c r="AC108" s="307"/>
      <c r="AD108" s="307"/>
      <c r="AE108" s="307"/>
      <c r="AF108" s="307"/>
      <c r="AG108" s="307"/>
      <c r="AH108" s="307"/>
      <c r="BD108" s="272"/>
      <c r="BE108" s="409"/>
      <c r="BF108" s="410"/>
      <c r="BG108" s="410"/>
      <c r="BH108" s="410"/>
      <c r="BI108" s="410"/>
      <c r="BJ108" s="410"/>
      <c r="BK108" s="410"/>
      <c r="BL108" s="410"/>
      <c r="BM108" s="410"/>
      <c r="BN108" s="410"/>
      <c r="BO108" s="410"/>
      <c r="BP108" s="307" t="s">
        <v>42</v>
      </c>
      <c r="BQ108" s="307"/>
      <c r="BR108" s="307"/>
      <c r="BS108" s="307"/>
      <c r="BT108" s="307"/>
      <c r="BW108" s="305"/>
      <c r="BX108" s="305"/>
      <c r="BY108" s="305"/>
      <c r="BZ108" s="307"/>
      <c r="CA108" s="307"/>
      <c r="CB108" s="307"/>
      <c r="CC108" s="307"/>
      <c r="CD108" s="307"/>
      <c r="CE108" s="307"/>
      <c r="CF108" s="272"/>
      <c r="CG108" s="284"/>
      <c r="CH108" s="269"/>
      <c r="CI108" s="269"/>
      <c r="CJ108" s="334"/>
      <c r="CK108" s="334"/>
      <c r="CL108" s="334"/>
      <c r="CM108" s="334"/>
      <c r="CN108" s="334"/>
      <c r="CO108" s="334"/>
      <c r="CP108" s="334"/>
      <c r="CQ108" s="334"/>
      <c r="CR108" s="334"/>
      <c r="CS108" s="334"/>
      <c r="CT108" s="334"/>
      <c r="CU108" s="334"/>
      <c r="CV108" s="334"/>
      <c r="CW108" s="334"/>
      <c r="CX108" s="334"/>
      <c r="CY108" s="334"/>
      <c r="CZ108" s="334"/>
    </row>
    <row r="109" spans="1:104" ht="6" customHeight="1" thickBot="1">
      <c r="A109" s="371"/>
      <c r="B109" s="371"/>
      <c r="C109" s="371"/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371"/>
      <c r="Z109" s="305"/>
      <c r="AA109" s="305"/>
      <c r="AB109" s="305"/>
      <c r="AC109" s="307"/>
      <c r="AD109" s="307"/>
      <c r="AE109" s="307"/>
      <c r="AF109" s="307"/>
      <c r="AG109" s="307"/>
      <c r="AH109" s="307"/>
      <c r="BD109" s="272"/>
      <c r="BE109" s="411"/>
      <c r="BF109" s="411"/>
      <c r="BG109" s="411"/>
      <c r="BH109" s="411"/>
      <c r="BI109" s="411"/>
      <c r="BJ109" s="411"/>
      <c r="BK109" s="411"/>
      <c r="BL109" s="411"/>
      <c r="BM109" s="411"/>
      <c r="BN109" s="411"/>
      <c r="BO109" s="411"/>
      <c r="BP109" s="307"/>
      <c r="BQ109" s="307"/>
      <c r="BR109" s="307"/>
      <c r="BS109" s="307"/>
      <c r="BT109" s="307"/>
      <c r="BW109" s="305"/>
      <c r="BX109" s="305"/>
      <c r="BY109" s="305"/>
      <c r="BZ109" s="307"/>
      <c r="CA109" s="307"/>
      <c r="CB109" s="307"/>
      <c r="CC109" s="307"/>
      <c r="CD109" s="307"/>
      <c r="CE109" s="307"/>
      <c r="CJ109" s="334"/>
      <c r="CK109" s="334"/>
      <c r="CL109" s="334"/>
      <c r="CM109" s="334"/>
      <c r="CN109" s="334"/>
      <c r="CO109" s="334"/>
      <c r="CP109" s="334"/>
      <c r="CQ109" s="334"/>
      <c r="CR109" s="334"/>
      <c r="CS109" s="334"/>
      <c r="CT109" s="334"/>
      <c r="CU109" s="334"/>
      <c r="CV109" s="334"/>
      <c r="CW109" s="334"/>
      <c r="CX109" s="334"/>
      <c r="CY109" s="334"/>
      <c r="CZ109" s="334"/>
    </row>
    <row r="110" spans="1:104" ht="6" customHeight="1">
      <c r="A110" s="371"/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Z110" s="305"/>
      <c r="AA110" s="305"/>
      <c r="AB110" s="305"/>
      <c r="AC110" s="307"/>
      <c r="AD110" s="307"/>
      <c r="AE110" s="307"/>
      <c r="AF110" s="307"/>
      <c r="AG110" s="307"/>
      <c r="AH110" s="307"/>
      <c r="BD110" s="6"/>
      <c r="BE110" s="32"/>
      <c r="BF110" s="32">
        <f>COUNTIF(BH112:BM131,"⑥*")</f>
        <v>0</v>
      </c>
      <c r="BG110" s="368">
        <v>3</v>
      </c>
      <c r="BH110" s="368"/>
      <c r="BI110" s="312"/>
      <c r="BJ110" s="312" t="s">
        <v>36</v>
      </c>
      <c r="BK110" s="312"/>
      <c r="BL110" s="313">
        <v>2</v>
      </c>
      <c r="BM110" s="313"/>
      <c r="BN110" s="313"/>
      <c r="BO110" s="2"/>
      <c r="BP110" s="307"/>
      <c r="BQ110" s="307"/>
      <c r="BR110" s="307"/>
      <c r="BS110" s="307"/>
      <c r="BT110" s="307"/>
      <c r="BW110" s="305"/>
      <c r="BX110" s="305"/>
      <c r="BY110" s="305"/>
      <c r="BZ110" s="307"/>
      <c r="CA110" s="307"/>
      <c r="CB110" s="307"/>
      <c r="CC110" s="307"/>
      <c r="CD110" s="307"/>
      <c r="CE110" s="307"/>
      <c r="CJ110" s="334"/>
      <c r="CK110" s="334"/>
      <c r="CL110" s="334"/>
      <c r="CM110" s="334"/>
      <c r="CN110" s="334"/>
      <c r="CO110" s="334"/>
      <c r="CP110" s="334"/>
      <c r="CQ110" s="334"/>
      <c r="CR110" s="334"/>
      <c r="CS110" s="334"/>
      <c r="CT110" s="334"/>
      <c r="CU110" s="334"/>
      <c r="CV110" s="334"/>
      <c r="CW110" s="334"/>
      <c r="CX110" s="334"/>
      <c r="CY110" s="334"/>
      <c r="CZ110" s="334"/>
    </row>
    <row r="111" spans="1:104" ht="6" customHeight="1">
      <c r="A111" s="371"/>
      <c r="B111" s="371"/>
      <c r="C111" s="371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Z111" s="305"/>
      <c r="AA111" s="305"/>
      <c r="AB111" s="305"/>
      <c r="AC111" s="311"/>
      <c r="AD111" s="311"/>
      <c r="AE111" s="311"/>
      <c r="AF111" s="311"/>
      <c r="AG111" s="311"/>
      <c r="AH111" s="311"/>
      <c r="BD111" s="6"/>
      <c r="BG111" s="312"/>
      <c r="BH111" s="312"/>
      <c r="BI111" s="312"/>
      <c r="BJ111" s="312"/>
      <c r="BK111" s="312"/>
      <c r="BL111" s="313"/>
      <c r="BM111" s="313"/>
      <c r="BN111" s="313"/>
      <c r="BO111" s="16"/>
      <c r="BP111" s="307"/>
      <c r="BQ111" s="307"/>
      <c r="BR111" s="307"/>
      <c r="BS111" s="307"/>
      <c r="BT111" s="307"/>
      <c r="BW111" s="305"/>
      <c r="BX111" s="305"/>
      <c r="BY111" s="305"/>
      <c r="BZ111" s="311"/>
      <c r="CA111" s="311"/>
      <c r="CB111" s="311"/>
      <c r="CC111" s="311"/>
      <c r="CD111" s="311"/>
      <c r="CE111" s="311"/>
      <c r="CJ111" s="334"/>
      <c r="CK111" s="334"/>
      <c r="CL111" s="334"/>
      <c r="CM111" s="334"/>
      <c r="CN111" s="334"/>
      <c r="CO111" s="334"/>
      <c r="CP111" s="334"/>
      <c r="CQ111" s="334"/>
      <c r="CR111" s="334"/>
      <c r="CS111" s="334"/>
      <c r="CT111" s="334"/>
      <c r="CU111" s="334"/>
      <c r="CV111" s="334"/>
      <c r="CW111" s="334"/>
      <c r="CX111" s="334"/>
      <c r="CY111" s="334"/>
      <c r="CZ111" s="334"/>
    </row>
    <row r="112" spans="26:84" ht="6" customHeight="1">
      <c r="Z112" s="305"/>
      <c r="AA112" s="305"/>
      <c r="AB112" s="305"/>
      <c r="AC112" s="311"/>
      <c r="AD112" s="311"/>
      <c r="AE112" s="311"/>
      <c r="AF112" s="311"/>
      <c r="AG112" s="311"/>
      <c r="AH112" s="311"/>
      <c r="AI112" s="10"/>
      <c r="BD112" s="6"/>
      <c r="BG112" s="23"/>
      <c r="BH112" s="342" t="s">
        <v>1505</v>
      </c>
      <c r="BI112" s="311"/>
      <c r="BJ112" s="311"/>
      <c r="BK112" s="311"/>
      <c r="BL112" s="311"/>
      <c r="BM112" s="311"/>
      <c r="BN112" s="18"/>
      <c r="BO112" s="18"/>
      <c r="BP112" s="307"/>
      <c r="BQ112" s="307"/>
      <c r="BR112" s="307"/>
      <c r="BS112" s="307"/>
      <c r="BT112" s="307"/>
      <c r="BW112" s="305"/>
      <c r="BX112" s="305"/>
      <c r="BY112" s="305"/>
      <c r="BZ112" s="311"/>
      <c r="CA112" s="311"/>
      <c r="CB112" s="311"/>
      <c r="CC112" s="311"/>
      <c r="CD112" s="311"/>
      <c r="CE112" s="311"/>
      <c r="CF112" s="10"/>
    </row>
    <row r="113" spans="26:84" ht="6" customHeight="1">
      <c r="Z113" s="305"/>
      <c r="AA113" s="305"/>
      <c r="AB113" s="305"/>
      <c r="AC113" s="311"/>
      <c r="AD113" s="311"/>
      <c r="AE113" s="311"/>
      <c r="AF113" s="311"/>
      <c r="AG113" s="311"/>
      <c r="AH113" s="311"/>
      <c r="AI113" s="14"/>
      <c r="AJ113" s="1"/>
      <c r="AK113" s="1"/>
      <c r="AL113" s="1"/>
      <c r="AM113" s="1"/>
      <c r="AN113" s="307" t="s">
        <v>1472</v>
      </c>
      <c r="AO113" s="307"/>
      <c r="AP113" s="307"/>
      <c r="AQ113" s="307"/>
      <c r="AR113" s="307"/>
      <c r="AS113" s="307"/>
      <c r="AT113" s="307"/>
      <c r="AU113" s="307"/>
      <c r="AV113" s="307"/>
      <c r="AW113" s="307"/>
      <c r="AX113" s="307"/>
      <c r="AY113" s="307"/>
      <c r="AZ113" s="307"/>
      <c r="BD113" s="6"/>
      <c r="BF113" s="305" t="s">
        <v>25</v>
      </c>
      <c r="BG113" s="305"/>
      <c r="BH113" s="311"/>
      <c r="BI113" s="311"/>
      <c r="BJ113" s="311"/>
      <c r="BK113" s="311"/>
      <c r="BL113" s="311"/>
      <c r="BM113" s="311"/>
      <c r="BN113" s="21"/>
      <c r="BO113" s="21"/>
      <c r="BW113" s="305"/>
      <c r="BX113" s="305"/>
      <c r="BY113" s="305"/>
      <c r="BZ113" s="311"/>
      <c r="CA113" s="311"/>
      <c r="CB113" s="311"/>
      <c r="CC113" s="311"/>
      <c r="CD113" s="311"/>
      <c r="CE113" s="311"/>
      <c r="CF113" s="10"/>
    </row>
    <row r="114" spans="26:84" ht="6" customHeight="1" thickBot="1">
      <c r="Z114" s="28"/>
      <c r="AA114" s="28"/>
      <c r="AB114" s="28"/>
      <c r="AC114" s="311"/>
      <c r="AD114" s="311"/>
      <c r="AE114" s="311"/>
      <c r="AF114" s="311"/>
      <c r="AG114" s="311"/>
      <c r="AH114" s="311"/>
      <c r="AI114" s="14"/>
      <c r="AJ114" s="1"/>
      <c r="AK114" s="1"/>
      <c r="AL114" s="1"/>
      <c r="AM114" s="1"/>
      <c r="AN114" s="307"/>
      <c r="AO114" s="307"/>
      <c r="AP114" s="307"/>
      <c r="AQ114" s="307"/>
      <c r="AR114" s="307"/>
      <c r="AS114" s="307"/>
      <c r="AT114" s="307"/>
      <c r="AU114" s="307"/>
      <c r="AV114" s="307"/>
      <c r="AW114" s="307"/>
      <c r="AX114" s="307"/>
      <c r="AY114" s="307"/>
      <c r="AZ114" s="307"/>
      <c r="BA114" s="4"/>
      <c r="BB114" s="4"/>
      <c r="BC114" s="4"/>
      <c r="BD114" s="7"/>
      <c r="BE114" s="28"/>
      <c r="BF114" s="305"/>
      <c r="BG114" s="305"/>
      <c r="BH114" s="342" t="s">
        <v>1487</v>
      </c>
      <c r="BI114" s="311"/>
      <c r="BJ114" s="311"/>
      <c r="BK114" s="311"/>
      <c r="BL114" s="311"/>
      <c r="BM114" s="311"/>
      <c r="BN114" s="342" t="s">
        <v>1493</v>
      </c>
      <c r="BO114" s="311"/>
      <c r="BP114" s="311"/>
      <c r="BQ114" s="311"/>
      <c r="BR114" s="311"/>
      <c r="BS114" s="311"/>
      <c r="BW114" s="305"/>
      <c r="BX114" s="305"/>
      <c r="BY114" s="305"/>
      <c r="BZ114" s="311"/>
      <c r="CA114" s="311"/>
      <c r="CB114" s="311"/>
      <c r="CC114" s="311"/>
      <c r="CD114" s="311"/>
      <c r="CE114" s="311"/>
      <c r="CF114" s="10"/>
    </row>
    <row r="115" spans="33:84" ht="6" customHeight="1">
      <c r="AG115" s="10"/>
      <c r="AI115" s="14"/>
      <c r="AJ115" s="1"/>
      <c r="AK115" s="1"/>
      <c r="AL115" s="1"/>
      <c r="AM115" s="1"/>
      <c r="AN115" s="307"/>
      <c r="AO115" s="307"/>
      <c r="AP115" s="307"/>
      <c r="AQ115" s="307"/>
      <c r="AR115" s="307"/>
      <c r="AS115" s="307"/>
      <c r="AT115" s="307"/>
      <c r="AU115" s="307"/>
      <c r="AV115" s="307"/>
      <c r="AW115" s="307"/>
      <c r="AX115" s="307"/>
      <c r="AY115" s="307"/>
      <c r="AZ115" s="307"/>
      <c r="BE115" s="28"/>
      <c r="BF115" s="305"/>
      <c r="BG115" s="305"/>
      <c r="BH115" s="311"/>
      <c r="BI115" s="311"/>
      <c r="BJ115" s="311"/>
      <c r="BK115" s="311"/>
      <c r="BL115" s="311"/>
      <c r="BM115" s="311"/>
      <c r="BN115" s="311"/>
      <c r="BO115" s="311"/>
      <c r="BP115" s="311"/>
      <c r="BQ115" s="311"/>
      <c r="BR115" s="311"/>
      <c r="BS115" s="311"/>
      <c r="CF115" s="10"/>
    </row>
    <row r="116" spans="33:67" ht="6" customHeight="1">
      <c r="AG116" s="10"/>
      <c r="AI116" s="1"/>
      <c r="AJ116" s="1"/>
      <c r="AK116" s="1"/>
      <c r="AL116" s="1"/>
      <c r="AM116" s="1"/>
      <c r="AN116" s="307"/>
      <c r="AO116" s="307"/>
      <c r="AP116" s="307"/>
      <c r="AQ116" s="307"/>
      <c r="AR116" s="307"/>
      <c r="AS116" s="307"/>
      <c r="AT116" s="307"/>
      <c r="AU116" s="307"/>
      <c r="AV116" s="307"/>
      <c r="AW116" s="307"/>
      <c r="AX116" s="307"/>
      <c r="AY116" s="307"/>
      <c r="AZ116" s="307"/>
      <c r="BE116" s="28"/>
      <c r="BF116" s="305"/>
      <c r="BG116" s="305"/>
      <c r="BH116" s="342" t="s">
        <v>1494</v>
      </c>
      <c r="BI116" s="311"/>
      <c r="BJ116" s="311"/>
      <c r="BK116" s="311"/>
      <c r="BL116" s="311"/>
      <c r="BM116" s="311"/>
      <c r="BN116" s="21"/>
      <c r="BO116" s="21"/>
    </row>
    <row r="117" spans="35:67" ht="6" customHeight="1">
      <c r="AI117" s="1"/>
      <c r="AJ117" s="1"/>
      <c r="AK117" s="1"/>
      <c r="AL117" s="1"/>
      <c r="AM117" s="1"/>
      <c r="AN117" s="307"/>
      <c r="AO117" s="307"/>
      <c r="AP117" s="307"/>
      <c r="AQ117" s="307"/>
      <c r="AR117" s="307"/>
      <c r="AS117" s="307"/>
      <c r="AT117" s="307"/>
      <c r="AU117" s="307"/>
      <c r="AV117" s="307"/>
      <c r="AW117" s="307"/>
      <c r="AX117" s="307"/>
      <c r="AY117" s="307"/>
      <c r="AZ117" s="307"/>
      <c r="BE117" s="28"/>
      <c r="BF117" s="305"/>
      <c r="BG117" s="305"/>
      <c r="BH117" s="311"/>
      <c r="BI117" s="311"/>
      <c r="BJ117" s="311"/>
      <c r="BK117" s="311"/>
      <c r="BL117" s="311"/>
      <c r="BM117" s="311"/>
      <c r="BN117" s="21"/>
      <c r="BO117" s="21"/>
    </row>
    <row r="118" spans="35:67" ht="6" customHeight="1">
      <c r="AI118" s="1"/>
      <c r="AJ118" s="1"/>
      <c r="AK118" s="1"/>
      <c r="AL118" s="1"/>
      <c r="AM118" s="1"/>
      <c r="BE118" s="28"/>
      <c r="BF118" s="305"/>
      <c r="BG118" s="305"/>
      <c r="BH118" s="342" t="s">
        <v>1507</v>
      </c>
      <c r="BI118" s="311"/>
      <c r="BJ118" s="311"/>
      <c r="BK118" s="311"/>
      <c r="BL118" s="311"/>
      <c r="BM118" s="311"/>
      <c r="BN118" s="21"/>
      <c r="BO118" s="21"/>
    </row>
    <row r="119" spans="57:94" ht="6" customHeight="1">
      <c r="BE119" s="28"/>
      <c r="BF119" s="305"/>
      <c r="BG119" s="305"/>
      <c r="BH119" s="311"/>
      <c r="BI119" s="311"/>
      <c r="BJ119" s="311"/>
      <c r="BK119" s="311"/>
      <c r="BL119" s="311"/>
      <c r="BM119" s="311"/>
      <c r="BN119" s="21"/>
      <c r="BO119" s="21"/>
      <c r="BT119" s="307"/>
      <c r="BU119" s="307"/>
      <c r="BV119" s="307"/>
      <c r="BW119" s="307"/>
      <c r="BX119" s="307"/>
      <c r="BY119" s="307"/>
      <c r="BZ119" s="307"/>
      <c r="CA119" s="307"/>
      <c r="CB119" s="307"/>
      <c r="CC119" s="307"/>
      <c r="CD119" s="307"/>
      <c r="CE119" s="307"/>
      <c r="CF119" s="307"/>
      <c r="CG119" s="307"/>
      <c r="CH119" s="307"/>
      <c r="CI119" s="307"/>
      <c r="CJ119" s="307"/>
      <c r="CK119" s="307"/>
      <c r="CL119" s="307"/>
      <c r="CM119" s="307"/>
      <c r="CN119" s="307"/>
      <c r="CO119" s="307"/>
      <c r="CP119" s="307"/>
    </row>
    <row r="120" spans="36:94" ht="6" customHeight="1">
      <c r="AJ120" s="315" t="s">
        <v>32</v>
      </c>
      <c r="AK120" s="315"/>
      <c r="AL120" s="315"/>
      <c r="AM120" s="315"/>
      <c r="AN120" s="315"/>
      <c r="AO120" s="315"/>
      <c r="AP120" s="315"/>
      <c r="AQ120" s="315"/>
      <c r="AR120" s="315"/>
      <c r="AS120" s="315"/>
      <c r="AT120" s="315"/>
      <c r="AU120" s="315"/>
      <c r="AV120" s="315"/>
      <c r="AW120" s="315"/>
      <c r="AX120" s="315"/>
      <c r="AY120" s="315"/>
      <c r="AZ120" s="296"/>
      <c r="BA120" s="296"/>
      <c r="BB120" s="296"/>
      <c r="BC120" s="296"/>
      <c r="BD120" s="296"/>
      <c r="BE120" s="296"/>
      <c r="BF120" s="296"/>
      <c r="BG120" s="3"/>
      <c r="BH120" s="384" t="s">
        <v>1506</v>
      </c>
      <c r="BI120" s="385"/>
      <c r="BJ120" s="385"/>
      <c r="BK120" s="385"/>
      <c r="BL120" s="385"/>
      <c r="BM120" s="385"/>
      <c r="BN120" s="385"/>
      <c r="BO120" s="21"/>
      <c r="BT120" s="307"/>
      <c r="BU120" s="307"/>
      <c r="BV120" s="307"/>
      <c r="BW120" s="307"/>
      <c r="BX120" s="307"/>
      <c r="BY120" s="307"/>
      <c r="BZ120" s="307"/>
      <c r="CA120" s="307"/>
      <c r="CB120" s="307"/>
      <c r="CC120" s="307"/>
      <c r="CD120" s="307"/>
      <c r="CE120" s="307"/>
      <c r="CF120" s="307"/>
      <c r="CG120" s="307"/>
      <c r="CH120" s="307"/>
      <c r="CI120" s="307"/>
      <c r="CJ120" s="307"/>
      <c r="CK120" s="307"/>
      <c r="CL120" s="307"/>
      <c r="CM120" s="307"/>
      <c r="CN120" s="307"/>
      <c r="CO120" s="307"/>
      <c r="CP120" s="307"/>
    </row>
    <row r="121" spans="36:94" ht="6" customHeight="1">
      <c r="AJ121" s="315"/>
      <c r="AK121" s="315"/>
      <c r="AL121" s="315"/>
      <c r="AM121" s="315"/>
      <c r="AN121" s="315"/>
      <c r="AO121" s="315"/>
      <c r="AP121" s="315"/>
      <c r="AQ121" s="315"/>
      <c r="AR121" s="315"/>
      <c r="AS121" s="315"/>
      <c r="AT121" s="315"/>
      <c r="AU121" s="315"/>
      <c r="AV121" s="315"/>
      <c r="AW121" s="315"/>
      <c r="AX121" s="315"/>
      <c r="AY121" s="315"/>
      <c r="AZ121" s="296"/>
      <c r="BA121" s="296"/>
      <c r="BB121" s="296"/>
      <c r="BC121" s="296"/>
      <c r="BD121" s="296"/>
      <c r="BE121" s="296"/>
      <c r="BF121" s="296"/>
      <c r="BG121" s="3"/>
      <c r="BH121" s="385"/>
      <c r="BI121" s="385"/>
      <c r="BJ121" s="385"/>
      <c r="BK121" s="385"/>
      <c r="BL121" s="385"/>
      <c r="BM121" s="385"/>
      <c r="BN121" s="385"/>
      <c r="BO121" s="21"/>
      <c r="BT121" s="307"/>
      <c r="BU121" s="307"/>
      <c r="BV121" s="307"/>
      <c r="BW121" s="307"/>
      <c r="BX121" s="307"/>
      <c r="BY121" s="307"/>
      <c r="BZ121" s="307"/>
      <c r="CA121" s="307"/>
      <c r="CB121" s="307"/>
      <c r="CC121" s="307"/>
      <c r="CD121" s="307"/>
      <c r="CE121" s="307"/>
      <c r="CF121" s="307"/>
      <c r="CG121" s="307"/>
      <c r="CH121" s="307"/>
      <c r="CI121" s="307"/>
      <c r="CJ121" s="307"/>
      <c r="CK121" s="307"/>
      <c r="CL121" s="307"/>
      <c r="CM121" s="307"/>
      <c r="CN121" s="307"/>
      <c r="CO121" s="307"/>
      <c r="CP121" s="307"/>
    </row>
    <row r="122" spans="13:99" ht="6" customHeight="1">
      <c r="M122" s="22"/>
      <c r="N122" s="22"/>
      <c r="O122" s="22"/>
      <c r="P122" s="22"/>
      <c r="Q122" s="22"/>
      <c r="R122" s="22"/>
      <c r="S122" s="22"/>
      <c r="T122" s="22"/>
      <c r="U122" s="22"/>
      <c r="AJ122" s="315"/>
      <c r="AK122" s="315"/>
      <c r="AL122" s="315"/>
      <c r="AM122" s="315"/>
      <c r="AN122" s="315"/>
      <c r="AO122" s="315"/>
      <c r="AP122" s="315"/>
      <c r="AQ122" s="315"/>
      <c r="AR122" s="315"/>
      <c r="AS122" s="315"/>
      <c r="AT122" s="315"/>
      <c r="AU122" s="315"/>
      <c r="AV122" s="315"/>
      <c r="AW122" s="315"/>
      <c r="AX122" s="315"/>
      <c r="AY122" s="315"/>
      <c r="AZ122" s="296"/>
      <c r="BA122" s="296"/>
      <c r="BB122" s="296"/>
      <c r="BC122" s="296"/>
      <c r="BD122" s="296"/>
      <c r="BE122" s="305" t="s">
        <v>25</v>
      </c>
      <c r="BF122" s="305"/>
      <c r="BG122" s="28"/>
      <c r="BH122" s="357" t="s">
        <v>1487</v>
      </c>
      <c r="BI122" s="310"/>
      <c r="BJ122" s="310"/>
      <c r="BK122" s="310"/>
      <c r="BL122" s="310"/>
      <c r="BM122" s="310"/>
      <c r="BN122" s="21"/>
      <c r="BO122" s="21"/>
      <c r="CD122" s="1"/>
      <c r="CE122" s="325" t="s">
        <v>1495</v>
      </c>
      <c r="CF122" s="325"/>
      <c r="CG122" s="325"/>
      <c r="CH122" s="325"/>
      <c r="CI122" s="325"/>
      <c r="CJ122" s="325"/>
      <c r="CK122" s="325"/>
      <c r="CL122" s="325"/>
      <c r="CM122" s="325"/>
      <c r="CN122" s="325"/>
      <c r="CO122" s="325"/>
      <c r="CP122" s="325"/>
      <c r="CQ122" s="325"/>
      <c r="CR122" s="325"/>
      <c r="CS122" s="325"/>
      <c r="CT122" s="325"/>
      <c r="CU122" s="325"/>
    </row>
    <row r="123" spans="13:99" ht="6" customHeight="1" thickBot="1">
      <c r="M123" s="22"/>
      <c r="N123" s="22"/>
      <c r="O123" s="22"/>
      <c r="P123" s="22"/>
      <c r="Q123" s="22"/>
      <c r="R123" s="22"/>
      <c r="S123" s="22"/>
      <c r="T123" s="22"/>
      <c r="U123" s="22"/>
      <c r="V123" s="10"/>
      <c r="W123" s="10"/>
      <c r="X123" s="10"/>
      <c r="Y123" s="10"/>
      <c r="Z123" s="10"/>
      <c r="AC123" s="10"/>
      <c r="AD123" s="10"/>
      <c r="AJ123" s="315"/>
      <c r="AK123" s="315"/>
      <c r="AL123" s="315"/>
      <c r="AM123" s="315"/>
      <c r="AN123" s="315"/>
      <c r="AO123" s="315"/>
      <c r="AP123" s="315"/>
      <c r="AQ123" s="315"/>
      <c r="AR123" s="315"/>
      <c r="AS123" s="315"/>
      <c r="AT123" s="315"/>
      <c r="AU123" s="315"/>
      <c r="AV123" s="315"/>
      <c r="AW123" s="315"/>
      <c r="AX123" s="315"/>
      <c r="AY123" s="315"/>
      <c r="AZ123" s="296"/>
      <c r="BA123" s="296"/>
      <c r="BB123" s="296"/>
      <c r="BC123" s="296"/>
      <c r="BD123" s="296"/>
      <c r="BE123" s="305"/>
      <c r="BF123" s="305"/>
      <c r="BG123" s="20"/>
      <c r="BH123" s="310"/>
      <c r="BI123" s="310"/>
      <c r="BJ123" s="310"/>
      <c r="BK123" s="310"/>
      <c r="BL123" s="310"/>
      <c r="BM123" s="310"/>
      <c r="BW123" s="4"/>
      <c r="BX123" s="4"/>
      <c r="BY123" s="4"/>
      <c r="BZ123" s="4"/>
      <c r="CA123" s="4"/>
      <c r="CB123" s="4"/>
      <c r="CC123" s="4"/>
      <c r="CD123" s="4"/>
      <c r="CE123" s="325"/>
      <c r="CF123" s="325"/>
      <c r="CG123" s="325"/>
      <c r="CH123" s="325"/>
      <c r="CI123" s="325"/>
      <c r="CJ123" s="325"/>
      <c r="CK123" s="325"/>
      <c r="CL123" s="325"/>
      <c r="CM123" s="325"/>
      <c r="CN123" s="325"/>
      <c r="CO123" s="325"/>
      <c r="CP123" s="325"/>
      <c r="CQ123" s="325"/>
      <c r="CR123" s="325"/>
      <c r="CS123" s="325"/>
      <c r="CT123" s="325"/>
      <c r="CU123" s="325"/>
    </row>
    <row r="124" spans="13:99" ht="6" customHeight="1">
      <c r="M124" s="22"/>
      <c r="N124" s="22"/>
      <c r="O124" s="22"/>
      <c r="P124" s="22"/>
      <c r="Q124" s="22"/>
      <c r="R124" s="22"/>
      <c r="S124" s="22"/>
      <c r="T124" s="22"/>
      <c r="U124" s="23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Q124" s="307" t="s">
        <v>34</v>
      </c>
      <c r="AR124" s="307"/>
      <c r="AS124" s="307"/>
      <c r="AT124" s="307"/>
      <c r="AU124" s="307"/>
      <c r="AV124" s="307"/>
      <c r="AW124" s="307"/>
      <c r="AX124" s="307"/>
      <c r="AY124" s="307"/>
      <c r="AZ124" s="307"/>
      <c r="BA124" s="307"/>
      <c r="BB124" s="307"/>
      <c r="BC124" s="307"/>
      <c r="BE124" s="305"/>
      <c r="BF124" s="305"/>
      <c r="BH124" s="349" t="s">
        <v>1486</v>
      </c>
      <c r="BI124" s="327"/>
      <c r="BJ124" s="327"/>
      <c r="BK124" s="327"/>
      <c r="BL124" s="327"/>
      <c r="BM124" s="327"/>
      <c r="BQ124" s="10"/>
      <c r="BR124" s="10"/>
      <c r="BS124" s="10"/>
      <c r="BT124" s="10"/>
      <c r="BW124" s="293"/>
      <c r="BX124" s="24"/>
      <c r="BY124" s="24"/>
      <c r="BZ124" s="24"/>
      <c r="CA124" s="24"/>
      <c r="CB124" s="24"/>
      <c r="CC124" s="24"/>
      <c r="CD124" s="24"/>
      <c r="CE124" s="325"/>
      <c r="CF124" s="325"/>
      <c r="CG124" s="325"/>
      <c r="CH124" s="325"/>
      <c r="CI124" s="325"/>
      <c r="CJ124" s="325"/>
      <c r="CK124" s="325"/>
      <c r="CL124" s="325"/>
      <c r="CM124" s="325"/>
      <c r="CN124" s="325"/>
      <c r="CO124" s="325"/>
      <c r="CP124" s="325"/>
      <c r="CQ124" s="325"/>
      <c r="CR124" s="325"/>
      <c r="CS124" s="325"/>
      <c r="CT124" s="325"/>
      <c r="CU124" s="325"/>
    </row>
    <row r="125" spans="13:99" ht="6" customHeight="1" thickBot="1">
      <c r="M125" s="22"/>
      <c r="N125" s="22"/>
      <c r="O125" s="22"/>
      <c r="P125" s="22"/>
      <c r="Q125" s="22"/>
      <c r="R125" s="22"/>
      <c r="S125" s="22"/>
      <c r="T125" s="22"/>
      <c r="U125" s="23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Q125" s="307"/>
      <c r="AR125" s="307"/>
      <c r="AS125" s="307"/>
      <c r="AT125" s="307"/>
      <c r="AU125" s="307"/>
      <c r="AV125" s="307"/>
      <c r="AW125" s="307"/>
      <c r="AX125" s="307"/>
      <c r="AY125" s="307"/>
      <c r="AZ125" s="307"/>
      <c r="BA125" s="307"/>
      <c r="BB125" s="307"/>
      <c r="BC125" s="307"/>
      <c r="BE125" s="305"/>
      <c r="BF125" s="305"/>
      <c r="BH125" s="327"/>
      <c r="BI125" s="327"/>
      <c r="BJ125" s="327"/>
      <c r="BK125" s="327"/>
      <c r="BL125" s="327"/>
      <c r="BM125" s="327"/>
      <c r="BO125" s="30"/>
      <c r="BP125" s="30"/>
      <c r="BQ125" s="30"/>
      <c r="BR125" s="30"/>
      <c r="BS125" s="30"/>
      <c r="BT125" s="30"/>
      <c r="BU125" s="30"/>
      <c r="BW125" s="27"/>
      <c r="BX125" s="25"/>
      <c r="BY125" s="25"/>
      <c r="BZ125" s="25"/>
      <c r="CA125" s="25"/>
      <c r="CB125" s="25"/>
      <c r="CC125" s="25"/>
      <c r="CD125" s="25"/>
      <c r="CE125" s="325"/>
      <c r="CF125" s="325"/>
      <c r="CG125" s="325"/>
      <c r="CH125" s="325"/>
      <c r="CI125" s="325"/>
      <c r="CJ125" s="325"/>
      <c r="CK125" s="325"/>
      <c r="CL125" s="325"/>
      <c r="CM125" s="325"/>
      <c r="CN125" s="325"/>
      <c r="CO125" s="325"/>
      <c r="CP125" s="325"/>
      <c r="CQ125" s="325"/>
      <c r="CR125" s="325"/>
      <c r="CS125" s="325"/>
      <c r="CT125" s="325"/>
      <c r="CU125" s="325"/>
    </row>
    <row r="126" spans="13:99" ht="6" customHeight="1">
      <c r="M126" s="22"/>
      <c r="N126" s="22"/>
      <c r="O126" s="22"/>
      <c r="P126" s="22"/>
      <c r="Q126" s="22"/>
      <c r="R126" s="22"/>
      <c r="S126" s="22"/>
      <c r="T126" s="22"/>
      <c r="U126" s="23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S126" s="10"/>
      <c r="BC126" s="10"/>
      <c r="BE126" s="305"/>
      <c r="BF126" s="305"/>
      <c r="BH126" s="349" t="s">
        <v>1503</v>
      </c>
      <c r="BI126" s="327"/>
      <c r="BJ126" s="327"/>
      <c r="BK126" s="327"/>
      <c r="BL126" s="327"/>
      <c r="BM126" s="327"/>
      <c r="BN126" s="6"/>
      <c r="BS126" s="10"/>
      <c r="BT126" s="10"/>
      <c r="BU126" s="10"/>
      <c r="BV126" s="32"/>
      <c r="BW126" s="295"/>
      <c r="BX126" s="25"/>
      <c r="BY126" s="25"/>
      <c r="BZ126" s="25"/>
      <c r="CA126" s="25"/>
      <c r="CB126" s="25"/>
      <c r="CC126" s="25"/>
      <c r="CD126" s="25"/>
      <c r="CE126" s="325" t="s">
        <v>1475</v>
      </c>
      <c r="CF126" s="325"/>
      <c r="CG126" s="325"/>
      <c r="CH126" s="325"/>
      <c r="CI126" s="325"/>
      <c r="CJ126" s="325"/>
      <c r="CK126" s="325"/>
      <c r="CL126" s="325"/>
      <c r="CM126" s="325"/>
      <c r="CN126" s="325"/>
      <c r="CO126" s="325"/>
      <c r="CP126" s="325"/>
      <c r="CQ126" s="325"/>
      <c r="CR126" s="325"/>
      <c r="CS126" s="285"/>
      <c r="CT126" s="285"/>
      <c r="CU126" s="285"/>
    </row>
    <row r="127" spans="13:99" ht="6" customHeight="1" thickBot="1">
      <c r="M127" s="22"/>
      <c r="N127" s="22"/>
      <c r="O127" s="22"/>
      <c r="P127" s="22"/>
      <c r="Q127" s="22"/>
      <c r="R127" s="22"/>
      <c r="S127" s="22"/>
      <c r="T127" s="22"/>
      <c r="U127" s="23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S127" s="10"/>
      <c r="AW127" s="10"/>
      <c r="AX127" s="10"/>
      <c r="BC127" s="10"/>
      <c r="BE127" s="305"/>
      <c r="BF127" s="305"/>
      <c r="BH127" s="327"/>
      <c r="BI127" s="327"/>
      <c r="BJ127" s="327"/>
      <c r="BK127" s="327"/>
      <c r="BL127" s="327"/>
      <c r="BM127" s="327"/>
      <c r="BN127" s="6"/>
      <c r="BS127" s="10"/>
      <c r="BT127" s="10"/>
      <c r="BV127" s="272"/>
      <c r="BW127" s="294"/>
      <c r="BX127" s="294"/>
      <c r="BY127" s="294"/>
      <c r="BZ127" s="294"/>
      <c r="CA127" s="294"/>
      <c r="CB127" s="294"/>
      <c r="CC127" s="294"/>
      <c r="CD127" s="294"/>
      <c r="CE127" s="325"/>
      <c r="CF127" s="325"/>
      <c r="CG127" s="325"/>
      <c r="CH127" s="325"/>
      <c r="CI127" s="325"/>
      <c r="CJ127" s="325"/>
      <c r="CK127" s="325"/>
      <c r="CL127" s="325"/>
      <c r="CM127" s="325"/>
      <c r="CN127" s="325"/>
      <c r="CO127" s="325"/>
      <c r="CP127" s="325"/>
      <c r="CQ127" s="325"/>
      <c r="CR127" s="325"/>
      <c r="CS127" s="285"/>
      <c r="CT127" s="285"/>
      <c r="CU127" s="285"/>
    </row>
    <row r="128" spans="13:99" ht="6" customHeight="1">
      <c r="M128" s="22"/>
      <c r="N128" s="22"/>
      <c r="O128" s="22"/>
      <c r="P128" s="22"/>
      <c r="Q128" s="22"/>
      <c r="R128" s="22"/>
      <c r="S128" s="22"/>
      <c r="T128" s="22"/>
      <c r="U128" s="23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S128" s="10"/>
      <c r="AW128" s="10"/>
      <c r="AX128" s="10"/>
      <c r="BC128" s="10"/>
      <c r="BE128" s="305"/>
      <c r="BF128" s="305"/>
      <c r="BH128" s="350" t="s">
        <v>1494</v>
      </c>
      <c r="BI128" s="327"/>
      <c r="BJ128" s="327"/>
      <c r="BK128" s="327"/>
      <c r="BL128" s="327"/>
      <c r="BM128" s="327"/>
      <c r="BN128" s="6"/>
      <c r="BS128" s="10"/>
      <c r="BT128" s="10"/>
      <c r="BW128" s="10"/>
      <c r="BX128" s="10"/>
      <c r="BY128" s="10"/>
      <c r="BZ128" s="10"/>
      <c r="CA128" s="10"/>
      <c r="CB128" s="10"/>
      <c r="CE128" s="325"/>
      <c r="CF128" s="325"/>
      <c r="CG128" s="325"/>
      <c r="CH128" s="325"/>
      <c r="CI128" s="325"/>
      <c r="CJ128" s="325"/>
      <c r="CK128" s="325"/>
      <c r="CL128" s="325"/>
      <c r="CM128" s="325"/>
      <c r="CN128" s="325"/>
      <c r="CO128" s="325"/>
      <c r="CP128" s="325"/>
      <c r="CQ128" s="325"/>
      <c r="CR128" s="325"/>
      <c r="CS128" s="285"/>
      <c r="CT128" s="285"/>
      <c r="CU128" s="285"/>
    </row>
    <row r="129" spans="13:99" ht="6" customHeight="1">
      <c r="M129" s="22"/>
      <c r="N129" s="22"/>
      <c r="O129" s="22"/>
      <c r="P129" s="22"/>
      <c r="Q129" s="22"/>
      <c r="R129" s="22"/>
      <c r="S129" s="22"/>
      <c r="T129" s="22"/>
      <c r="U129" s="23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S129" s="10"/>
      <c r="AW129" s="10"/>
      <c r="AX129" s="10"/>
      <c r="BC129" s="10"/>
      <c r="BH129" s="327"/>
      <c r="BI129" s="327"/>
      <c r="BJ129" s="327"/>
      <c r="BK129" s="327"/>
      <c r="BL129" s="327"/>
      <c r="BM129" s="327"/>
      <c r="BN129" s="6"/>
      <c r="BS129" s="10"/>
      <c r="BW129" s="10"/>
      <c r="BX129" s="10"/>
      <c r="BY129" s="10"/>
      <c r="CE129" s="325"/>
      <c r="CF129" s="325"/>
      <c r="CG129" s="325"/>
      <c r="CH129" s="325"/>
      <c r="CI129" s="325"/>
      <c r="CJ129" s="325"/>
      <c r="CK129" s="325"/>
      <c r="CL129" s="325"/>
      <c r="CM129" s="325"/>
      <c r="CN129" s="325"/>
      <c r="CO129" s="325"/>
      <c r="CP129" s="325"/>
      <c r="CQ129" s="325"/>
      <c r="CR129" s="325"/>
      <c r="CS129" s="285"/>
      <c r="CT129" s="285"/>
      <c r="CU129" s="285"/>
    </row>
    <row r="130" spans="13:91" ht="6" customHeight="1">
      <c r="M130" s="1"/>
      <c r="N130" s="1"/>
      <c r="O130" s="1"/>
      <c r="P130" s="1"/>
      <c r="Q130" s="1"/>
      <c r="R130" s="1"/>
      <c r="S130" s="1"/>
      <c r="T130" s="1"/>
      <c r="U130" s="14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S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349" t="s">
        <v>1494</v>
      </c>
      <c r="BI130" s="327"/>
      <c r="BJ130" s="327"/>
      <c r="BK130" s="327"/>
      <c r="BL130" s="327"/>
      <c r="BM130" s="327"/>
      <c r="BN130" s="6"/>
      <c r="BO130" s="406" t="s">
        <v>1478</v>
      </c>
      <c r="BP130" s="326"/>
      <c r="BQ130" s="326"/>
      <c r="BR130" s="326"/>
      <c r="BS130" s="326"/>
      <c r="BT130" s="326"/>
      <c r="BU130" s="326"/>
      <c r="BV130" s="326"/>
      <c r="BW130" s="326"/>
      <c r="BX130" s="326"/>
      <c r="BY130" s="326"/>
      <c r="BZ130" s="326"/>
      <c r="CA130" s="326"/>
      <c r="CB130" s="326"/>
      <c r="CC130" s="326"/>
      <c r="CE130" s="2"/>
      <c r="CF130" s="2"/>
      <c r="CG130" s="2"/>
      <c r="CH130" s="2"/>
      <c r="CI130" s="2"/>
      <c r="CJ130" s="2"/>
      <c r="CK130" s="2"/>
      <c r="CL130" s="2"/>
      <c r="CM130" s="2"/>
    </row>
    <row r="131" spans="21:91" ht="6" customHeight="1" thickBot="1">
      <c r="U131" s="10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297"/>
      <c r="AZ131" s="297"/>
      <c r="BA131" s="297"/>
      <c r="BB131" s="297"/>
      <c r="BC131" s="297"/>
      <c r="BD131" s="297"/>
      <c r="BE131" s="297"/>
      <c r="BF131" s="297"/>
      <c r="BG131" s="297"/>
      <c r="BH131" s="383"/>
      <c r="BI131" s="383"/>
      <c r="BJ131" s="383"/>
      <c r="BK131" s="383"/>
      <c r="BL131" s="383"/>
      <c r="BM131" s="383"/>
      <c r="BN131" s="31"/>
      <c r="BO131" s="406"/>
      <c r="BP131" s="326"/>
      <c r="BQ131" s="326"/>
      <c r="BR131" s="326"/>
      <c r="BS131" s="326"/>
      <c r="BT131" s="326"/>
      <c r="BU131" s="326"/>
      <c r="BV131" s="326"/>
      <c r="BW131" s="326"/>
      <c r="BX131" s="326"/>
      <c r="BY131" s="326"/>
      <c r="BZ131" s="326"/>
      <c r="CA131" s="326"/>
      <c r="CB131" s="326"/>
      <c r="CC131" s="326"/>
      <c r="CE131" s="26"/>
      <c r="CF131" s="26"/>
      <c r="CG131" s="26"/>
      <c r="CH131" s="26"/>
      <c r="CI131" s="26"/>
      <c r="CJ131" s="26"/>
      <c r="CK131" s="26"/>
      <c r="CL131" s="26"/>
      <c r="CM131" s="26"/>
    </row>
    <row r="132" spans="21:91" ht="6" customHeight="1" thickTop="1">
      <c r="U132" s="10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23"/>
      <c r="AM132" s="23"/>
      <c r="AN132" s="23"/>
      <c r="AO132" s="23"/>
      <c r="AP132" s="23"/>
      <c r="AQ132" s="23"/>
      <c r="AR132" s="23"/>
      <c r="AS132" s="23"/>
      <c r="AT132" s="23"/>
      <c r="AV132" s="23" t="e">
        <f>COUNTIF(#REF!,"⑥*")</f>
        <v>#REF!</v>
      </c>
      <c r="AW132" s="25"/>
      <c r="AX132" s="25"/>
      <c r="AY132" s="25"/>
      <c r="AZ132" s="25"/>
      <c r="BA132" s="25"/>
      <c r="BB132" s="25"/>
      <c r="BC132" s="25"/>
      <c r="BD132" s="25"/>
      <c r="BE132" s="23">
        <f>COUNTIF(BH134:BM143,"⑥*")</f>
        <v>0</v>
      </c>
      <c r="BF132" s="345">
        <v>4</v>
      </c>
      <c r="BG132" s="345"/>
      <c r="BH132" s="345"/>
      <c r="BI132" s="345" t="s">
        <v>36</v>
      </c>
      <c r="BJ132" s="345"/>
      <c r="BK132" s="346">
        <f>IF(BH138="","",COUNTIF(BH134:BM143,"*6"))</f>
        <v>1</v>
      </c>
      <c r="BL132" s="346"/>
      <c r="BM132" s="346"/>
      <c r="BN132" s="275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6"/>
      <c r="CB132" s="326"/>
      <c r="CC132" s="326"/>
      <c r="CE132" s="26"/>
      <c r="CF132" s="26"/>
      <c r="CG132" s="26"/>
      <c r="CH132" s="26"/>
      <c r="CI132" s="26"/>
      <c r="CJ132" s="26"/>
      <c r="CK132" s="26"/>
      <c r="CL132" s="26"/>
      <c r="CM132" s="26"/>
    </row>
    <row r="133" spans="21:96" ht="6" customHeight="1">
      <c r="U133" s="10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23"/>
      <c r="AM133" s="23"/>
      <c r="AN133" s="23"/>
      <c r="AO133" s="23"/>
      <c r="AP133" s="23"/>
      <c r="AQ133" s="23"/>
      <c r="AR133" s="23"/>
      <c r="AS133" s="23"/>
      <c r="AT133" s="23"/>
      <c r="AV133" s="23"/>
      <c r="AW133" s="25"/>
      <c r="AX133" s="25"/>
      <c r="AY133" s="25"/>
      <c r="AZ133" s="25"/>
      <c r="BA133" s="25"/>
      <c r="BB133" s="25"/>
      <c r="BC133" s="25"/>
      <c r="BD133" s="25"/>
      <c r="BE133" s="23"/>
      <c r="BF133" s="345"/>
      <c r="BG133" s="345"/>
      <c r="BH133" s="345"/>
      <c r="BI133" s="345"/>
      <c r="BJ133" s="345"/>
      <c r="BK133" s="346"/>
      <c r="BL133" s="346"/>
      <c r="BM133" s="346"/>
      <c r="BN133" s="272"/>
      <c r="BO133" s="326"/>
      <c r="BP133" s="326"/>
      <c r="BQ133" s="326"/>
      <c r="BR133" s="326"/>
      <c r="BS133" s="326"/>
      <c r="BT133" s="326"/>
      <c r="BU133" s="326"/>
      <c r="BV133" s="326"/>
      <c r="BW133" s="326"/>
      <c r="BX133" s="326"/>
      <c r="BY133" s="326"/>
      <c r="BZ133" s="326"/>
      <c r="CA133" s="326"/>
      <c r="CB133" s="326"/>
      <c r="CC133" s="326"/>
      <c r="CE133" s="335" t="s">
        <v>1473</v>
      </c>
      <c r="CF133" s="335"/>
      <c r="CG133" s="335"/>
      <c r="CH133" s="335"/>
      <c r="CI133" s="335"/>
      <c r="CJ133" s="335"/>
      <c r="CK133" s="335"/>
      <c r="CL133" s="335"/>
      <c r="CM133" s="335"/>
      <c r="CN133" s="335"/>
      <c r="CO133" s="335"/>
      <c r="CP133" s="335"/>
      <c r="CQ133" s="335"/>
      <c r="CR133" s="335"/>
    </row>
    <row r="134" spans="13:96" ht="6" customHeight="1" thickBot="1">
      <c r="M134" s="22"/>
      <c r="N134" s="22"/>
      <c r="O134" s="22"/>
      <c r="P134" s="22"/>
      <c r="Q134" s="22"/>
      <c r="R134" s="22"/>
      <c r="S134" s="22"/>
      <c r="T134" s="22"/>
      <c r="U134" s="23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23"/>
      <c r="AM134" s="23"/>
      <c r="AN134" s="23"/>
      <c r="AO134" s="23"/>
      <c r="AP134" s="23"/>
      <c r="AQ134" s="23"/>
      <c r="AR134" s="23"/>
      <c r="AS134" s="23"/>
      <c r="AT134" s="23"/>
      <c r="BD134" s="10"/>
      <c r="BE134" s="23"/>
      <c r="BF134" s="10"/>
      <c r="BG134" s="10"/>
      <c r="BH134" s="347" t="s">
        <v>1490</v>
      </c>
      <c r="BI134" s="326"/>
      <c r="BJ134" s="326"/>
      <c r="BK134" s="326"/>
      <c r="BL134" s="326"/>
      <c r="BM134" s="326"/>
      <c r="BN134" s="272"/>
      <c r="BS134" s="10"/>
      <c r="BW134" s="269"/>
      <c r="BX134" s="269"/>
      <c r="BY134" s="269"/>
      <c r="BZ134" s="269"/>
      <c r="CA134" s="269"/>
      <c r="CB134" s="269"/>
      <c r="CC134" s="269"/>
      <c r="CD134" s="269"/>
      <c r="CE134" s="335"/>
      <c r="CF134" s="335"/>
      <c r="CG134" s="335"/>
      <c r="CH134" s="335"/>
      <c r="CI134" s="335"/>
      <c r="CJ134" s="335"/>
      <c r="CK134" s="335"/>
      <c r="CL134" s="335"/>
      <c r="CM134" s="335"/>
      <c r="CN134" s="335"/>
      <c r="CO134" s="335"/>
      <c r="CP134" s="335"/>
      <c r="CQ134" s="335"/>
      <c r="CR134" s="335"/>
    </row>
    <row r="135" spans="13:96" ht="6" customHeight="1">
      <c r="M135" s="22"/>
      <c r="N135" s="22"/>
      <c r="O135" s="22"/>
      <c r="P135" s="22"/>
      <c r="Q135" s="22"/>
      <c r="R135" s="22"/>
      <c r="S135" s="22"/>
      <c r="T135" s="22"/>
      <c r="U135" s="23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23"/>
      <c r="AM135" s="23"/>
      <c r="AN135" s="23"/>
      <c r="AO135" s="23"/>
      <c r="AP135" s="23"/>
      <c r="AQ135" s="23"/>
      <c r="AR135" s="23"/>
      <c r="AS135" s="23"/>
      <c r="AT135" s="23"/>
      <c r="BE135" s="344" t="s">
        <v>25</v>
      </c>
      <c r="BF135" s="344"/>
      <c r="BG135" s="344"/>
      <c r="BH135" s="326"/>
      <c r="BI135" s="326"/>
      <c r="BJ135" s="326"/>
      <c r="BK135" s="326"/>
      <c r="BL135" s="326"/>
      <c r="BM135" s="326"/>
      <c r="BN135" s="272"/>
      <c r="BU135" s="10"/>
      <c r="BV135" s="272"/>
      <c r="BW135" s="400" t="s">
        <v>43</v>
      </c>
      <c r="BX135" s="400"/>
      <c r="BY135" s="400"/>
      <c r="BZ135" s="400"/>
      <c r="CA135" s="400"/>
      <c r="CB135" s="400"/>
      <c r="CC135" s="400"/>
      <c r="CD135" s="400"/>
      <c r="CE135" s="335"/>
      <c r="CF135" s="335"/>
      <c r="CG135" s="335"/>
      <c r="CH135" s="335"/>
      <c r="CI135" s="335"/>
      <c r="CJ135" s="335"/>
      <c r="CK135" s="335"/>
      <c r="CL135" s="335"/>
      <c r="CM135" s="335"/>
      <c r="CN135" s="335"/>
      <c r="CO135" s="335"/>
      <c r="CP135" s="335"/>
      <c r="CQ135" s="335"/>
      <c r="CR135" s="335"/>
    </row>
    <row r="136" spans="13:96" ht="6" customHeight="1" thickBot="1">
      <c r="M136" s="22"/>
      <c r="N136" s="22"/>
      <c r="O136" s="22"/>
      <c r="P136" s="22"/>
      <c r="Q136" s="22"/>
      <c r="R136" s="22"/>
      <c r="S136" s="22"/>
      <c r="T136" s="22"/>
      <c r="U136" s="23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23"/>
      <c r="AM136" s="23"/>
      <c r="AN136" s="23"/>
      <c r="AO136" s="23"/>
      <c r="AP136" s="23"/>
      <c r="AQ136" s="23"/>
      <c r="AR136" s="23"/>
      <c r="AS136" s="23"/>
      <c r="AT136" s="23"/>
      <c r="BE136" s="344"/>
      <c r="BF136" s="344"/>
      <c r="BG136" s="344"/>
      <c r="BH136" s="347" t="s">
        <v>1492</v>
      </c>
      <c r="BI136" s="326"/>
      <c r="BJ136" s="326"/>
      <c r="BK136" s="326"/>
      <c r="BL136" s="326"/>
      <c r="BM136" s="326"/>
      <c r="BN136" s="272"/>
      <c r="BO136" s="30"/>
      <c r="BP136" s="30"/>
      <c r="BQ136" s="30"/>
      <c r="BR136" s="30"/>
      <c r="BS136" s="30"/>
      <c r="BT136" s="10"/>
      <c r="BU136" s="10"/>
      <c r="BV136" s="280"/>
      <c r="BW136" s="400"/>
      <c r="BX136" s="400"/>
      <c r="BY136" s="400"/>
      <c r="BZ136" s="400"/>
      <c r="CA136" s="400"/>
      <c r="CB136" s="400"/>
      <c r="CC136" s="400"/>
      <c r="CD136" s="400"/>
      <c r="CE136" s="335"/>
      <c r="CF136" s="335"/>
      <c r="CG136" s="335"/>
      <c r="CH136" s="335"/>
      <c r="CI136" s="335"/>
      <c r="CJ136" s="335"/>
      <c r="CK136" s="335"/>
      <c r="CL136" s="335"/>
      <c r="CM136" s="335"/>
      <c r="CN136" s="335"/>
      <c r="CO136" s="335"/>
      <c r="CP136" s="335"/>
      <c r="CQ136" s="335"/>
      <c r="CR136" s="335"/>
    </row>
    <row r="137" spans="13:96" ht="6" customHeight="1">
      <c r="M137" s="22"/>
      <c r="N137" s="22"/>
      <c r="O137" s="22"/>
      <c r="P137" s="22"/>
      <c r="Q137" s="22"/>
      <c r="R137" s="22"/>
      <c r="S137" s="22"/>
      <c r="T137" s="22"/>
      <c r="U137" s="23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23"/>
      <c r="AM137" s="23"/>
      <c r="AN137" s="23"/>
      <c r="AO137" s="23"/>
      <c r="AP137" s="23"/>
      <c r="AQ137" s="23"/>
      <c r="AR137" s="23"/>
      <c r="AS137" s="23"/>
      <c r="AT137" s="23"/>
      <c r="BE137" s="344"/>
      <c r="BF137" s="344"/>
      <c r="BG137" s="344"/>
      <c r="BH137" s="326"/>
      <c r="BI137" s="326"/>
      <c r="BJ137" s="326"/>
      <c r="BK137" s="326"/>
      <c r="BL137" s="326"/>
      <c r="BM137" s="326"/>
      <c r="BN137" s="23">
        <f>COUNTIF(BQ139:BV148,"⑥*")</f>
        <v>0</v>
      </c>
      <c r="BO137" s="345">
        <v>5</v>
      </c>
      <c r="BP137" s="345"/>
      <c r="BQ137" s="345"/>
      <c r="BR137" s="345" t="s">
        <v>36</v>
      </c>
      <c r="BS137" s="345"/>
      <c r="BT137" s="348">
        <f>IF(BQ143="","",COUNTIF(BQ139:BV148,"*6"))</f>
        <v>0</v>
      </c>
      <c r="BU137" s="348"/>
      <c r="BV137" s="348"/>
      <c r="BW137" s="401"/>
      <c r="BX137" s="400"/>
      <c r="BY137" s="400"/>
      <c r="BZ137" s="400"/>
      <c r="CA137" s="400"/>
      <c r="CB137" s="400"/>
      <c r="CC137" s="400"/>
      <c r="CD137" s="400"/>
      <c r="CE137" s="325" t="s">
        <v>1474</v>
      </c>
      <c r="CF137" s="325"/>
      <c r="CG137" s="325"/>
      <c r="CH137" s="325"/>
      <c r="CI137" s="325"/>
      <c r="CJ137" s="325"/>
      <c r="CK137" s="325"/>
      <c r="CL137" s="325"/>
      <c r="CM137" s="325"/>
      <c r="CN137" s="325"/>
      <c r="CO137" s="325"/>
      <c r="CP137" s="325"/>
      <c r="CQ137" s="325"/>
      <c r="CR137" s="325"/>
    </row>
    <row r="138" spans="13:96" ht="6" customHeight="1" thickBot="1">
      <c r="M138" s="22"/>
      <c r="N138" s="22"/>
      <c r="O138" s="22"/>
      <c r="P138" s="22"/>
      <c r="Q138" s="22"/>
      <c r="R138" s="22"/>
      <c r="S138" s="22"/>
      <c r="T138" s="22"/>
      <c r="U138" s="23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23"/>
      <c r="AM138" s="23"/>
      <c r="AN138" s="23"/>
      <c r="AO138" s="23"/>
      <c r="AP138" s="23"/>
      <c r="AQ138" s="23"/>
      <c r="AR138" s="23"/>
      <c r="AS138" s="23"/>
      <c r="AT138" s="23"/>
      <c r="BE138" s="344"/>
      <c r="BF138" s="344"/>
      <c r="BG138" s="344"/>
      <c r="BH138" s="392" t="s">
        <v>1489</v>
      </c>
      <c r="BI138" s="326"/>
      <c r="BJ138" s="326"/>
      <c r="BK138" s="326"/>
      <c r="BL138" s="326"/>
      <c r="BM138" s="326"/>
      <c r="BN138" s="23"/>
      <c r="BO138" s="345"/>
      <c r="BP138" s="345"/>
      <c r="BQ138" s="345"/>
      <c r="BR138" s="345"/>
      <c r="BS138" s="345"/>
      <c r="BT138" s="346"/>
      <c r="BU138" s="346"/>
      <c r="BV138" s="346"/>
      <c r="BW138" s="401"/>
      <c r="BX138" s="400"/>
      <c r="BY138" s="400"/>
      <c r="BZ138" s="400"/>
      <c r="CA138" s="400"/>
      <c r="CB138" s="400"/>
      <c r="CC138" s="400"/>
      <c r="CD138" s="400"/>
      <c r="CE138" s="325"/>
      <c r="CF138" s="325"/>
      <c r="CG138" s="325"/>
      <c r="CH138" s="325"/>
      <c r="CI138" s="325"/>
      <c r="CJ138" s="325"/>
      <c r="CK138" s="325"/>
      <c r="CL138" s="325"/>
      <c r="CM138" s="325"/>
      <c r="CN138" s="325"/>
      <c r="CO138" s="325"/>
      <c r="CP138" s="325"/>
      <c r="CQ138" s="325"/>
      <c r="CR138" s="325"/>
    </row>
    <row r="139" spans="13:96" ht="6" customHeight="1">
      <c r="M139" s="22"/>
      <c r="N139" s="22"/>
      <c r="O139" s="22"/>
      <c r="P139" s="22"/>
      <c r="Q139" s="22"/>
      <c r="R139" s="22"/>
      <c r="S139" s="22"/>
      <c r="T139" s="22"/>
      <c r="U139" s="23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23"/>
      <c r="AM139" s="23"/>
      <c r="AN139" s="23"/>
      <c r="AO139" s="23"/>
      <c r="AP139" s="23"/>
      <c r="AQ139" s="23"/>
      <c r="AR139" s="23"/>
      <c r="AS139" s="23"/>
      <c r="AT139" s="23"/>
      <c r="BE139" s="344"/>
      <c r="BF139" s="344"/>
      <c r="BG139" s="344"/>
      <c r="BH139" s="326"/>
      <c r="BI139" s="326"/>
      <c r="BJ139" s="326"/>
      <c r="BK139" s="326"/>
      <c r="BL139" s="326"/>
      <c r="BM139" s="326"/>
      <c r="BN139" s="23"/>
      <c r="BO139" s="10"/>
      <c r="BP139" s="10"/>
      <c r="BQ139" s="342" t="s">
        <v>1487</v>
      </c>
      <c r="BR139" s="311"/>
      <c r="BS139" s="311"/>
      <c r="BT139" s="311"/>
      <c r="BU139" s="311"/>
      <c r="BV139" s="311"/>
      <c r="BW139" s="9"/>
      <c r="BX139" s="9"/>
      <c r="BY139" s="9"/>
      <c r="BZ139" s="9"/>
      <c r="CA139" s="9"/>
      <c r="CB139" s="9"/>
      <c r="CC139" s="9"/>
      <c r="CD139" s="9"/>
      <c r="CE139" s="325"/>
      <c r="CF139" s="325"/>
      <c r="CG139" s="325"/>
      <c r="CH139" s="325"/>
      <c r="CI139" s="325"/>
      <c r="CJ139" s="325"/>
      <c r="CK139" s="325"/>
      <c r="CL139" s="325"/>
      <c r="CM139" s="325"/>
      <c r="CN139" s="325"/>
      <c r="CO139" s="325"/>
      <c r="CP139" s="325"/>
      <c r="CQ139" s="325"/>
      <c r="CR139" s="325"/>
    </row>
    <row r="140" spans="13:96" ht="6" customHeight="1">
      <c r="M140" s="22"/>
      <c r="N140" s="22"/>
      <c r="O140" s="22"/>
      <c r="P140" s="22"/>
      <c r="Q140" s="22"/>
      <c r="R140" s="22"/>
      <c r="S140" s="22"/>
      <c r="T140" s="22"/>
      <c r="U140" s="22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23"/>
      <c r="AM140" s="23"/>
      <c r="AN140" s="23"/>
      <c r="AO140" s="23"/>
      <c r="AP140" s="23"/>
      <c r="AQ140" s="23"/>
      <c r="AR140" s="23"/>
      <c r="AS140" s="23"/>
      <c r="AT140" s="23"/>
      <c r="BE140" s="344"/>
      <c r="BF140" s="344"/>
      <c r="BG140" s="344"/>
      <c r="BH140" s="347" t="s">
        <v>1494</v>
      </c>
      <c r="BI140" s="326"/>
      <c r="BJ140" s="326"/>
      <c r="BK140" s="326"/>
      <c r="BL140" s="326"/>
      <c r="BM140" s="326"/>
      <c r="BN140" s="344" t="s">
        <v>25</v>
      </c>
      <c r="BO140" s="344"/>
      <c r="BP140" s="344"/>
      <c r="BQ140" s="311"/>
      <c r="BR140" s="311"/>
      <c r="BS140" s="311"/>
      <c r="BT140" s="311"/>
      <c r="BU140" s="311"/>
      <c r="BV140" s="311"/>
      <c r="CE140" s="325"/>
      <c r="CF140" s="325"/>
      <c r="CG140" s="325"/>
      <c r="CH140" s="325"/>
      <c r="CI140" s="325"/>
      <c r="CJ140" s="325"/>
      <c r="CK140" s="325"/>
      <c r="CL140" s="325"/>
      <c r="CM140" s="325"/>
      <c r="CN140" s="325"/>
      <c r="CO140" s="325"/>
      <c r="CP140" s="325"/>
      <c r="CQ140" s="325"/>
      <c r="CR140" s="325"/>
    </row>
    <row r="141" spans="13:74" ht="6" customHeight="1">
      <c r="M141" s="22"/>
      <c r="N141" s="22"/>
      <c r="O141" s="22"/>
      <c r="P141" s="22"/>
      <c r="Q141" s="22"/>
      <c r="R141" s="22"/>
      <c r="S141" s="22"/>
      <c r="T141" s="22"/>
      <c r="U141" s="22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23"/>
      <c r="AM141" s="23"/>
      <c r="AN141" s="23"/>
      <c r="AO141" s="23"/>
      <c r="AP141" s="23"/>
      <c r="AQ141" s="23"/>
      <c r="AR141" s="23"/>
      <c r="AS141" s="23"/>
      <c r="AT141" s="23"/>
      <c r="BE141" s="344"/>
      <c r="BF141" s="344"/>
      <c r="BG141" s="344"/>
      <c r="BH141" s="326"/>
      <c r="BI141" s="326"/>
      <c r="BJ141" s="326"/>
      <c r="BK141" s="326"/>
      <c r="BL141" s="326"/>
      <c r="BM141" s="326"/>
      <c r="BN141" s="344"/>
      <c r="BO141" s="344"/>
      <c r="BP141" s="344"/>
      <c r="BQ141" s="342" t="s">
        <v>1494</v>
      </c>
      <c r="BR141" s="311"/>
      <c r="BS141" s="311"/>
      <c r="BT141" s="311"/>
      <c r="BU141" s="311"/>
      <c r="BV141" s="311"/>
    </row>
    <row r="142" spans="22:74" ht="6" customHeight="1"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23"/>
      <c r="AM142" s="23"/>
      <c r="AN142" s="23"/>
      <c r="AO142" s="23"/>
      <c r="AP142" s="23"/>
      <c r="AQ142" s="23"/>
      <c r="AR142" s="23"/>
      <c r="AS142" s="23"/>
      <c r="AT142" s="23"/>
      <c r="BE142" s="344"/>
      <c r="BF142" s="344"/>
      <c r="BG142" s="344"/>
      <c r="BH142" s="347" t="s">
        <v>1493</v>
      </c>
      <c r="BI142" s="326"/>
      <c r="BJ142" s="326"/>
      <c r="BK142" s="326"/>
      <c r="BL142" s="326"/>
      <c r="BM142" s="326"/>
      <c r="BN142" s="344"/>
      <c r="BO142" s="344"/>
      <c r="BP142" s="344"/>
      <c r="BQ142" s="311"/>
      <c r="BR142" s="311"/>
      <c r="BS142" s="311"/>
      <c r="BT142" s="311"/>
      <c r="BU142" s="311"/>
      <c r="BV142" s="311"/>
    </row>
    <row r="143" spans="22:74" ht="6" customHeight="1"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23"/>
      <c r="AM143" s="23"/>
      <c r="AN143" s="23"/>
      <c r="AO143" s="23"/>
      <c r="AP143" s="23"/>
      <c r="AQ143" s="23"/>
      <c r="AR143" s="23"/>
      <c r="AS143" s="23"/>
      <c r="AT143" s="23"/>
      <c r="BE143" s="344"/>
      <c r="BF143" s="344"/>
      <c r="BG143" s="344"/>
      <c r="BH143" s="326"/>
      <c r="BI143" s="326"/>
      <c r="BJ143" s="326"/>
      <c r="BK143" s="326"/>
      <c r="BL143" s="326"/>
      <c r="BM143" s="326"/>
      <c r="BN143" s="344"/>
      <c r="BO143" s="344"/>
      <c r="BP143" s="344"/>
      <c r="BQ143" s="343" t="s">
        <v>1494</v>
      </c>
      <c r="BR143" s="311"/>
      <c r="BS143" s="311"/>
      <c r="BT143" s="311"/>
      <c r="BU143" s="311"/>
      <c r="BV143" s="311"/>
    </row>
    <row r="144" spans="22:74" ht="6" customHeight="1"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S144" s="10"/>
      <c r="BN144" s="344"/>
      <c r="BO144" s="344"/>
      <c r="BP144" s="344"/>
      <c r="BQ144" s="311"/>
      <c r="BR144" s="311"/>
      <c r="BS144" s="311"/>
      <c r="BT144" s="311"/>
      <c r="BU144" s="311"/>
      <c r="BV144" s="311"/>
    </row>
    <row r="145" spans="22:81" ht="6" customHeight="1"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BN145" s="344"/>
      <c r="BO145" s="344"/>
      <c r="BP145" s="344"/>
      <c r="BQ145" s="342" t="s">
        <v>1494</v>
      </c>
      <c r="BR145" s="311"/>
      <c r="BS145" s="311"/>
      <c r="BT145" s="311"/>
      <c r="BU145" s="311"/>
      <c r="BV145" s="311"/>
      <c r="CC145" s="10"/>
    </row>
    <row r="146" spans="22:74" ht="6" customHeight="1"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BN146" s="344"/>
      <c r="BO146" s="344"/>
      <c r="BP146" s="344"/>
      <c r="BQ146" s="311"/>
      <c r="BR146" s="311"/>
      <c r="BS146" s="311"/>
      <c r="BT146" s="311"/>
      <c r="BU146" s="311"/>
      <c r="BV146" s="311"/>
    </row>
    <row r="147" spans="22:74" ht="6" customHeight="1"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BN147" s="344"/>
      <c r="BO147" s="344"/>
      <c r="BP147" s="344"/>
      <c r="BQ147" s="342" t="s">
        <v>1494</v>
      </c>
      <c r="BR147" s="311"/>
      <c r="BS147" s="311"/>
      <c r="BT147" s="311"/>
      <c r="BU147" s="311"/>
      <c r="BV147" s="311"/>
    </row>
    <row r="148" spans="22:74" ht="6" customHeight="1"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BN148" s="344"/>
      <c r="BO148" s="344"/>
      <c r="BP148" s="344"/>
      <c r="BQ148" s="311"/>
      <c r="BR148" s="311"/>
      <c r="BS148" s="311"/>
      <c r="BT148" s="311"/>
      <c r="BU148" s="311"/>
      <c r="BV148" s="311"/>
    </row>
    <row r="149" spans="22:37" ht="6" customHeight="1"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</sheetData>
  <sheetProtection/>
  <mergeCells count="216">
    <mergeCell ref="BO130:CC133"/>
    <mergeCell ref="BT119:CP121"/>
    <mergeCell ref="BZ88:CR91"/>
    <mergeCell ref="AJ12:CU15"/>
    <mergeCell ref="BO63:CG67"/>
    <mergeCell ref="AK16:CE19"/>
    <mergeCell ref="BP108:BT112"/>
    <mergeCell ref="BE106:BO109"/>
    <mergeCell ref="AG35:AQ39"/>
    <mergeCell ref="BW79:BY87"/>
    <mergeCell ref="Z106:AB113"/>
    <mergeCell ref="AC111:AH112"/>
    <mergeCell ref="AC113:AH114"/>
    <mergeCell ref="AI40:AK41"/>
    <mergeCell ref="AC105:AH106"/>
    <mergeCell ref="AC107:AH108"/>
    <mergeCell ref="AA103:AH104"/>
    <mergeCell ref="AA59:AF60"/>
    <mergeCell ref="AA61:AF62"/>
    <mergeCell ref="BV72:CE75"/>
    <mergeCell ref="BW99:CF102"/>
    <mergeCell ref="AG86:AQ89"/>
    <mergeCell ref="BW135:CD138"/>
    <mergeCell ref="CJ106:CZ111"/>
    <mergeCell ref="E1:CU7"/>
    <mergeCell ref="AG20:CE23"/>
    <mergeCell ref="BY37:CD38"/>
    <mergeCell ref="AX48:BE51"/>
    <mergeCell ref="AH43:AJ51"/>
    <mergeCell ref="BQ147:BV148"/>
    <mergeCell ref="BQ139:BV140"/>
    <mergeCell ref="BQ141:BV142"/>
    <mergeCell ref="BQ143:BV144"/>
    <mergeCell ref="AI93:AK101"/>
    <mergeCell ref="AC109:AH110"/>
    <mergeCell ref="AN102:AZ106"/>
    <mergeCell ref="AL92:AQ93"/>
    <mergeCell ref="BQ145:BV146"/>
    <mergeCell ref="BO137:BQ138"/>
    <mergeCell ref="BN93:BP101"/>
    <mergeCell ref="D74:S76"/>
    <mergeCell ref="AA78:AF79"/>
    <mergeCell ref="Y76:AF77"/>
    <mergeCell ref="AR67:AT75"/>
    <mergeCell ref="N88:AB91"/>
    <mergeCell ref="AA86:AF87"/>
    <mergeCell ref="A66:R71"/>
    <mergeCell ref="BF72:BK73"/>
    <mergeCell ref="BC67:BE75"/>
    <mergeCell ref="AA53:AF54"/>
    <mergeCell ref="X54:Z62"/>
    <mergeCell ref="AA55:AF56"/>
    <mergeCell ref="AA57:AF58"/>
    <mergeCell ref="CG101:CI104"/>
    <mergeCell ref="BF66:BK67"/>
    <mergeCell ref="BX76:CE77"/>
    <mergeCell ref="AU74:AZ75"/>
    <mergeCell ref="AQ124:BC125"/>
    <mergeCell ref="AL96:AQ97"/>
    <mergeCell ref="BG110:BI111"/>
    <mergeCell ref="AL98:AQ99"/>
    <mergeCell ref="AL100:AQ101"/>
    <mergeCell ref="AV78:AX86"/>
    <mergeCell ref="BH114:BM115"/>
    <mergeCell ref="BH116:BM117"/>
    <mergeCell ref="BH118:BM119"/>
    <mergeCell ref="BH130:BM131"/>
    <mergeCell ref="BZ113:CE114"/>
    <mergeCell ref="BW106:BY114"/>
    <mergeCell ref="BJ110:BK111"/>
    <mergeCell ref="BZ111:CE112"/>
    <mergeCell ref="BH120:BN121"/>
    <mergeCell ref="BN114:BS115"/>
    <mergeCell ref="CF73:CH77"/>
    <mergeCell ref="BF74:BK75"/>
    <mergeCell ref="CJ80:CY85"/>
    <mergeCell ref="CJ93:CY98"/>
    <mergeCell ref="AU66:AZ67"/>
    <mergeCell ref="CF25:CH28"/>
    <mergeCell ref="BW27:CD28"/>
    <mergeCell ref="BV30:BX38"/>
    <mergeCell ref="BU24:CE26"/>
    <mergeCell ref="BY29:CD30"/>
    <mergeCell ref="D101:S103"/>
    <mergeCell ref="AV44:BG47"/>
    <mergeCell ref="BO42:BT43"/>
    <mergeCell ref="BO44:BT45"/>
    <mergeCell ref="BO46:BT47"/>
    <mergeCell ref="BF68:BK69"/>
    <mergeCell ref="BF70:BK71"/>
    <mergeCell ref="AU68:AZ69"/>
    <mergeCell ref="W72:AF75"/>
    <mergeCell ref="AU72:AZ73"/>
    <mergeCell ref="A93:R98"/>
    <mergeCell ref="X79:Z86"/>
    <mergeCell ref="A41:R46"/>
    <mergeCell ref="A54:R59"/>
    <mergeCell ref="T49:V52"/>
    <mergeCell ref="T74:V77"/>
    <mergeCell ref="AR96:BL101"/>
    <mergeCell ref="BQ92:BV93"/>
    <mergeCell ref="BR90:BS91"/>
    <mergeCell ref="CJ17:CY22"/>
    <mergeCell ref="CJ32:CY38"/>
    <mergeCell ref="CJ55:CY60"/>
    <mergeCell ref="BV39:CJ42"/>
    <mergeCell ref="BY31:CD32"/>
    <mergeCell ref="BY33:CD34"/>
    <mergeCell ref="BY35:CD36"/>
    <mergeCell ref="AR60:BA63"/>
    <mergeCell ref="AA31:AF32"/>
    <mergeCell ref="AY85:BD86"/>
    <mergeCell ref="BZ107:CE108"/>
    <mergeCell ref="BZ109:CE110"/>
    <mergeCell ref="BQ98:BV99"/>
    <mergeCell ref="BT90:BV91"/>
    <mergeCell ref="AO90:AQ91"/>
    <mergeCell ref="BL110:BN111"/>
    <mergeCell ref="AL94:AQ95"/>
    <mergeCell ref="AJ90:AL91"/>
    <mergeCell ref="AM90:AN91"/>
    <mergeCell ref="AA33:AF34"/>
    <mergeCell ref="X30:Z38"/>
    <mergeCell ref="AD39:AF42"/>
    <mergeCell ref="AK42:AP43"/>
    <mergeCell ref="AA37:AF38"/>
    <mergeCell ref="AA29:AF30"/>
    <mergeCell ref="AN40:AP41"/>
    <mergeCell ref="A17:P22"/>
    <mergeCell ref="AA80:AF81"/>
    <mergeCell ref="AA82:AF83"/>
    <mergeCell ref="AA84:AF85"/>
    <mergeCell ref="A49:S51"/>
    <mergeCell ref="AA35:AF36"/>
    <mergeCell ref="T25:V28"/>
    <mergeCell ref="Y51:AF52"/>
    <mergeCell ref="BO90:BQ91"/>
    <mergeCell ref="CK101:CY104"/>
    <mergeCell ref="BZ105:CE106"/>
    <mergeCell ref="I8:AI16"/>
    <mergeCell ref="D25:S27"/>
    <mergeCell ref="Y27:AF28"/>
    <mergeCell ref="A106:R111"/>
    <mergeCell ref="A79:R84"/>
    <mergeCell ref="A30:R35"/>
    <mergeCell ref="AL40:AM41"/>
    <mergeCell ref="AK44:AP45"/>
    <mergeCell ref="AJ120:AY123"/>
    <mergeCell ref="BE122:BF128"/>
    <mergeCell ref="AK46:AP47"/>
    <mergeCell ref="BR40:BT41"/>
    <mergeCell ref="AJ8:CU11"/>
    <mergeCell ref="BQ100:BV101"/>
    <mergeCell ref="BZ78:CE79"/>
    <mergeCell ref="BZ80:CE81"/>
    <mergeCell ref="BZ82:CE83"/>
    <mergeCell ref="BI64:BK65"/>
    <mergeCell ref="BB60:BK63"/>
    <mergeCell ref="AY83:BD84"/>
    <mergeCell ref="BF113:BG119"/>
    <mergeCell ref="AK50:AP51"/>
    <mergeCell ref="BM40:BO41"/>
    <mergeCell ref="BO48:BT49"/>
    <mergeCell ref="BO50:BT51"/>
    <mergeCell ref="AK48:AP49"/>
    <mergeCell ref="BL43:BN51"/>
    <mergeCell ref="AN113:AZ117"/>
    <mergeCell ref="BH112:BM113"/>
    <mergeCell ref="BH124:BM125"/>
    <mergeCell ref="BH126:BM127"/>
    <mergeCell ref="BH128:BM129"/>
    <mergeCell ref="W48:AF50"/>
    <mergeCell ref="BH122:BM123"/>
    <mergeCell ref="AU70:AZ71"/>
    <mergeCell ref="BD64:BF65"/>
    <mergeCell ref="AV64:AW65"/>
    <mergeCell ref="CJ66:CY71"/>
    <mergeCell ref="BY55:CD56"/>
    <mergeCell ref="BX103:CE104"/>
    <mergeCell ref="AN63:AQ65"/>
    <mergeCell ref="BP40:BQ41"/>
    <mergeCell ref="AS64:AU65"/>
    <mergeCell ref="BQ94:BV95"/>
    <mergeCell ref="AX64:AZ65"/>
    <mergeCell ref="BL62:BN65"/>
    <mergeCell ref="BG64:BH65"/>
    <mergeCell ref="BT137:BV138"/>
    <mergeCell ref="BV54:BX62"/>
    <mergeCell ref="BY59:CD60"/>
    <mergeCell ref="BY61:CD62"/>
    <mergeCell ref="BY57:CD58"/>
    <mergeCell ref="BY53:CD54"/>
    <mergeCell ref="BZ84:CE85"/>
    <mergeCell ref="BZ86:CE87"/>
    <mergeCell ref="BQ96:BV97"/>
    <mergeCell ref="BR137:BS138"/>
    <mergeCell ref="BN140:BP148"/>
    <mergeCell ref="BE135:BG143"/>
    <mergeCell ref="BF132:BH133"/>
    <mergeCell ref="BI132:BJ133"/>
    <mergeCell ref="BK132:BM133"/>
    <mergeCell ref="BH142:BM143"/>
    <mergeCell ref="BH134:BM135"/>
    <mergeCell ref="BH136:BM137"/>
    <mergeCell ref="BH138:BM139"/>
    <mergeCell ref="BH140:BM141"/>
    <mergeCell ref="B37:V40"/>
    <mergeCell ref="CE122:CU125"/>
    <mergeCell ref="CE126:CR129"/>
    <mergeCell ref="CE133:CR136"/>
    <mergeCell ref="CE137:CR140"/>
    <mergeCell ref="BL87:BV89"/>
    <mergeCell ref="BL37:BU39"/>
    <mergeCell ref="AY77:BD78"/>
    <mergeCell ref="AY79:BD80"/>
    <mergeCell ref="AY81:BD82"/>
  </mergeCells>
  <printOptions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208"/>
  <sheetViews>
    <sheetView zoomScalePageLayoutView="0" workbookViewId="0" topLeftCell="A16">
      <selection activeCell="C71" sqref="C71:C72"/>
    </sheetView>
  </sheetViews>
  <sheetFormatPr defaultColWidth="8.875" defaultRowHeight="13.5"/>
  <cols>
    <col min="1" max="1" width="0.74609375" style="37" customWidth="1"/>
    <col min="2" max="3" width="6.375" style="37" customWidth="1"/>
    <col min="4" max="15" width="7.625" style="37" customWidth="1"/>
    <col min="16" max="16384" width="8.875" style="37" customWidth="1"/>
  </cols>
  <sheetData>
    <row r="1" spans="2:9" ht="13.5">
      <c r="B1" s="458" t="s">
        <v>1376</v>
      </c>
      <c r="C1" s="458"/>
      <c r="D1" s="458"/>
      <c r="E1" s="458"/>
      <c r="F1" s="458"/>
      <c r="G1" s="458"/>
      <c r="H1" s="458"/>
      <c r="I1" s="458"/>
    </row>
    <row r="2" spans="2:9" ht="13.5">
      <c r="B2" s="458"/>
      <c r="C2" s="458"/>
      <c r="D2" s="458"/>
      <c r="E2" s="458"/>
      <c r="F2" s="458"/>
      <c r="G2" s="458"/>
      <c r="H2" s="458"/>
      <c r="I2" s="458"/>
    </row>
    <row r="3" spans="1:9" ht="13.5">
      <c r="A3" s="38"/>
      <c r="B3" s="416" t="s">
        <v>44</v>
      </c>
      <c r="C3" s="416"/>
      <c r="D3" s="38"/>
      <c r="E3" s="38"/>
      <c r="F3" s="38"/>
      <c r="G3" s="38"/>
      <c r="H3" s="38"/>
      <c r="I3" s="38"/>
    </row>
    <row r="4" spans="1:11" ht="14.25" thickBot="1">
      <c r="A4" s="38"/>
      <c r="B4" s="416"/>
      <c r="C4" s="416"/>
      <c r="D4" s="39"/>
      <c r="E4" s="39"/>
      <c r="F4" s="39"/>
      <c r="G4" s="39"/>
      <c r="H4" s="39"/>
      <c r="I4" s="39"/>
      <c r="J4" s="40"/>
      <c r="K4" s="40"/>
    </row>
    <row r="5" spans="2:15" ht="7.5" customHeight="1">
      <c r="B5" s="455" t="s">
        <v>1367</v>
      </c>
      <c r="C5" s="456" t="s">
        <v>1371</v>
      </c>
      <c r="D5" s="454" t="str">
        <f>IF(B5="","",VLOOKUP(B5,'登録ナンバー'!$A$4:$I$575,8))</f>
        <v>Ｋテニスカレッジ</v>
      </c>
      <c r="E5" s="454"/>
      <c r="F5" s="454" t="s">
        <v>45</v>
      </c>
      <c r="G5" s="41"/>
      <c r="H5" s="41"/>
      <c r="I5" s="41"/>
      <c r="J5" s="41"/>
      <c r="K5" s="42"/>
      <c r="L5" s="41"/>
      <c r="M5" s="41"/>
      <c r="N5" s="41"/>
      <c r="O5" s="43"/>
    </row>
    <row r="6" spans="2:15" ht="7.5" customHeight="1">
      <c r="B6" s="414"/>
      <c r="C6" s="415"/>
      <c r="D6" s="416"/>
      <c r="E6" s="416"/>
      <c r="F6" s="416"/>
      <c r="G6" s="44"/>
      <c r="H6" s="44"/>
      <c r="I6" s="44"/>
      <c r="J6" s="44"/>
      <c r="K6" s="45"/>
      <c r="L6" s="44"/>
      <c r="M6" s="44"/>
      <c r="N6" s="44"/>
      <c r="O6" s="46"/>
    </row>
    <row r="7" spans="2:15" ht="7.5" customHeight="1">
      <c r="B7" s="414" t="s">
        <v>1368</v>
      </c>
      <c r="C7" s="415"/>
      <c r="D7" s="416"/>
      <c r="E7" s="416"/>
      <c r="F7" s="416"/>
      <c r="G7" s="44"/>
      <c r="H7" s="44"/>
      <c r="I7" s="44"/>
      <c r="J7" s="416"/>
      <c r="K7" s="453"/>
      <c r="L7" s="44"/>
      <c r="M7" s="44"/>
      <c r="N7" s="416"/>
      <c r="O7" s="422"/>
    </row>
    <row r="8" spans="2:15" ht="7.5" customHeight="1">
      <c r="B8" s="414"/>
      <c r="C8" s="415"/>
      <c r="D8" s="416"/>
      <c r="E8" s="416"/>
      <c r="F8" s="416"/>
      <c r="G8" s="44"/>
      <c r="H8" s="44"/>
      <c r="I8" s="44"/>
      <c r="J8" s="416"/>
      <c r="K8" s="453"/>
      <c r="L8" s="44"/>
      <c r="M8" s="44"/>
      <c r="N8" s="416"/>
      <c r="O8" s="422"/>
    </row>
    <row r="9" spans="2:15" ht="7.5" customHeight="1">
      <c r="B9" s="414" t="s">
        <v>1369</v>
      </c>
      <c r="C9" s="415"/>
      <c r="D9" s="416" t="str">
        <f>IF(B5="","",VLOOKUP(B5,'登録ナンバー'!$A$3:$I$575,7,0))</f>
        <v>川上悠作</v>
      </c>
      <c r="E9" s="416"/>
      <c r="F9" s="418" t="str">
        <f>IF(B7="","",VLOOKUP(B7,'登録ナンバー'!$A$4:$I$575,7,0))</f>
        <v>川並和之</v>
      </c>
      <c r="G9" s="416"/>
      <c r="H9" s="418" t="str">
        <f>IF(B9="","",VLOOKUP(B9,'登録ナンバー'!$A$4:$I$575,7,0))</f>
        <v>永里裕次</v>
      </c>
      <c r="I9" s="416"/>
      <c r="J9" s="418" t="str">
        <f>IF(B11="","",VLOOKUP(B11,'登録ナンバー'!$A$4:$I$575,7,0))</f>
        <v>山口直彦</v>
      </c>
      <c r="K9" s="420"/>
      <c r="L9" s="416" t="str">
        <f>IF(C5="","",VLOOKUP(C5,'登録ナンバー'!$A$3:$M$654,7,0))</f>
        <v>榎本匡秀</v>
      </c>
      <c r="M9" s="420"/>
      <c r="N9" s="416">
        <f>IF(C7="","",VLOOKUP(C7,'登録ナンバー'!$A$3:$M$654,7,0))</f>
      </c>
      <c r="O9" s="422"/>
    </row>
    <row r="10" spans="2:15" ht="7.5" customHeight="1">
      <c r="B10" s="414"/>
      <c r="C10" s="415"/>
      <c r="D10" s="416"/>
      <c r="E10" s="416"/>
      <c r="F10" s="418"/>
      <c r="G10" s="416"/>
      <c r="H10" s="418"/>
      <c r="I10" s="416"/>
      <c r="J10" s="418"/>
      <c r="K10" s="420"/>
      <c r="L10" s="416"/>
      <c r="M10" s="420"/>
      <c r="N10" s="416"/>
      <c r="O10" s="422"/>
    </row>
    <row r="11" spans="2:15" ht="7.5" customHeight="1">
      <c r="B11" s="414" t="s">
        <v>1370</v>
      </c>
      <c r="C11" s="415"/>
      <c r="D11" s="416"/>
      <c r="E11" s="416"/>
      <c r="F11" s="418"/>
      <c r="G11" s="416"/>
      <c r="H11" s="418"/>
      <c r="I11" s="416"/>
      <c r="J11" s="418"/>
      <c r="K11" s="420"/>
      <c r="L11" s="416"/>
      <c r="M11" s="420"/>
      <c r="N11" s="416"/>
      <c r="O11" s="422"/>
    </row>
    <row r="12" spans="2:15" ht="7.5" customHeight="1" thickBot="1">
      <c r="B12" s="427"/>
      <c r="C12" s="428"/>
      <c r="D12" s="416"/>
      <c r="E12" s="416"/>
      <c r="F12" s="418"/>
      <c r="G12" s="416"/>
      <c r="H12" s="418"/>
      <c r="I12" s="416"/>
      <c r="J12" s="418"/>
      <c r="K12" s="420"/>
      <c r="L12" s="416"/>
      <c r="M12" s="420"/>
      <c r="N12" s="416"/>
      <c r="O12" s="422"/>
    </row>
    <row r="13" spans="2:15" ht="7.5" customHeight="1" thickTop="1">
      <c r="B13" s="429" t="s">
        <v>1372</v>
      </c>
      <c r="C13" s="430"/>
      <c r="D13" s="424" t="str">
        <f>IF(B13="","",VLOOKUP(B13,'登録ナンバー'!$A$4:$I$575,8))</f>
        <v>Ｋテニスカレッジ</v>
      </c>
      <c r="E13" s="424"/>
      <c r="F13" s="424" t="s">
        <v>46</v>
      </c>
      <c r="G13" s="47"/>
      <c r="H13" s="47"/>
      <c r="I13" s="47"/>
      <c r="J13" s="47"/>
      <c r="K13" s="52"/>
      <c r="L13" s="47"/>
      <c r="M13" s="47"/>
      <c r="N13" s="47"/>
      <c r="O13" s="49"/>
    </row>
    <row r="14" spans="2:15" ht="7.5" customHeight="1">
      <c r="B14" s="414"/>
      <c r="C14" s="415"/>
      <c r="D14" s="416"/>
      <c r="E14" s="416"/>
      <c r="F14" s="416"/>
      <c r="G14" s="44"/>
      <c r="H14" s="44"/>
      <c r="I14" s="44"/>
      <c r="J14" s="44"/>
      <c r="K14" s="45"/>
      <c r="L14" s="44"/>
      <c r="M14" s="44"/>
      <c r="N14" s="44"/>
      <c r="O14" s="46"/>
    </row>
    <row r="15" spans="2:15" ht="7.5" customHeight="1">
      <c r="B15" s="414" t="s">
        <v>1373</v>
      </c>
      <c r="C15" s="415"/>
      <c r="D15" s="416"/>
      <c r="E15" s="416"/>
      <c r="F15" s="416"/>
      <c r="G15" s="44"/>
      <c r="H15" s="44"/>
      <c r="I15" s="44"/>
      <c r="J15" s="416"/>
      <c r="K15" s="453"/>
      <c r="L15" s="44"/>
      <c r="M15" s="44"/>
      <c r="N15" s="416"/>
      <c r="O15" s="422"/>
    </row>
    <row r="16" spans="2:15" ht="7.5" customHeight="1">
      <c r="B16" s="414"/>
      <c r="C16" s="415"/>
      <c r="D16" s="416"/>
      <c r="E16" s="416"/>
      <c r="F16" s="416"/>
      <c r="G16" s="44"/>
      <c r="H16" s="44"/>
      <c r="I16" s="44"/>
      <c r="J16" s="416"/>
      <c r="K16" s="453"/>
      <c r="L16" s="44"/>
      <c r="M16" s="44"/>
      <c r="N16" s="416"/>
      <c r="O16" s="422"/>
    </row>
    <row r="17" spans="2:15" ht="7.5" customHeight="1">
      <c r="B17" s="414" t="s">
        <v>1374</v>
      </c>
      <c r="C17" s="415"/>
      <c r="D17" s="416" t="str">
        <f>IF(B13="","",VLOOKUP(B13,'登録ナンバー'!$A$4:$I$575,7,0))</f>
        <v>木村善和</v>
      </c>
      <c r="E17" s="416"/>
      <c r="F17" s="418" t="str">
        <f>IF(B15="","",VLOOKUP(B15,'登録ナンバー'!$A$4:$I$575,7,0))</f>
        <v>藤本雅之</v>
      </c>
      <c r="G17" s="416"/>
      <c r="H17" s="418" t="str">
        <f>IF(B17="","",VLOOKUP(B17,'登録ナンバー'!$A$4:$I$575,7,0))</f>
        <v>小澤藤信</v>
      </c>
      <c r="I17" s="416"/>
      <c r="J17" s="418" t="str">
        <f>IF(B19="","",VLOOKUP(B19,'登録ナンバー'!$A$4:$I$575,7,0))</f>
        <v>疋田之宏</v>
      </c>
      <c r="K17" s="420"/>
      <c r="L17" s="416">
        <f>IF(C13="","",VLOOKUP(C13,'登録ナンバー'!$A$3:$M$654,7,0))</f>
      </c>
      <c r="M17" s="420"/>
      <c r="N17" s="416">
        <f>IF(C15="","",VLOOKUP(C17,'登録ナンバー'!$A$3:$M$654,7,0))</f>
      </c>
      <c r="O17" s="422"/>
    </row>
    <row r="18" spans="2:15" ht="7.5" customHeight="1">
      <c r="B18" s="414"/>
      <c r="C18" s="415"/>
      <c r="D18" s="416"/>
      <c r="E18" s="416"/>
      <c r="F18" s="418"/>
      <c r="G18" s="416"/>
      <c r="H18" s="418"/>
      <c r="I18" s="416"/>
      <c r="J18" s="418"/>
      <c r="K18" s="420"/>
      <c r="L18" s="416"/>
      <c r="M18" s="420"/>
      <c r="N18" s="416"/>
      <c r="O18" s="422"/>
    </row>
    <row r="19" spans="2:15" ht="7.5" customHeight="1">
      <c r="B19" s="414" t="s">
        <v>1375</v>
      </c>
      <c r="C19" s="415"/>
      <c r="D19" s="416"/>
      <c r="E19" s="416"/>
      <c r="F19" s="418"/>
      <c r="G19" s="416"/>
      <c r="H19" s="418"/>
      <c r="I19" s="416"/>
      <c r="J19" s="418"/>
      <c r="K19" s="420"/>
      <c r="L19" s="416"/>
      <c r="M19" s="420"/>
      <c r="N19" s="416"/>
      <c r="O19" s="422"/>
    </row>
    <row r="20" spans="2:15" ht="7.5" customHeight="1" thickBot="1">
      <c r="B20" s="431"/>
      <c r="C20" s="432"/>
      <c r="D20" s="435"/>
      <c r="E20" s="435"/>
      <c r="F20" s="436"/>
      <c r="G20" s="435"/>
      <c r="H20" s="436"/>
      <c r="I20" s="435"/>
      <c r="J20" s="436"/>
      <c r="K20" s="437"/>
      <c r="L20" s="416"/>
      <c r="M20" s="420"/>
      <c r="N20" s="416"/>
      <c r="O20" s="422"/>
    </row>
    <row r="21" spans="2:15" ht="7.5" customHeight="1" thickTop="1">
      <c r="B21" s="441" t="s">
        <v>1389</v>
      </c>
      <c r="C21" s="442" t="s">
        <v>1395</v>
      </c>
      <c r="D21" s="416" t="s">
        <v>1433</v>
      </c>
      <c r="E21" s="416"/>
      <c r="F21" s="416"/>
      <c r="G21" s="44"/>
      <c r="H21" s="44"/>
      <c r="I21" s="44"/>
      <c r="J21" s="44"/>
      <c r="K21" s="50"/>
      <c r="L21" s="44"/>
      <c r="M21" s="50"/>
      <c r="N21" s="44"/>
      <c r="O21" s="46"/>
    </row>
    <row r="22" spans="2:15" ht="7.5" customHeight="1">
      <c r="B22" s="433"/>
      <c r="C22" s="434"/>
      <c r="D22" s="416"/>
      <c r="E22" s="416"/>
      <c r="F22" s="416"/>
      <c r="G22" s="44"/>
      <c r="H22" s="44"/>
      <c r="I22" s="44"/>
      <c r="J22" s="44"/>
      <c r="K22" s="50"/>
      <c r="L22" s="44"/>
      <c r="M22" s="50"/>
      <c r="N22" s="44"/>
      <c r="O22" s="46"/>
    </row>
    <row r="23" spans="2:15" ht="7.5" customHeight="1">
      <c r="B23" s="427" t="s">
        <v>1392</v>
      </c>
      <c r="C23" s="428"/>
      <c r="D23" s="416"/>
      <c r="E23" s="416"/>
      <c r="F23" s="416"/>
      <c r="G23" s="44"/>
      <c r="H23" s="44"/>
      <c r="I23" s="44"/>
      <c r="J23" s="416"/>
      <c r="K23" s="420"/>
      <c r="L23" s="44"/>
      <c r="M23" s="50"/>
      <c r="N23" s="416"/>
      <c r="O23" s="422"/>
    </row>
    <row r="24" spans="2:15" ht="7.5" customHeight="1">
      <c r="B24" s="433"/>
      <c r="C24" s="434"/>
      <c r="D24" s="416"/>
      <c r="E24" s="416"/>
      <c r="F24" s="416"/>
      <c r="G24" s="44"/>
      <c r="H24" s="44"/>
      <c r="I24" s="44"/>
      <c r="J24" s="416"/>
      <c r="K24" s="420"/>
      <c r="L24" s="44"/>
      <c r="M24" s="50"/>
      <c r="N24" s="416"/>
      <c r="O24" s="422"/>
    </row>
    <row r="25" spans="2:15" ht="7.5" customHeight="1">
      <c r="B25" s="427" t="s">
        <v>1393</v>
      </c>
      <c r="C25" s="428"/>
      <c r="D25" s="416" t="str">
        <f>IF(B21="","",VLOOKUP(B21,'登録ナンバー'!$A$4:$I$575,7,0))</f>
        <v>片岡一寿</v>
      </c>
      <c r="E25" s="416"/>
      <c r="F25" s="418" t="str">
        <f>IF(B23="","",VLOOKUP(B23,'登録ナンバー'!$A$4:$I$575,7,0))</f>
        <v>亀井雅嗣</v>
      </c>
      <c r="G25" s="416"/>
      <c r="H25" s="418" t="str">
        <f>IF(B25="","",VLOOKUP(B25,'登録ナンバー'!$A$4:$I$575,7,0))</f>
        <v>竹田圭佑</v>
      </c>
      <c r="I25" s="416"/>
      <c r="J25" s="418" t="str">
        <f>IF(B27="","",VLOOKUP(B27,'登録ナンバー'!$A$4:$I$575,7,0))</f>
        <v>峰　祥靖</v>
      </c>
      <c r="K25" s="420"/>
      <c r="L25" s="416" t="str">
        <f>IF(C21="","",VLOOKUP(C21,'登録ナンバー'!$A$3:$M$654,7,0))</f>
        <v>山本浩之</v>
      </c>
      <c r="M25" s="420"/>
      <c r="N25" s="416">
        <f>IF(C23="","",VLOOKUP(C23,'登録ナンバー'!$A$3:$M$654,7,0))</f>
      </c>
      <c r="O25" s="422"/>
    </row>
    <row r="26" spans="2:15" ht="7.5" customHeight="1">
      <c r="B26" s="433"/>
      <c r="C26" s="434"/>
      <c r="D26" s="416"/>
      <c r="E26" s="416"/>
      <c r="F26" s="418"/>
      <c r="G26" s="416"/>
      <c r="H26" s="418"/>
      <c r="I26" s="416"/>
      <c r="J26" s="418"/>
      <c r="K26" s="420"/>
      <c r="L26" s="416"/>
      <c r="M26" s="420"/>
      <c r="N26" s="416"/>
      <c r="O26" s="422"/>
    </row>
    <row r="27" spans="2:15" ht="7.5" customHeight="1">
      <c r="B27" s="427" t="s">
        <v>1394</v>
      </c>
      <c r="C27" s="428"/>
      <c r="D27" s="416"/>
      <c r="E27" s="416"/>
      <c r="F27" s="418"/>
      <c r="G27" s="416"/>
      <c r="H27" s="418"/>
      <c r="I27" s="416"/>
      <c r="J27" s="418"/>
      <c r="K27" s="420"/>
      <c r="L27" s="416"/>
      <c r="M27" s="420"/>
      <c r="N27" s="416"/>
      <c r="O27" s="422"/>
    </row>
    <row r="28" spans="2:15" ht="7.5" customHeight="1" thickBot="1">
      <c r="B28" s="433"/>
      <c r="C28" s="442"/>
      <c r="D28" s="416"/>
      <c r="E28" s="416"/>
      <c r="F28" s="418"/>
      <c r="G28" s="416"/>
      <c r="H28" s="418"/>
      <c r="I28" s="416"/>
      <c r="J28" s="418"/>
      <c r="K28" s="420"/>
      <c r="L28" s="416"/>
      <c r="M28" s="420"/>
      <c r="N28" s="416"/>
      <c r="O28" s="422"/>
    </row>
    <row r="29" spans="2:14" ht="7.5" customHeight="1" thickTop="1">
      <c r="B29" s="451" t="s">
        <v>1396</v>
      </c>
      <c r="C29" s="452" t="s">
        <v>1401</v>
      </c>
      <c r="D29" s="424" t="str">
        <f>IF(B29="","",VLOOKUP(B29,'登録ナンバー'!$A$4:$I$575,8))</f>
        <v>村田八日市ＴＣ</v>
      </c>
      <c r="E29" s="424"/>
      <c r="F29" s="47"/>
      <c r="G29" s="47"/>
      <c r="H29" s="47"/>
      <c r="I29" s="47"/>
      <c r="J29" s="48"/>
      <c r="K29" s="47"/>
      <c r="L29" s="48"/>
      <c r="M29" s="47"/>
      <c r="N29" s="49"/>
    </row>
    <row r="30" spans="2:14" ht="7.5" customHeight="1">
      <c r="B30" s="446"/>
      <c r="C30" s="450"/>
      <c r="D30" s="416"/>
      <c r="E30" s="416"/>
      <c r="F30" s="44"/>
      <c r="G30" s="44"/>
      <c r="H30" s="44"/>
      <c r="I30" s="44"/>
      <c r="J30" s="50"/>
      <c r="K30" s="44"/>
      <c r="L30" s="50"/>
      <c r="M30" s="44"/>
      <c r="N30" s="46"/>
    </row>
    <row r="31" spans="2:14" ht="7.5" customHeight="1">
      <c r="B31" s="445" t="s">
        <v>1397</v>
      </c>
      <c r="C31" s="447" t="s">
        <v>1403</v>
      </c>
      <c r="D31" s="416"/>
      <c r="E31" s="416"/>
      <c r="F31" s="44"/>
      <c r="G31" s="44"/>
      <c r="H31" s="44"/>
      <c r="I31" s="416"/>
      <c r="J31" s="420"/>
      <c r="K31" s="44"/>
      <c r="L31" s="50"/>
      <c r="M31" s="416"/>
      <c r="N31" s="422"/>
    </row>
    <row r="32" spans="2:14" ht="7.5" customHeight="1">
      <c r="B32" s="446"/>
      <c r="C32" s="450"/>
      <c r="D32" s="416"/>
      <c r="E32" s="416"/>
      <c r="F32" s="44"/>
      <c r="G32" s="44"/>
      <c r="H32" s="44"/>
      <c r="I32" s="416"/>
      <c r="J32" s="420"/>
      <c r="K32" s="44"/>
      <c r="L32" s="50"/>
      <c r="M32" s="416"/>
      <c r="N32" s="422"/>
    </row>
    <row r="33" spans="2:15" ht="7.5" customHeight="1">
      <c r="B33" s="445" t="s">
        <v>1398</v>
      </c>
      <c r="C33" s="447"/>
      <c r="D33" s="416" t="str">
        <f>IF(B29="","",VLOOKUP(B29,'登録ナンバー'!$A$4:$I$575,7,0))</f>
        <v>川上英二</v>
      </c>
      <c r="E33" s="416"/>
      <c r="F33" s="418" t="str">
        <f>IF(B31="","",VLOOKUP(B31,'登録ナンバー'!$A$4:$I$575,7,0))</f>
        <v>岡川謙二</v>
      </c>
      <c r="G33" s="420"/>
      <c r="H33" s="418" t="str">
        <f>IF(B33="","",VLOOKUP(B33,'登録ナンバー'!$A$4:$I$575,7,0))</f>
        <v>杉山邦夫</v>
      </c>
      <c r="I33" s="416"/>
      <c r="J33" s="418" t="str">
        <f>IF(B35="","",VLOOKUP(B35,'登録ナンバー'!$A$4:$I$575,7,0))</f>
        <v>並河康訓</v>
      </c>
      <c r="K33" s="420"/>
      <c r="L33" s="416" t="str">
        <f>IF(C29="","",VLOOKUP(C29,'登録ナンバー'!$A$3:$M$654,7,0))</f>
        <v>森永洋介</v>
      </c>
      <c r="M33" s="420"/>
      <c r="N33" s="416" t="str">
        <f>IF(C31="","",VLOOKUP(C31,'登録ナンバー'!$A$3:$M$654,7,0))</f>
        <v>大塚陽</v>
      </c>
      <c r="O33" s="422"/>
    </row>
    <row r="34" spans="2:15" ht="7.5" customHeight="1">
      <c r="B34" s="446"/>
      <c r="C34" s="450"/>
      <c r="D34" s="416"/>
      <c r="E34" s="416"/>
      <c r="F34" s="418"/>
      <c r="G34" s="420"/>
      <c r="H34" s="418"/>
      <c r="I34" s="416"/>
      <c r="J34" s="418"/>
      <c r="K34" s="420"/>
      <c r="L34" s="416"/>
      <c r="M34" s="420"/>
      <c r="N34" s="416"/>
      <c r="O34" s="422"/>
    </row>
    <row r="35" spans="2:15" ht="7.5" customHeight="1">
      <c r="B35" s="445" t="s">
        <v>1400</v>
      </c>
      <c r="C35" s="447"/>
      <c r="D35" s="416"/>
      <c r="E35" s="416"/>
      <c r="F35" s="418"/>
      <c r="G35" s="420"/>
      <c r="H35" s="418"/>
      <c r="I35" s="416"/>
      <c r="J35" s="418"/>
      <c r="K35" s="420"/>
      <c r="L35" s="416"/>
      <c r="M35" s="420"/>
      <c r="N35" s="416"/>
      <c r="O35" s="422"/>
    </row>
    <row r="36" spans="2:15" ht="7.5" customHeight="1" thickBot="1">
      <c r="B36" s="446"/>
      <c r="C36" s="448"/>
      <c r="D36" s="435"/>
      <c r="E36" s="435"/>
      <c r="F36" s="436"/>
      <c r="G36" s="437"/>
      <c r="H36" s="436"/>
      <c r="I36" s="435"/>
      <c r="J36" s="436"/>
      <c r="K36" s="437"/>
      <c r="L36" s="416"/>
      <c r="M36" s="420"/>
      <c r="N36" s="416"/>
      <c r="O36" s="422"/>
    </row>
    <row r="37" spans="2:15" ht="7.5" customHeight="1" thickTop="1">
      <c r="B37" s="449" t="s">
        <v>1427</v>
      </c>
      <c r="C37" s="442" t="s">
        <v>1431</v>
      </c>
      <c r="D37" s="416" t="s">
        <v>1432</v>
      </c>
      <c r="E37" s="416"/>
      <c r="F37" s="416"/>
      <c r="G37" s="44"/>
      <c r="H37" s="44"/>
      <c r="I37" s="44"/>
      <c r="J37" s="44"/>
      <c r="K37" s="50"/>
      <c r="L37" s="51"/>
      <c r="M37" s="50"/>
      <c r="N37" s="44"/>
      <c r="O37" s="46"/>
    </row>
    <row r="38" spans="2:15" ht="7.5" customHeight="1">
      <c r="B38" s="433"/>
      <c r="C38" s="434"/>
      <c r="D38" s="416"/>
      <c r="E38" s="416"/>
      <c r="F38" s="416"/>
      <c r="G38" s="44"/>
      <c r="H38" s="44"/>
      <c r="I38" s="44"/>
      <c r="J38" s="44"/>
      <c r="K38" s="50"/>
      <c r="L38" s="51"/>
      <c r="M38" s="50"/>
      <c r="N38" s="44"/>
      <c r="O38" s="46"/>
    </row>
    <row r="39" spans="2:15" ht="7.5" customHeight="1">
      <c r="B39" s="427" t="s">
        <v>1428</v>
      </c>
      <c r="C39" s="428"/>
      <c r="D39" s="416"/>
      <c r="E39" s="416"/>
      <c r="F39" s="416"/>
      <c r="G39" s="44"/>
      <c r="H39" s="44"/>
      <c r="I39" s="44"/>
      <c r="J39" s="416"/>
      <c r="K39" s="420"/>
      <c r="L39" s="44"/>
      <c r="M39" s="50"/>
      <c r="N39" s="416"/>
      <c r="O39" s="422"/>
    </row>
    <row r="40" spans="2:15" ht="7.5" customHeight="1">
      <c r="B40" s="433"/>
      <c r="C40" s="434"/>
      <c r="D40" s="416"/>
      <c r="E40" s="416"/>
      <c r="F40" s="416"/>
      <c r="G40" s="44"/>
      <c r="H40" s="44"/>
      <c r="I40" s="44"/>
      <c r="J40" s="416"/>
      <c r="K40" s="420"/>
      <c r="L40" s="44"/>
      <c r="M40" s="50"/>
      <c r="N40" s="416"/>
      <c r="O40" s="422"/>
    </row>
    <row r="41" spans="2:15" ht="7.5" customHeight="1">
      <c r="B41" s="427" t="s">
        <v>1429</v>
      </c>
      <c r="C41" s="428"/>
      <c r="D41" s="416" t="str">
        <f>IF(B37="","",VLOOKUP(B37,'登録ナンバー'!$A$4:$I$575,7,0))</f>
        <v>白井秀幸</v>
      </c>
      <c r="E41" s="416"/>
      <c r="F41" s="418" t="str">
        <f>IF(B39="","",VLOOKUP(B39,'登録ナンバー'!$A$4:$I$575,7,0))</f>
        <v>国村昌生</v>
      </c>
      <c r="G41" s="416"/>
      <c r="H41" s="418" t="str">
        <f>IF(B41="","",VLOOKUP(B41,'登録ナンバー'!$A$4:$I$575,7,0))</f>
        <v>上原悠</v>
      </c>
      <c r="I41" s="416"/>
      <c r="J41" s="418" t="str">
        <f>IF(B43="","",VLOOKUP(B43,'登録ナンバー'!$A$4:$I$575,7,0))</f>
        <v>永友康貴</v>
      </c>
      <c r="K41" s="420"/>
      <c r="L41" s="416" t="str">
        <f>IF(C37="","",VLOOKUP(C37,'登録ナンバー'!$A$3:$M$654,7,0))</f>
        <v>平野和也</v>
      </c>
      <c r="M41" s="420"/>
      <c r="N41" s="416">
        <f>IF(C39="","",VLOOKUP(C39,'登録ナンバー'!$A$3:$M$654,7,0))</f>
      </c>
      <c r="O41" s="422"/>
    </row>
    <row r="42" spans="2:15" ht="7.5" customHeight="1">
      <c r="B42" s="433"/>
      <c r="C42" s="434"/>
      <c r="D42" s="416"/>
      <c r="E42" s="416"/>
      <c r="F42" s="418"/>
      <c r="G42" s="416"/>
      <c r="H42" s="418"/>
      <c r="I42" s="416"/>
      <c r="J42" s="418"/>
      <c r="K42" s="420"/>
      <c r="L42" s="416"/>
      <c r="M42" s="420"/>
      <c r="N42" s="416"/>
      <c r="O42" s="422"/>
    </row>
    <row r="43" spans="2:15" ht="7.5" customHeight="1">
      <c r="B43" s="427" t="s">
        <v>1430</v>
      </c>
      <c r="C43" s="428"/>
      <c r="D43" s="416"/>
      <c r="E43" s="416"/>
      <c r="F43" s="418"/>
      <c r="G43" s="416"/>
      <c r="H43" s="418"/>
      <c r="I43" s="416"/>
      <c r="J43" s="418"/>
      <c r="K43" s="420"/>
      <c r="L43" s="416"/>
      <c r="M43" s="420"/>
      <c r="N43" s="416"/>
      <c r="O43" s="422"/>
    </row>
    <row r="44" spans="2:15" ht="7.5" customHeight="1" thickBot="1">
      <c r="B44" s="433"/>
      <c r="C44" s="442"/>
      <c r="D44" s="416"/>
      <c r="E44" s="416"/>
      <c r="F44" s="418"/>
      <c r="G44" s="416"/>
      <c r="H44" s="418"/>
      <c r="I44" s="416"/>
      <c r="J44" s="418"/>
      <c r="K44" s="420"/>
      <c r="L44" s="416"/>
      <c r="M44" s="420"/>
      <c r="N44" s="416"/>
      <c r="O44" s="422"/>
    </row>
    <row r="45" spans="2:15" ht="7.5" customHeight="1" thickTop="1">
      <c r="B45" s="451" t="s">
        <v>1442</v>
      </c>
      <c r="C45" s="452"/>
      <c r="D45" s="424" t="s">
        <v>1437</v>
      </c>
      <c r="E45" s="424"/>
      <c r="F45" s="424"/>
      <c r="G45" s="47"/>
      <c r="H45" s="47"/>
      <c r="I45" s="47"/>
      <c r="J45" s="47"/>
      <c r="K45" s="48"/>
      <c r="L45" s="47"/>
      <c r="M45" s="48"/>
      <c r="N45" s="47"/>
      <c r="O45" s="49"/>
    </row>
    <row r="46" spans="2:15" ht="7.5" customHeight="1">
      <c r="B46" s="446"/>
      <c r="C46" s="450"/>
      <c r="D46" s="416"/>
      <c r="E46" s="416"/>
      <c r="F46" s="416"/>
      <c r="G46" s="44"/>
      <c r="H46" s="44"/>
      <c r="I46" s="44"/>
      <c r="J46" s="44"/>
      <c r="K46" s="50"/>
      <c r="L46" s="44"/>
      <c r="M46" s="50"/>
      <c r="N46" s="44"/>
      <c r="O46" s="46"/>
    </row>
    <row r="47" spans="2:15" ht="7.5" customHeight="1">
      <c r="B47" s="445" t="s">
        <v>1443</v>
      </c>
      <c r="C47" s="447"/>
      <c r="D47" s="416"/>
      <c r="E47" s="416"/>
      <c r="F47" s="416"/>
      <c r="G47" s="44"/>
      <c r="H47" s="44"/>
      <c r="I47" s="44"/>
      <c r="J47" s="416"/>
      <c r="K47" s="420"/>
      <c r="L47" s="44"/>
      <c r="M47" s="50"/>
      <c r="N47" s="416"/>
      <c r="O47" s="422"/>
    </row>
    <row r="48" spans="2:15" ht="7.5" customHeight="1">
      <c r="B48" s="446"/>
      <c r="C48" s="450"/>
      <c r="D48" s="416"/>
      <c r="E48" s="416"/>
      <c r="F48" s="416"/>
      <c r="G48" s="44"/>
      <c r="H48" s="44"/>
      <c r="I48" s="44"/>
      <c r="J48" s="416"/>
      <c r="K48" s="420"/>
      <c r="L48" s="44"/>
      <c r="M48" s="50"/>
      <c r="N48" s="416"/>
      <c r="O48" s="422"/>
    </row>
    <row r="49" spans="2:15" ht="7.5" customHeight="1">
      <c r="B49" s="445" t="s">
        <v>1444</v>
      </c>
      <c r="C49" s="447"/>
      <c r="D49" s="416" t="str">
        <f>IF(B45="","",VLOOKUP(B45,'登録ナンバー'!$A$4:$I$575,7,0))</f>
        <v>澁谷晃大</v>
      </c>
      <c r="E49" s="416"/>
      <c r="F49" s="418" t="str">
        <f>IF(B47="","",VLOOKUP(B47,'登録ナンバー'!$A$4:$I$575,7,0))</f>
        <v>谷口孟</v>
      </c>
      <c r="G49" s="416"/>
      <c r="H49" s="418" t="str">
        <f>IF(B49="","",VLOOKUP(B49,'登録ナンバー'!$A$4:$I$575,7,0))</f>
        <v>松本遼太郎</v>
      </c>
      <c r="I49" s="416"/>
      <c r="J49" s="418" t="str">
        <f>IF(B51="","",VLOOKUP(B51,'登録ナンバー'!$A$4:$I$575,7,0))</f>
        <v>楠瀬正雄</v>
      </c>
      <c r="K49" s="420"/>
      <c r="L49" s="416">
        <f>IF(C45="","",VLOOKUP(C45,'登録ナンバー'!$A$3:$M$654,7,0))</f>
      </c>
      <c r="M49" s="420"/>
      <c r="N49" s="416">
        <f>IF(C47="","",VLOOKUP(C47,'登録ナンバー'!$A$3:$M$654,7,0))</f>
      </c>
      <c r="O49" s="422"/>
    </row>
    <row r="50" spans="2:15" ht="7.5" customHeight="1">
      <c r="B50" s="446"/>
      <c r="C50" s="450"/>
      <c r="D50" s="416"/>
      <c r="E50" s="416"/>
      <c r="F50" s="418"/>
      <c r="G50" s="416"/>
      <c r="H50" s="418"/>
      <c r="I50" s="416"/>
      <c r="J50" s="418"/>
      <c r="K50" s="420"/>
      <c r="L50" s="416"/>
      <c r="M50" s="420"/>
      <c r="N50" s="416"/>
      <c r="O50" s="422"/>
    </row>
    <row r="51" spans="2:15" ht="7.5" customHeight="1">
      <c r="B51" s="445" t="s">
        <v>1445</v>
      </c>
      <c r="C51" s="447"/>
      <c r="D51" s="416"/>
      <c r="E51" s="416"/>
      <c r="F51" s="418"/>
      <c r="G51" s="416"/>
      <c r="H51" s="418"/>
      <c r="I51" s="416"/>
      <c r="J51" s="418"/>
      <c r="K51" s="420"/>
      <c r="L51" s="416"/>
      <c r="M51" s="420"/>
      <c r="N51" s="416"/>
      <c r="O51" s="422"/>
    </row>
    <row r="52" spans="2:15" ht="7.5" customHeight="1" thickBot="1">
      <c r="B52" s="446"/>
      <c r="C52" s="448"/>
      <c r="D52" s="435"/>
      <c r="E52" s="435"/>
      <c r="F52" s="436"/>
      <c r="G52" s="435"/>
      <c r="H52" s="436"/>
      <c r="I52" s="435"/>
      <c r="J52" s="436"/>
      <c r="K52" s="437"/>
      <c r="L52" s="416"/>
      <c r="M52" s="420"/>
      <c r="N52" s="416"/>
      <c r="O52" s="422"/>
    </row>
    <row r="53" spans="2:15" ht="7.5" customHeight="1" thickTop="1">
      <c r="B53" s="449" t="s">
        <v>1446</v>
      </c>
      <c r="C53" s="442" t="s">
        <v>1450</v>
      </c>
      <c r="D53" s="416" t="str">
        <f>IF(B53="","",VLOOKUP(B53,'登録ナンバー'!$A$4:$I$575,8))</f>
        <v>京セラTC</v>
      </c>
      <c r="E53" s="416"/>
      <c r="F53" s="418" t="s">
        <v>45</v>
      </c>
      <c r="G53" s="416"/>
      <c r="H53" s="418" t="str">
        <f>IF(C57="","",VLOOKUP(C57,'登録ナンバー'!$A$4:$I$575,7,0))</f>
        <v>中尾慶太</v>
      </c>
      <c r="I53" s="416"/>
      <c r="J53" s="44"/>
      <c r="K53" s="50"/>
      <c r="L53" s="44"/>
      <c r="M53" s="50"/>
      <c r="N53" s="44"/>
      <c r="O53" s="46"/>
    </row>
    <row r="54" spans="2:15" ht="7.5" customHeight="1">
      <c r="B54" s="433"/>
      <c r="C54" s="434"/>
      <c r="D54" s="416"/>
      <c r="E54" s="416"/>
      <c r="F54" s="418"/>
      <c r="G54" s="416"/>
      <c r="H54" s="418"/>
      <c r="I54" s="416"/>
      <c r="J54" s="44"/>
      <c r="K54" s="50"/>
      <c r="L54" s="44"/>
      <c r="M54" s="50"/>
      <c r="N54" s="44"/>
      <c r="O54" s="46"/>
    </row>
    <row r="55" spans="2:15" ht="7.5" customHeight="1">
      <c r="B55" s="427" t="s">
        <v>1447</v>
      </c>
      <c r="C55" s="428" t="s">
        <v>1451</v>
      </c>
      <c r="D55" s="416"/>
      <c r="E55" s="416"/>
      <c r="F55" s="418"/>
      <c r="G55" s="416"/>
      <c r="H55" s="418"/>
      <c r="I55" s="416"/>
      <c r="J55" s="416"/>
      <c r="K55" s="420"/>
      <c r="L55" s="44"/>
      <c r="M55" s="50"/>
      <c r="N55" s="416"/>
      <c r="O55" s="422"/>
    </row>
    <row r="56" spans="2:15" ht="7.5" customHeight="1">
      <c r="B56" s="433"/>
      <c r="C56" s="434"/>
      <c r="D56" s="416"/>
      <c r="E56" s="416"/>
      <c r="F56" s="418"/>
      <c r="G56" s="416"/>
      <c r="H56" s="418"/>
      <c r="I56" s="416"/>
      <c r="J56" s="416"/>
      <c r="K56" s="420"/>
      <c r="L56" s="44"/>
      <c r="M56" s="50"/>
      <c r="N56" s="416"/>
      <c r="O56" s="422"/>
    </row>
    <row r="57" spans="2:15" ht="7.5" customHeight="1">
      <c r="B57" s="427" t="s">
        <v>1448</v>
      </c>
      <c r="C57" s="428" t="s">
        <v>1452</v>
      </c>
      <c r="D57" s="416" t="str">
        <f>IF(B53="","",VLOOKUP(B53,'登録ナンバー'!$A$4:$I$575,7,0))</f>
        <v>清水陽介</v>
      </c>
      <c r="E57" s="416"/>
      <c r="F57" s="418" t="str">
        <f>IF(B55="","",VLOOKUP(B55,'登録ナンバー'!$A$4:$I$575,7,0))</f>
        <v>中元寺功貴</v>
      </c>
      <c r="G57" s="416"/>
      <c r="H57" s="418" t="str">
        <f>IF(B57="","",VLOOKUP(B57,'登録ナンバー'!$A$4:$I$575,7,0))</f>
        <v>篠原弘法</v>
      </c>
      <c r="I57" s="416"/>
      <c r="J57" s="418" t="str">
        <f>IF(B59="","",VLOOKUP(B59,'登録ナンバー'!$A$4:$I$575,7,0))</f>
        <v>村西徹</v>
      </c>
      <c r="K57" s="420"/>
      <c r="L57" s="416" t="str">
        <f>IF(C53="","",VLOOKUP(C53,'登録ナンバー'!$A$3:$M$654,7,0))</f>
        <v>西岡庸介</v>
      </c>
      <c r="M57" s="420"/>
      <c r="N57" s="416" t="str">
        <f>IF(C55="","",VLOOKUP(C55,'登録ナンバー'!$A$3:$M$654,7,0))</f>
        <v>石田文彦</v>
      </c>
      <c r="O57" s="422"/>
    </row>
    <row r="58" spans="2:15" ht="7.5" customHeight="1">
      <c r="B58" s="433"/>
      <c r="C58" s="434"/>
      <c r="D58" s="416"/>
      <c r="E58" s="416"/>
      <c r="F58" s="418"/>
      <c r="G58" s="416"/>
      <c r="H58" s="418"/>
      <c r="I58" s="416"/>
      <c r="J58" s="418"/>
      <c r="K58" s="420"/>
      <c r="L58" s="416"/>
      <c r="M58" s="420"/>
      <c r="N58" s="416"/>
      <c r="O58" s="422"/>
    </row>
    <row r="59" spans="2:15" ht="7.5" customHeight="1">
      <c r="B59" s="427" t="s">
        <v>1449</v>
      </c>
      <c r="C59" s="428"/>
      <c r="D59" s="416"/>
      <c r="E59" s="416"/>
      <c r="F59" s="418"/>
      <c r="G59" s="416"/>
      <c r="H59" s="418"/>
      <c r="I59" s="416"/>
      <c r="J59" s="418"/>
      <c r="K59" s="420"/>
      <c r="L59" s="416"/>
      <c r="M59" s="420"/>
      <c r="N59" s="416"/>
      <c r="O59" s="422"/>
    </row>
    <row r="60" spans="2:15" ht="7.5" customHeight="1" thickBot="1">
      <c r="B60" s="441"/>
      <c r="C60" s="442"/>
      <c r="D60" s="416"/>
      <c r="E60" s="416"/>
      <c r="F60" s="418"/>
      <c r="G60" s="416"/>
      <c r="H60" s="418"/>
      <c r="I60" s="416"/>
      <c r="J60" s="418"/>
      <c r="K60" s="420"/>
      <c r="L60" s="416"/>
      <c r="M60" s="420"/>
      <c r="N60" s="416"/>
      <c r="O60" s="422"/>
    </row>
    <row r="61" spans="2:15" ht="7.5" customHeight="1" thickTop="1">
      <c r="B61" s="443" t="s">
        <v>1453</v>
      </c>
      <c r="C61" s="444" t="s">
        <v>1457</v>
      </c>
      <c r="D61" s="424" t="str">
        <f>IF(B61="","",VLOOKUP(B61,'登録ナンバー'!$A$4:$I$575,8))</f>
        <v>京セラTC</v>
      </c>
      <c r="E61" s="424"/>
      <c r="F61" s="424" t="s">
        <v>46</v>
      </c>
      <c r="G61" s="47"/>
      <c r="H61" s="418" t="str">
        <f>IF(C65="","",VLOOKUP(C65,'登録ナンバー'!$A$4:$I$575,7,0))</f>
        <v>牛尾紳之介</v>
      </c>
      <c r="I61" s="416"/>
      <c r="J61" s="47"/>
      <c r="K61" s="48"/>
      <c r="L61" s="47"/>
      <c r="M61" s="48"/>
      <c r="N61" s="47"/>
      <c r="O61" s="49"/>
    </row>
    <row r="62" spans="2:15" ht="7.5" customHeight="1">
      <c r="B62" s="438"/>
      <c r="C62" s="439"/>
      <c r="D62" s="416"/>
      <c r="E62" s="416"/>
      <c r="F62" s="416"/>
      <c r="G62" s="44"/>
      <c r="H62" s="418"/>
      <c r="I62" s="416"/>
      <c r="J62" s="44"/>
      <c r="K62" s="50"/>
      <c r="L62" s="44"/>
      <c r="M62" s="50"/>
      <c r="N62" s="44"/>
      <c r="O62" s="46"/>
    </row>
    <row r="63" spans="2:15" ht="7.5" customHeight="1">
      <c r="B63" s="438" t="s">
        <v>1454</v>
      </c>
      <c r="C63" s="439" t="s">
        <v>1454</v>
      </c>
      <c r="D63" s="416"/>
      <c r="E63" s="416"/>
      <c r="F63" s="416"/>
      <c r="G63" s="44"/>
      <c r="H63" s="418"/>
      <c r="I63" s="416"/>
      <c r="J63" s="416"/>
      <c r="K63" s="420"/>
      <c r="L63" s="44"/>
      <c r="M63" s="50"/>
      <c r="N63" s="416"/>
      <c r="O63" s="422"/>
    </row>
    <row r="64" spans="2:15" ht="7.5" customHeight="1" thickBot="1">
      <c r="B64" s="438"/>
      <c r="C64" s="440"/>
      <c r="D64" s="416"/>
      <c r="E64" s="416"/>
      <c r="F64" s="416"/>
      <c r="G64" s="44"/>
      <c r="H64" s="418"/>
      <c r="I64" s="416"/>
      <c r="J64" s="416"/>
      <c r="K64" s="420"/>
      <c r="L64" s="44"/>
      <c r="M64" s="50"/>
      <c r="N64" s="416"/>
      <c r="O64" s="422"/>
    </row>
    <row r="65" spans="2:15" ht="7.5" customHeight="1" thickTop="1">
      <c r="B65" s="414" t="s">
        <v>1455</v>
      </c>
      <c r="C65" s="434" t="s">
        <v>1458</v>
      </c>
      <c r="D65" s="416" t="str">
        <f>IF(B61="","",VLOOKUP(B61,'登録ナンバー'!$A$4:$I$575,7,0))</f>
        <v>赤木拓</v>
      </c>
      <c r="E65" s="416"/>
      <c r="F65" s="418" t="str">
        <f>IF(B63="","",VLOOKUP(B63,'登録ナンバー'!$A$4:$I$575,7,0))</f>
        <v>一色翼</v>
      </c>
      <c r="G65" s="416"/>
      <c r="H65" s="418" t="str">
        <f>IF(B65="","",VLOOKUP(B65,'登録ナンバー'!$A$4:$I$575,7,0))</f>
        <v>櫻井貴哉</v>
      </c>
      <c r="I65" s="416"/>
      <c r="J65" s="418" t="str">
        <f>IF(B67="","",VLOOKUP(B67,'登録ナンバー'!$A$4:$I$575,7,0))</f>
        <v>曽我卓矢</v>
      </c>
      <c r="K65" s="420"/>
      <c r="L65" s="416" t="str">
        <f>IF(C61="","",VLOOKUP(C61,'登録ナンバー'!$A$3:$M$654,7,0))</f>
        <v>太田圭亮</v>
      </c>
      <c r="M65" s="420"/>
      <c r="N65" s="416" t="str">
        <f>IF(C63="","",VLOOKUP(C63,'登録ナンバー'!$A$3:$M$654,7,0))</f>
        <v>一色翼</v>
      </c>
      <c r="O65" s="422"/>
    </row>
    <row r="66" spans="2:15" ht="7.5" customHeight="1">
      <c r="B66" s="414"/>
      <c r="C66" s="415"/>
      <c r="D66" s="416"/>
      <c r="E66" s="416"/>
      <c r="F66" s="418"/>
      <c r="G66" s="416"/>
      <c r="H66" s="418"/>
      <c r="I66" s="416"/>
      <c r="J66" s="418"/>
      <c r="K66" s="420"/>
      <c r="L66" s="416"/>
      <c r="M66" s="420"/>
      <c r="N66" s="416"/>
      <c r="O66" s="422"/>
    </row>
    <row r="67" spans="2:15" ht="7.5" customHeight="1">
      <c r="B67" s="414" t="s">
        <v>1456</v>
      </c>
      <c r="C67" s="415"/>
      <c r="D67" s="416"/>
      <c r="E67" s="416"/>
      <c r="F67" s="418"/>
      <c r="G67" s="416"/>
      <c r="H67" s="418"/>
      <c r="I67" s="416"/>
      <c r="J67" s="418"/>
      <c r="K67" s="420"/>
      <c r="L67" s="416"/>
      <c r="M67" s="420"/>
      <c r="N67" s="416"/>
      <c r="O67" s="422"/>
    </row>
    <row r="68" spans="2:15" ht="7.5" customHeight="1" thickBot="1">
      <c r="B68" s="431"/>
      <c r="C68" s="432"/>
      <c r="D68" s="435"/>
      <c r="E68" s="435"/>
      <c r="F68" s="436"/>
      <c r="G68" s="435"/>
      <c r="H68" s="436"/>
      <c r="I68" s="435"/>
      <c r="J68" s="436"/>
      <c r="K68" s="437"/>
      <c r="L68" s="416"/>
      <c r="M68" s="420"/>
      <c r="N68" s="416"/>
      <c r="O68" s="422"/>
    </row>
    <row r="69" spans="2:15" ht="7.5" customHeight="1" thickTop="1">
      <c r="B69" s="433" t="s">
        <v>1459</v>
      </c>
      <c r="C69" s="434" t="s">
        <v>1463</v>
      </c>
      <c r="D69" s="416" t="str">
        <f>IF(B69="","",VLOOKUP(B69,'登録ナンバー'!$A$4:$I$575,8))</f>
        <v>東近江グリフィンズ</v>
      </c>
      <c r="E69" s="416"/>
      <c r="F69" s="416"/>
      <c r="G69" s="44"/>
      <c r="H69" s="44"/>
      <c r="I69" s="44"/>
      <c r="J69" s="44"/>
      <c r="K69" s="50"/>
      <c r="L69" s="44"/>
      <c r="M69" s="50"/>
      <c r="N69" s="44"/>
      <c r="O69" s="46"/>
    </row>
    <row r="70" spans="2:15" ht="7.5" customHeight="1">
      <c r="B70" s="414"/>
      <c r="C70" s="415"/>
      <c r="D70" s="416"/>
      <c r="E70" s="416"/>
      <c r="F70" s="416"/>
      <c r="G70" s="44"/>
      <c r="H70" s="44"/>
      <c r="I70" s="44"/>
      <c r="J70" s="44"/>
      <c r="K70" s="50"/>
      <c r="L70" s="44"/>
      <c r="M70" s="50"/>
      <c r="N70" s="44"/>
      <c r="O70" s="46"/>
    </row>
    <row r="71" spans="2:15" ht="7.5" customHeight="1">
      <c r="B71" s="414" t="s">
        <v>1460</v>
      </c>
      <c r="C71" s="415"/>
      <c r="D71" s="416"/>
      <c r="E71" s="416"/>
      <c r="F71" s="416"/>
      <c r="G71" s="44"/>
      <c r="H71" s="44"/>
      <c r="I71" s="44"/>
      <c r="J71" s="416"/>
      <c r="K71" s="420"/>
      <c r="L71" s="44"/>
      <c r="M71" s="50"/>
      <c r="N71" s="416"/>
      <c r="O71" s="422"/>
    </row>
    <row r="72" spans="2:15" ht="7.5" customHeight="1">
      <c r="B72" s="414"/>
      <c r="C72" s="415"/>
      <c r="D72" s="416"/>
      <c r="E72" s="416"/>
      <c r="F72" s="416"/>
      <c r="G72" s="44"/>
      <c r="H72" s="44"/>
      <c r="I72" s="44"/>
      <c r="J72" s="416"/>
      <c r="K72" s="420"/>
      <c r="L72" s="44"/>
      <c r="M72" s="50"/>
      <c r="N72" s="416"/>
      <c r="O72" s="422"/>
    </row>
    <row r="73" spans="2:15" ht="7.5" customHeight="1">
      <c r="B73" s="414" t="s">
        <v>1461</v>
      </c>
      <c r="C73" s="415"/>
      <c r="D73" s="416" t="str">
        <f>IF(B69="","",VLOOKUP(B69,'登録ナンバー'!$A$4:$I$575,7,0))</f>
        <v>鍵谷浩太</v>
      </c>
      <c r="E73" s="416"/>
      <c r="F73" s="418" t="str">
        <f>IF(B71="","",VLOOKUP(B71,'登録ナンバー'!$A$4:$I$575,7,0))</f>
        <v>久保侑暉</v>
      </c>
      <c r="G73" s="416"/>
      <c r="H73" s="418" t="str">
        <f>IF(B73="","",VLOOKUP(B73,'登録ナンバー'!$A$4:$I$575,7,0))</f>
        <v>山本将義</v>
      </c>
      <c r="I73" s="416"/>
      <c r="J73" s="418" t="str">
        <f>IF(B75="","",VLOOKUP(B75,'登録ナンバー'!$A$4:$I$575,7,0))</f>
        <v>漆原大介</v>
      </c>
      <c r="K73" s="420"/>
      <c r="L73" s="416" t="str">
        <f>IF(C69="","",VLOOKUP(C69,'登録ナンバー'!$A$3:$M$654,7,0))</f>
        <v>井ノ口幹也</v>
      </c>
      <c r="M73" s="420"/>
      <c r="N73" s="416">
        <f>IF(C71="","",VLOOKUP(C71,'登録ナンバー'!$A$3:$M$654,7,0))</f>
      </c>
      <c r="O73" s="422"/>
    </row>
    <row r="74" spans="2:15" ht="7.5" customHeight="1">
      <c r="B74" s="414"/>
      <c r="C74" s="415"/>
      <c r="D74" s="416"/>
      <c r="E74" s="416"/>
      <c r="F74" s="418"/>
      <c r="G74" s="416"/>
      <c r="H74" s="418"/>
      <c r="I74" s="416"/>
      <c r="J74" s="418"/>
      <c r="K74" s="420"/>
      <c r="L74" s="416"/>
      <c r="M74" s="420"/>
      <c r="N74" s="416"/>
      <c r="O74" s="422"/>
    </row>
    <row r="75" spans="2:15" ht="7.5" customHeight="1">
      <c r="B75" s="414" t="s">
        <v>1462</v>
      </c>
      <c r="C75" s="415"/>
      <c r="D75" s="416"/>
      <c r="E75" s="416"/>
      <c r="F75" s="418"/>
      <c r="G75" s="416"/>
      <c r="H75" s="418"/>
      <c r="I75" s="416"/>
      <c r="J75" s="418"/>
      <c r="K75" s="420"/>
      <c r="L75" s="416"/>
      <c r="M75" s="420"/>
      <c r="N75" s="416"/>
      <c r="O75" s="422"/>
    </row>
    <row r="76" spans="2:15" ht="7.5" customHeight="1" thickBot="1">
      <c r="B76" s="427"/>
      <c r="C76" s="428"/>
      <c r="D76" s="416"/>
      <c r="E76" s="416"/>
      <c r="F76" s="418"/>
      <c r="G76" s="416"/>
      <c r="H76" s="418"/>
      <c r="I76" s="416"/>
      <c r="J76" s="418"/>
      <c r="K76" s="420"/>
      <c r="L76" s="416"/>
      <c r="M76" s="420"/>
      <c r="N76" s="416"/>
      <c r="O76" s="422"/>
    </row>
    <row r="77" spans="2:15" ht="7.5" customHeight="1" thickTop="1">
      <c r="B77" s="429"/>
      <c r="C77" s="430"/>
      <c r="D77" s="424">
        <f>IF(B77="","",VLOOKUP(B77,'登録ナンバー'!$A$4:$I$575,8))</f>
      </c>
      <c r="E77" s="424"/>
      <c r="F77" s="424"/>
      <c r="G77" s="47"/>
      <c r="H77" s="47"/>
      <c r="I77" s="47"/>
      <c r="J77" s="47"/>
      <c r="K77" s="48"/>
      <c r="L77" s="47"/>
      <c r="M77" s="48"/>
      <c r="N77" s="47"/>
      <c r="O77" s="49"/>
    </row>
    <row r="78" spans="2:15" ht="7.5" customHeight="1">
      <c r="B78" s="414"/>
      <c r="C78" s="415"/>
      <c r="D78" s="416"/>
      <c r="E78" s="416"/>
      <c r="F78" s="416"/>
      <c r="G78" s="44"/>
      <c r="H78" s="44"/>
      <c r="I78" s="44"/>
      <c r="J78" s="44"/>
      <c r="K78" s="50"/>
      <c r="L78" s="44"/>
      <c r="M78" s="50"/>
      <c r="N78" s="44"/>
      <c r="O78" s="46"/>
    </row>
    <row r="79" spans="2:15" ht="7.5" customHeight="1">
      <c r="B79" s="414"/>
      <c r="C79" s="415"/>
      <c r="D79" s="416"/>
      <c r="E79" s="416"/>
      <c r="F79" s="416"/>
      <c r="G79" s="44"/>
      <c r="H79" s="44"/>
      <c r="I79" s="44"/>
      <c r="J79" s="416"/>
      <c r="K79" s="420"/>
      <c r="L79" s="44"/>
      <c r="M79" s="50"/>
      <c r="N79" s="416"/>
      <c r="O79" s="422"/>
    </row>
    <row r="80" spans="2:15" ht="7.5" customHeight="1">
      <c r="B80" s="414"/>
      <c r="C80" s="415"/>
      <c r="D80" s="416"/>
      <c r="E80" s="416"/>
      <c r="F80" s="416"/>
      <c r="G80" s="44"/>
      <c r="H80" s="44"/>
      <c r="I80" s="44"/>
      <c r="J80" s="416"/>
      <c r="K80" s="420"/>
      <c r="L80" s="44"/>
      <c r="M80" s="50"/>
      <c r="N80" s="416"/>
      <c r="O80" s="422"/>
    </row>
    <row r="81" spans="2:15" ht="7.5" customHeight="1">
      <c r="B81" s="414"/>
      <c r="C81" s="415"/>
      <c r="D81" s="416">
        <f>IF(B77="","",VLOOKUP(B77,'登録ナンバー'!$A$4:$I$575,7,0))</f>
      </c>
      <c r="E81" s="416"/>
      <c r="F81" s="418">
        <f>IF(B79="","",VLOOKUP(B79,'登録ナンバー'!$A$4:$I$575,7,0))</f>
      </c>
      <c r="G81" s="416"/>
      <c r="H81" s="418">
        <f>IF(B81="","",VLOOKUP(B81,'登録ナンバー'!$A$4:$I$575,7,0))</f>
      </c>
      <c r="I81" s="416"/>
      <c r="J81" s="418">
        <f>IF(B83="","",VLOOKUP(B83,'登録ナンバー'!$A$4:$I$575,7,0))</f>
      </c>
      <c r="K81" s="420"/>
      <c r="L81" s="416">
        <f>IF(C77="","",VLOOKUP(C77,'登録ナンバー'!$A$3:$M$654,7,0))</f>
      </c>
      <c r="M81" s="420"/>
      <c r="N81" s="416">
        <f>IF(C79="","",VLOOKUP(C79,'登録ナンバー'!$A$3:$M$654,7,0))</f>
      </c>
      <c r="O81" s="422"/>
    </row>
    <row r="82" spans="2:15" ht="7.5" customHeight="1">
      <c r="B82" s="414"/>
      <c r="C82" s="415"/>
      <c r="D82" s="416"/>
      <c r="E82" s="416"/>
      <c r="F82" s="418"/>
      <c r="G82" s="416"/>
      <c r="H82" s="418"/>
      <c r="I82" s="416"/>
      <c r="J82" s="418"/>
      <c r="K82" s="420"/>
      <c r="L82" s="416"/>
      <c r="M82" s="420"/>
      <c r="N82" s="416"/>
      <c r="O82" s="422"/>
    </row>
    <row r="83" spans="2:15" ht="7.5" customHeight="1">
      <c r="B83" s="414"/>
      <c r="C83" s="415"/>
      <c r="D83" s="416"/>
      <c r="E83" s="416"/>
      <c r="F83" s="418"/>
      <c r="G83" s="416"/>
      <c r="H83" s="418"/>
      <c r="I83" s="416"/>
      <c r="J83" s="418"/>
      <c r="K83" s="420"/>
      <c r="L83" s="416"/>
      <c r="M83" s="420"/>
      <c r="N83" s="416"/>
      <c r="O83" s="422"/>
    </row>
    <row r="84" spans="2:15" ht="7.5" customHeight="1" thickBot="1">
      <c r="B84" s="431"/>
      <c r="C84" s="432"/>
      <c r="D84" s="435"/>
      <c r="E84" s="435"/>
      <c r="F84" s="436"/>
      <c r="G84" s="435"/>
      <c r="H84" s="436"/>
      <c r="I84" s="435"/>
      <c r="J84" s="436"/>
      <c r="K84" s="437"/>
      <c r="L84" s="416"/>
      <c r="M84" s="420"/>
      <c r="N84" s="416"/>
      <c r="O84" s="422"/>
    </row>
    <row r="85" spans="2:15" ht="7.5" customHeight="1" thickTop="1">
      <c r="B85" s="433"/>
      <c r="C85" s="434"/>
      <c r="D85" s="416">
        <f>IF(B85="","",VLOOKUP(B85,'登録ナンバー'!$A$3:$I$575,8))</f>
      </c>
      <c r="E85" s="416"/>
      <c r="F85" s="416"/>
      <c r="G85" s="44"/>
      <c r="H85" s="44"/>
      <c r="I85" s="44"/>
      <c r="J85" s="44"/>
      <c r="K85" s="50"/>
      <c r="L85" s="44"/>
      <c r="M85" s="50"/>
      <c r="N85" s="44"/>
      <c r="O85" s="46"/>
    </row>
    <row r="86" spans="2:15" ht="7.5" customHeight="1">
      <c r="B86" s="414"/>
      <c r="C86" s="415"/>
      <c r="D86" s="416"/>
      <c r="E86" s="416"/>
      <c r="F86" s="416"/>
      <c r="G86" s="44"/>
      <c r="H86" s="44"/>
      <c r="I86" s="44"/>
      <c r="J86" s="44"/>
      <c r="K86" s="50"/>
      <c r="L86" s="44"/>
      <c r="M86" s="50"/>
      <c r="N86" s="44"/>
      <c r="O86" s="46"/>
    </row>
    <row r="87" spans="2:15" ht="7.5" customHeight="1">
      <c r="B87" s="414"/>
      <c r="C87" s="415"/>
      <c r="D87" s="416"/>
      <c r="E87" s="416"/>
      <c r="F87" s="416"/>
      <c r="G87" s="44"/>
      <c r="H87" s="44"/>
      <c r="I87" s="44"/>
      <c r="J87" s="416"/>
      <c r="K87" s="420"/>
      <c r="L87" s="44"/>
      <c r="M87" s="50"/>
      <c r="N87" s="416"/>
      <c r="O87" s="422"/>
    </row>
    <row r="88" spans="2:15" ht="7.5" customHeight="1">
      <c r="B88" s="414"/>
      <c r="C88" s="415"/>
      <c r="D88" s="416"/>
      <c r="E88" s="416"/>
      <c r="F88" s="416"/>
      <c r="G88" s="44"/>
      <c r="H88" s="44"/>
      <c r="I88" s="44"/>
      <c r="J88" s="416"/>
      <c r="K88" s="420"/>
      <c r="L88" s="44"/>
      <c r="M88" s="50"/>
      <c r="N88" s="416"/>
      <c r="O88" s="422"/>
    </row>
    <row r="89" spans="2:15" ht="7.5" customHeight="1">
      <c r="B89" s="414"/>
      <c r="C89" s="415"/>
      <c r="D89" s="416">
        <f>IF(B85="","",VLOOKUP(B85,'登録ナンバー'!$A$3:$I$575,7,0))</f>
      </c>
      <c r="E89" s="416"/>
      <c r="F89" s="418">
        <f>IF(B87="","",VLOOKUP(B87,'登録ナンバー'!$A$4:$I$575,7,0))</f>
      </c>
      <c r="G89" s="416"/>
      <c r="H89" s="418">
        <f>IF(B89="","",VLOOKUP(B89,'登録ナンバー'!$A$4:$I$575,7,0))</f>
      </c>
      <c r="I89" s="416"/>
      <c r="J89" s="418">
        <f>IF(B91="","",VLOOKUP(B91,'登録ナンバー'!$A$4:$I$575,7,0))</f>
      </c>
      <c r="K89" s="420"/>
      <c r="L89" s="416">
        <f>IF(C85="","",VLOOKUP(C85,'登録ナンバー'!$A$3:$M$654,7,0))</f>
      </c>
      <c r="M89" s="420"/>
      <c r="N89" s="416">
        <f>IF(C87="","",VLOOKUP(C87,'登録ナンバー'!$A$3:$M$654,7,0))</f>
      </c>
      <c r="O89" s="422"/>
    </row>
    <row r="90" spans="2:15" ht="7.5" customHeight="1">
      <c r="B90" s="414"/>
      <c r="C90" s="415"/>
      <c r="D90" s="416"/>
      <c r="E90" s="416"/>
      <c r="F90" s="418"/>
      <c r="G90" s="416"/>
      <c r="H90" s="418"/>
      <c r="I90" s="416"/>
      <c r="J90" s="418"/>
      <c r="K90" s="420"/>
      <c r="L90" s="416"/>
      <c r="M90" s="420"/>
      <c r="N90" s="416"/>
      <c r="O90" s="422"/>
    </row>
    <row r="91" spans="2:15" ht="7.5" customHeight="1">
      <c r="B91" s="414"/>
      <c r="C91" s="415"/>
      <c r="D91" s="416"/>
      <c r="E91" s="416"/>
      <c r="F91" s="418"/>
      <c r="G91" s="416"/>
      <c r="H91" s="418"/>
      <c r="I91" s="416"/>
      <c r="J91" s="418"/>
      <c r="K91" s="420"/>
      <c r="L91" s="416"/>
      <c r="M91" s="420"/>
      <c r="N91" s="416"/>
      <c r="O91" s="422"/>
    </row>
    <row r="92" spans="2:15" ht="7.5" customHeight="1" thickBot="1">
      <c r="B92" s="427"/>
      <c r="C92" s="428"/>
      <c r="D92" s="416"/>
      <c r="E92" s="416"/>
      <c r="F92" s="418"/>
      <c r="G92" s="416"/>
      <c r="H92" s="418"/>
      <c r="I92" s="416"/>
      <c r="J92" s="418"/>
      <c r="K92" s="420"/>
      <c r="L92" s="416"/>
      <c r="M92" s="420"/>
      <c r="N92" s="416"/>
      <c r="O92" s="422"/>
    </row>
    <row r="93" spans="2:15" ht="7.5" customHeight="1" thickTop="1">
      <c r="B93" s="429"/>
      <c r="C93" s="430"/>
      <c r="D93" s="424">
        <f>IF(B93="","",VLOOKUP(B93,'登録ナンバー'!$A$4:$I$575,8))</f>
      </c>
      <c r="E93" s="424"/>
      <c r="F93" s="424"/>
      <c r="G93" s="47"/>
      <c r="H93" s="47"/>
      <c r="I93" s="47"/>
      <c r="J93" s="47"/>
      <c r="K93" s="48"/>
      <c r="L93" s="47"/>
      <c r="M93" s="48"/>
      <c r="N93" s="47"/>
      <c r="O93" s="49"/>
    </row>
    <row r="94" spans="2:15" ht="7.5" customHeight="1">
      <c r="B94" s="414"/>
      <c r="C94" s="415"/>
      <c r="D94" s="416"/>
      <c r="E94" s="416"/>
      <c r="F94" s="416"/>
      <c r="G94" s="44"/>
      <c r="H94" s="44"/>
      <c r="I94" s="44"/>
      <c r="J94" s="44"/>
      <c r="K94" s="50"/>
      <c r="L94" s="44"/>
      <c r="M94" s="50"/>
      <c r="N94" s="44"/>
      <c r="O94" s="46"/>
    </row>
    <row r="95" spans="2:15" ht="7.5" customHeight="1">
      <c r="B95" s="414"/>
      <c r="C95" s="415"/>
      <c r="D95" s="416"/>
      <c r="E95" s="416"/>
      <c r="F95" s="416"/>
      <c r="G95" s="44"/>
      <c r="H95" s="44"/>
      <c r="I95" s="44"/>
      <c r="J95" s="416"/>
      <c r="K95" s="420"/>
      <c r="L95" s="44"/>
      <c r="M95" s="50"/>
      <c r="N95" s="416"/>
      <c r="O95" s="422"/>
    </row>
    <row r="96" spans="2:15" ht="7.5" customHeight="1">
      <c r="B96" s="414"/>
      <c r="C96" s="415"/>
      <c r="D96" s="416"/>
      <c r="E96" s="416"/>
      <c r="F96" s="416"/>
      <c r="G96" s="44"/>
      <c r="H96" s="44"/>
      <c r="I96" s="44"/>
      <c r="J96" s="416"/>
      <c r="K96" s="420"/>
      <c r="L96" s="44"/>
      <c r="M96" s="50"/>
      <c r="N96" s="416"/>
      <c r="O96" s="422"/>
    </row>
    <row r="97" spans="2:15" ht="7.5" customHeight="1">
      <c r="B97" s="414"/>
      <c r="C97" s="415"/>
      <c r="D97" s="416">
        <f>IF(B93="","",VLOOKUP(B93,'登録ナンバー'!$A$4:$I$575,7,0))</f>
      </c>
      <c r="E97" s="416"/>
      <c r="F97" s="418">
        <f>IF(B95="","",VLOOKUP(B95,'登録ナンバー'!$A$4:$I$575,7,0))</f>
      </c>
      <c r="G97" s="416"/>
      <c r="H97" s="418">
        <f>IF(B97="","",VLOOKUP(B97,'登録ナンバー'!$A$4:$I$575,7,0))</f>
      </c>
      <c r="I97" s="416"/>
      <c r="J97" s="418">
        <f>IF(B99="","",VLOOKUP(B99,'登録ナンバー'!$A$4:$I$575,7,0))</f>
      </c>
      <c r="K97" s="420"/>
      <c r="L97" s="416">
        <f>IF(C93="","",VLOOKUP(C93,'登録ナンバー'!$A$3:$M$654,7,0))</f>
      </c>
      <c r="M97" s="420"/>
      <c r="N97" s="418">
        <f>IF(C95="","",VLOOKUP(C95,'登録ナンバー'!$A$3:$M$654,7,0))</f>
      </c>
      <c r="O97" s="422"/>
    </row>
    <row r="98" spans="2:15" ht="7.5" customHeight="1">
      <c r="B98" s="414"/>
      <c r="C98" s="415"/>
      <c r="D98" s="416"/>
      <c r="E98" s="416"/>
      <c r="F98" s="418"/>
      <c r="G98" s="416"/>
      <c r="H98" s="418"/>
      <c r="I98" s="416"/>
      <c r="J98" s="418"/>
      <c r="K98" s="420"/>
      <c r="L98" s="416"/>
      <c r="M98" s="420"/>
      <c r="N98" s="418"/>
      <c r="O98" s="422"/>
    </row>
    <row r="99" spans="2:15" ht="7.5" customHeight="1">
      <c r="B99" s="414"/>
      <c r="C99" s="415"/>
      <c r="D99" s="416"/>
      <c r="E99" s="416"/>
      <c r="F99" s="418"/>
      <c r="G99" s="416"/>
      <c r="H99" s="418"/>
      <c r="I99" s="416"/>
      <c r="J99" s="418"/>
      <c r="K99" s="420"/>
      <c r="L99" s="416"/>
      <c r="M99" s="420"/>
      <c r="N99" s="418"/>
      <c r="O99" s="422"/>
    </row>
    <row r="100" spans="2:15" ht="7.5" customHeight="1" thickBot="1">
      <c r="B100" s="425"/>
      <c r="C100" s="426"/>
      <c r="D100" s="417"/>
      <c r="E100" s="417"/>
      <c r="F100" s="419"/>
      <c r="G100" s="417"/>
      <c r="H100" s="419"/>
      <c r="I100" s="417"/>
      <c r="J100" s="419"/>
      <c r="K100" s="421"/>
      <c r="L100" s="417"/>
      <c r="M100" s="421"/>
      <c r="N100" s="419"/>
      <c r="O100" s="423"/>
    </row>
    <row r="101" ht="13.5">
      <c r="O101" s="54"/>
    </row>
    <row r="109" spans="2:9" ht="13.5">
      <c r="B109" s="457" t="s">
        <v>22</v>
      </c>
      <c r="C109" s="457"/>
      <c r="D109" s="457"/>
      <c r="E109" s="457"/>
      <c r="F109" s="457"/>
      <c r="G109" s="457"/>
      <c r="H109" s="457"/>
      <c r="I109" s="457"/>
    </row>
    <row r="110" spans="2:9" ht="13.5">
      <c r="B110" s="457"/>
      <c r="C110" s="457"/>
      <c r="D110" s="457"/>
      <c r="E110" s="457"/>
      <c r="F110" s="457"/>
      <c r="G110" s="457"/>
      <c r="H110" s="457"/>
      <c r="I110" s="457"/>
    </row>
    <row r="111" spans="1:9" ht="13.5">
      <c r="A111" s="38"/>
      <c r="B111" s="416" t="s">
        <v>44</v>
      </c>
      <c r="C111" s="416"/>
      <c r="D111" s="38"/>
      <c r="E111" s="38"/>
      <c r="F111" s="38"/>
      <c r="G111" s="38"/>
      <c r="H111" s="38"/>
      <c r="I111" s="38"/>
    </row>
    <row r="112" spans="1:11" ht="14.25" thickBot="1">
      <c r="A112" s="38"/>
      <c r="B112" s="416"/>
      <c r="C112" s="416"/>
      <c r="D112" s="39"/>
      <c r="E112" s="39"/>
      <c r="F112" s="39"/>
      <c r="G112" s="39"/>
      <c r="H112" s="39"/>
      <c r="I112" s="39"/>
      <c r="J112" s="40"/>
      <c r="K112" s="40"/>
    </row>
    <row r="113" spans="2:15" ht="7.5" customHeight="1">
      <c r="B113" s="455" t="s">
        <v>1404</v>
      </c>
      <c r="C113" s="456"/>
      <c r="D113" s="454" t="str">
        <f>IF(B113="","",VLOOKUP(B113,'登録ナンバー'!$A$4:$I$575,8))</f>
        <v>村田八日市ＴＣ</v>
      </c>
      <c r="E113" s="454"/>
      <c r="F113" s="454" t="s">
        <v>45</v>
      </c>
      <c r="G113" s="41"/>
      <c r="H113" s="41"/>
      <c r="I113" s="41"/>
      <c r="J113" s="41"/>
      <c r="K113" s="42"/>
      <c r="L113" s="41"/>
      <c r="M113" s="41"/>
      <c r="N113" s="41"/>
      <c r="O113" s="43"/>
    </row>
    <row r="114" spans="2:15" ht="7.5" customHeight="1">
      <c r="B114" s="414"/>
      <c r="C114" s="415"/>
      <c r="D114" s="416"/>
      <c r="E114" s="416"/>
      <c r="F114" s="416"/>
      <c r="G114" s="44"/>
      <c r="H114" s="44"/>
      <c r="I114" s="44"/>
      <c r="J114" s="44"/>
      <c r="K114" s="45"/>
      <c r="L114" s="44"/>
      <c r="M114" s="44"/>
      <c r="N114" s="44"/>
      <c r="O114" s="46"/>
    </row>
    <row r="115" spans="2:15" ht="7.5" customHeight="1">
      <c r="B115" s="414" t="s">
        <v>1405</v>
      </c>
      <c r="C115" s="415"/>
      <c r="D115" s="416"/>
      <c r="E115" s="416"/>
      <c r="F115" s="416"/>
      <c r="G115" s="44"/>
      <c r="H115" s="44"/>
      <c r="I115" s="44"/>
      <c r="J115" s="416"/>
      <c r="K115" s="453"/>
      <c r="L115" s="44"/>
      <c r="M115" s="44"/>
      <c r="N115" s="416"/>
      <c r="O115" s="422"/>
    </row>
    <row r="116" spans="2:15" ht="7.5" customHeight="1">
      <c r="B116" s="414"/>
      <c r="C116" s="415"/>
      <c r="D116" s="416"/>
      <c r="E116" s="416"/>
      <c r="F116" s="416"/>
      <c r="G116" s="44"/>
      <c r="H116" s="44"/>
      <c r="I116" s="44"/>
      <c r="J116" s="416"/>
      <c r="K116" s="453"/>
      <c r="L116" s="44"/>
      <c r="M116" s="44"/>
      <c r="N116" s="416"/>
      <c r="O116" s="422"/>
    </row>
    <row r="117" spans="2:15" ht="7.5" customHeight="1">
      <c r="B117" s="414" t="s">
        <v>1406</v>
      </c>
      <c r="C117" s="415"/>
      <c r="D117" s="416" t="str">
        <f>IF(B113="","",VLOOKUP(B113,'登録ナンバー'!$A$3:$I$575,7,0))</f>
        <v>速水直美</v>
      </c>
      <c r="E117" s="416"/>
      <c r="F117" s="418" t="str">
        <f>IF(B115="","",VLOOKUP(B115,'登録ナンバー'!$A$4:$I$575,7,0))</f>
        <v>村田朋子</v>
      </c>
      <c r="G117" s="416"/>
      <c r="H117" s="418" t="str">
        <f>IF(B117="","",VLOOKUP(B117,'登録ナンバー'!$A$4:$I$575,7,0))</f>
        <v>西村文代</v>
      </c>
      <c r="I117" s="416"/>
      <c r="J117" s="418" t="str">
        <f>IF(B119="","",VLOOKUP(B119,'登録ナンバー'!$A$4:$I$575,7,0))</f>
        <v>堀田明子</v>
      </c>
      <c r="K117" s="420"/>
      <c r="L117" s="416">
        <f>IF(C113="","",VLOOKUP(C113,'登録ナンバー'!$A$3:$M$654,7,0))</f>
      </c>
      <c r="M117" s="420"/>
      <c r="N117" s="416">
        <f>IF(C115="","",VLOOKUP(C115,'登録ナンバー'!$A$3:$M$654,7,0))</f>
      </c>
      <c r="O117" s="422"/>
    </row>
    <row r="118" spans="2:15" ht="7.5" customHeight="1">
      <c r="B118" s="414"/>
      <c r="C118" s="415"/>
      <c r="D118" s="416"/>
      <c r="E118" s="416"/>
      <c r="F118" s="418"/>
      <c r="G118" s="416"/>
      <c r="H118" s="418"/>
      <c r="I118" s="416"/>
      <c r="J118" s="418"/>
      <c r="K118" s="420"/>
      <c r="L118" s="416"/>
      <c r="M118" s="420"/>
      <c r="N118" s="416"/>
      <c r="O118" s="422"/>
    </row>
    <row r="119" spans="2:15" ht="7.5" customHeight="1">
      <c r="B119" s="414" t="s">
        <v>1407</v>
      </c>
      <c r="C119" s="415"/>
      <c r="D119" s="416"/>
      <c r="E119" s="416"/>
      <c r="F119" s="418"/>
      <c r="G119" s="416"/>
      <c r="H119" s="418"/>
      <c r="I119" s="416"/>
      <c r="J119" s="418"/>
      <c r="K119" s="420"/>
      <c r="L119" s="416"/>
      <c r="M119" s="420"/>
      <c r="N119" s="416"/>
      <c r="O119" s="422"/>
    </row>
    <row r="120" spans="2:15" ht="7.5" customHeight="1" thickBot="1">
      <c r="B120" s="427"/>
      <c r="C120" s="428"/>
      <c r="D120" s="416"/>
      <c r="E120" s="416"/>
      <c r="F120" s="418"/>
      <c r="G120" s="416"/>
      <c r="H120" s="418"/>
      <c r="I120" s="416"/>
      <c r="J120" s="418"/>
      <c r="K120" s="420"/>
      <c r="L120" s="416"/>
      <c r="M120" s="420"/>
      <c r="N120" s="416"/>
      <c r="O120" s="422"/>
    </row>
    <row r="121" spans="2:15" ht="7.5" customHeight="1" thickTop="1">
      <c r="B121" s="429" t="s">
        <v>1415</v>
      </c>
      <c r="C121" s="430"/>
      <c r="D121" s="454" t="s">
        <v>1434</v>
      </c>
      <c r="E121" s="454"/>
      <c r="F121" s="424" t="s">
        <v>46</v>
      </c>
      <c r="G121" s="47"/>
      <c r="H121" s="47"/>
      <c r="I121" s="47"/>
      <c r="J121" s="47"/>
      <c r="K121" s="52"/>
      <c r="L121" s="47"/>
      <c r="M121" s="47"/>
      <c r="N121" s="47"/>
      <c r="O121" s="49"/>
    </row>
    <row r="122" spans="2:15" ht="7.5" customHeight="1">
      <c r="B122" s="414"/>
      <c r="C122" s="415"/>
      <c r="D122" s="416"/>
      <c r="E122" s="416"/>
      <c r="F122" s="416"/>
      <c r="G122" s="44"/>
      <c r="H122" s="44"/>
      <c r="I122" s="44"/>
      <c r="J122" s="44"/>
      <c r="K122" s="45"/>
      <c r="L122" s="44"/>
      <c r="M122" s="44"/>
      <c r="N122" s="44"/>
      <c r="O122" s="46"/>
    </row>
    <row r="123" spans="2:15" ht="7.5" customHeight="1">
      <c r="B123" s="414" t="s">
        <v>1416</v>
      </c>
      <c r="C123" s="415"/>
      <c r="D123" s="416"/>
      <c r="E123" s="416"/>
      <c r="F123" s="416"/>
      <c r="G123" s="44"/>
      <c r="H123" s="44"/>
      <c r="I123" s="44"/>
      <c r="J123" s="416"/>
      <c r="K123" s="453"/>
      <c r="L123" s="44"/>
      <c r="M123" s="44"/>
      <c r="N123" s="416"/>
      <c r="O123" s="422"/>
    </row>
    <row r="124" spans="2:15" ht="7.5" customHeight="1">
      <c r="B124" s="414"/>
      <c r="C124" s="415"/>
      <c r="D124" s="416"/>
      <c r="E124" s="416"/>
      <c r="F124" s="416"/>
      <c r="G124" s="44"/>
      <c r="H124" s="44"/>
      <c r="I124" s="44"/>
      <c r="J124" s="416"/>
      <c r="K124" s="453"/>
      <c r="L124" s="44"/>
      <c r="M124" s="44"/>
      <c r="N124" s="416"/>
      <c r="O124" s="422"/>
    </row>
    <row r="125" spans="2:15" ht="7.5" customHeight="1">
      <c r="B125" s="414" t="s">
        <v>1417</v>
      </c>
      <c r="C125" s="415"/>
      <c r="D125" s="416" t="str">
        <f>IF(B121="","",VLOOKUP(B121,'登録ナンバー'!$A$4:$I$575,7,0))</f>
        <v>村川庸子</v>
      </c>
      <c r="E125" s="416"/>
      <c r="F125" s="418" t="str">
        <f>IF(B123="","",VLOOKUP(B123,'登録ナンバー'!$A$4:$I$575,7,0))</f>
        <v>藤原まい</v>
      </c>
      <c r="G125" s="416"/>
      <c r="H125" s="418" t="str">
        <f>IF(B125="","",VLOOKUP(B125,'登録ナンバー'!$A$4:$I$575,7,0))</f>
        <v>大脇和世</v>
      </c>
      <c r="I125" s="416"/>
      <c r="J125" s="418">
        <f>IF(B127="","",VLOOKUP(B127,'登録ナンバー'!$A$4:$I$575,7,0))</f>
      </c>
      <c r="K125" s="420"/>
      <c r="L125" s="416">
        <f>IF(C121="","",VLOOKUP(C121,'登録ナンバー'!$A$3:$M$654,7,0))</f>
      </c>
      <c r="M125" s="420"/>
      <c r="N125" s="416">
        <f>IF(C123="","",VLOOKUP(C125,'登録ナンバー'!$A$3:$M$654,7,0))</f>
      </c>
      <c r="O125" s="422"/>
    </row>
    <row r="126" spans="2:15" ht="7.5" customHeight="1">
      <c r="B126" s="414"/>
      <c r="C126" s="415"/>
      <c r="D126" s="416"/>
      <c r="E126" s="416"/>
      <c r="F126" s="418"/>
      <c r="G126" s="416"/>
      <c r="H126" s="418"/>
      <c r="I126" s="416"/>
      <c r="J126" s="418"/>
      <c r="K126" s="420"/>
      <c r="L126" s="416"/>
      <c r="M126" s="420"/>
      <c r="N126" s="416"/>
      <c r="O126" s="422"/>
    </row>
    <row r="127" spans="2:15" ht="7.5" customHeight="1">
      <c r="B127" s="414"/>
      <c r="C127" s="415"/>
      <c r="D127" s="416"/>
      <c r="E127" s="416"/>
      <c r="F127" s="418"/>
      <c r="G127" s="416"/>
      <c r="H127" s="418"/>
      <c r="I127" s="416"/>
      <c r="J127" s="418"/>
      <c r="K127" s="420"/>
      <c r="L127" s="416"/>
      <c r="M127" s="420"/>
      <c r="N127" s="416"/>
      <c r="O127" s="422"/>
    </row>
    <row r="128" spans="2:15" ht="7.5" customHeight="1" thickBot="1">
      <c r="B128" s="431"/>
      <c r="C128" s="432"/>
      <c r="D128" s="435"/>
      <c r="E128" s="435"/>
      <c r="F128" s="436"/>
      <c r="G128" s="435"/>
      <c r="H128" s="436"/>
      <c r="I128" s="435"/>
      <c r="J128" s="436"/>
      <c r="K128" s="437"/>
      <c r="L128" s="416"/>
      <c r="M128" s="420"/>
      <c r="N128" s="416"/>
      <c r="O128" s="422"/>
    </row>
    <row r="129" spans="2:15" ht="7.5" customHeight="1" thickTop="1">
      <c r="B129" s="441" t="s">
        <v>1418</v>
      </c>
      <c r="C129" s="442"/>
      <c r="D129" s="416" t="s">
        <v>1422</v>
      </c>
      <c r="E129" s="416"/>
      <c r="F129" s="416" t="s">
        <v>45</v>
      </c>
      <c r="G129" s="44"/>
      <c r="H129" s="44"/>
      <c r="I129" s="44"/>
      <c r="J129" s="44"/>
      <c r="K129" s="50"/>
      <c r="L129" s="44"/>
      <c r="M129" s="50"/>
      <c r="N129" s="44"/>
      <c r="O129" s="46"/>
    </row>
    <row r="130" spans="2:15" ht="7.5" customHeight="1">
      <c r="B130" s="433"/>
      <c r="C130" s="434"/>
      <c r="D130" s="416"/>
      <c r="E130" s="416"/>
      <c r="F130" s="416"/>
      <c r="G130" s="44"/>
      <c r="H130" s="44"/>
      <c r="I130" s="44"/>
      <c r="J130" s="44"/>
      <c r="K130" s="50"/>
      <c r="L130" s="44"/>
      <c r="M130" s="50"/>
      <c r="N130" s="44"/>
      <c r="O130" s="46"/>
    </row>
    <row r="131" spans="2:15" ht="7.5" customHeight="1">
      <c r="B131" s="427" t="s">
        <v>1419</v>
      </c>
      <c r="C131" s="428"/>
      <c r="D131" s="416"/>
      <c r="E131" s="416"/>
      <c r="F131" s="416"/>
      <c r="G131" s="44"/>
      <c r="H131" s="44"/>
      <c r="I131" s="44"/>
      <c r="J131" s="416"/>
      <c r="K131" s="420"/>
      <c r="L131" s="44"/>
      <c r="M131" s="50"/>
      <c r="N131" s="416"/>
      <c r="O131" s="422"/>
    </row>
    <row r="132" spans="2:15" ht="7.5" customHeight="1">
      <c r="B132" s="433"/>
      <c r="C132" s="434"/>
      <c r="D132" s="416"/>
      <c r="E132" s="416"/>
      <c r="F132" s="416"/>
      <c r="G132" s="44"/>
      <c r="H132" s="44"/>
      <c r="I132" s="44"/>
      <c r="J132" s="416"/>
      <c r="K132" s="420"/>
      <c r="L132" s="44"/>
      <c r="M132" s="50"/>
      <c r="N132" s="416"/>
      <c r="O132" s="422"/>
    </row>
    <row r="133" spans="2:15" ht="7.5" customHeight="1">
      <c r="B133" s="427" t="s">
        <v>1420</v>
      </c>
      <c r="C133" s="428"/>
      <c r="D133" s="416" t="str">
        <f>IF(B129="","",VLOOKUP(B129,'登録ナンバー'!$A$4:$I$575,7,0))</f>
        <v>吉岡京子</v>
      </c>
      <c r="E133" s="416"/>
      <c r="F133" s="418" t="str">
        <f>IF(B131="","",VLOOKUP(B131,'登録ナンバー'!$A$4:$I$575,7,0))</f>
        <v>土肥祐子</v>
      </c>
      <c r="G133" s="416"/>
      <c r="H133" s="418" t="str">
        <f>IF(B133="","",VLOOKUP(B133,'登録ナンバー'!$A$4:$I$575,7,0))</f>
        <v>三代梨絵</v>
      </c>
      <c r="I133" s="416"/>
      <c r="J133" s="418" t="str">
        <f>IF(B135="","",VLOOKUP(B135,'登録ナンバー'!$A$4:$I$575,7,0))</f>
        <v>大野美南</v>
      </c>
      <c r="K133" s="420"/>
      <c r="L133" s="416">
        <f>IF(C129="","",VLOOKUP(C129,'登録ナンバー'!$A$3:$M$654,7,0))</f>
      </c>
      <c r="M133" s="420"/>
      <c r="N133" s="416">
        <f>IF(C131="","",VLOOKUP(C131,'登録ナンバー'!$A$3:$M$654,7,0))</f>
      </c>
      <c r="O133" s="422"/>
    </row>
    <row r="134" spans="2:15" ht="7.5" customHeight="1">
      <c r="B134" s="433"/>
      <c r="C134" s="434"/>
      <c r="D134" s="416"/>
      <c r="E134" s="416"/>
      <c r="F134" s="418"/>
      <c r="G134" s="416"/>
      <c r="H134" s="418"/>
      <c r="I134" s="416"/>
      <c r="J134" s="418"/>
      <c r="K134" s="420"/>
      <c r="L134" s="416"/>
      <c r="M134" s="420"/>
      <c r="N134" s="416"/>
      <c r="O134" s="422"/>
    </row>
    <row r="135" spans="2:15" ht="7.5" customHeight="1">
      <c r="B135" s="427" t="s">
        <v>1421</v>
      </c>
      <c r="C135" s="428"/>
      <c r="D135" s="416"/>
      <c r="E135" s="416"/>
      <c r="F135" s="418"/>
      <c r="G135" s="416"/>
      <c r="H135" s="418"/>
      <c r="I135" s="416"/>
      <c r="J135" s="418"/>
      <c r="K135" s="420"/>
      <c r="L135" s="416"/>
      <c r="M135" s="420"/>
      <c r="N135" s="416"/>
      <c r="O135" s="422"/>
    </row>
    <row r="136" spans="2:15" ht="7.5" customHeight="1" thickBot="1">
      <c r="B136" s="433"/>
      <c r="C136" s="442"/>
      <c r="D136" s="416"/>
      <c r="E136" s="416"/>
      <c r="F136" s="418"/>
      <c r="G136" s="416"/>
      <c r="H136" s="418"/>
      <c r="I136" s="416"/>
      <c r="J136" s="418"/>
      <c r="K136" s="420"/>
      <c r="L136" s="416"/>
      <c r="M136" s="420"/>
      <c r="N136" s="416"/>
      <c r="O136" s="422"/>
    </row>
    <row r="137" spans="2:15" ht="7.5" customHeight="1" thickTop="1">
      <c r="B137" s="451" t="s">
        <v>1423</v>
      </c>
      <c r="C137" s="452"/>
      <c r="D137" s="424" t="s">
        <v>1422</v>
      </c>
      <c r="E137" s="424"/>
      <c r="F137" s="424" t="s">
        <v>46</v>
      </c>
      <c r="G137" s="47"/>
      <c r="H137" s="47"/>
      <c r="I137" s="47"/>
      <c r="J137" s="47"/>
      <c r="K137" s="48"/>
      <c r="L137" s="47"/>
      <c r="M137" s="48"/>
      <c r="N137" s="47"/>
      <c r="O137" s="49"/>
    </row>
    <row r="138" spans="2:15" ht="7.5" customHeight="1">
      <c r="B138" s="446"/>
      <c r="C138" s="450"/>
      <c r="D138" s="416"/>
      <c r="E138" s="416"/>
      <c r="F138" s="416"/>
      <c r="G138" s="44"/>
      <c r="H138" s="44"/>
      <c r="I138" s="44"/>
      <c r="J138" s="44"/>
      <c r="K138" s="50"/>
      <c r="L138" s="44"/>
      <c r="M138" s="50"/>
      <c r="N138" s="44"/>
      <c r="O138" s="46"/>
    </row>
    <row r="139" spans="2:15" ht="7.5" customHeight="1">
      <c r="B139" s="445" t="s">
        <v>1424</v>
      </c>
      <c r="C139" s="447"/>
      <c r="D139" s="416"/>
      <c r="E139" s="416"/>
      <c r="F139" s="416"/>
      <c r="G139" s="44"/>
      <c r="H139" s="44"/>
      <c r="I139" s="44"/>
      <c r="J139" s="416"/>
      <c r="K139" s="420"/>
      <c r="L139" s="44"/>
      <c r="M139" s="50"/>
      <c r="N139" s="416"/>
      <c r="O139" s="422"/>
    </row>
    <row r="140" spans="2:15" ht="7.5" customHeight="1">
      <c r="B140" s="446"/>
      <c r="C140" s="450"/>
      <c r="D140" s="416"/>
      <c r="E140" s="416"/>
      <c r="F140" s="416"/>
      <c r="G140" s="44"/>
      <c r="H140" s="44"/>
      <c r="I140" s="44"/>
      <c r="J140" s="416"/>
      <c r="K140" s="420"/>
      <c r="L140" s="44"/>
      <c r="M140" s="50"/>
      <c r="N140" s="416"/>
      <c r="O140" s="422"/>
    </row>
    <row r="141" spans="2:15" ht="7.5" customHeight="1">
      <c r="B141" s="445" t="s">
        <v>1425</v>
      </c>
      <c r="C141" s="447"/>
      <c r="D141" s="416" t="str">
        <f>IF(B137="","",VLOOKUP(B137,'登録ナンバー'!$A$4:$I$575,7,0))</f>
        <v>筒井珠世</v>
      </c>
      <c r="E141" s="416"/>
      <c r="F141" s="418" t="str">
        <f>IF(B139="","",VLOOKUP(B139,'登録ナンバー'!$A$4:$I$575,7,0))</f>
        <v>伊吹邦子</v>
      </c>
      <c r="G141" s="420"/>
      <c r="H141" s="418" t="str">
        <f>IF(B141="","",VLOOKUP(B141,'登録ナンバー'!$A$4:$I$575,7,0))</f>
        <v>岡野羽</v>
      </c>
      <c r="I141" s="416"/>
      <c r="J141" s="418" t="str">
        <f>IF(B143="","",VLOOKUP(B143,'登録ナンバー'!$A$4:$I$575,7,0))</f>
        <v>松井美和子</v>
      </c>
      <c r="K141" s="420"/>
      <c r="L141" s="416">
        <f>IF(C137="","",VLOOKUP(C137,'登録ナンバー'!$A$3:$M$654,7,0))</f>
      </c>
      <c r="M141" s="420"/>
      <c r="N141" s="416">
        <f>IF(C139="","",VLOOKUP(C139,'登録ナンバー'!$A$3:$M$654,7,0))</f>
      </c>
      <c r="O141" s="422"/>
    </row>
    <row r="142" spans="2:15" ht="7.5" customHeight="1">
      <c r="B142" s="446"/>
      <c r="C142" s="450"/>
      <c r="D142" s="416"/>
      <c r="E142" s="416"/>
      <c r="F142" s="418"/>
      <c r="G142" s="420"/>
      <c r="H142" s="418"/>
      <c r="I142" s="416"/>
      <c r="J142" s="418"/>
      <c r="K142" s="420"/>
      <c r="L142" s="416"/>
      <c r="M142" s="420"/>
      <c r="N142" s="416"/>
      <c r="O142" s="422"/>
    </row>
    <row r="143" spans="2:15" ht="7.5" customHeight="1">
      <c r="B143" s="445" t="s">
        <v>1426</v>
      </c>
      <c r="C143" s="447"/>
      <c r="D143" s="416"/>
      <c r="E143" s="416"/>
      <c r="F143" s="418"/>
      <c r="G143" s="420"/>
      <c r="H143" s="418"/>
      <c r="I143" s="416"/>
      <c r="J143" s="418"/>
      <c r="K143" s="420"/>
      <c r="L143" s="416"/>
      <c r="M143" s="420"/>
      <c r="N143" s="416"/>
      <c r="O143" s="422"/>
    </row>
    <row r="144" spans="2:15" ht="7.5" customHeight="1" thickBot="1">
      <c r="B144" s="446"/>
      <c r="C144" s="448"/>
      <c r="D144" s="435"/>
      <c r="E144" s="435"/>
      <c r="F144" s="436"/>
      <c r="G144" s="437"/>
      <c r="H144" s="436"/>
      <c r="I144" s="435"/>
      <c r="J144" s="436"/>
      <c r="K144" s="437"/>
      <c r="L144" s="416"/>
      <c r="M144" s="420"/>
      <c r="N144" s="416"/>
      <c r="O144" s="422"/>
    </row>
    <row r="145" spans="2:15" ht="7.5" customHeight="1" thickTop="1">
      <c r="B145" s="449" t="s">
        <v>1435</v>
      </c>
      <c r="C145" s="442"/>
      <c r="D145" s="416" t="s">
        <v>1437</v>
      </c>
      <c r="E145" s="416"/>
      <c r="F145" s="416"/>
      <c r="G145" s="44"/>
      <c r="H145" s="44"/>
      <c r="I145" s="44"/>
      <c r="J145" s="44"/>
      <c r="K145" s="50"/>
      <c r="L145" s="51"/>
      <c r="M145" s="50"/>
      <c r="N145" s="44"/>
      <c r="O145" s="46"/>
    </row>
    <row r="146" spans="2:15" ht="7.5" customHeight="1">
      <c r="B146" s="433"/>
      <c r="C146" s="434"/>
      <c r="D146" s="416"/>
      <c r="E146" s="416"/>
      <c r="F146" s="416"/>
      <c r="G146" s="44"/>
      <c r="H146" s="44"/>
      <c r="I146" s="44"/>
      <c r="J146" s="44"/>
      <c r="K146" s="50"/>
      <c r="L146" s="51"/>
      <c r="M146" s="50"/>
      <c r="N146" s="44"/>
      <c r="O146" s="46"/>
    </row>
    <row r="147" spans="2:15" ht="7.5" customHeight="1">
      <c r="B147" s="427" t="s">
        <v>1436</v>
      </c>
      <c r="C147" s="428"/>
      <c r="D147" s="416"/>
      <c r="E147" s="416"/>
      <c r="F147" s="416"/>
      <c r="G147" s="44"/>
      <c r="H147" s="44"/>
      <c r="I147" s="44"/>
      <c r="J147" s="416"/>
      <c r="K147" s="420"/>
      <c r="L147" s="44"/>
      <c r="M147" s="50"/>
      <c r="N147" s="416"/>
      <c r="O147" s="422"/>
    </row>
    <row r="148" spans="2:15" ht="7.5" customHeight="1">
      <c r="B148" s="433"/>
      <c r="C148" s="434"/>
      <c r="D148" s="416"/>
      <c r="E148" s="416"/>
      <c r="F148" s="416"/>
      <c r="G148" s="44"/>
      <c r="H148" s="44"/>
      <c r="I148" s="44"/>
      <c r="J148" s="416"/>
      <c r="K148" s="420"/>
      <c r="L148" s="44"/>
      <c r="M148" s="50"/>
      <c r="N148" s="416"/>
      <c r="O148" s="422"/>
    </row>
    <row r="149" spans="2:15" ht="7.5" customHeight="1">
      <c r="B149" s="427"/>
      <c r="C149" s="428"/>
      <c r="D149" s="416" t="str">
        <f>IF(B145="","",VLOOKUP(B145,'登録ナンバー'!$A$4:$I$575,7,0))</f>
        <v>姫井亜利沙</v>
      </c>
      <c r="E149" s="416"/>
      <c r="F149" s="418" t="str">
        <f>IF(B147="","",VLOOKUP(B147,'登録ナンバー'!$A$4:$I$575,7,0))</f>
        <v>山岡千春</v>
      </c>
      <c r="G149" s="416"/>
      <c r="H149" s="418">
        <f>IF(B149="","",VLOOKUP(B149,'登録ナンバー'!$A$4:$I$575,7,0))</f>
      </c>
      <c r="I149" s="416"/>
      <c r="J149" s="418">
        <f>IF(B151="","",VLOOKUP(B151,'登録ナンバー'!$A$4:$I$575,7,0))</f>
      </c>
      <c r="K149" s="420"/>
      <c r="L149" s="416">
        <f>IF(C145="","",VLOOKUP(C145,'登録ナンバー'!$A$3:$M$654,7,0))</f>
      </c>
      <c r="M149" s="420"/>
      <c r="N149" s="416">
        <f>IF(C147="","",VLOOKUP(C147,'登録ナンバー'!$A$3:$M$654,7,0))</f>
      </c>
      <c r="O149" s="422"/>
    </row>
    <row r="150" spans="2:15" ht="7.5" customHeight="1">
      <c r="B150" s="433"/>
      <c r="C150" s="434"/>
      <c r="D150" s="416"/>
      <c r="E150" s="416"/>
      <c r="F150" s="418"/>
      <c r="G150" s="416"/>
      <c r="H150" s="418"/>
      <c r="I150" s="416"/>
      <c r="J150" s="418"/>
      <c r="K150" s="420"/>
      <c r="L150" s="416"/>
      <c r="M150" s="420"/>
      <c r="N150" s="416"/>
      <c r="O150" s="422"/>
    </row>
    <row r="151" spans="2:15" ht="7.5" customHeight="1">
      <c r="B151" s="427"/>
      <c r="C151" s="428"/>
      <c r="D151" s="416"/>
      <c r="E151" s="416"/>
      <c r="F151" s="418"/>
      <c r="G151" s="416"/>
      <c r="H151" s="418"/>
      <c r="I151" s="416"/>
      <c r="J151" s="418"/>
      <c r="K151" s="420"/>
      <c r="L151" s="416"/>
      <c r="M151" s="420"/>
      <c r="N151" s="416"/>
      <c r="O151" s="422"/>
    </row>
    <row r="152" spans="2:15" ht="7.5" customHeight="1" thickBot="1">
      <c r="B152" s="433"/>
      <c r="C152" s="442"/>
      <c r="D152" s="416"/>
      <c r="E152" s="416"/>
      <c r="F152" s="418"/>
      <c r="G152" s="416"/>
      <c r="H152" s="418"/>
      <c r="I152" s="416"/>
      <c r="J152" s="418"/>
      <c r="K152" s="420"/>
      <c r="L152" s="416"/>
      <c r="M152" s="420"/>
      <c r="N152" s="416"/>
      <c r="O152" s="422"/>
    </row>
    <row r="153" spans="2:15" ht="7.5" customHeight="1" thickTop="1">
      <c r="B153" s="451" t="s">
        <v>1438</v>
      </c>
      <c r="C153" s="452"/>
      <c r="D153" s="424" t="str">
        <f>IF(B153="","",VLOOKUP(B153,'登録ナンバー'!$A$4:$I$575,8))</f>
        <v>京セラTC</v>
      </c>
      <c r="E153" s="424"/>
      <c r="F153" s="424"/>
      <c r="G153" s="47"/>
      <c r="H153" s="47"/>
      <c r="I153" s="47"/>
      <c r="J153" s="47"/>
      <c r="K153" s="48"/>
      <c r="L153" s="47"/>
      <c r="M153" s="48"/>
      <c r="N153" s="47"/>
      <c r="O153" s="49"/>
    </row>
    <row r="154" spans="2:15" ht="7.5" customHeight="1">
      <c r="B154" s="446"/>
      <c r="C154" s="450"/>
      <c r="D154" s="416"/>
      <c r="E154" s="416"/>
      <c r="F154" s="416"/>
      <c r="G154" s="44"/>
      <c r="H154" s="44"/>
      <c r="I154" s="44"/>
      <c r="J154" s="44"/>
      <c r="K154" s="50"/>
      <c r="L154" s="44"/>
      <c r="M154" s="50"/>
      <c r="N154" s="44"/>
      <c r="O154" s="46"/>
    </row>
    <row r="155" spans="2:15" ht="7.5" customHeight="1">
      <c r="B155" s="445" t="s">
        <v>1439</v>
      </c>
      <c r="C155" s="447"/>
      <c r="D155" s="416"/>
      <c r="E155" s="416"/>
      <c r="F155" s="416"/>
      <c r="G155" s="44"/>
      <c r="H155" s="44"/>
      <c r="I155" s="44"/>
      <c r="J155" s="416"/>
      <c r="K155" s="420"/>
      <c r="L155" s="44"/>
      <c r="M155" s="50"/>
      <c r="N155" s="416"/>
      <c r="O155" s="422"/>
    </row>
    <row r="156" spans="2:15" ht="7.5" customHeight="1">
      <c r="B156" s="446"/>
      <c r="C156" s="450"/>
      <c r="D156" s="416"/>
      <c r="E156" s="416"/>
      <c r="F156" s="416"/>
      <c r="G156" s="44"/>
      <c r="H156" s="44"/>
      <c r="I156" s="44"/>
      <c r="J156" s="416"/>
      <c r="K156" s="420"/>
      <c r="L156" s="44"/>
      <c r="M156" s="50"/>
      <c r="N156" s="416"/>
      <c r="O156" s="422"/>
    </row>
    <row r="157" spans="2:15" ht="7.5" customHeight="1">
      <c r="B157" s="445" t="s">
        <v>1440</v>
      </c>
      <c r="C157" s="447"/>
      <c r="D157" s="416" t="str">
        <f>IF(B153="","",VLOOKUP(B153,'登録ナンバー'!$A$4:$I$575,7,0))</f>
        <v>森愛捺花</v>
      </c>
      <c r="E157" s="416"/>
      <c r="F157" s="418" t="str">
        <f>IF(B155="","",VLOOKUP(B155,'登録ナンバー'!$A$4:$I$575,7,0))</f>
        <v>島井美帆</v>
      </c>
      <c r="G157" s="416"/>
      <c r="H157" s="418" t="str">
        <f>IF(B157="","",VLOOKUP(B157,'登録ナンバー'!$A$4:$I$575,7,0))</f>
        <v>菊井鈴夏</v>
      </c>
      <c r="I157" s="416"/>
      <c r="J157" s="418" t="str">
        <f>IF(B159="","",VLOOKUP(B159,'登録ナンバー'!$A$4:$I$575,7,0))</f>
        <v>片渕友結</v>
      </c>
      <c r="K157" s="420"/>
      <c r="L157" s="416">
        <f>IF(C153="","",VLOOKUP(C153,'登録ナンバー'!$A$3:$M$654,7,0))</f>
      </c>
      <c r="M157" s="420"/>
      <c r="N157" s="416">
        <f>IF(C155="","",VLOOKUP(C155,'登録ナンバー'!$A$3:$M$654,7,0))</f>
      </c>
      <c r="O157" s="422"/>
    </row>
    <row r="158" spans="2:15" ht="7.5" customHeight="1">
      <c r="B158" s="446"/>
      <c r="C158" s="450"/>
      <c r="D158" s="416"/>
      <c r="E158" s="416"/>
      <c r="F158" s="418"/>
      <c r="G158" s="416"/>
      <c r="H158" s="418"/>
      <c r="I158" s="416"/>
      <c r="J158" s="418"/>
      <c r="K158" s="420"/>
      <c r="L158" s="416"/>
      <c r="M158" s="420"/>
      <c r="N158" s="416"/>
      <c r="O158" s="422"/>
    </row>
    <row r="159" spans="2:15" ht="7.5" customHeight="1">
      <c r="B159" s="445" t="s">
        <v>1441</v>
      </c>
      <c r="C159" s="447"/>
      <c r="D159" s="416"/>
      <c r="E159" s="416"/>
      <c r="F159" s="418"/>
      <c r="G159" s="416"/>
      <c r="H159" s="418"/>
      <c r="I159" s="416"/>
      <c r="J159" s="418"/>
      <c r="K159" s="420"/>
      <c r="L159" s="416"/>
      <c r="M159" s="420"/>
      <c r="N159" s="416"/>
      <c r="O159" s="422"/>
    </row>
    <row r="160" spans="2:15" ht="7.5" customHeight="1" thickBot="1">
      <c r="B160" s="446"/>
      <c r="C160" s="448"/>
      <c r="D160" s="435"/>
      <c r="E160" s="435"/>
      <c r="F160" s="436"/>
      <c r="G160" s="435"/>
      <c r="H160" s="436"/>
      <c r="I160" s="435"/>
      <c r="J160" s="436"/>
      <c r="K160" s="437"/>
      <c r="L160" s="416"/>
      <c r="M160" s="420"/>
      <c r="N160" s="416"/>
      <c r="O160" s="422"/>
    </row>
    <row r="161" spans="2:15" ht="7.5" customHeight="1" thickTop="1">
      <c r="B161" s="449"/>
      <c r="C161" s="442"/>
      <c r="D161" s="416">
        <f>IF(B161="","",VLOOKUP(B161,'登録ナンバー'!$A$4:$I$575,8))</f>
      </c>
      <c r="E161" s="416"/>
      <c r="F161" s="416"/>
      <c r="G161" s="44"/>
      <c r="H161" s="44"/>
      <c r="I161" s="44"/>
      <c r="J161" s="44"/>
      <c r="K161" s="50"/>
      <c r="L161" s="44"/>
      <c r="M161" s="50"/>
      <c r="N161" s="44"/>
      <c r="O161" s="46"/>
    </row>
    <row r="162" spans="2:15" ht="7.5" customHeight="1">
      <c r="B162" s="433"/>
      <c r="C162" s="434"/>
      <c r="D162" s="416"/>
      <c r="E162" s="416"/>
      <c r="F162" s="416"/>
      <c r="G162" s="44"/>
      <c r="H162" s="44"/>
      <c r="I162" s="44"/>
      <c r="J162" s="44"/>
      <c r="K162" s="50"/>
      <c r="L162" s="44"/>
      <c r="M162" s="50"/>
      <c r="N162" s="44"/>
      <c r="O162" s="46"/>
    </row>
    <row r="163" spans="2:15" ht="7.5" customHeight="1">
      <c r="B163" s="427"/>
      <c r="C163" s="428"/>
      <c r="D163" s="416"/>
      <c r="E163" s="416"/>
      <c r="F163" s="416"/>
      <c r="G163" s="44"/>
      <c r="H163" s="44"/>
      <c r="I163" s="44"/>
      <c r="J163" s="416"/>
      <c r="K163" s="420"/>
      <c r="L163" s="44"/>
      <c r="M163" s="50"/>
      <c r="N163" s="416"/>
      <c r="O163" s="422"/>
    </row>
    <row r="164" spans="2:15" ht="7.5" customHeight="1">
      <c r="B164" s="433"/>
      <c r="C164" s="434"/>
      <c r="D164" s="416"/>
      <c r="E164" s="416"/>
      <c r="F164" s="416"/>
      <c r="G164" s="44"/>
      <c r="H164" s="44"/>
      <c r="I164" s="44"/>
      <c r="J164" s="416"/>
      <c r="K164" s="420"/>
      <c r="L164" s="44"/>
      <c r="M164" s="50"/>
      <c r="N164" s="416"/>
      <c r="O164" s="422"/>
    </row>
    <row r="165" spans="2:15" ht="7.5" customHeight="1">
      <c r="B165" s="427"/>
      <c r="C165" s="428"/>
      <c r="D165" s="416">
        <f>IF(B161="","",VLOOKUP(B161,'登録ナンバー'!$A$4:$I$575,7,0))</f>
      </c>
      <c r="E165" s="416"/>
      <c r="F165" s="418">
        <f>IF(B163="","",VLOOKUP(B163,'登録ナンバー'!$A$4:$I$575,7,0))</f>
      </c>
      <c r="G165" s="416"/>
      <c r="H165" s="418">
        <f>IF(B165="","",VLOOKUP(B165,'登録ナンバー'!$A$4:$I$575,7,0))</f>
      </c>
      <c r="I165" s="416"/>
      <c r="J165" s="418">
        <f>IF(B167="","",VLOOKUP(B167,'登録ナンバー'!$A$4:$I$575,7,0))</f>
      </c>
      <c r="K165" s="420"/>
      <c r="L165" s="416">
        <f>IF(C161="","",VLOOKUP(C161,'登録ナンバー'!$A$3:$M$654,7,0))</f>
      </c>
      <c r="M165" s="420"/>
      <c r="N165" s="416">
        <f>IF(C163="","",VLOOKUP(C163,'登録ナンバー'!$A$3:$M$654,7,0))</f>
      </c>
      <c r="O165" s="422"/>
    </row>
    <row r="166" spans="2:15" ht="7.5" customHeight="1">
      <c r="B166" s="433"/>
      <c r="C166" s="434"/>
      <c r="D166" s="416"/>
      <c r="E166" s="416"/>
      <c r="F166" s="418"/>
      <c r="G166" s="416"/>
      <c r="H166" s="418"/>
      <c r="I166" s="416"/>
      <c r="J166" s="418"/>
      <c r="K166" s="420"/>
      <c r="L166" s="416"/>
      <c r="M166" s="420"/>
      <c r="N166" s="416"/>
      <c r="O166" s="422"/>
    </row>
    <row r="167" spans="2:15" ht="7.5" customHeight="1">
      <c r="B167" s="427"/>
      <c r="C167" s="428"/>
      <c r="D167" s="416"/>
      <c r="E167" s="416"/>
      <c r="F167" s="418"/>
      <c r="G167" s="416"/>
      <c r="H167" s="418"/>
      <c r="I167" s="416"/>
      <c r="J167" s="418"/>
      <c r="K167" s="420"/>
      <c r="L167" s="416"/>
      <c r="M167" s="420"/>
      <c r="N167" s="416"/>
      <c r="O167" s="422"/>
    </row>
    <row r="168" spans="2:15" ht="7.5" customHeight="1" thickBot="1">
      <c r="B168" s="441"/>
      <c r="C168" s="442"/>
      <c r="D168" s="416"/>
      <c r="E168" s="416"/>
      <c r="F168" s="418"/>
      <c r="G168" s="416"/>
      <c r="H168" s="418"/>
      <c r="I168" s="416"/>
      <c r="J168" s="418"/>
      <c r="K168" s="420"/>
      <c r="L168" s="416"/>
      <c r="M168" s="420"/>
      <c r="N168" s="416"/>
      <c r="O168" s="422"/>
    </row>
    <row r="169" spans="2:15" ht="7.5" customHeight="1" thickTop="1">
      <c r="B169" s="443"/>
      <c r="C169" s="444"/>
      <c r="D169" s="424">
        <f>IF(B169="","",VLOOKUP(B169,'登録ナンバー'!$A$4:$I$575,8))</f>
      </c>
      <c r="E169" s="424"/>
      <c r="F169" s="424"/>
      <c r="G169" s="47"/>
      <c r="H169" s="47"/>
      <c r="I169" s="47"/>
      <c r="J169" s="47"/>
      <c r="K169" s="48"/>
      <c r="L169" s="47"/>
      <c r="M169" s="48"/>
      <c r="N169" s="47"/>
      <c r="O169" s="49"/>
    </row>
    <row r="170" spans="2:15" ht="7.5" customHeight="1">
      <c r="B170" s="438"/>
      <c r="C170" s="439"/>
      <c r="D170" s="416"/>
      <c r="E170" s="416"/>
      <c r="F170" s="416"/>
      <c r="G170" s="44"/>
      <c r="H170" s="44"/>
      <c r="I170" s="44"/>
      <c r="J170" s="44"/>
      <c r="K170" s="50"/>
      <c r="L170" s="44"/>
      <c r="M170" s="50"/>
      <c r="N170" s="44"/>
      <c r="O170" s="46"/>
    </row>
    <row r="171" spans="2:15" ht="7.5" customHeight="1">
      <c r="B171" s="438"/>
      <c r="C171" s="439"/>
      <c r="D171" s="416"/>
      <c r="E171" s="416"/>
      <c r="F171" s="416"/>
      <c r="G171" s="44"/>
      <c r="H171" s="44"/>
      <c r="I171" s="44"/>
      <c r="J171" s="416"/>
      <c r="K171" s="420"/>
      <c r="L171" s="44"/>
      <c r="M171" s="50"/>
      <c r="N171" s="416"/>
      <c r="O171" s="422"/>
    </row>
    <row r="172" spans="2:15" ht="7.5" customHeight="1" thickBot="1">
      <c r="B172" s="438"/>
      <c r="C172" s="440"/>
      <c r="D172" s="416"/>
      <c r="E172" s="416"/>
      <c r="F172" s="416"/>
      <c r="G172" s="44"/>
      <c r="H172" s="44"/>
      <c r="I172" s="44"/>
      <c r="J172" s="416"/>
      <c r="K172" s="420"/>
      <c r="L172" s="44"/>
      <c r="M172" s="50"/>
      <c r="N172" s="416"/>
      <c r="O172" s="422"/>
    </row>
    <row r="173" spans="2:15" ht="7.5" customHeight="1" thickTop="1">
      <c r="B173" s="414"/>
      <c r="C173" s="434"/>
      <c r="D173" s="416">
        <f>IF(B169="","",VLOOKUP(B169,'登録ナンバー'!$A$4:$I$575,7,0))</f>
      </c>
      <c r="E173" s="416"/>
      <c r="F173" s="418">
        <f>IF(B171="","",VLOOKUP(B171,'登録ナンバー'!$A$4:$I$575,7,0))</f>
      </c>
      <c r="G173" s="416"/>
      <c r="H173" s="418">
        <f>IF(B173="","",VLOOKUP(B173,'登録ナンバー'!$A$4:$I$575,7,0))</f>
      </c>
      <c r="I173" s="416"/>
      <c r="J173" s="418">
        <f>IF(B175="","",VLOOKUP(B175,'登録ナンバー'!$A$4:$I$575,7,0))</f>
      </c>
      <c r="K173" s="420"/>
      <c r="L173" s="416">
        <f>IF(C169="","",VLOOKUP(C169,'登録ナンバー'!$A$3:$M$654,7,0))</f>
      </c>
      <c r="M173" s="420"/>
      <c r="N173" s="416">
        <f>IF(C171="","",VLOOKUP(C171,'登録ナンバー'!$A$3:$M$654,7,0))</f>
      </c>
      <c r="O173" s="422"/>
    </row>
    <row r="174" spans="2:15" ht="7.5" customHeight="1">
      <c r="B174" s="414"/>
      <c r="C174" s="415"/>
      <c r="D174" s="416"/>
      <c r="E174" s="416"/>
      <c r="F174" s="418"/>
      <c r="G174" s="416"/>
      <c r="H174" s="418"/>
      <c r="I174" s="416"/>
      <c r="J174" s="418"/>
      <c r="K174" s="420"/>
      <c r="L174" s="416"/>
      <c r="M174" s="420"/>
      <c r="N174" s="416"/>
      <c r="O174" s="422"/>
    </row>
    <row r="175" spans="2:15" ht="7.5" customHeight="1">
      <c r="B175" s="414"/>
      <c r="C175" s="415"/>
      <c r="D175" s="416"/>
      <c r="E175" s="416"/>
      <c r="F175" s="418"/>
      <c r="G175" s="416"/>
      <c r="H175" s="418"/>
      <c r="I175" s="416"/>
      <c r="J175" s="418"/>
      <c r="K175" s="420"/>
      <c r="L175" s="416"/>
      <c r="M175" s="420"/>
      <c r="N175" s="416"/>
      <c r="O175" s="422"/>
    </row>
    <row r="176" spans="2:15" ht="7.5" customHeight="1" thickBot="1">
      <c r="B176" s="431"/>
      <c r="C176" s="432"/>
      <c r="D176" s="435"/>
      <c r="E176" s="435"/>
      <c r="F176" s="436"/>
      <c r="G176" s="435"/>
      <c r="H176" s="436"/>
      <c r="I176" s="435"/>
      <c r="J176" s="436"/>
      <c r="K176" s="437"/>
      <c r="L176" s="416"/>
      <c r="M176" s="420"/>
      <c r="N176" s="416"/>
      <c r="O176" s="422"/>
    </row>
    <row r="177" spans="2:15" ht="7.5" customHeight="1" thickTop="1">
      <c r="B177" s="433"/>
      <c r="C177" s="434"/>
      <c r="D177" s="416">
        <f>IF(B177="","",VLOOKUP(B177,'登録ナンバー'!$A$4:$I$575,8))</f>
      </c>
      <c r="E177" s="416"/>
      <c r="F177" s="416"/>
      <c r="G177" s="44"/>
      <c r="H177" s="44"/>
      <c r="I177" s="44"/>
      <c r="J177" s="44"/>
      <c r="K177" s="50"/>
      <c r="L177" s="44"/>
      <c r="M177" s="50"/>
      <c r="N177" s="44"/>
      <c r="O177" s="46"/>
    </row>
    <row r="178" spans="2:15" ht="7.5" customHeight="1">
      <c r="B178" s="414"/>
      <c r="C178" s="415"/>
      <c r="D178" s="416"/>
      <c r="E178" s="416"/>
      <c r="F178" s="416"/>
      <c r="G178" s="44"/>
      <c r="H178" s="44"/>
      <c r="I178" s="44"/>
      <c r="J178" s="44"/>
      <c r="K178" s="50"/>
      <c r="L178" s="44"/>
      <c r="M178" s="50"/>
      <c r="N178" s="44"/>
      <c r="O178" s="46"/>
    </row>
    <row r="179" spans="2:15" ht="7.5" customHeight="1">
      <c r="B179" s="414"/>
      <c r="C179" s="415"/>
      <c r="D179" s="416"/>
      <c r="E179" s="416"/>
      <c r="F179" s="416"/>
      <c r="G179" s="44"/>
      <c r="H179" s="44"/>
      <c r="I179" s="44"/>
      <c r="J179" s="416"/>
      <c r="K179" s="420"/>
      <c r="L179" s="44"/>
      <c r="M179" s="50"/>
      <c r="N179" s="416"/>
      <c r="O179" s="422"/>
    </row>
    <row r="180" spans="2:15" ht="7.5" customHeight="1">
      <c r="B180" s="414"/>
      <c r="C180" s="415"/>
      <c r="D180" s="416"/>
      <c r="E180" s="416"/>
      <c r="F180" s="416"/>
      <c r="G180" s="44"/>
      <c r="H180" s="44"/>
      <c r="I180" s="44"/>
      <c r="J180" s="416"/>
      <c r="K180" s="420"/>
      <c r="L180" s="44"/>
      <c r="M180" s="50"/>
      <c r="N180" s="416"/>
      <c r="O180" s="422"/>
    </row>
    <row r="181" spans="2:15" ht="7.5" customHeight="1">
      <c r="B181" s="414"/>
      <c r="C181" s="415"/>
      <c r="D181" s="416">
        <f>IF(B177="","",VLOOKUP(B177,'登録ナンバー'!$A$4:$I$575,7,0))</f>
      </c>
      <c r="E181" s="416"/>
      <c r="F181" s="418">
        <f>IF(B179="","",VLOOKUP(B179,'登録ナンバー'!$A$4:$I$575,7,0))</f>
      </c>
      <c r="G181" s="416"/>
      <c r="H181" s="418">
        <f>IF(B181="","",VLOOKUP(B181,'登録ナンバー'!$A$4:$I$575,7,0))</f>
      </c>
      <c r="I181" s="416"/>
      <c r="J181" s="418">
        <f>IF(B183="","",VLOOKUP(B183,'登録ナンバー'!$A$4:$I$575,7,0))</f>
      </c>
      <c r="K181" s="420"/>
      <c r="L181" s="416">
        <f>IF(C177="","",VLOOKUP(C177,'登録ナンバー'!$A$3:$M$654,7,0))</f>
      </c>
      <c r="M181" s="420"/>
      <c r="N181" s="416">
        <f>IF(C179="","",VLOOKUP(C179,'登録ナンバー'!$A$3:$M$654,7,0))</f>
      </c>
      <c r="O181" s="422"/>
    </row>
    <row r="182" spans="2:15" ht="7.5" customHeight="1">
      <c r="B182" s="414"/>
      <c r="C182" s="415"/>
      <c r="D182" s="416"/>
      <c r="E182" s="416"/>
      <c r="F182" s="418"/>
      <c r="G182" s="416"/>
      <c r="H182" s="418"/>
      <c r="I182" s="416"/>
      <c r="J182" s="418"/>
      <c r="K182" s="420"/>
      <c r="L182" s="416"/>
      <c r="M182" s="420"/>
      <c r="N182" s="416"/>
      <c r="O182" s="422"/>
    </row>
    <row r="183" spans="2:15" ht="7.5" customHeight="1">
      <c r="B183" s="414"/>
      <c r="C183" s="415"/>
      <c r="D183" s="416"/>
      <c r="E183" s="416"/>
      <c r="F183" s="418"/>
      <c r="G183" s="416"/>
      <c r="H183" s="418"/>
      <c r="I183" s="416"/>
      <c r="J183" s="418"/>
      <c r="K183" s="420"/>
      <c r="L183" s="416"/>
      <c r="M183" s="420"/>
      <c r="N183" s="416"/>
      <c r="O183" s="422"/>
    </row>
    <row r="184" spans="2:15" ht="7.5" customHeight="1" thickBot="1">
      <c r="B184" s="427"/>
      <c r="C184" s="428"/>
      <c r="D184" s="416"/>
      <c r="E184" s="416"/>
      <c r="F184" s="418"/>
      <c r="G184" s="416"/>
      <c r="H184" s="418"/>
      <c r="I184" s="416"/>
      <c r="J184" s="418"/>
      <c r="K184" s="420"/>
      <c r="L184" s="416"/>
      <c r="M184" s="420"/>
      <c r="N184" s="416"/>
      <c r="O184" s="422"/>
    </row>
    <row r="185" spans="2:15" ht="7.5" customHeight="1" thickTop="1">
      <c r="B185" s="429"/>
      <c r="C185" s="430"/>
      <c r="D185" s="424">
        <f>IF(B185="","",VLOOKUP(B185,'登録ナンバー'!$A$4:$I$575,8))</f>
      </c>
      <c r="E185" s="424"/>
      <c r="F185" s="424"/>
      <c r="G185" s="47"/>
      <c r="H185" s="47"/>
      <c r="I185" s="47"/>
      <c r="J185" s="47"/>
      <c r="K185" s="48"/>
      <c r="L185" s="47"/>
      <c r="M185" s="48"/>
      <c r="N185" s="47"/>
      <c r="O185" s="49"/>
    </row>
    <row r="186" spans="2:15" ht="7.5" customHeight="1">
      <c r="B186" s="414"/>
      <c r="C186" s="415"/>
      <c r="D186" s="416"/>
      <c r="E186" s="416"/>
      <c r="F186" s="416"/>
      <c r="G186" s="44"/>
      <c r="H186" s="44"/>
      <c r="I186" s="44"/>
      <c r="J186" s="44"/>
      <c r="K186" s="50"/>
      <c r="L186" s="44"/>
      <c r="M186" s="50"/>
      <c r="N186" s="44"/>
      <c r="O186" s="46"/>
    </row>
    <row r="187" spans="2:15" ht="7.5" customHeight="1">
      <c r="B187" s="414"/>
      <c r="C187" s="415"/>
      <c r="D187" s="416"/>
      <c r="E187" s="416"/>
      <c r="F187" s="416"/>
      <c r="G187" s="44"/>
      <c r="H187" s="44"/>
      <c r="I187" s="44"/>
      <c r="J187" s="416"/>
      <c r="K187" s="420"/>
      <c r="L187" s="44"/>
      <c r="M187" s="50"/>
      <c r="N187" s="416"/>
      <c r="O187" s="422"/>
    </row>
    <row r="188" spans="2:15" ht="7.5" customHeight="1">
      <c r="B188" s="414"/>
      <c r="C188" s="415"/>
      <c r="D188" s="416"/>
      <c r="E188" s="416"/>
      <c r="F188" s="416"/>
      <c r="G188" s="44"/>
      <c r="H188" s="44"/>
      <c r="I188" s="44"/>
      <c r="J188" s="416"/>
      <c r="K188" s="420"/>
      <c r="L188" s="44"/>
      <c r="M188" s="50"/>
      <c r="N188" s="416"/>
      <c r="O188" s="422"/>
    </row>
    <row r="189" spans="2:15" ht="7.5" customHeight="1">
      <c r="B189" s="414"/>
      <c r="C189" s="415"/>
      <c r="D189" s="416">
        <f>IF(B185="","",VLOOKUP(B185,'登録ナンバー'!$A$4:$I$575,7,0))</f>
      </c>
      <c r="E189" s="416"/>
      <c r="F189" s="418">
        <f>IF(B187="","",VLOOKUP(B187,'登録ナンバー'!$A$4:$I$575,7,0))</f>
      </c>
      <c r="G189" s="416"/>
      <c r="H189" s="418">
        <f>IF(B189="","",VLOOKUP(B189,'登録ナンバー'!$A$4:$I$575,7,0))</f>
      </c>
      <c r="I189" s="416"/>
      <c r="J189" s="418">
        <f>IF(B191="","",VLOOKUP(B191,'登録ナンバー'!$A$4:$I$575,7,0))</f>
      </c>
      <c r="K189" s="420"/>
      <c r="L189" s="416">
        <f>IF(C185="","",VLOOKUP(C185,'登録ナンバー'!$A$3:$M$654,7,0))</f>
      </c>
      <c r="M189" s="420"/>
      <c r="N189" s="416">
        <f>IF(C187="","",VLOOKUP(C187,'登録ナンバー'!$A$3:$M$654,7,0))</f>
      </c>
      <c r="O189" s="422"/>
    </row>
    <row r="190" spans="2:15" ht="7.5" customHeight="1">
      <c r="B190" s="414"/>
      <c r="C190" s="415"/>
      <c r="D190" s="416"/>
      <c r="E190" s="416"/>
      <c r="F190" s="418"/>
      <c r="G190" s="416"/>
      <c r="H190" s="418"/>
      <c r="I190" s="416"/>
      <c r="J190" s="418"/>
      <c r="K190" s="420"/>
      <c r="L190" s="416"/>
      <c r="M190" s="420"/>
      <c r="N190" s="416"/>
      <c r="O190" s="422"/>
    </row>
    <row r="191" spans="2:15" ht="7.5" customHeight="1">
      <c r="B191" s="414"/>
      <c r="C191" s="415"/>
      <c r="D191" s="416"/>
      <c r="E191" s="416"/>
      <c r="F191" s="418"/>
      <c r="G191" s="416"/>
      <c r="H191" s="418"/>
      <c r="I191" s="416"/>
      <c r="J191" s="418"/>
      <c r="K191" s="420"/>
      <c r="L191" s="416"/>
      <c r="M191" s="420"/>
      <c r="N191" s="416"/>
      <c r="O191" s="422"/>
    </row>
    <row r="192" spans="2:15" ht="7.5" customHeight="1" thickBot="1">
      <c r="B192" s="431"/>
      <c r="C192" s="432"/>
      <c r="D192" s="435"/>
      <c r="E192" s="435"/>
      <c r="F192" s="436"/>
      <c r="G192" s="435"/>
      <c r="H192" s="436"/>
      <c r="I192" s="435"/>
      <c r="J192" s="436"/>
      <c r="K192" s="437"/>
      <c r="L192" s="416"/>
      <c r="M192" s="420"/>
      <c r="N192" s="416"/>
      <c r="O192" s="422"/>
    </row>
    <row r="193" spans="2:15" ht="7.5" customHeight="1" thickTop="1">
      <c r="B193" s="433"/>
      <c r="C193" s="434"/>
      <c r="D193" s="416">
        <f>IF(B193="","",VLOOKUP(B193,'登録ナンバー'!$A$3:$I$575,8))</f>
      </c>
      <c r="E193" s="416"/>
      <c r="F193" s="416"/>
      <c r="G193" s="44"/>
      <c r="H193" s="44"/>
      <c r="I193" s="44"/>
      <c r="J193" s="44"/>
      <c r="K193" s="50"/>
      <c r="L193" s="44"/>
      <c r="M193" s="50"/>
      <c r="N193" s="44"/>
      <c r="O193" s="46"/>
    </row>
    <row r="194" spans="2:15" ht="7.5" customHeight="1">
      <c r="B194" s="414"/>
      <c r="C194" s="415"/>
      <c r="D194" s="416"/>
      <c r="E194" s="416"/>
      <c r="F194" s="416"/>
      <c r="G194" s="44"/>
      <c r="H194" s="44"/>
      <c r="I194" s="44"/>
      <c r="J194" s="44"/>
      <c r="K194" s="50"/>
      <c r="L194" s="44"/>
      <c r="M194" s="50"/>
      <c r="N194" s="44"/>
      <c r="O194" s="46"/>
    </row>
    <row r="195" spans="2:15" ht="7.5" customHeight="1">
      <c r="B195" s="414"/>
      <c r="C195" s="415"/>
      <c r="D195" s="416"/>
      <c r="E195" s="416"/>
      <c r="F195" s="416"/>
      <c r="G195" s="44"/>
      <c r="H195" s="44"/>
      <c r="I195" s="44"/>
      <c r="J195" s="416"/>
      <c r="K195" s="420"/>
      <c r="L195" s="44"/>
      <c r="M195" s="50"/>
      <c r="N195" s="416"/>
      <c r="O195" s="422"/>
    </row>
    <row r="196" spans="2:15" ht="7.5" customHeight="1">
      <c r="B196" s="414"/>
      <c r="C196" s="415"/>
      <c r="D196" s="416"/>
      <c r="E196" s="416"/>
      <c r="F196" s="416"/>
      <c r="G196" s="44"/>
      <c r="H196" s="44"/>
      <c r="I196" s="44"/>
      <c r="J196" s="416"/>
      <c r="K196" s="420"/>
      <c r="L196" s="44"/>
      <c r="M196" s="50"/>
      <c r="N196" s="416"/>
      <c r="O196" s="422"/>
    </row>
    <row r="197" spans="2:15" ht="7.5" customHeight="1">
      <c r="B197" s="414"/>
      <c r="C197" s="415"/>
      <c r="D197" s="416">
        <f>IF(B193="","",VLOOKUP(B193,'登録ナンバー'!$A$3:$I$575,7,0))</f>
      </c>
      <c r="E197" s="416"/>
      <c r="F197" s="418">
        <f>IF(B195="","",VLOOKUP(B195,'登録ナンバー'!$A$4:$I$575,7,0))</f>
      </c>
      <c r="G197" s="416"/>
      <c r="H197" s="418">
        <f>IF(B197="","",VLOOKUP(B197,'登録ナンバー'!$A$4:$I$575,7,0))</f>
      </c>
      <c r="I197" s="416"/>
      <c r="J197" s="418">
        <f>IF(B199="","",VLOOKUP(B199,'登録ナンバー'!$A$4:$I$575,7,0))</f>
      </c>
      <c r="K197" s="420"/>
      <c r="L197" s="416">
        <f>IF(C193="","",VLOOKUP(C193,'登録ナンバー'!$A$3:$M$654,7,0))</f>
      </c>
      <c r="M197" s="420"/>
      <c r="N197" s="416">
        <f>IF(C195="","",VLOOKUP(C195,'登録ナンバー'!$A$3:$M$654,7,0))</f>
      </c>
      <c r="O197" s="422"/>
    </row>
    <row r="198" spans="2:15" ht="7.5" customHeight="1">
      <c r="B198" s="414"/>
      <c r="C198" s="415"/>
      <c r="D198" s="416"/>
      <c r="E198" s="416"/>
      <c r="F198" s="418"/>
      <c r="G198" s="416"/>
      <c r="H198" s="418"/>
      <c r="I198" s="416"/>
      <c r="J198" s="418"/>
      <c r="K198" s="420"/>
      <c r="L198" s="416"/>
      <c r="M198" s="420"/>
      <c r="N198" s="416"/>
      <c r="O198" s="422"/>
    </row>
    <row r="199" spans="2:15" ht="7.5" customHeight="1">
      <c r="B199" s="414"/>
      <c r="C199" s="415"/>
      <c r="D199" s="416"/>
      <c r="E199" s="416"/>
      <c r="F199" s="418"/>
      <c r="G199" s="416"/>
      <c r="H199" s="418"/>
      <c r="I199" s="416"/>
      <c r="J199" s="418"/>
      <c r="K199" s="420"/>
      <c r="L199" s="416"/>
      <c r="M199" s="420"/>
      <c r="N199" s="416"/>
      <c r="O199" s="422"/>
    </row>
    <row r="200" spans="2:15" ht="7.5" customHeight="1" thickBot="1">
      <c r="B200" s="427"/>
      <c r="C200" s="428"/>
      <c r="D200" s="416"/>
      <c r="E200" s="416"/>
      <c r="F200" s="418"/>
      <c r="G200" s="416"/>
      <c r="H200" s="418"/>
      <c r="I200" s="416"/>
      <c r="J200" s="418"/>
      <c r="K200" s="420"/>
      <c r="L200" s="416"/>
      <c r="M200" s="420"/>
      <c r="N200" s="416"/>
      <c r="O200" s="422"/>
    </row>
    <row r="201" spans="2:15" ht="7.5" customHeight="1" thickTop="1">
      <c r="B201" s="429"/>
      <c r="C201" s="430"/>
      <c r="D201" s="424">
        <f>IF(B201="","",VLOOKUP(B201,'登録ナンバー'!$A$4:$I$575,8))</f>
      </c>
      <c r="E201" s="424"/>
      <c r="F201" s="424"/>
      <c r="G201" s="47"/>
      <c r="H201" s="47"/>
      <c r="I201" s="47"/>
      <c r="J201" s="47"/>
      <c r="K201" s="48"/>
      <c r="L201" s="47"/>
      <c r="M201" s="48"/>
      <c r="N201" s="47"/>
      <c r="O201" s="49"/>
    </row>
    <row r="202" spans="2:15" ht="7.5" customHeight="1">
      <c r="B202" s="414"/>
      <c r="C202" s="415"/>
      <c r="D202" s="416"/>
      <c r="E202" s="416"/>
      <c r="F202" s="416"/>
      <c r="G202" s="44"/>
      <c r="H202" s="44"/>
      <c r="I202" s="44"/>
      <c r="J202" s="44"/>
      <c r="K202" s="50"/>
      <c r="L202" s="44"/>
      <c r="M202" s="50"/>
      <c r="N202" s="44"/>
      <c r="O202" s="46"/>
    </row>
    <row r="203" spans="2:15" ht="7.5" customHeight="1">
      <c r="B203" s="414"/>
      <c r="C203" s="415"/>
      <c r="D203" s="416"/>
      <c r="E203" s="416"/>
      <c r="F203" s="416"/>
      <c r="G203" s="44"/>
      <c r="H203" s="44"/>
      <c r="I203" s="44"/>
      <c r="J203" s="416"/>
      <c r="K203" s="420"/>
      <c r="L203" s="44"/>
      <c r="M203" s="50"/>
      <c r="N203" s="416"/>
      <c r="O203" s="422"/>
    </row>
    <row r="204" spans="2:15" ht="7.5" customHeight="1">
      <c r="B204" s="414"/>
      <c r="C204" s="415"/>
      <c r="D204" s="416"/>
      <c r="E204" s="416"/>
      <c r="F204" s="416"/>
      <c r="G204" s="44"/>
      <c r="H204" s="44"/>
      <c r="I204" s="44"/>
      <c r="J204" s="416"/>
      <c r="K204" s="420"/>
      <c r="L204" s="44"/>
      <c r="M204" s="50"/>
      <c r="N204" s="416"/>
      <c r="O204" s="422"/>
    </row>
    <row r="205" spans="2:15" ht="7.5" customHeight="1">
      <c r="B205" s="414"/>
      <c r="C205" s="415"/>
      <c r="D205" s="416">
        <f>IF(B201="","",VLOOKUP(B201,'登録ナンバー'!$A$4:$I$575,7,0))</f>
      </c>
      <c r="E205" s="416"/>
      <c r="F205" s="418">
        <f>IF(B203="","",VLOOKUP(B203,'登録ナンバー'!$A$4:$I$575,7,0))</f>
      </c>
      <c r="G205" s="416"/>
      <c r="H205" s="418">
        <f>IF(B205="","",VLOOKUP(B205,'登録ナンバー'!$A$4:$I$575,7,0))</f>
      </c>
      <c r="I205" s="416"/>
      <c r="J205" s="418">
        <f>IF(B207="","",VLOOKUP(B207,'登録ナンバー'!$A$4:$I$575,7,0))</f>
      </c>
      <c r="K205" s="420"/>
      <c r="L205" s="416">
        <f>IF(C201="","",VLOOKUP(C201,'登録ナンバー'!$A$3:$M$654,7,0))</f>
      </c>
      <c r="M205" s="420"/>
      <c r="N205" s="418">
        <f>IF(C203="","",VLOOKUP(C203,'登録ナンバー'!$A$3:$M$654,7,0))</f>
      </c>
      <c r="O205" s="422"/>
    </row>
    <row r="206" spans="2:15" ht="7.5" customHeight="1">
      <c r="B206" s="414"/>
      <c r="C206" s="415"/>
      <c r="D206" s="416"/>
      <c r="E206" s="416"/>
      <c r="F206" s="418"/>
      <c r="G206" s="416"/>
      <c r="H206" s="418"/>
      <c r="I206" s="416"/>
      <c r="J206" s="418"/>
      <c r="K206" s="420"/>
      <c r="L206" s="416"/>
      <c r="M206" s="420"/>
      <c r="N206" s="418"/>
      <c r="O206" s="422"/>
    </row>
    <row r="207" spans="2:15" ht="7.5" customHeight="1">
      <c r="B207" s="414"/>
      <c r="C207" s="415"/>
      <c r="D207" s="416"/>
      <c r="E207" s="416"/>
      <c r="F207" s="418"/>
      <c r="G207" s="416"/>
      <c r="H207" s="418"/>
      <c r="I207" s="416"/>
      <c r="J207" s="418"/>
      <c r="K207" s="420"/>
      <c r="L207" s="416"/>
      <c r="M207" s="420"/>
      <c r="N207" s="418"/>
      <c r="O207" s="422"/>
    </row>
    <row r="208" spans="2:15" ht="7.5" customHeight="1" thickBot="1">
      <c r="B208" s="425"/>
      <c r="C208" s="426"/>
      <c r="D208" s="417"/>
      <c r="E208" s="417"/>
      <c r="F208" s="419"/>
      <c r="G208" s="417"/>
      <c r="H208" s="419"/>
      <c r="I208" s="417"/>
      <c r="J208" s="419"/>
      <c r="K208" s="421"/>
      <c r="L208" s="417"/>
      <c r="M208" s="421"/>
      <c r="N208" s="419"/>
      <c r="O208" s="423"/>
    </row>
  </sheetData>
  <sheetProtection/>
  <mergeCells count="437">
    <mergeCell ref="F53:G56"/>
    <mergeCell ref="H53:I56"/>
    <mergeCell ref="H61:I64"/>
    <mergeCell ref="J7:K8"/>
    <mergeCell ref="D9:E12"/>
    <mergeCell ref="B1:I2"/>
    <mergeCell ref="B3:C4"/>
    <mergeCell ref="B5:B6"/>
    <mergeCell ref="C5:C6"/>
    <mergeCell ref="D5:E8"/>
    <mergeCell ref="F5:F8"/>
    <mergeCell ref="B7:B8"/>
    <mergeCell ref="C7:C8"/>
    <mergeCell ref="C11:C12"/>
    <mergeCell ref="B11:B12"/>
    <mergeCell ref="H25:I28"/>
    <mergeCell ref="F9:G12"/>
    <mergeCell ref="H9:I12"/>
    <mergeCell ref="F13:F16"/>
    <mergeCell ref="B9:B10"/>
    <mergeCell ref="C9:C10"/>
    <mergeCell ref="B21:B22"/>
    <mergeCell ref="C21:C22"/>
    <mergeCell ref="B23:B24"/>
    <mergeCell ref="C25:C26"/>
    <mergeCell ref="D33:E36"/>
    <mergeCell ref="B35:B36"/>
    <mergeCell ref="D25:E28"/>
    <mergeCell ref="B25:B26"/>
    <mergeCell ref="B27:B28"/>
    <mergeCell ref="C27:C28"/>
    <mergeCell ref="B29:B30"/>
    <mergeCell ref="C29:C30"/>
    <mergeCell ref="J9:K12"/>
    <mergeCell ref="I31:J32"/>
    <mergeCell ref="D29:E32"/>
    <mergeCell ref="D21:E24"/>
    <mergeCell ref="D13:E16"/>
    <mergeCell ref="J15:K16"/>
    <mergeCell ref="J25:K28"/>
    <mergeCell ref="F25:G28"/>
    <mergeCell ref="F21:F24"/>
    <mergeCell ref="B45:B46"/>
    <mergeCell ref="B37:B38"/>
    <mergeCell ref="C37:C38"/>
    <mergeCell ref="B39:B40"/>
    <mergeCell ref="C39:C40"/>
    <mergeCell ref="B41:B42"/>
    <mergeCell ref="C41:C42"/>
    <mergeCell ref="B43:B44"/>
    <mergeCell ref="C43:C44"/>
    <mergeCell ref="H57:I60"/>
    <mergeCell ref="D49:E52"/>
    <mergeCell ref="J33:K36"/>
    <mergeCell ref="F41:G44"/>
    <mergeCell ref="J39:K40"/>
    <mergeCell ref="H41:I44"/>
    <mergeCell ref="J41:K44"/>
    <mergeCell ref="F33:G36"/>
    <mergeCell ref="H33:I36"/>
    <mergeCell ref="D37:E40"/>
    <mergeCell ref="H49:I52"/>
    <mergeCell ref="F45:F48"/>
    <mergeCell ref="F37:F40"/>
    <mergeCell ref="D45:E48"/>
    <mergeCell ref="D41:E44"/>
    <mergeCell ref="N7:O8"/>
    <mergeCell ref="L9:M12"/>
    <mergeCell ref="N9:O12"/>
    <mergeCell ref="F61:F64"/>
    <mergeCell ref="L33:M36"/>
    <mergeCell ref="N33:O36"/>
    <mergeCell ref="N39:O40"/>
    <mergeCell ref="L41:M44"/>
    <mergeCell ref="N41:O44"/>
    <mergeCell ref="N15:O16"/>
    <mergeCell ref="B51:B52"/>
    <mergeCell ref="F69:F72"/>
    <mergeCell ref="N23:O24"/>
    <mergeCell ref="J47:K48"/>
    <mergeCell ref="N49:O52"/>
    <mergeCell ref="N55:O56"/>
    <mergeCell ref="L57:M60"/>
    <mergeCell ref="N57:O60"/>
    <mergeCell ref="J55:K56"/>
    <mergeCell ref="F57:G60"/>
    <mergeCell ref="M31:N32"/>
    <mergeCell ref="N47:O48"/>
    <mergeCell ref="D65:E68"/>
    <mergeCell ref="F65:G68"/>
    <mergeCell ref="D57:E60"/>
    <mergeCell ref="D61:E64"/>
    <mergeCell ref="D53:E56"/>
    <mergeCell ref="J49:K52"/>
    <mergeCell ref="J57:K60"/>
    <mergeCell ref="F49:G52"/>
    <mergeCell ref="N73:O76"/>
    <mergeCell ref="J71:K72"/>
    <mergeCell ref="J73:K76"/>
    <mergeCell ref="L25:M28"/>
    <mergeCell ref="L49:M52"/>
    <mergeCell ref="B71:B72"/>
    <mergeCell ref="D69:E72"/>
    <mergeCell ref="B47:B48"/>
    <mergeCell ref="C69:C70"/>
    <mergeCell ref="C59:C60"/>
    <mergeCell ref="B73:B74"/>
    <mergeCell ref="C73:C74"/>
    <mergeCell ref="B75:B76"/>
    <mergeCell ref="C75:C76"/>
    <mergeCell ref="C55:C56"/>
    <mergeCell ref="C71:C72"/>
    <mergeCell ref="C67:C68"/>
    <mergeCell ref="B65:B66"/>
    <mergeCell ref="B61:B62"/>
    <mergeCell ref="B59:B60"/>
    <mergeCell ref="C51:C52"/>
    <mergeCell ref="C61:C62"/>
    <mergeCell ref="C47:C48"/>
    <mergeCell ref="B69:B70"/>
    <mergeCell ref="B63:B64"/>
    <mergeCell ref="C63:C64"/>
    <mergeCell ref="B67:B68"/>
    <mergeCell ref="C53:C54"/>
    <mergeCell ref="C57:C58"/>
    <mergeCell ref="B57:B58"/>
    <mergeCell ref="B31:B32"/>
    <mergeCell ref="C31:C32"/>
    <mergeCell ref="B33:B34"/>
    <mergeCell ref="C33:C34"/>
    <mergeCell ref="B55:B56"/>
    <mergeCell ref="C65:C66"/>
    <mergeCell ref="C45:C46"/>
    <mergeCell ref="B53:B54"/>
    <mergeCell ref="B49:B50"/>
    <mergeCell ref="C49:C50"/>
    <mergeCell ref="B19:B20"/>
    <mergeCell ref="C19:C20"/>
    <mergeCell ref="B17:B18"/>
    <mergeCell ref="C13:C14"/>
    <mergeCell ref="B15:B16"/>
    <mergeCell ref="C15:C16"/>
    <mergeCell ref="C17:C18"/>
    <mergeCell ref="B13:B14"/>
    <mergeCell ref="D17:E20"/>
    <mergeCell ref="F17:G20"/>
    <mergeCell ref="H17:I20"/>
    <mergeCell ref="J17:K20"/>
    <mergeCell ref="L17:M20"/>
    <mergeCell ref="J81:K84"/>
    <mergeCell ref="L81:M84"/>
    <mergeCell ref="H81:I84"/>
    <mergeCell ref="F73:G76"/>
    <mergeCell ref="H73:I76"/>
    <mergeCell ref="N81:O84"/>
    <mergeCell ref="J79:K80"/>
    <mergeCell ref="N79:O80"/>
    <mergeCell ref="C23:C24"/>
    <mergeCell ref="J23:K24"/>
    <mergeCell ref="C35:C36"/>
    <mergeCell ref="N71:O72"/>
    <mergeCell ref="L73:M76"/>
    <mergeCell ref="D81:E84"/>
    <mergeCell ref="F81:G84"/>
    <mergeCell ref="J63:K64"/>
    <mergeCell ref="J65:K68"/>
    <mergeCell ref="H65:I68"/>
    <mergeCell ref="C81:C82"/>
    <mergeCell ref="D73:E76"/>
    <mergeCell ref="N17:O20"/>
    <mergeCell ref="N63:O64"/>
    <mergeCell ref="L65:M68"/>
    <mergeCell ref="N65:O68"/>
    <mergeCell ref="N25:O28"/>
    <mergeCell ref="C79:C80"/>
    <mergeCell ref="B85:B86"/>
    <mergeCell ref="C85:C86"/>
    <mergeCell ref="C87:C88"/>
    <mergeCell ref="H89:I92"/>
    <mergeCell ref="D77:E80"/>
    <mergeCell ref="F77:F80"/>
    <mergeCell ref="J89:K92"/>
    <mergeCell ref="D85:E88"/>
    <mergeCell ref="F85:F88"/>
    <mergeCell ref="J87:K88"/>
    <mergeCell ref="B77:B78"/>
    <mergeCell ref="C77:C78"/>
    <mergeCell ref="B83:B84"/>
    <mergeCell ref="C83:C84"/>
    <mergeCell ref="B81:B82"/>
    <mergeCell ref="B79:B80"/>
    <mergeCell ref="N87:O88"/>
    <mergeCell ref="B89:B90"/>
    <mergeCell ref="C89:C90"/>
    <mergeCell ref="D89:E92"/>
    <mergeCell ref="F89:G92"/>
    <mergeCell ref="L89:M92"/>
    <mergeCell ref="N89:O92"/>
    <mergeCell ref="B87:B88"/>
    <mergeCell ref="B91:B92"/>
    <mergeCell ref="C91:C92"/>
    <mergeCell ref="J95:K96"/>
    <mergeCell ref="D97:E100"/>
    <mergeCell ref="L97:M100"/>
    <mergeCell ref="N97:O100"/>
    <mergeCell ref="B93:B94"/>
    <mergeCell ref="C93:C94"/>
    <mergeCell ref="D93:E96"/>
    <mergeCell ref="F93:F96"/>
    <mergeCell ref="B95:B96"/>
    <mergeCell ref="C95:C96"/>
    <mergeCell ref="F97:G100"/>
    <mergeCell ref="H97:I100"/>
    <mergeCell ref="B109:I110"/>
    <mergeCell ref="B111:C112"/>
    <mergeCell ref="N95:O96"/>
    <mergeCell ref="J97:K100"/>
    <mergeCell ref="B97:B98"/>
    <mergeCell ref="C97:C98"/>
    <mergeCell ref="B99:B100"/>
    <mergeCell ref="C99:C100"/>
    <mergeCell ref="B113:B114"/>
    <mergeCell ref="C113:C114"/>
    <mergeCell ref="D113:E116"/>
    <mergeCell ref="F113:F116"/>
    <mergeCell ref="B115:B116"/>
    <mergeCell ref="C115:C116"/>
    <mergeCell ref="J115:K116"/>
    <mergeCell ref="N115:O116"/>
    <mergeCell ref="B117:B118"/>
    <mergeCell ref="C117:C118"/>
    <mergeCell ref="D117:E120"/>
    <mergeCell ref="F117:G120"/>
    <mergeCell ref="H117:I120"/>
    <mergeCell ref="J117:K120"/>
    <mergeCell ref="L117:M120"/>
    <mergeCell ref="N117:O120"/>
    <mergeCell ref="D121:E124"/>
    <mergeCell ref="F121:F124"/>
    <mergeCell ref="B123:B124"/>
    <mergeCell ref="C123:C124"/>
    <mergeCell ref="B119:B120"/>
    <mergeCell ref="C119:C120"/>
    <mergeCell ref="B121:B122"/>
    <mergeCell ref="C121:C122"/>
    <mergeCell ref="J123:K124"/>
    <mergeCell ref="N123:O124"/>
    <mergeCell ref="B125:B126"/>
    <mergeCell ref="C125:C126"/>
    <mergeCell ref="D125:E128"/>
    <mergeCell ref="F125:G128"/>
    <mergeCell ref="H125:I128"/>
    <mergeCell ref="J125:K128"/>
    <mergeCell ref="L125:M128"/>
    <mergeCell ref="N125:O128"/>
    <mergeCell ref="D129:E132"/>
    <mergeCell ref="F129:F132"/>
    <mergeCell ref="B131:B132"/>
    <mergeCell ref="C131:C132"/>
    <mergeCell ref="B127:B128"/>
    <mergeCell ref="C127:C128"/>
    <mergeCell ref="B129:B130"/>
    <mergeCell ref="C129:C130"/>
    <mergeCell ref="J131:K132"/>
    <mergeCell ref="N131:O132"/>
    <mergeCell ref="B133:B134"/>
    <mergeCell ref="C133:C134"/>
    <mergeCell ref="D133:E136"/>
    <mergeCell ref="F133:G136"/>
    <mergeCell ref="H133:I136"/>
    <mergeCell ref="J133:K136"/>
    <mergeCell ref="L133:M136"/>
    <mergeCell ref="N133:O136"/>
    <mergeCell ref="D137:E140"/>
    <mergeCell ref="F137:F140"/>
    <mergeCell ref="B139:B140"/>
    <mergeCell ref="C139:C140"/>
    <mergeCell ref="B135:B136"/>
    <mergeCell ref="C135:C136"/>
    <mergeCell ref="B137:B138"/>
    <mergeCell ref="C137:C138"/>
    <mergeCell ref="J139:K140"/>
    <mergeCell ref="N139:O140"/>
    <mergeCell ref="B141:B142"/>
    <mergeCell ref="C141:C142"/>
    <mergeCell ref="D141:E144"/>
    <mergeCell ref="F141:G144"/>
    <mergeCell ref="H141:I144"/>
    <mergeCell ref="J141:K144"/>
    <mergeCell ref="L141:M144"/>
    <mergeCell ref="N141:O144"/>
    <mergeCell ref="D145:E148"/>
    <mergeCell ref="F145:F148"/>
    <mergeCell ref="B147:B148"/>
    <mergeCell ref="C147:C148"/>
    <mergeCell ref="B143:B144"/>
    <mergeCell ref="C143:C144"/>
    <mergeCell ref="B145:B146"/>
    <mergeCell ref="C145:C146"/>
    <mergeCell ref="J147:K148"/>
    <mergeCell ref="N147:O148"/>
    <mergeCell ref="B149:B150"/>
    <mergeCell ref="C149:C150"/>
    <mergeCell ref="D149:E152"/>
    <mergeCell ref="F149:G152"/>
    <mergeCell ref="H149:I152"/>
    <mergeCell ref="J149:K152"/>
    <mergeCell ref="L149:M152"/>
    <mergeCell ref="N149:O152"/>
    <mergeCell ref="D153:E156"/>
    <mergeCell ref="F153:F156"/>
    <mergeCell ref="B155:B156"/>
    <mergeCell ref="C155:C156"/>
    <mergeCell ref="B151:B152"/>
    <mergeCell ref="C151:C152"/>
    <mergeCell ref="B153:B154"/>
    <mergeCell ref="C153:C154"/>
    <mergeCell ref="J155:K156"/>
    <mergeCell ref="N155:O156"/>
    <mergeCell ref="B157:B158"/>
    <mergeCell ref="C157:C158"/>
    <mergeCell ref="D157:E160"/>
    <mergeCell ref="F157:G160"/>
    <mergeCell ref="H157:I160"/>
    <mergeCell ref="J157:K160"/>
    <mergeCell ref="L157:M160"/>
    <mergeCell ref="N157:O160"/>
    <mergeCell ref="D161:E164"/>
    <mergeCell ref="F161:F164"/>
    <mergeCell ref="B163:B164"/>
    <mergeCell ref="C163:C164"/>
    <mergeCell ref="B159:B160"/>
    <mergeCell ref="C159:C160"/>
    <mergeCell ref="B161:B162"/>
    <mergeCell ref="C161:C162"/>
    <mergeCell ref="J163:K164"/>
    <mergeCell ref="N163:O164"/>
    <mergeCell ref="B165:B166"/>
    <mergeCell ref="C165:C166"/>
    <mergeCell ref="D165:E168"/>
    <mergeCell ref="F165:G168"/>
    <mergeCell ref="H165:I168"/>
    <mergeCell ref="J165:K168"/>
    <mergeCell ref="L165:M168"/>
    <mergeCell ref="N165:O168"/>
    <mergeCell ref="D169:E172"/>
    <mergeCell ref="F169:F172"/>
    <mergeCell ref="B171:B172"/>
    <mergeCell ref="C171:C172"/>
    <mergeCell ref="B167:B168"/>
    <mergeCell ref="C167:C168"/>
    <mergeCell ref="B169:B170"/>
    <mergeCell ref="C169:C170"/>
    <mergeCell ref="J171:K172"/>
    <mergeCell ref="N171:O172"/>
    <mergeCell ref="B173:B174"/>
    <mergeCell ref="C173:C174"/>
    <mergeCell ref="D173:E176"/>
    <mergeCell ref="F173:G176"/>
    <mergeCell ref="H173:I176"/>
    <mergeCell ref="J173:K176"/>
    <mergeCell ref="L173:M176"/>
    <mergeCell ref="N173:O176"/>
    <mergeCell ref="D177:E180"/>
    <mergeCell ref="F177:F180"/>
    <mergeCell ref="B179:B180"/>
    <mergeCell ref="C179:C180"/>
    <mergeCell ref="B175:B176"/>
    <mergeCell ref="C175:C176"/>
    <mergeCell ref="B177:B178"/>
    <mergeCell ref="C177:C178"/>
    <mergeCell ref="J179:K180"/>
    <mergeCell ref="N179:O180"/>
    <mergeCell ref="B181:B182"/>
    <mergeCell ref="C181:C182"/>
    <mergeCell ref="D181:E184"/>
    <mergeCell ref="F181:G184"/>
    <mergeCell ref="H181:I184"/>
    <mergeCell ref="J181:K184"/>
    <mergeCell ref="L181:M184"/>
    <mergeCell ref="N181:O184"/>
    <mergeCell ref="D185:E188"/>
    <mergeCell ref="F185:F188"/>
    <mergeCell ref="B187:B188"/>
    <mergeCell ref="C187:C188"/>
    <mergeCell ref="B183:B184"/>
    <mergeCell ref="C183:C184"/>
    <mergeCell ref="B185:B186"/>
    <mergeCell ref="C185:C186"/>
    <mergeCell ref="J187:K188"/>
    <mergeCell ref="N187:O188"/>
    <mergeCell ref="B189:B190"/>
    <mergeCell ref="C189:C190"/>
    <mergeCell ref="D189:E192"/>
    <mergeCell ref="F189:G192"/>
    <mergeCell ref="H189:I192"/>
    <mergeCell ref="J189:K192"/>
    <mergeCell ref="L189:M192"/>
    <mergeCell ref="N189:O192"/>
    <mergeCell ref="B195:B196"/>
    <mergeCell ref="C195:C196"/>
    <mergeCell ref="B191:B192"/>
    <mergeCell ref="C191:C192"/>
    <mergeCell ref="B193:B194"/>
    <mergeCell ref="C193:C194"/>
    <mergeCell ref="H197:I200"/>
    <mergeCell ref="J197:K200"/>
    <mergeCell ref="L197:M200"/>
    <mergeCell ref="N197:O200"/>
    <mergeCell ref="D193:E196"/>
    <mergeCell ref="F193:F196"/>
    <mergeCell ref="B199:B200"/>
    <mergeCell ref="C199:C200"/>
    <mergeCell ref="B201:B202"/>
    <mergeCell ref="C201:C202"/>
    <mergeCell ref="J195:K196"/>
    <mergeCell ref="N195:O196"/>
    <mergeCell ref="B197:B198"/>
    <mergeCell ref="C197:C198"/>
    <mergeCell ref="D197:E200"/>
    <mergeCell ref="F197:G200"/>
    <mergeCell ref="L205:M208"/>
    <mergeCell ref="N205:O208"/>
    <mergeCell ref="D201:E204"/>
    <mergeCell ref="F201:F204"/>
    <mergeCell ref="B203:B204"/>
    <mergeCell ref="C203:C204"/>
    <mergeCell ref="B207:B208"/>
    <mergeCell ref="C207:C208"/>
    <mergeCell ref="J203:K204"/>
    <mergeCell ref="N203:O204"/>
    <mergeCell ref="B205:B206"/>
    <mergeCell ref="C205:C206"/>
    <mergeCell ref="D205:E208"/>
    <mergeCell ref="F205:G208"/>
    <mergeCell ref="H205:I208"/>
    <mergeCell ref="J205:K208"/>
  </mergeCells>
  <printOptions/>
  <pageMargins left="0" right="0" top="0" bottom="0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7:I163"/>
  <sheetViews>
    <sheetView zoomScalePageLayoutView="0" workbookViewId="0" topLeftCell="A103">
      <selection activeCell="A134" sqref="A134"/>
    </sheetView>
  </sheetViews>
  <sheetFormatPr defaultColWidth="9.00390625" defaultRowHeight="13.5"/>
  <sheetData>
    <row r="27" spans="1:9" ht="13.5">
      <c r="A27" s="307" t="s">
        <v>1509</v>
      </c>
      <c r="B27" s="307"/>
      <c r="C27" s="307"/>
      <c r="D27" s="307"/>
      <c r="E27" s="307"/>
      <c r="F27" s="307"/>
      <c r="G27" s="307"/>
      <c r="H27" s="307"/>
      <c r="I27" s="307"/>
    </row>
    <row r="28" spans="1:9" ht="13.5">
      <c r="A28" s="307"/>
      <c r="B28" s="307"/>
      <c r="C28" s="307"/>
      <c r="D28" s="307"/>
      <c r="E28" s="307"/>
      <c r="F28" s="307"/>
      <c r="G28" s="307"/>
      <c r="H28" s="307"/>
      <c r="I28" s="307"/>
    </row>
    <row r="29" spans="1:9" ht="13.5">
      <c r="A29" s="403" t="s">
        <v>1510</v>
      </c>
      <c r="B29" s="403"/>
      <c r="C29" s="403"/>
      <c r="D29" s="403"/>
      <c r="E29" s="403"/>
      <c r="F29" s="403"/>
      <c r="G29" s="403"/>
      <c r="H29" s="403"/>
      <c r="I29" s="403"/>
    </row>
    <row r="30" spans="1:9" ht="13.5">
      <c r="A30" s="403"/>
      <c r="B30" s="403"/>
      <c r="C30" s="403"/>
      <c r="D30" s="403"/>
      <c r="E30" s="403"/>
      <c r="F30" s="403"/>
      <c r="G30" s="403"/>
      <c r="H30" s="403"/>
      <c r="I30" s="403"/>
    </row>
    <row r="31" spans="1:9" ht="13.5">
      <c r="A31" s="403"/>
      <c r="B31" s="403"/>
      <c r="C31" s="403"/>
      <c r="D31" s="403"/>
      <c r="E31" s="403"/>
      <c r="F31" s="403"/>
      <c r="G31" s="403"/>
      <c r="H31" s="403"/>
      <c r="I31" s="403"/>
    </row>
    <row r="60" spans="1:9" ht="13.5">
      <c r="A60" s="307" t="s">
        <v>1511</v>
      </c>
      <c r="B60" s="307"/>
      <c r="C60" s="307"/>
      <c r="D60" s="307"/>
      <c r="E60" s="307"/>
      <c r="F60" s="307"/>
      <c r="G60" s="307"/>
      <c r="H60" s="307"/>
      <c r="I60" s="307"/>
    </row>
    <row r="61" spans="1:9" ht="13.5">
      <c r="A61" s="307"/>
      <c r="B61" s="307"/>
      <c r="C61" s="307"/>
      <c r="D61" s="307"/>
      <c r="E61" s="307"/>
      <c r="F61" s="307"/>
      <c r="G61" s="307"/>
      <c r="H61" s="307"/>
      <c r="I61" s="307"/>
    </row>
    <row r="62" spans="1:9" ht="13.5">
      <c r="A62" s="371" t="s">
        <v>1512</v>
      </c>
      <c r="B62" s="371"/>
      <c r="C62" s="371"/>
      <c r="D62" s="371"/>
      <c r="E62" s="371"/>
      <c r="F62" s="371"/>
      <c r="G62" s="371"/>
      <c r="H62" s="371"/>
      <c r="I62" s="371"/>
    </row>
    <row r="63" spans="1:9" ht="13.5">
      <c r="A63" s="371"/>
      <c r="B63" s="371"/>
      <c r="C63" s="371"/>
      <c r="D63" s="371"/>
      <c r="E63" s="371"/>
      <c r="F63" s="371"/>
      <c r="G63" s="371"/>
      <c r="H63" s="371"/>
      <c r="I63" s="371"/>
    </row>
    <row r="64" spans="1:9" ht="13.5">
      <c r="A64" s="371"/>
      <c r="B64" s="371"/>
      <c r="C64" s="371"/>
      <c r="D64" s="371"/>
      <c r="E64" s="371"/>
      <c r="F64" s="371"/>
      <c r="G64" s="371"/>
      <c r="H64" s="371"/>
      <c r="I64" s="371"/>
    </row>
    <row r="93" spans="1:9" ht="13.5">
      <c r="A93" s="307" t="s">
        <v>1513</v>
      </c>
      <c r="B93" s="307"/>
      <c r="C93" s="307"/>
      <c r="D93" s="307"/>
      <c r="E93" s="307"/>
      <c r="F93" s="307"/>
      <c r="G93" s="307"/>
      <c r="H93" s="307"/>
      <c r="I93" s="307"/>
    </row>
    <row r="94" spans="1:9" ht="13.5">
      <c r="A94" s="307"/>
      <c r="B94" s="307"/>
      <c r="C94" s="307"/>
      <c r="D94" s="307"/>
      <c r="E94" s="307"/>
      <c r="F94" s="307"/>
      <c r="G94" s="307"/>
      <c r="H94" s="307"/>
      <c r="I94" s="307"/>
    </row>
    <row r="95" spans="1:9" ht="13.5">
      <c r="A95" s="459" t="s">
        <v>1514</v>
      </c>
      <c r="B95" s="371"/>
      <c r="C95" s="371"/>
      <c r="D95" s="371"/>
      <c r="E95" s="371"/>
      <c r="F95" s="371"/>
      <c r="G95" s="371"/>
      <c r="H95" s="371"/>
      <c r="I95" s="371"/>
    </row>
    <row r="96" spans="1:9" ht="13.5">
      <c r="A96" s="371"/>
      <c r="B96" s="371"/>
      <c r="C96" s="371"/>
      <c r="D96" s="371"/>
      <c r="E96" s="371"/>
      <c r="F96" s="371"/>
      <c r="G96" s="371"/>
      <c r="H96" s="371"/>
      <c r="I96" s="371"/>
    </row>
    <row r="97" spans="1:9" ht="13.5">
      <c r="A97" s="371"/>
      <c r="B97" s="371"/>
      <c r="C97" s="371"/>
      <c r="D97" s="371"/>
      <c r="E97" s="371"/>
      <c r="F97" s="371"/>
      <c r="G97" s="371"/>
      <c r="H97" s="371"/>
      <c r="I97" s="371"/>
    </row>
    <row r="98" spans="1:9" ht="13.5">
      <c r="A98" s="371"/>
      <c r="B98" s="371"/>
      <c r="C98" s="371"/>
      <c r="D98" s="371"/>
      <c r="E98" s="371"/>
      <c r="F98" s="371"/>
      <c r="G98" s="371"/>
      <c r="H98" s="371"/>
      <c r="I98" s="371"/>
    </row>
    <row r="126" spans="1:8" ht="13.5">
      <c r="A126" s="307" t="s">
        <v>1515</v>
      </c>
      <c r="B126" s="307"/>
      <c r="C126" s="307"/>
      <c r="D126" s="307"/>
      <c r="E126" s="307"/>
      <c r="F126" s="307"/>
      <c r="G126" s="307"/>
      <c r="H126" s="307"/>
    </row>
    <row r="127" spans="1:8" ht="13.5">
      <c r="A127" s="307"/>
      <c r="B127" s="307"/>
      <c r="C127" s="307"/>
      <c r="D127" s="307"/>
      <c r="E127" s="307"/>
      <c r="F127" s="307"/>
      <c r="G127" s="307"/>
      <c r="H127" s="307"/>
    </row>
    <row r="128" spans="1:8" ht="13.5">
      <c r="A128" s="403" t="s">
        <v>1516</v>
      </c>
      <c r="B128" s="403"/>
      <c r="C128" s="403"/>
      <c r="D128" s="403"/>
      <c r="E128" s="403"/>
      <c r="F128" s="403"/>
      <c r="G128" s="403"/>
      <c r="H128" s="403"/>
    </row>
    <row r="129" spans="1:8" ht="13.5">
      <c r="A129" s="403"/>
      <c r="B129" s="403"/>
      <c r="C129" s="403"/>
      <c r="D129" s="403"/>
      <c r="E129" s="403"/>
      <c r="F129" s="403"/>
      <c r="G129" s="403"/>
      <c r="H129" s="403"/>
    </row>
    <row r="130" spans="1:8" ht="13.5">
      <c r="A130" s="403"/>
      <c r="B130" s="403"/>
      <c r="C130" s="403"/>
      <c r="D130" s="403"/>
      <c r="E130" s="403"/>
      <c r="F130" s="403"/>
      <c r="G130" s="403"/>
      <c r="H130" s="403"/>
    </row>
    <row r="159" spans="1:9" ht="13.5">
      <c r="A159" s="307" t="s">
        <v>1517</v>
      </c>
      <c r="B159" s="307"/>
      <c r="C159" s="307"/>
      <c r="D159" s="307"/>
      <c r="E159" s="307"/>
      <c r="F159" s="307"/>
      <c r="G159" s="307"/>
      <c r="H159" s="307"/>
      <c r="I159" s="307"/>
    </row>
    <row r="160" spans="1:9" ht="13.5">
      <c r="A160" s="307"/>
      <c r="B160" s="307"/>
      <c r="C160" s="307"/>
      <c r="D160" s="307"/>
      <c r="E160" s="307"/>
      <c r="F160" s="307"/>
      <c r="G160" s="307"/>
      <c r="H160" s="307"/>
      <c r="I160" s="307"/>
    </row>
    <row r="161" spans="1:9" ht="13.5">
      <c r="A161" s="403" t="s">
        <v>1518</v>
      </c>
      <c r="B161" s="403"/>
      <c r="C161" s="403"/>
      <c r="D161" s="403"/>
      <c r="E161" s="403"/>
      <c r="F161" s="403"/>
      <c r="G161" s="403"/>
      <c r="H161" s="403"/>
      <c r="I161" s="403"/>
    </row>
    <row r="162" spans="1:9" ht="13.5">
      <c r="A162" s="403"/>
      <c r="B162" s="403"/>
      <c r="C162" s="403"/>
      <c r="D162" s="403"/>
      <c r="E162" s="403"/>
      <c r="F162" s="403"/>
      <c r="G162" s="403"/>
      <c r="H162" s="403"/>
      <c r="I162" s="403"/>
    </row>
    <row r="163" spans="1:9" ht="13.5">
      <c r="A163" s="403"/>
      <c r="B163" s="403"/>
      <c r="C163" s="403"/>
      <c r="D163" s="403"/>
      <c r="E163" s="403"/>
      <c r="F163" s="403"/>
      <c r="G163" s="403"/>
      <c r="H163" s="403"/>
      <c r="I163" s="403"/>
    </row>
  </sheetData>
  <sheetProtection/>
  <mergeCells count="10">
    <mergeCell ref="A126:H127"/>
    <mergeCell ref="A128:H130"/>
    <mergeCell ref="A159:I160"/>
    <mergeCell ref="A161:I163"/>
    <mergeCell ref="A27:I28"/>
    <mergeCell ref="A29:I31"/>
    <mergeCell ref="A60:I61"/>
    <mergeCell ref="A62:I64"/>
    <mergeCell ref="A93:I94"/>
    <mergeCell ref="A95:I9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40"/>
  <sheetViews>
    <sheetView zoomScalePageLayoutView="0" workbookViewId="0" topLeftCell="A37">
      <selection activeCell="F45" sqref="F45"/>
    </sheetView>
  </sheetViews>
  <sheetFormatPr defaultColWidth="9.00390625" defaultRowHeight="27.75" customHeight="1"/>
  <cols>
    <col min="1" max="1" width="3.75390625" style="55" customWidth="1"/>
    <col min="2" max="2" width="18.00390625" style="55" customWidth="1"/>
    <col min="3" max="3" width="19.625" style="55" customWidth="1"/>
    <col min="4" max="4" width="16.375" style="55" customWidth="1"/>
    <col min="5" max="5" width="18.375" style="55" customWidth="1"/>
    <col min="6" max="6" width="16.625" style="55" customWidth="1"/>
    <col min="7" max="16384" width="9.00390625" style="55" customWidth="1"/>
  </cols>
  <sheetData>
    <row r="1" spans="2:3" ht="27.75" customHeight="1" thickBot="1">
      <c r="B1" s="460" t="s">
        <v>172</v>
      </c>
      <c r="C1" s="460"/>
    </row>
    <row r="2" spans="2:6" ht="27.75" customHeight="1">
      <c r="B2" s="56" t="s">
        <v>173</v>
      </c>
      <c r="C2" s="57" t="s">
        <v>174</v>
      </c>
      <c r="D2" s="58" t="s">
        <v>175</v>
      </c>
      <c r="E2" s="59" t="s">
        <v>176</v>
      </c>
      <c r="F2" s="60" t="s">
        <v>177</v>
      </c>
    </row>
    <row r="3" spans="1:6" ht="27.75" customHeight="1">
      <c r="A3" s="55" t="s">
        <v>178</v>
      </c>
      <c r="B3" s="61" t="s">
        <v>179</v>
      </c>
      <c r="C3" s="62" t="s">
        <v>180</v>
      </c>
      <c r="D3" s="63" t="s">
        <v>181</v>
      </c>
      <c r="E3" s="64" t="s">
        <v>182</v>
      </c>
      <c r="F3" s="65" t="s">
        <v>183</v>
      </c>
    </row>
    <row r="4" spans="1:6" ht="27.75" customHeight="1">
      <c r="A4" s="55" t="s">
        <v>184</v>
      </c>
      <c r="B4" s="61" t="s">
        <v>185</v>
      </c>
      <c r="C4" s="62" t="s">
        <v>186</v>
      </c>
      <c r="D4" s="63" t="s">
        <v>181</v>
      </c>
      <c r="E4" s="64" t="s">
        <v>187</v>
      </c>
      <c r="F4" s="65" t="s">
        <v>182</v>
      </c>
    </row>
    <row r="5" spans="1:6" ht="27.75" customHeight="1">
      <c r="A5" s="55" t="s">
        <v>188</v>
      </c>
      <c r="B5" s="61" t="s">
        <v>189</v>
      </c>
      <c r="C5" s="62" t="s">
        <v>181</v>
      </c>
      <c r="D5" s="63" t="s">
        <v>190</v>
      </c>
      <c r="E5" s="64" t="s">
        <v>191</v>
      </c>
      <c r="F5" s="65" t="s">
        <v>192</v>
      </c>
    </row>
    <row r="6" spans="1:6" ht="27.75" customHeight="1">
      <c r="A6" s="55" t="s">
        <v>188</v>
      </c>
      <c r="B6" s="61" t="s">
        <v>193</v>
      </c>
      <c r="C6" s="62" t="s">
        <v>182</v>
      </c>
      <c r="D6" s="63" t="s">
        <v>187</v>
      </c>
      <c r="E6" s="64" t="s">
        <v>194</v>
      </c>
      <c r="F6" s="65" t="s">
        <v>187</v>
      </c>
    </row>
    <row r="7" spans="2:6" ht="27.75" customHeight="1">
      <c r="B7" s="61" t="s">
        <v>195</v>
      </c>
      <c r="C7" s="62" t="s">
        <v>181</v>
      </c>
      <c r="D7" s="63" t="s">
        <v>165</v>
      </c>
      <c r="E7" s="64" t="s">
        <v>196</v>
      </c>
      <c r="F7" s="65" t="s">
        <v>191</v>
      </c>
    </row>
    <row r="8" spans="2:6" ht="27.75" customHeight="1">
      <c r="B8" s="61" t="s">
        <v>197</v>
      </c>
      <c r="C8" s="62" t="s">
        <v>182</v>
      </c>
      <c r="D8" s="63" t="s">
        <v>198</v>
      </c>
      <c r="E8" s="64" t="s">
        <v>199</v>
      </c>
      <c r="F8" s="65" t="s">
        <v>200</v>
      </c>
    </row>
    <row r="9" spans="2:6" ht="27.75" customHeight="1">
      <c r="B9" s="61" t="s">
        <v>201</v>
      </c>
      <c r="C9" s="62" t="s">
        <v>182</v>
      </c>
      <c r="D9" s="63" t="s">
        <v>180</v>
      </c>
      <c r="E9" s="64" t="s">
        <v>123</v>
      </c>
      <c r="F9" s="65" t="s">
        <v>200</v>
      </c>
    </row>
    <row r="10" spans="2:6" ht="27.75" customHeight="1">
      <c r="B10" s="61" t="s">
        <v>202</v>
      </c>
      <c r="C10" s="62" t="s">
        <v>182</v>
      </c>
      <c r="D10" s="63" t="s">
        <v>187</v>
      </c>
      <c r="E10" s="64" t="s">
        <v>200</v>
      </c>
      <c r="F10" s="65" t="s">
        <v>191</v>
      </c>
    </row>
    <row r="11" spans="2:6" ht="27.75" customHeight="1">
      <c r="B11" s="61" t="s">
        <v>203</v>
      </c>
      <c r="C11" s="62" t="s">
        <v>182</v>
      </c>
      <c r="D11" s="63" t="s">
        <v>198</v>
      </c>
      <c r="E11" s="64" t="s">
        <v>181</v>
      </c>
      <c r="F11" s="65" t="s">
        <v>165</v>
      </c>
    </row>
    <row r="12" spans="2:6" ht="27.75" customHeight="1">
      <c r="B12" s="61" t="s">
        <v>204</v>
      </c>
      <c r="C12" s="62" t="s">
        <v>182</v>
      </c>
      <c r="D12" s="63" t="s">
        <v>198</v>
      </c>
      <c r="E12" s="64" t="s">
        <v>199</v>
      </c>
      <c r="F12" s="65" t="s">
        <v>181</v>
      </c>
    </row>
    <row r="13" spans="2:6" ht="27.75" customHeight="1">
      <c r="B13" s="61" t="s">
        <v>205</v>
      </c>
      <c r="C13" s="62" t="s">
        <v>206</v>
      </c>
      <c r="D13" s="63" t="s">
        <v>182</v>
      </c>
      <c r="E13" s="64" t="s">
        <v>207</v>
      </c>
      <c r="F13" s="65" t="s">
        <v>165</v>
      </c>
    </row>
    <row r="14" spans="2:6" ht="27.75" customHeight="1">
      <c r="B14" s="61" t="s">
        <v>208</v>
      </c>
      <c r="C14" s="62" t="s">
        <v>182</v>
      </c>
      <c r="D14" s="63" t="s">
        <v>206</v>
      </c>
      <c r="E14" s="64" t="s">
        <v>207</v>
      </c>
      <c r="F14" s="65" t="s">
        <v>181</v>
      </c>
    </row>
    <row r="15" spans="2:6" ht="27.75" customHeight="1">
      <c r="B15" s="61" t="s">
        <v>209</v>
      </c>
      <c r="C15" s="62" t="s">
        <v>182</v>
      </c>
      <c r="D15" s="63" t="s">
        <v>210</v>
      </c>
      <c r="E15" s="64" t="s">
        <v>211</v>
      </c>
      <c r="F15" s="65" t="s">
        <v>212</v>
      </c>
    </row>
    <row r="16" spans="2:6" ht="27.75" customHeight="1">
      <c r="B16" s="61" t="s">
        <v>213</v>
      </c>
      <c r="C16" s="62" t="s">
        <v>210</v>
      </c>
      <c r="D16" s="63" t="s">
        <v>214</v>
      </c>
      <c r="E16" s="64" t="s">
        <v>215</v>
      </c>
      <c r="F16" s="65" t="s">
        <v>216</v>
      </c>
    </row>
    <row r="17" spans="2:6" ht="27.75" customHeight="1">
      <c r="B17" s="61" t="s">
        <v>217</v>
      </c>
      <c r="C17" s="62" t="s">
        <v>210</v>
      </c>
      <c r="D17" s="63" t="s">
        <v>216</v>
      </c>
      <c r="E17" s="64" t="s">
        <v>218</v>
      </c>
      <c r="F17" s="65" t="s">
        <v>219</v>
      </c>
    </row>
    <row r="18" spans="2:6" ht="27.75" customHeight="1">
      <c r="B18" s="61" t="s">
        <v>220</v>
      </c>
      <c r="C18" s="62" t="s">
        <v>221</v>
      </c>
      <c r="D18" s="63" t="s">
        <v>210</v>
      </c>
      <c r="E18" s="64" t="s">
        <v>216</v>
      </c>
      <c r="F18" s="65" t="s">
        <v>222</v>
      </c>
    </row>
    <row r="19" spans="2:6" ht="27.75" customHeight="1">
      <c r="B19" s="61" t="s">
        <v>223</v>
      </c>
      <c r="C19" s="62" t="s">
        <v>221</v>
      </c>
      <c r="D19" s="63" t="s">
        <v>224</v>
      </c>
      <c r="E19" s="64" t="s">
        <v>221</v>
      </c>
      <c r="F19" s="65" t="s">
        <v>225</v>
      </c>
    </row>
    <row r="20" spans="2:6" ht="27.75" customHeight="1">
      <c r="B20" s="61" t="s">
        <v>226</v>
      </c>
      <c r="C20" s="62" t="s">
        <v>216</v>
      </c>
      <c r="D20" s="63" t="s">
        <v>227</v>
      </c>
      <c r="E20" s="64" t="s">
        <v>228</v>
      </c>
      <c r="F20" s="65" t="s">
        <v>229</v>
      </c>
    </row>
    <row r="21" spans="2:6" ht="27.75" customHeight="1" thickBot="1">
      <c r="B21" s="66" t="s">
        <v>230</v>
      </c>
      <c r="C21" s="67" t="s">
        <v>221</v>
      </c>
      <c r="D21" s="68" t="s">
        <v>210</v>
      </c>
      <c r="E21" s="69" t="s">
        <v>231</v>
      </c>
      <c r="F21" s="70" t="s">
        <v>232</v>
      </c>
    </row>
    <row r="22" spans="2:6" ht="27.75" customHeight="1" thickBot="1" thickTop="1">
      <c r="B22" s="71"/>
      <c r="C22" s="57" t="s">
        <v>174</v>
      </c>
      <c r="D22" s="58" t="s">
        <v>175</v>
      </c>
      <c r="E22" s="59" t="s">
        <v>176</v>
      </c>
      <c r="F22" s="60" t="s">
        <v>177</v>
      </c>
    </row>
    <row r="23" spans="1:6" ht="27.75" customHeight="1" thickTop="1">
      <c r="A23" s="55" t="s">
        <v>233</v>
      </c>
      <c r="B23" s="72" t="s">
        <v>234</v>
      </c>
      <c r="C23" s="73" t="s">
        <v>235</v>
      </c>
      <c r="D23" s="74" t="s">
        <v>221</v>
      </c>
      <c r="E23" s="75" t="s">
        <v>236</v>
      </c>
      <c r="F23" s="76" t="s">
        <v>221</v>
      </c>
    </row>
    <row r="24" spans="1:6" ht="27.75" customHeight="1">
      <c r="A24" s="55" t="s">
        <v>237</v>
      </c>
      <c r="B24" s="61" t="s">
        <v>238</v>
      </c>
      <c r="C24" s="62" t="s">
        <v>239</v>
      </c>
      <c r="D24" s="63" t="s">
        <v>240</v>
      </c>
      <c r="E24" s="64" t="s">
        <v>241</v>
      </c>
      <c r="F24" s="65" t="s">
        <v>242</v>
      </c>
    </row>
    <row r="25" spans="1:6" ht="27.75" customHeight="1">
      <c r="A25" s="55" t="s">
        <v>243</v>
      </c>
      <c r="B25" s="61" t="s">
        <v>244</v>
      </c>
      <c r="C25" s="62" t="s">
        <v>245</v>
      </c>
      <c r="D25" s="63" t="s">
        <v>210</v>
      </c>
      <c r="E25" s="64" t="s">
        <v>246</v>
      </c>
      <c r="F25" s="65" t="s">
        <v>221</v>
      </c>
    </row>
    <row r="26" spans="1:6" ht="27.75" customHeight="1">
      <c r="A26" s="55" t="s">
        <v>247</v>
      </c>
      <c r="B26" s="61" t="s">
        <v>248</v>
      </c>
      <c r="C26" s="62" t="s">
        <v>245</v>
      </c>
      <c r="D26" s="63" t="s">
        <v>210</v>
      </c>
      <c r="E26" s="64" t="s">
        <v>246</v>
      </c>
      <c r="F26" s="65" t="s">
        <v>221</v>
      </c>
    </row>
    <row r="27" spans="2:6" ht="27.75" customHeight="1">
      <c r="B27" s="61" t="s">
        <v>249</v>
      </c>
      <c r="C27" s="62" t="s">
        <v>245</v>
      </c>
      <c r="D27" s="63" t="s">
        <v>210</v>
      </c>
      <c r="E27" s="64" t="s">
        <v>250</v>
      </c>
      <c r="F27" s="65" t="s">
        <v>251</v>
      </c>
    </row>
    <row r="28" spans="2:6" ht="27.75" customHeight="1">
      <c r="B28" s="61" t="s">
        <v>252</v>
      </c>
      <c r="C28" s="62" t="s">
        <v>245</v>
      </c>
      <c r="D28" s="63" t="s">
        <v>182</v>
      </c>
      <c r="E28" s="64" t="s">
        <v>216</v>
      </c>
      <c r="F28" s="65" t="s">
        <v>253</v>
      </c>
    </row>
    <row r="29" spans="2:6" ht="27.75" customHeight="1">
      <c r="B29" s="77" t="s">
        <v>254</v>
      </c>
      <c r="C29" s="78" t="s">
        <v>245</v>
      </c>
      <c r="D29" s="79" t="s">
        <v>259</v>
      </c>
      <c r="E29" s="80" t="s">
        <v>245</v>
      </c>
      <c r="F29" s="81" t="s">
        <v>253</v>
      </c>
    </row>
    <row r="30" spans="2:6" ht="27.75" customHeight="1" thickBot="1">
      <c r="B30" s="84" t="s">
        <v>255</v>
      </c>
      <c r="C30" s="85" t="s">
        <v>245</v>
      </c>
      <c r="D30" s="86" t="s">
        <v>256</v>
      </c>
      <c r="E30" s="87" t="s">
        <v>245</v>
      </c>
      <c r="F30" s="88" t="s">
        <v>257</v>
      </c>
    </row>
    <row r="31" spans="2:6" ht="27.75" customHeight="1" thickBot="1">
      <c r="B31" s="84" t="s">
        <v>1385</v>
      </c>
      <c r="C31" s="85"/>
      <c r="D31" s="86"/>
      <c r="E31" s="261"/>
      <c r="F31" s="261"/>
    </row>
    <row r="32" spans="2:6" ht="27.75" customHeight="1" thickBot="1">
      <c r="B32" s="254" t="s">
        <v>1377</v>
      </c>
      <c r="C32" s="85" t="s">
        <v>245</v>
      </c>
      <c r="D32" s="86" t="s">
        <v>256</v>
      </c>
      <c r="E32" s="255" t="s">
        <v>39</v>
      </c>
      <c r="F32" s="256" t="s">
        <v>1378</v>
      </c>
    </row>
    <row r="33" spans="2:6" ht="27.75" customHeight="1" thickBot="1">
      <c r="B33" s="254" t="s">
        <v>1379</v>
      </c>
      <c r="C33" s="86" t="s">
        <v>256</v>
      </c>
      <c r="D33" s="257" t="s">
        <v>245</v>
      </c>
      <c r="E33" s="258" t="s">
        <v>1380</v>
      </c>
      <c r="F33" s="258" t="s">
        <v>1381</v>
      </c>
    </row>
    <row r="34" spans="2:6" ht="27.75" customHeight="1" thickBot="1">
      <c r="B34" s="254" t="s">
        <v>1382</v>
      </c>
      <c r="C34" s="85" t="s">
        <v>245</v>
      </c>
      <c r="D34" s="259" t="s">
        <v>256</v>
      </c>
      <c r="E34" s="258" t="s">
        <v>1383</v>
      </c>
      <c r="F34" s="258" t="s">
        <v>896</v>
      </c>
    </row>
    <row r="35" spans="2:6" ht="27.75" customHeight="1" thickBot="1">
      <c r="B35" s="254" t="s">
        <v>1384</v>
      </c>
      <c r="C35" s="85" t="s">
        <v>245</v>
      </c>
      <c r="D35" s="259" t="s">
        <v>256</v>
      </c>
      <c r="E35" s="258" t="s">
        <v>1383</v>
      </c>
      <c r="F35" s="258" t="s">
        <v>896</v>
      </c>
    </row>
    <row r="36" spans="2:6" ht="27.75" customHeight="1" thickBot="1">
      <c r="B36" s="254" t="s">
        <v>1387</v>
      </c>
      <c r="C36" s="85" t="s">
        <v>39</v>
      </c>
      <c r="D36" s="259" t="s">
        <v>256</v>
      </c>
      <c r="E36" s="258" t="s">
        <v>1383</v>
      </c>
      <c r="F36" s="258" t="s">
        <v>896</v>
      </c>
    </row>
    <row r="37" spans="2:6" ht="27.75" customHeight="1" thickBot="1">
      <c r="B37" s="301" t="s">
        <v>1388</v>
      </c>
      <c r="C37" s="302" t="s">
        <v>256</v>
      </c>
      <c r="D37" s="303" t="s">
        <v>245</v>
      </c>
      <c r="E37" s="304" t="s">
        <v>1466</v>
      </c>
      <c r="F37" s="260" t="s">
        <v>1499</v>
      </c>
    </row>
    <row r="38" spans="2:6" ht="27.75" customHeight="1">
      <c r="B38" s="82" t="s">
        <v>258</v>
      </c>
      <c r="C38" s="83"/>
      <c r="D38" s="83"/>
      <c r="E38" s="83"/>
      <c r="F38" s="83"/>
    </row>
    <row r="39" spans="2:6" ht="27.75" customHeight="1">
      <c r="B39" s="461" t="s">
        <v>1508</v>
      </c>
      <c r="C39" s="461"/>
      <c r="D39" s="461"/>
      <c r="E39" s="461"/>
      <c r="F39" s="461"/>
    </row>
    <row r="40" spans="2:6" ht="27.75" customHeight="1">
      <c r="B40" s="461" t="s">
        <v>1386</v>
      </c>
      <c r="C40" s="461"/>
      <c r="D40" s="461"/>
      <c r="E40" s="461"/>
      <c r="F40" s="461"/>
    </row>
  </sheetData>
  <sheetProtection/>
  <mergeCells count="3">
    <mergeCell ref="B1:C1"/>
    <mergeCell ref="B39:F39"/>
    <mergeCell ref="B40:F40"/>
  </mergeCells>
  <printOptions/>
  <pageMargins left="0" right="0" top="0" bottom="0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2"/>
  <sheetViews>
    <sheetView zoomScaleSheetLayoutView="100" zoomScalePageLayoutView="0" workbookViewId="0" topLeftCell="A241">
      <selection activeCell="V262" sqref="V262"/>
    </sheetView>
  </sheetViews>
  <sheetFormatPr defaultColWidth="16.125" defaultRowHeight="13.5" customHeight="1"/>
  <cols>
    <col min="1" max="1" width="8.00390625" style="101" customWidth="1"/>
    <col min="2" max="2" width="6.00390625" style="101" customWidth="1"/>
    <col min="3" max="9" width="1.75390625" style="101" hidden="1" customWidth="1"/>
    <col min="10" max="11" width="1.75390625" style="109" hidden="1" customWidth="1"/>
    <col min="12" max="15" width="1.75390625" style="101" hidden="1" customWidth="1"/>
    <col min="16" max="19" width="4.75390625" style="101" customWidth="1"/>
    <col min="20" max="16384" width="16.125" style="101" customWidth="1"/>
  </cols>
  <sheetData>
    <row r="1" spans="2:12" ht="13.5">
      <c r="B1" s="470" t="s">
        <v>744</v>
      </c>
      <c r="C1" s="470"/>
      <c r="D1" s="476" t="s">
        <v>745</v>
      </c>
      <c r="E1" s="476"/>
      <c r="F1" s="476"/>
      <c r="G1" s="476"/>
      <c r="H1" s="101" t="s">
        <v>260</v>
      </c>
      <c r="I1" s="477" t="s">
        <v>261</v>
      </c>
      <c r="J1" s="477"/>
      <c r="K1" s="477"/>
      <c r="L1" s="103"/>
    </row>
    <row r="2" spans="2:12" ht="13.5">
      <c r="B2" s="470"/>
      <c r="C2" s="470"/>
      <c r="D2" s="476"/>
      <c r="E2" s="476"/>
      <c r="F2" s="476"/>
      <c r="G2" s="476"/>
      <c r="H2" s="104">
        <f>COUNTIF($M$5:$M$22,"東近江市")</f>
        <v>1</v>
      </c>
      <c r="J2" s="101"/>
      <c r="K2" s="101"/>
      <c r="L2" s="103"/>
    </row>
    <row r="3" spans="2:12" ht="13.5">
      <c r="B3" s="105" t="s">
        <v>746</v>
      </c>
      <c r="C3" s="105"/>
      <c r="D3" s="106" t="s">
        <v>20</v>
      </c>
      <c r="F3" s="103"/>
      <c r="I3" s="478">
        <f>H2/COUNTA(M5:M24)</f>
        <v>0.05</v>
      </c>
      <c r="J3" s="478"/>
      <c r="K3" s="478"/>
      <c r="L3" s="103"/>
    </row>
    <row r="4" spans="2:12" ht="13.5">
      <c r="B4" s="469" t="s">
        <v>747</v>
      </c>
      <c r="C4" s="469"/>
      <c r="D4" s="101" t="s">
        <v>21</v>
      </c>
      <c r="F4" s="103"/>
      <c r="G4" s="101" t="str">
        <f>B4&amp;C4</f>
        <v>アビックＢＢ</v>
      </c>
      <c r="K4" s="110">
        <f>IF(J4="","",(2012-J4))</f>
      </c>
      <c r="L4" s="103"/>
    </row>
    <row r="5" spans="1:13" ht="13.5">
      <c r="A5" s="101" t="s">
        <v>748</v>
      </c>
      <c r="B5" s="105" t="s">
        <v>749</v>
      </c>
      <c r="C5" s="105" t="s">
        <v>750</v>
      </c>
      <c r="D5" s="101" t="str">
        <f>$B$3</f>
        <v>アビック</v>
      </c>
      <c r="F5" s="103" t="str">
        <f>A5</f>
        <v>あ０１</v>
      </c>
      <c r="G5" s="101" t="str">
        <f>B5&amp;C5</f>
        <v>水野圭補</v>
      </c>
      <c r="H5" s="111" t="str">
        <f>$B$4</f>
        <v>アビックＢＢ</v>
      </c>
      <c r="I5" s="111" t="s">
        <v>47</v>
      </c>
      <c r="J5" s="112">
        <v>1973</v>
      </c>
      <c r="K5" s="110">
        <f aca="true" t="shared" si="0" ref="K5:K26">IF(J5="","",(2019-J5))</f>
        <v>46</v>
      </c>
      <c r="L5" s="103" t="str">
        <f aca="true" t="shared" si="1" ref="L5:L26">IF(G5="","",IF(COUNTIF($G$6:$G$495,G5)&gt;1,"2重登録","OK"))</f>
        <v>OK</v>
      </c>
      <c r="M5" s="105" t="s">
        <v>751</v>
      </c>
    </row>
    <row r="6" spans="1:13" ht="13.5">
      <c r="A6" s="101" t="s">
        <v>752</v>
      </c>
      <c r="B6" s="101" t="s">
        <v>753</v>
      </c>
      <c r="C6" s="101" t="s">
        <v>754</v>
      </c>
      <c r="D6" s="101" t="str">
        <f aca="true" t="shared" si="2" ref="D6:D26">$B$3</f>
        <v>アビック</v>
      </c>
      <c r="F6" s="101" t="str">
        <f>A6</f>
        <v>あ０２</v>
      </c>
      <c r="G6" s="101" t="str">
        <f>B6&amp;C6</f>
        <v>青木重之</v>
      </c>
      <c r="H6" s="111" t="str">
        <f aca="true" t="shared" si="3" ref="H6:H26">$B$4</f>
        <v>アビックＢＢ</v>
      </c>
      <c r="I6" s="111" t="s">
        <v>47</v>
      </c>
      <c r="J6" s="109">
        <v>1971</v>
      </c>
      <c r="K6" s="110">
        <f t="shared" si="0"/>
        <v>48</v>
      </c>
      <c r="L6" s="103" t="str">
        <f t="shared" si="1"/>
        <v>OK</v>
      </c>
      <c r="M6" s="105" t="s">
        <v>0</v>
      </c>
    </row>
    <row r="7" spans="1:13" ht="13.5">
      <c r="A7" s="101" t="s">
        <v>755</v>
      </c>
      <c r="B7" s="105" t="s">
        <v>756</v>
      </c>
      <c r="C7" s="105" t="s">
        <v>757</v>
      </c>
      <c r="D7" s="101" t="str">
        <f t="shared" si="2"/>
        <v>アビック</v>
      </c>
      <c r="F7" s="103" t="str">
        <f>A7</f>
        <v>あ０３</v>
      </c>
      <c r="G7" s="101" t="str">
        <f>B7&amp;C7</f>
        <v>川上龍介</v>
      </c>
      <c r="H7" s="111" t="str">
        <f t="shared" si="3"/>
        <v>アビックＢＢ</v>
      </c>
      <c r="I7" s="111" t="s">
        <v>47</v>
      </c>
      <c r="J7" s="112">
        <v>1976</v>
      </c>
      <c r="K7" s="110">
        <f t="shared" si="0"/>
        <v>43</v>
      </c>
      <c r="L7" s="103" t="str">
        <f t="shared" si="1"/>
        <v>OK</v>
      </c>
      <c r="M7" s="105" t="s">
        <v>0</v>
      </c>
    </row>
    <row r="8" spans="1:13" ht="13.5">
      <c r="A8" s="101" t="s">
        <v>758</v>
      </c>
      <c r="B8" s="105" t="s">
        <v>169</v>
      </c>
      <c r="C8" s="105" t="s">
        <v>759</v>
      </c>
      <c r="D8" s="101" t="str">
        <f t="shared" si="2"/>
        <v>アビック</v>
      </c>
      <c r="F8" s="103" t="str">
        <f aca="true" t="shared" si="4" ref="F8:F24">A8</f>
        <v>あ０４</v>
      </c>
      <c r="G8" s="101" t="str">
        <f aca="true" t="shared" si="5" ref="G8:G26">B8&amp;C8</f>
        <v>佐藤政之</v>
      </c>
      <c r="H8" s="111" t="str">
        <f t="shared" si="3"/>
        <v>アビックＢＢ</v>
      </c>
      <c r="I8" s="111" t="s">
        <v>47</v>
      </c>
      <c r="J8" s="112">
        <v>1972</v>
      </c>
      <c r="K8" s="110">
        <f t="shared" si="0"/>
        <v>47</v>
      </c>
      <c r="L8" s="103" t="str">
        <f t="shared" si="1"/>
        <v>OK</v>
      </c>
      <c r="M8" s="105" t="s">
        <v>760</v>
      </c>
    </row>
    <row r="9" spans="1:13" ht="13.5">
      <c r="A9" s="101" t="s">
        <v>761</v>
      </c>
      <c r="B9" s="105" t="s">
        <v>762</v>
      </c>
      <c r="C9" s="105" t="s">
        <v>763</v>
      </c>
      <c r="D9" s="101" t="str">
        <f t="shared" si="2"/>
        <v>アビック</v>
      </c>
      <c r="F9" s="103" t="str">
        <f t="shared" si="4"/>
        <v>あ０５</v>
      </c>
      <c r="G9" s="101" t="str">
        <f t="shared" si="5"/>
        <v>中村亨</v>
      </c>
      <c r="H9" s="111" t="str">
        <f t="shared" si="3"/>
        <v>アビックＢＢ</v>
      </c>
      <c r="I9" s="111" t="s">
        <v>47</v>
      </c>
      <c r="J9" s="112">
        <v>1969</v>
      </c>
      <c r="K9" s="110">
        <f t="shared" si="0"/>
        <v>50</v>
      </c>
      <c r="L9" s="103" t="str">
        <f t="shared" si="1"/>
        <v>OK</v>
      </c>
      <c r="M9" s="105" t="s">
        <v>760</v>
      </c>
    </row>
    <row r="10" spans="1:13" ht="13.5">
      <c r="A10" s="101" t="s">
        <v>764</v>
      </c>
      <c r="B10" s="105" t="s">
        <v>765</v>
      </c>
      <c r="C10" s="105" t="s">
        <v>766</v>
      </c>
      <c r="D10" s="101" t="str">
        <f t="shared" si="2"/>
        <v>アビック</v>
      </c>
      <c r="F10" s="103" t="str">
        <f t="shared" si="4"/>
        <v>あ０６</v>
      </c>
      <c r="G10" s="101" t="str">
        <f t="shared" si="5"/>
        <v>谷崎真也</v>
      </c>
      <c r="H10" s="111" t="str">
        <f t="shared" si="3"/>
        <v>アビックＢＢ</v>
      </c>
      <c r="I10" s="111" t="s">
        <v>47</v>
      </c>
      <c r="J10" s="112">
        <v>1972</v>
      </c>
      <c r="K10" s="110">
        <f t="shared" si="0"/>
        <v>47</v>
      </c>
      <c r="L10" s="103" t="str">
        <f t="shared" si="1"/>
        <v>OK</v>
      </c>
      <c r="M10" s="105" t="s">
        <v>767</v>
      </c>
    </row>
    <row r="11" spans="1:13" ht="13.5">
      <c r="A11" s="101" t="s">
        <v>768</v>
      </c>
      <c r="B11" s="105" t="s">
        <v>769</v>
      </c>
      <c r="C11" s="105" t="s">
        <v>770</v>
      </c>
      <c r="D11" s="101" t="str">
        <f t="shared" si="2"/>
        <v>アビック</v>
      </c>
      <c r="F11" s="103" t="str">
        <f t="shared" si="4"/>
        <v>あ０７</v>
      </c>
      <c r="G11" s="101" t="str">
        <f t="shared" si="5"/>
        <v>齋田至</v>
      </c>
      <c r="H11" s="111" t="str">
        <f t="shared" si="3"/>
        <v>アビックＢＢ</v>
      </c>
      <c r="I11" s="111" t="s">
        <v>47</v>
      </c>
      <c r="J11" s="112">
        <v>1970</v>
      </c>
      <c r="K11" s="110">
        <f t="shared" si="0"/>
        <v>49</v>
      </c>
      <c r="L11" s="103" t="str">
        <f t="shared" si="1"/>
        <v>OK</v>
      </c>
      <c r="M11" s="105" t="s">
        <v>751</v>
      </c>
    </row>
    <row r="12" spans="1:13" ht="13.5">
      <c r="A12" s="101" t="s">
        <v>771</v>
      </c>
      <c r="B12" s="113" t="s">
        <v>769</v>
      </c>
      <c r="C12" s="113" t="s">
        <v>772</v>
      </c>
      <c r="D12" s="101" t="str">
        <f t="shared" si="2"/>
        <v>アビック</v>
      </c>
      <c r="F12" s="103" t="str">
        <f t="shared" si="4"/>
        <v>あ０８</v>
      </c>
      <c r="G12" s="101" t="str">
        <f t="shared" si="5"/>
        <v>齋田優子</v>
      </c>
      <c r="H12" s="111" t="str">
        <f t="shared" si="3"/>
        <v>アビックＢＢ</v>
      </c>
      <c r="I12" s="114" t="s">
        <v>264</v>
      </c>
      <c r="J12" s="112">
        <v>1970</v>
      </c>
      <c r="K12" s="110">
        <f t="shared" si="0"/>
        <v>49</v>
      </c>
      <c r="L12" s="103" t="str">
        <f t="shared" si="1"/>
        <v>OK</v>
      </c>
      <c r="M12" s="105" t="s">
        <v>751</v>
      </c>
    </row>
    <row r="13" spans="1:13" ht="13.5">
      <c r="A13" s="101" t="s">
        <v>773</v>
      </c>
      <c r="B13" s="105" t="s">
        <v>774</v>
      </c>
      <c r="C13" s="105" t="s">
        <v>775</v>
      </c>
      <c r="D13" s="101" t="str">
        <f t="shared" si="2"/>
        <v>アビック</v>
      </c>
      <c r="F13" s="103" t="str">
        <f t="shared" si="4"/>
        <v>あ０９</v>
      </c>
      <c r="G13" s="101" t="str">
        <f t="shared" si="5"/>
        <v>平居崇</v>
      </c>
      <c r="H13" s="111" t="str">
        <f t="shared" si="3"/>
        <v>アビックＢＢ</v>
      </c>
      <c r="I13" s="111" t="s">
        <v>47</v>
      </c>
      <c r="J13" s="112">
        <v>1972</v>
      </c>
      <c r="K13" s="110">
        <f t="shared" si="0"/>
        <v>47</v>
      </c>
      <c r="L13" s="103" t="str">
        <f t="shared" si="1"/>
        <v>OK</v>
      </c>
      <c r="M13" s="105" t="s">
        <v>776</v>
      </c>
    </row>
    <row r="14" spans="1:13" ht="13.5">
      <c r="A14" s="101" t="s">
        <v>777</v>
      </c>
      <c r="B14" s="105" t="s">
        <v>778</v>
      </c>
      <c r="C14" s="105" t="s">
        <v>779</v>
      </c>
      <c r="D14" s="101" t="str">
        <f t="shared" si="2"/>
        <v>アビック</v>
      </c>
      <c r="F14" s="103" t="str">
        <f t="shared" si="4"/>
        <v>あ１０</v>
      </c>
      <c r="G14" s="101" t="str">
        <f t="shared" si="5"/>
        <v>大林弘典</v>
      </c>
      <c r="H14" s="111" t="str">
        <f t="shared" si="3"/>
        <v>アビックＢＢ</v>
      </c>
      <c r="I14" s="111" t="s">
        <v>47</v>
      </c>
      <c r="J14" s="112">
        <v>1989</v>
      </c>
      <c r="K14" s="110">
        <f t="shared" si="0"/>
        <v>30</v>
      </c>
      <c r="L14" s="103" t="str">
        <f t="shared" si="1"/>
        <v>OK</v>
      </c>
      <c r="M14" s="105" t="s">
        <v>262</v>
      </c>
    </row>
    <row r="15" spans="1:13" ht="13.5">
      <c r="A15" s="101" t="s">
        <v>780</v>
      </c>
      <c r="B15" s="113" t="s">
        <v>781</v>
      </c>
      <c r="C15" s="113" t="s">
        <v>782</v>
      </c>
      <c r="D15" s="101" t="str">
        <f t="shared" si="2"/>
        <v>アビック</v>
      </c>
      <c r="F15" s="103" t="str">
        <f t="shared" si="4"/>
        <v>あ１１</v>
      </c>
      <c r="G15" s="101" t="str">
        <f t="shared" si="5"/>
        <v>野上恵梨子</v>
      </c>
      <c r="H15" s="111" t="str">
        <f t="shared" si="3"/>
        <v>アビックＢＢ</v>
      </c>
      <c r="I15" s="114" t="s">
        <v>264</v>
      </c>
      <c r="J15" s="112">
        <v>1987</v>
      </c>
      <c r="K15" s="110">
        <f t="shared" si="0"/>
        <v>32</v>
      </c>
      <c r="L15" s="103" t="str">
        <f t="shared" si="1"/>
        <v>OK</v>
      </c>
      <c r="M15" s="105" t="s">
        <v>783</v>
      </c>
    </row>
    <row r="16" spans="1:13" ht="13.5">
      <c r="A16" s="101" t="s">
        <v>784</v>
      </c>
      <c r="B16" s="113" t="s">
        <v>785</v>
      </c>
      <c r="C16" s="113" t="s">
        <v>786</v>
      </c>
      <c r="D16" s="101" t="str">
        <f t="shared" si="2"/>
        <v>アビック</v>
      </c>
      <c r="F16" s="103" t="str">
        <f t="shared" si="4"/>
        <v>あ１２</v>
      </c>
      <c r="G16" s="101" t="str">
        <f t="shared" si="5"/>
        <v>西山抄千代</v>
      </c>
      <c r="H16" s="111" t="str">
        <f t="shared" si="3"/>
        <v>アビックＢＢ</v>
      </c>
      <c r="I16" s="114" t="s">
        <v>264</v>
      </c>
      <c r="J16" s="112">
        <v>1972</v>
      </c>
      <c r="K16" s="110">
        <f t="shared" si="0"/>
        <v>47</v>
      </c>
      <c r="L16" s="103" t="str">
        <f t="shared" si="1"/>
        <v>OK</v>
      </c>
      <c r="M16" s="105" t="s">
        <v>787</v>
      </c>
    </row>
    <row r="17" spans="1:13" ht="13.5">
      <c r="A17" s="101" t="s">
        <v>788</v>
      </c>
      <c r="B17" s="113" t="s">
        <v>789</v>
      </c>
      <c r="C17" s="113" t="s">
        <v>790</v>
      </c>
      <c r="D17" s="101" t="str">
        <f t="shared" si="2"/>
        <v>アビック</v>
      </c>
      <c r="F17" s="103" t="str">
        <f t="shared" si="4"/>
        <v>あ１３</v>
      </c>
      <c r="G17" s="101" t="str">
        <f t="shared" si="5"/>
        <v>三原啓子</v>
      </c>
      <c r="H17" s="111" t="str">
        <f t="shared" si="3"/>
        <v>アビックＢＢ</v>
      </c>
      <c r="I17" s="114" t="s">
        <v>264</v>
      </c>
      <c r="J17" s="112">
        <v>1964</v>
      </c>
      <c r="K17" s="110">
        <f t="shared" si="0"/>
        <v>55</v>
      </c>
      <c r="L17" s="103" t="str">
        <f t="shared" si="1"/>
        <v>OK</v>
      </c>
      <c r="M17" s="105" t="s">
        <v>751</v>
      </c>
    </row>
    <row r="18" spans="1:13" ht="13.5">
      <c r="A18" s="101" t="s">
        <v>791</v>
      </c>
      <c r="B18" s="105" t="s">
        <v>792</v>
      </c>
      <c r="C18" s="105" t="s">
        <v>793</v>
      </c>
      <c r="D18" s="101" t="str">
        <f t="shared" si="2"/>
        <v>アビック</v>
      </c>
      <c r="F18" s="103" t="str">
        <f t="shared" si="4"/>
        <v>あ１４</v>
      </c>
      <c r="G18" s="101" t="str">
        <f t="shared" si="5"/>
        <v>落合良弘</v>
      </c>
      <c r="H18" s="111" t="str">
        <f t="shared" si="3"/>
        <v>アビックＢＢ</v>
      </c>
      <c r="I18" s="111" t="s">
        <v>47</v>
      </c>
      <c r="J18" s="112">
        <v>1968</v>
      </c>
      <c r="K18" s="110">
        <f t="shared" si="0"/>
        <v>51</v>
      </c>
      <c r="L18" s="103" t="str">
        <f t="shared" si="1"/>
        <v>OK</v>
      </c>
      <c r="M18" s="105" t="s">
        <v>262</v>
      </c>
    </row>
    <row r="19" spans="1:13" ht="13.5">
      <c r="A19" s="101" t="s">
        <v>283</v>
      </c>
      <c r="B19" s="105" t="s">
        <v>794</v>
      </c>
      <c r="C19" s="105" t="s">
        <v>795</v>
      </c>
      <c r="D19" s="101" t="str">
        <f t="shared" si="2"/>
        <v>アビック</v>
      </c>
      <c r="E19" s="101"/>
      <c r="F19" s="103" t="str">
        <f t="shared" si="4"/>
        <v>あ１５</v>
      </c>
      <c r="G19" s="101" t="str">
        <f t="shared" si="5"/>
        <v>杉原徹</v>
      </c>
      <c r="H19" s="111" t="str">
        <f t="shared" si="3"/>
        <v>アビックＢＢ</v>
      </c>
      <c r="I19" s="111" t="s">
        <v>47</v>
      </c>
      <c r="J19" s="112">
        <v>1990</v>
      </c>
      <c r="K19" s="110">
        <f t="shared" si="0"/>
        <v>29</v>
      </c>
      <c r="L19" s="103" t="str">
        <f t="shared" si="1"/>
        <v>OK</v>
      </c>
      <c r="M19" s="105" t="s">
        <v>751</v>
      </c>
    </row>
    <row r="20" spans="1:14" ht="13.5">
      <c r="A20" s="101" t="s">
        <v>796</v>
      </c>
      <c r="B20" s="115" t="s">
        <v>797</v>
      </c>
      <c r="C20" s="115" t="s">
        <v>798</v>
      </c>
      <c r="D20" s="101" t="str">
        <f t="shared" si="2"/>
        <v>アビック</v>
      </c>
      <c r="E20" s="101"/>
      <c r="F20" s="101" t="str">
        <f t="shared" si="4"/>
        <v>あ１６</v>
      </c>
      <c r="G20" s="101" t="str">
        <f t="shared" si="5"/>
        <v>澤村直子</v>
      </c>
      <c r="H20" s="111" t="str">
        <f t="shared" si="3"/>
        <v>アビックＢＢ</v>
      </c>
      <c r="I20" s="114" t="s">
        <v>264</v>
      </c>
      <c r="J20" s="101">
        <v>1967</v>
      </c>
      <c r="K20" s="101">
        <f t="shared" si="0"/>
        <v>52</v>
      </c>
      <c r="L20" s="101" t="str">
        <f t="shared" si="1"/>
        <v>OK</v>
      </c>
      <c r="M20" s="115" t="s">
        <v>266</v>
      </c>
      <c r="N20" s="116"/>
    </row>
    <row r="21" spans="1:13" ht="13.5">
      <c r="A21" s="117" t="s">
        <v>799</v>
      </c>
      <c r="B21" s="93" t="s">
        <v>800</v>
      </c>
      <c r="C21" s="93" t="s">
        <v>801</v>
      </c>
      <c r="D21" s="101" t="str">
        <f t="shared" si="2"/>
        <v>アビック</v>
      </c>
      <c r="E21" s="101"/>
      <c r="F21" s="117" t="str">
        <f t="shared" si="4"/>
        <v>あ１７</v>
      </c>
      <c r="G21" s="117" t="str">
        <f t="shared" si="5"/>
        <v>浅井純子</v>
      </c>
      <c r="H21" s="111" t="str">
        <f t="shared" si="3"/>
        <v>アビックＢＢ</v>
      </c>
      <c r="I21" s="114" t="s">
        <v>264</v>
      </c>
      <c r="J21" s="118">
        <v>1958</v>
      </c>
      <c r="K21" s="118">
        <f t="shared" si="0"/>
        <v>61</v>
      </c>
      <c r="L21" s="94" t="str">
        <f t="shared" si="1"/>
        <v>OK</v>
      </c>
      <c r="M21" s="94" t="s">
        <v>751</v>
      </c>
    </row>
    <row r="22" spans="1:13" ht="13.5">
      <c r="A22" s="94" t="s">
        <v>802</v>
      </c>
      <c r="B22" s="93" t="s">
        <v>803</v>
      </c>
      <c r="C22" s="93" t="s">
        <v>804</v>
      </c>
      <c r="D22" s="101" t="str">
        <f t="shared" si="2"/>
        <v>アビック</v>
      </c>
      <c r="E22" s="101"/>
      <c r="F22" s="94" t="str">
        <f t="shared" si="4"/>
        <v>あ１８</v>
      </c>
      <c r="G22" s="94" t="str">
        <f t="shared" si="5"/>
        <v>治田沙映子</v>
      </c>
      <c r="H22" s="111" t="str">
        <f t="shared" si="3"/>
        <v>アビックＢＢ</v>
      </c>
      <c r="I22" s="114" t="s">
        <v>264</v>
      </c>
      <c r="J22" s="118">
        <v>1983</v>
      </c>
      <c r="K22" s="118">
        <f t="shared" si="0"/>
        <v>36</v>
      </c>
      <c r="L22" s="94" t="str">
        <f t="shared" si="1"/>
        <v>OK</v>
      </c>
      <c r="M22" s="94" t="s">
        <v>805</v>
      </c>
    </row>
    <row r="23" spans="1:13" ht="13.5">
      <c r="A23" s="101" t="s">
        <v>806</v>
      </c>
      <c r="B23" s="93" t="s">
        <v>807</v>
      </c>
      <c r="C23" s="93" t="s">
        <v>808</v>
      </c>
      <c r="D23" s="101" t="str">
        <f t="shared" si="2"/>
        <v>アビック</v>
      </c>
      <c r="E23" s="101"/>
      <c r="F23" s="94" t="str">
        <f t="shared" si="4"/>
        <v>あ１９</v>
      </c>
      <c r="G23" s="94" t="str">
        <f t="shared" si="5"/>
        <v>寺本恵</v>
      </c>
      <c r="H23" s="111" t="str">
        <f t="shared" si="3"/>
        <v>アビックＢＢ</v>
      </c>
      <c r="I23" s="114" t="s">
        <v>264</v>
      </c>
      <c r="J23" s="118">
        <v>1986</v>
      </c>
      <c r="K23" s="118">
        <f t="shared" si="0"/>
        <v>33</v>
      </c>
      <c r="L23" s="94" t="str">
        <f t="shared" si="1"/>
        <v>OK</v>
      </c>
      <c r="M23" s="94" t="s">
        <v>809</v>
      </c>
    </row>
    <row r="24" spans="1:13" ht="13.5">
      <c r="A24" s="101" t="s">
        <v>810</v>
      </c>
      <c r="B24" s="93" t="s">
        <v>811</v>
      </c>
      <c r="C24" s="93" t="s">
        <v>812</v>
      </c>
      <c r="D24" s="101" t="str">
        <f t="shared" si="2"/>
        <v>アビック</v>
      </c>
      <c r="E24" s="101"/>
      <c r="F24" s="94" t="str">
        <f t="shared" si="4"/>
        <v>あ２０</v>
      </c>
      <c r="G24" s="94" t="str">
        <f t="shared" si="5"/>
        <v>成宮まき</v>
      </c>
      <c r="H24" s="111" t="str">
        <f t="shared" si="3"/>
        <v>アビックＢＢ</v>
      </c>
      <c r="I24" s="114" t="s">
        <v>264</v>
      </c>
      <c r="J24" s="118">
        <v>1970</v>
      </c>
      <c r="K24" s="118">
        <f t="shared" si="0"/>
        <v>49</v>
      </c>
      <c r="L24" s="94" t="str">
        <f t="shared" si="1"/>
        <v>OK</v>
      </c>
      <c r="M24" s="105" t="s">
        <v>751</v>
      </c>
    </row>
    <row r="25" spans="1:13" ht="13.5">
      <c r="A25" s="101" t="s">
        <v>813</v>
      </c>
      <c r="B25" s="93" t="s">
        <v>814</v>
      </c>
      <c r="C25" s="93" t="s">
        <v>815</v>
      </c>
      <c r="D25" s="101" t="str">
        <f t="shared" si="2"/>
        <v>アビック</v>
      </c>
      <c r="E25" s="101"/>
      <c r="F25" s="94" t="str">
        <f>A25</f>
        <v>あ２１</v>
      </c>
      <c r="G25" s="94" t="str">
        <f t="shared" si="5"/>
        <v>鹿取あつみ</v>
      </c>
      <c r="H25" s="111" t="str">
        <f t="shared" si="3"/>
        <v>アビックＢＢ</v>
      </c>
      <c r="I25" s="114" t="s">
        <v>264</v>
      </c>
      <c r="J25" s="118">
        <v>1955</v>
      </c>
      <c r="K25" s="118">
        <f t="shared" si="0"/>
        <v>64</v>
      </c>
      <c r="L25" s="94" t="str">
        <f t="shared" si="1"/>
        <v>OK</v>
      </c>
      <c r="M25" s="105" t="s">
        <v>787</v>
      </c>
    </row>
    <row r="26" spans="1:13" ht="13.5">
      <c r="A26" s="101" t="s">
        <v>816</v>
      </c>
      <c r="B26" s="105" t="s">
        <v>762</v>
      </c>
      <c r="C26" s="105" t="s">
        <v>817</v>
      </c>
      <c r="D26" s="101" t="str">
        <f t="shared" si="2"/>
        <v>アビック</v>
      </c>
      <c r="E26" s="101"/>
      <c r="F26" s="103" t="str">
        <f>A26</f>
        <v>あ２２</v>
      </c>
      <c r="G26" s="101" t="str">
        <f t="shared" si="5"/>
        <v>中村憲生</v>
      </c>
      <c r="H26" s="111" t="str">
        <f t="shared" si="3"/>
        <v>アビックＢＢ</v>
      </c>
      <c r="I26" s="111" t="s">
        <v>47</v>
      </c>
      <c r="J26" s="112">
        <v>1965</v>
      </c>
      <c r="K26" s="110">
        <f t="shared" si="0"/>
        <v>54</v>
      </c>
      <c r="L26" s="103" t="str">
        <f t="shared" si="1"/>
        <v>OK</v>
      </c>
      <c r="M26" s="105" t="s">
        <v>751</v>
      </c>
    </row>
    <row r="27" spans="2:13" ht="13.5">
      <c r="B27" s="105"/>
      <c r="C27" s="105"/>
      <c r="F27" s="103"/>
      <c r="H27" s="111"/>
      <c r="I27" s="111"/>
      <c r="J27" s="112"/>
      <c r="K27" s="110"/>
      <c r="L27" s="94">
        <f aca="true" t="shared" si="6" ref="L27:L42">IF(G27="","",IF(COUNTIF($G$6:$G$505,G27)&gt;1,"2重登録","OK"))</f>
      </c>
      <c r="M27" s="105"/>
    </row>
    <row r="28" spans="2:17" s="95" customFormat="1" ht="13.5">
      <c r="B28" s="119"/>
      <c r="C28" s="119"/>
      <c r="E28"/>
      <c r="K28" s="120"/>
      <c r="L28" s="94">
        <f t="shared" si="6"/>
      </c>
      <c r="Q28" s="121"/>
    </row>
    <row r="29" spans="2:17" s="26" customFormat="1" ht="13.5">
      <c r="B29" s="96"/>
      <c r="C29" s="96"/>
      <c r="D29" s="95"/>
      <c r="E29" s="95"/>
      <c r="F29" s="95"/>
      <c r="G29" s="95"/>
      <c r="H29" s="95"/>
      <c r="I29" s="96"/>
      <c r="J29" s="95"/>
      <c r="K29" s="120"/>
      <c r="L29" s="94">
        <f t="shared" si="6"/>
      </c>
      <c r="M29" s="95"/>
      <c r="Q29" s="122"/>
    </row>
    <row r="30" spans="9:17" s="26" customFormat="1" ht="13.5">
      <c r="I30" s="89"/>
      <c r="L30" s="94">
        <f t="shared" si="6"/>
      </c>
      <c r="Q30" s="122"/>
    </row>
    <row r="31" spans="12:17" ht="13.5">
      <c r="L31" s="94">
        <f t="shared" si="6"/>
      </c>
      <c r="Q31" s="122"/>
    </row>
    <row r="32" spans="2:17" s="26" customFormat="1" ht="13.5">
      <c r="B32" s="89"/>
      <c r="C32" s="89"/>
      <c r="K32" s="110"/>
      <c r="L32" s="94">
        <f t="shared" si="6"/>
      </c>
      <c r="Q32" s="122"/>
    </row>
    <row r="33" spans="2:17" s="26" customFormat="1" ht="13.5">
      <c r="B33" s="89"/>
      <c r="C33" s="89"/>
      <c r="K33" s="110"/>
      <c r="L33" s="94">
        <f t="shared" si="6"/>
      </c>
      <c r="Q33" s="122"/>
    </row>
    <row r="34" spans="2:17" s="26" customFormat="1" ht="13.5">
      <c r="B34" s="89"/>
      <c r="C34" s="89"/>
      <c r="K34" s="110"/>
      <c r="L34" s="94">
        <f t="shared" si="6"/>
      </c>
      <c r="Q34" s="122"/>
    </row>
    <row r="35" spans="2:17" s="26" customFormat="1" ht="13.5">
      <c r="B35" s="89"/>
      <c r="C35" s="89"/>
      <c r="G35" s="26">
        <v>240</v>
      </c>
      <c r="K35" s="110"/>
      <c r="L35" s="94" t="str">
        <f t="shared" si="6"/>
        <v>OK</v>
      </c>
      <c r="Q35" s="122"/>
    </row>
    <row r="36" spans="2:17" s="26" customFormat="1" ht="13.5">
      <c r="B36" s="89"/>
      <c r="C36" s="89"/>
      <c r="K36" s="110"/>
      <c r="L36" s="94">
        <f t="shared" si="6"/>
      </c>
      <c r="Q36" s="122"/>
    </row>
    <row r="37" spans="2:17" s="26" customFormat="1" ht="13.5">
      <c r="B37" s="89"/>
      <c r="C37" s="89"/>
      <c r="K37" s="110"/>
      <c r="L37" s="94">
        <f t="shared" si="6"/>
      </c>
      <c r="Q37" s="122"/>
    </row>
    <row r="38" spans="2:17" s="26" customFormat="1" ht="13.5">
      <c r="B38" s="89"/>
      <c r="C38" s="89"/>
      <c r="K38" s="110"/>
      <c r="L38" s="94">
        <f t="shared" si="6"/>
      </c>
      <c r="Q38" s="122"/>
    </row>
    <row r="39" spans="2:17" s="26" customFormat="1" ht="13.5">
      <c r="B39" s="89"/>
      <c r="C39" s="89"/>
      <c r="K39" s="110"/>
      <c r="L39" s="94">
        <f t="shared" si="6"/>
      </c>
      <c r="Q39" s="122"/>
    </row>
    <row r="40" spans="1:15" s="90" customFormat="1" ht="13.5">
      <c r="A40" s="123"/>
      <c r="B40" s="122"/>
      <c r="C40" s="122"/>
      <c r="D40" s="123"/>
      <c r="F40" s="103"/>
      <c r="G40" s="113"/>
      <c r="H40" s="123"/>
      <c r="I40" s="103"/>
      <c r="K40" s="110"/>
      <c r="L40" s="94">
        <f t="shared" si="6"/>
      </c>
      <c r="N40" s="101"/>
      <c r="O40" s="101"/>
    </row>
    <row r="41" spans="1:15" s="90" customFormat="1" ht="13.5">
      <c r="A41" s="123"/>
      <c r="B41" s="122"/>
      <c r="C41" s="122"/>
      <c r="D41" s="123"/>
      <c r="F41" s="103"/>
      <c r="G41" s="113"/>
      <c r="H41" s="123"/>
      <c r="I41" s="103"/>
      <c r="K41" s="110"/>
      <c r="L41" s="94">
        <f t="shared" si="6"/>
      </c>
      <c r="N41" s="101"/>
      <c r="O41" s="101"/>
    </row>
    <row r="42" spans="1:15" s="90" customFormat="1" ht="13.5">
      <c r="A42" s="123"/>
      <c r="B42" s="122"/>
      <c r="C42" s="122"/>
      <c r="D42" s="123"/>
      <c r="F42" s="103"/>
      <c r="G42" s="113"/>
      <c r="H42" s="123"/>
      <c r="I42" s="103"/>
      <c r="K42" s="110"/>
      <c r="L42" s="94">
        <f t="shared" si="6"/>
      </c>
      <c r="N42" s="101"/>
      <c r="O42" s="101"/>
    </row>
    <row r="43" spans="1:13" s="127" customFormat="1" ht="13.5">
      <c r="A43" s="123"/>
      <c r="B43" s="479" t="s">
        <v>818</v>
      </c>
      <c r="C43" s="479"/>
      <c r="D43" s="480" t="s">
        <v>819</v>
      </c>
      <c r="E43" s="480"/>
      <c r="F43" s="480"/>
      <c r="G43" s="480"/>
      <c r="H43" s="101" t="s">
        <v>820</v>
      </c>
      <c r="I43" s="477" t="s">
        <v>821</v>
      </c>
      <c r="J43" s="477"/>
      <c r="K43" s="477"/>
      <c r="L43" s="125"/>
      <c r="M43" s="126"/>
    </row>
    <row r="44" spans="1:13" s="127" customFormat="1" ht="13.5">
      <c r="A44" s="123"/>
      <c r="B44" s="479"/>
      <c r="C44" s="479"/>
      <c r="D44" s="480"/>
      <c r="E44" s="480"/>
      <c r="F44" s="480"/>
      <c r="G44" s="480"/>
      <c r="H44" s="104">
        <f>COUNTIF(M47:M109,"東近江市")</f>
        <v>17</v>
      </c>
      <c r="I44" s="478">
        <f>(H44/RIGHT(A109,2))</f>
        <v>0.25757575757575757</v>
      </c>
      <c r="J44" s="478"/>
      <c r="K44" s="478"/>
      <c r="L44" s="125"/>
      <c r="M44" s="126"/>
    </row>
    <row r="45" spans="2:12" ht="13.5">
      <c r="B45" s="105" t="s">
        <v>822</v>
      </c>
      <c r="C45" s="105"/>
      <c r="D45" s="111" t="s">
        <v>20</v>
      </c>
      <c r="F45" s="103">
        <f>A45</f>
        <v>0</v>
      </c>
      <c r="K45" s="128"/>
      <c r="L45" s="125"/>
    </row>
    <row r="46" spans="2:12" ht="13.5">
      <c r="B46" s="469" t="s">
        <v>823</v>
      </c>
      <c r="C46" s="469"/>
      <c r="D46" s="101" t="s">
        <v>21</v>
      </c>
      <c r="F46" s="103">
        <f>A46</f>
        <v>0</v>
      </c>
      <c r="G46" s="101" t="str">
        <f>B46&amp;C46</f>
        <v>京セラTC</v>
      </c>
      <c r="K46" s="128"/>
      <c r="L46" s="125"/>
    </row>
    <row r="47" spans="1:13" s="131" customFormat="1" ht="13.5">
      <c r="A47" s="101" t="s">
        <v>824</v>
      </c>
      <c r="B47" s="129" t="s">
        <v>825</v>
      </c>
      <c r="C47" s="129" t="s">
        <v>826</v>
      </c>
      <c r="D47" s="105" t="s">
        <v>58</v>
      </c>
      <c r="E47" s="101"/>
      <c r="F47" s="125" t="str">
        <f aca="true" t="shared" si="7" ref="F47:F109">A47</f>
        <v>き０１</v>
      </c>
      <c r="G47" s="101" t="str">
        <f>B47&amp;C47</f>
        <v>赤木拓</v>
      </c>
      <c r="H47" s="105" t="s">
        <v>56</v>
      </c>
      <c r="I47" s="105" t="s">
        <v>47</v>
      </c>
      <c r="J47" s="112">
        <v>1980</v>
      </c>
      <c r="K47" s="128">
        <f aca="true" t="shared" si="8" ref="K47:K109">IF(J47="","",(2019-J47))</f>
        <v>39</v>
      </c>
      <c r="L47" s="125" t="str">
        <f>IF(G47="","",IF(COUNTIF($G$1:$G$63,G47)&gt;1,"2重登録","OK"))</f>
        <v>OK</v>
      </c>
      <c r="M47" s="130" t="s">
        <v>268</v>
      </c>
    </row>
    <row r="48" spans="1:13" s="131" customFormat="1" ht="13.5">
      <c r="A48" s="101" t="s">
        <v>290</v>
      </c>
      <c r="B48" s="129" t="s">
        <v>63</v>
      </c>
      <c r="C48" s="129" t="s">
        <v>64</v>
      </c>
      <c r="D48" s="105" t="s">
        <v>58</v>
      </c>
      <c r="E48" s="101"/>
      <c r="F48" s="125" t="str">
        <f t="shared" si="7"/>
        <v>き０２</v>
      </c>
      <c r="G48" s="101" t="str">
        <f>B48&amp;C48</f>
        <v>秋山太助</v>
      </c>
      <c r="H48" s="105" t="s">
        <v>56</v>
      </c>
      <c r="I48" s="105" t="s">
        <v>47</v>
      </c>
      <c r="J48" s="112">
        <v>1975</v>
      </c>
      <c r="K48" s="128">
        <f t="shared" si="8"/>
        <v>44</v>
      </c>
      <c r="L48" s="125" t="str">
        <f>IF(G48="","",IF(COUNTIF($G$1:$G$63,G48)&gt;1,"2重登録","OK"))</f>
        <v>OK</v>
      </c>
      <c r="M48" s="132" t="s">
        <v>266</v>
      </c>
    </row>
    <row r="49" spans="1:13" s="131" customFormat="1" ht="13.5">
      <c r="A49" s="101" t="s">
        <v>291</v>
      </c>
      <c r="B49" s="129" t="s">
        <v>827</v>
      </c>
      <c r="C49" s="111" t="s">
        <v>79</v>
      </c>
      <c r="D49" s="105" t="s">
        <v>58</v>
      </c>
      <c r="E49" s="101"/>
      <c r="F49" s="125" t="str">
        <f t="shared" si="7"/>
        <v>き０４</v>
      </c>
      <c r="G49" s="101" t="str">
        <f>B49&amp;C49</f>
        <v>荒浪順次</v>
      </c>
      <c r="H49" s="105" t="s">
        <v>56</v>
      </c>
      <c r="I49" s="105" t="s">
        <v>47</v>
      </c>
      <c r="J49" s="112">
        <v>1977</v>
      </c>
      <c r="K49" s="128">
        <f t="shared" si="8"/>
        <v>42</v>
      </c>
      <c r="L49" s="125" t="str">
        <f>IF(G49="","",IF(COUNTIF($G$1:$G$63,G49)&gt;1,"2重登録","OK"))</f>
        <v>OK</v>
      </c>
      <c r="M49" s="130" t="s">
        <v>267</v>
      </c>
    </row>
    <row r="50" spans="1:13" s="134" customFormat="1" ht="13.5">
      <c r="A50" s="101" t="s">
        <v>292</v>
      </c>
      <c r="B50" s="111" t="s">
        <v>828</v>
      </c>
      <c r="C50" s="111" t="s">
        <v>829</v>
      </c>
      <c r="D50" s="105" t="s">
        <v>58</v>
      </c>
      <c r="E50" s="101"/>
      <c r="F50" s="125" t="str">
        <f t="shared" si="7"/>
        <v>き０５</v>
      </c>
      <c r="G50" s="101" t="str">
        <f>B50&amp;C50</f>
        <v>井澤　匡志</v>
      </c>
      <c r="H50" s="105" t="s">
        <v>56</v>
      </c>
      <c r="I50" s="105" t="s">
        <v>47</v>
      </c>
      <c r="J50" s="112">
        <v>1967</v>
      </c>
      <c r="K50" s="128">
        <f t="shared" si="8"/>
        <v>52</v>
      </c>
      <c r="L50" s="125" t="s">
        <v>19</v>
      </c>
      <c r="M50" s="133" t="s">
        <v>830</v>
      </c>
    </row>
    <row r="51" spans="1:13" s="134" customFormat="1" ht="13.5">
      <c r="A51" s="101" t="s">
        <v>293</v>
      </c>
      <c r="B51" s="129" t="s">
        <v>831</v>
      </c>
      <c r="C51" s="111" t="s">
        <v>832</v>
      </c>
      <c r="D51" s="105" t="s">
        <v>58</v>
      </c>
      <c r="E51" s="101"/>
      <c r="F51" s="125" t="str">
        <f t="shared" si="7"/>
        <v>き０６</v>
      </c>
      <c r="G51" s="101" t="s">
        <v>270</v>
      </c>
      <c r="H51" s="105" t="s">
        <v>56</v>
      </c>
      <c r="I51" s="105" t="s">
        <v>47</v>
      </c>
      <c r="J51" s="112">
        <v>1993</v>
      </c>
      <c r="K51" s="128">
        <f t="shared" si="8"/>
        <v>26</v>
      </c>
      <c r="L51" s="125" t="s">
        <v>19</v>
      </c>
      <c r="M51" s="132" t="s">
        <v>271</v>
      </c>
    </row>
    <row r="52" spans="1:13" s="131" customFormat="1" ht="13.5">
      <c r="A52" s="101" t="s">
        <v>294</v>
      </c>
      <c r="B52" s="111" t="s">
        <v>833</v>
      </c>
      <c r="C52" s="111" t="s">
        <v>834</v>
      </c>
      <c r="D52" s="105" t="s">
        <v>58</v>
      </c>
      <c r="E52" s="101"/>
      <c r="F52" s="125" t="str">
        <f t="shared" si="7"/>
        <v>き０７</v>
      </c>
      <c r="G52" s="101" t="str">
        <f aca="true" t="shared" si="9" ref="G52:G109">B52&amp;C52</f>
        <v>一色翼</v>
      </c>
      <c r="H52" s="105" t="s">
        <v>56</v>
      </c>
      <c r="I52" s="105" t="s">
        <v>47</v>
      </c>
      <c r="J52" s="112">
        <v>1984</v>
      </c>
      <c r="K52" s="128">
        <f t="shared" si="8"/>
        <v>35</v>
      </c>
      <c r="L52" s="125" t="str">
        <f aca="true" t="shared" si="10" ref="L52:L109">IF(G52="","",IF(COUNTIF($G$1:$G$63,G52)&gt;1,"2重登録","OK"))</f>
        <v>OK</v>
      </c>
      <c r="M52" s="132" t="s">
        <v>271</v>
      </c>
    </row>
    <row r="53" spans="1:13" s="131" customFormat="1" ht="13.5">
      <c r="A53" s="101" t="s">
        <v>295</v>
      </c>
      <c r="B53" s="111" t="s">
        <v>95</v>
      </c>
      <c r="C53" s="111" t="s">
        <v>96</v>
      </c>
      <c r="D53" s="105" t="s">
        <v>58</v>
      </c>
      <c r="E53" s="101"/>
      <c r="F53" s="125" t="str">
        <f t="shared" si="7"/>
        <v>き０８</v>
      </c>
      <c r="G53" s="101" t="str">
        <f t="shared" si="9"/>
        <v>牛尾紳之介</v>
      </c>
      <c r="H53" s="105" t="s">
        <v>56</v>
      </c>
      <c r="I53" s="105" t="s">
        <v>47</v>
      </c>
      <c r="J53" s="112">
        <v>1984</v>
      </c>
      <c r="K53" s="128">
        <f t="shared" si="8"/>
        <v>35</v>
      </c>
      <c r="L53" s="125" t="str">
        <f t="shared" si="10"/>
        <v>OK</v>
      </c>
      <c r="M53" s="132" t="s">
        <v>266</v>
      </c>
    </row>
    <row r="54" spans="1:13" s="131" customFormat="1" ht="13.5">
      <c r="A54" s="101" t="s">
        <v>296</v>
      </c>
      <c r="B54" s="129" t="s">
        <v>67</v>
      </c>
      <c r="C54" s="129" t="s">
        <v>68</v>
      </c>
      <c r="D54" s="105" t="s">
        <v>58</v>
      </c>
      <c r="E54" s="101"/>
      <c r="F54" s="125" t="str">
        <f t="shared" si="7"/>
        <v>き０９</v>
      </c>
      <c r="G54" s="101" t="str">
        <f t="shared" si="9"/>
        <v>太田圭亮</v>
      </c>
      <c r="H54" s="105" t="s">
        <v>56</v>
      </c>
      <c r="I54" s="105" t="s">
        <v>47</v>
      </c>
      <c r="J54" s="112">
        <v>1981</v>
      </c>
      <c r="K54" s="128">
        <f t="shared" si="8"/>
        <v>38</v>
      </c>
      <c r="L54" s="125" t="str">
        <f t="shared" si="10"/>
        <v>OK</v>
      </c>
      <c r="M54" s="130" t="s">
        <v>268</v>
      </c>
    </row>
    <row r="55" spans="1:13" s="131" customFormat="1" ht="13.5">
      <c r="A55" s="101" t="s">
        <v>297</v>
      </c>
      <c r="B55" s="111" t="s">
        <v>48</v>
      </c>
      <c r="C55" s="111" t="s">
        <v>93</v>
      </c>
      <c r="D55" s="105" t="s">
        <v>58</v>
      </c>
      <c r="E55" s="101"/>
      <c r="F55" s="125" t="str">
        <f t="shared" si="7"/>
        <v>き１０</v>
      </c>
      <c r="G55" s="101" t="str">
        <f t="shared" si="9"/>
        <v>岡本　彰</v>
      </c>
      <c r="H55" s="105" t="s">
        <v>56</v>
      </c>
      <c r="I55" s="105" t="s">
        <v>47</v>
      </c>
      <c r="J55" s="112">
        <v>1986</v>
      </c>
      <c r="K55" s="128">
        <f t="shared" si="8"/>
        <v>33</v>
      </c>
      <c r="L55" s="125" t="str">
        <f t="shared" si="10"/>
        <v>OK</v>
      </c>
      <c r="M55" s="130" t="s">
        <v>268</v>
      </c>
    </row>
    <row r="56" spans="1:13" s="131" customFormat="1" ht="13.5">
      <c r="A56" s="101" t="s">
        <v>298</v>
      </c>
      <c r="B56" s="129" t="s">
        <v>49</v>
      </c>
      <c r="C56" s="129" t="s">
        <v>57</v>
      </c>
      <c r="D56" s="105" t="s">
        <v>58</v>
      </c>
      <c r="E56" s="101"/>
      <c r="F56" s="125" t="str">
        <f t="shared" si="7"/>
        <v>き１１</v>
      </c>
      <c r="G56" s="101" t="str">
        <f t="shared" si="9"/>
        <v>片岡春己</v>
      </c>
      <c r="H56" s="105" t="s">
        <v>835</v>
      </c>
      <c r="I56" s="105" t="s">
        <v>47</v>
      </c>
      <c r="J56" s="112">
        <v>1953</v>
      </c>
      <c r="K56" s="128">
        <f t="shared" si="8"/>
        <v>66</v>
      </c>
      <c r="L56" s="125" t="str">
        <f t="shared" si="10"/>
        <v>OK</v>
      </c>
      <c r="M56" s="132" t="s">
        <v>266</v>
      </c>
    </row>
    <row r="57" spans="1:13" s="131" customFormat="1" ht="13.5">
      <c r="A57" s="101" t="s">
        <v>299</v>
      </c>
      <c r="B57" s="101" t="s">
        <v>836</v>
      </c>
      <c r="C57" s="135" t="s">
        <v>837</v>
      </c>
      <c r="D57" s="105" t="s">
        <v>58</v>
      </c>
      <c r="E57" s="101"/>
      <c r="F57" s="125" t="str">
        <f t="shared" si="7"/>
        <v>き１２</v>
      </c>
      <c r="G57" s="101" t="str">
        <f t="shared" si="9"/>
        <v>兼古翔太</v>
      </c>
      <c r="H57" s="105" t="s">
        <v>56</v>
      </c>
      <c r="I57" s="105" t="s">
        <v>47</v>
      </c>
      <c r="J57" s="112">
        <v>1989</v>
      </c>
      <c r="K57" s="128">
        <f t="shared" si="8"/>
        <v>30</v>
      </c>
      <c r="L57" s="125" t="str">
        <f t="shared" si="10"/>
        <v>OK</v>
      </c>
      <c r="M57" s="132" t="s">
        <v>266</v>
      </c>
    </row>
    <row r="58" spans="1:13" s="131" customFormat="1" ht="13.5">
      <c r="A58" s="101" t="s">
        <v>300</v>
      </c>
      <c r="B58" s="129" t="s">
        <v>75</v>
      </c>
      <c r="C58" s="111" t="s">
        <v>76</v>
      </c>
      <c r="D58" s="105" t="s">
        <v>58</v>
      </c>
      <c r="E58" s="101"/>
      <c r="F58" s="125" t="str">
        <f t="shared" si="7"/>
        <v>き１３</v>
      </c>
      <c r="G58" s="101" t="str">
        <f t="shared" si="9"/>
        <v>坂元智成</v>
      </c>
      <c r="H58" s="105" t="s">
        <v>56</v>
      </c>
      <c r="I58" s="105" t="s">
        <v>47</v>
      </c>
      <c r="J58" s="112">
        <v>1975</v>
      </c>
      <c r="K58" s="128">
        <f t="shared" si="8"/>
        <v>44</v>
      </c>
      <c r="L58" s="125" t="str">
        <f t="shared" si="10"/>
        <v>OK</v>
      </c>
      <c r="M58" s="132" t="s">
        <v>266</v>
      </c>
    </row>
    <row r="59" spans="1:13" s="131" customFormat="1" ht="13.5">
      <c r="A59" s="101" t="s">
        <v>301</v>
      </c>
      <c r="B59" s="101" t="s">
        <v>838</v>
      </c>
      <c r="C59" s="101" t="s">
        <v>839</v>
      </c>
      <c r="D59" s="105" t="s">
        <v>58</v>
      </c>
      <c r="E59" s="101"/>
      <c r="F59" s="125" t="str">
        <f t="shared" si="7"/>
        <v>き１４</v>
      </c>
      <c r="G59" s="101" t="str">
        <f t="shared" si="9"/>
        <v>櫻井貴哉</v>
      </c>
      <c r="H59" s="105" t="s">
        <v>56</v>
      </c>
      <c r="I59" s="105" t="s">
        <v>47</v>
      </c>
      <c r="J59" s="112">
        <v>1994</v>
      </c>
      <c r="K59" s="128">
        <f t="shared" si="8"/>
        <v>25</v>
      </c>
      <c r="L59" s="125" t="str">
        <f t="shared" si="10"/>
        <v>OK</v>
      </c>
      <c r="M59" s="132" t="s">
        <v>266</v>
      </c>
    </row>
    <row r="60" spans="1:14" s="136" customFormat="1" ht="13.5">
      <c r="A60" s="101" t="s">
        <v>302</v>
      </c>
      <c r="B60" s="105" t="s">
        <v>840</v>
      </c>
      <c r="C60" s="105" t="s">
        <v>841</v>
      </c>
      <c r="D60" s="105" t="s">
        <v>272</v>
      </c>
      <c r="E60" s="101"/>
      <c r="F60" s="125" t="str">
        <f t="shared" si="7"/>
        <v>き１５</v>
      </c>
      <c r="G60" s="101" t="str">
        <f t="shared" si="9"/>
        <v>澤田啓一</v>
      </c>
      <c r="H60" s="105" t="s">
        <v>56</v>
      </c>
      <c r="I60" s="105" t="s">
        <v>47</v>
      </c>
      <c r="J60" s="112">
        <v>1970</v>
      </c>
      <c r="K60" s="128">
        <f t="shared" si="8"/>
        <v>49</v>
      </c>
      <c r="L60" s="125" t="str">
        <f t="shared" si="10"/>
        <v>OK</v>
      </c>
      <c r="M60" s="101" t="s">
        <v>830</v>
      </c>
      <c r="N60" s="127"/>
    </row>
    <row r="61" spans="1:15" s="131" customFormat="1" ht="13.5">
      <c r="A61" s="101" t="s">
        <v>303</v>
      </c>
      <c r="B61" s="111" t="s">
        <v>842</v>
      </c>
      <c r="C61" s="111" t="s">
        <v>843</v>
      </c>
      <c r="D61" s="105" t="s">
        <v>58</v>
      </c>
      <c r="E61" s="101"/>
      <c r="F61" s="125" t="str">
        <f t="shared" si="7"/>
        <v>き１６</v>
      </c>
      <c r="G61" s="101" t="str">
        <f t="shared" si="9"/>
        <v>柴田雅寛</v>
      </c>
      <c r="H61" s="105" t="s">
        <v>56</v>
      </c>
      <c r="I61" s="105" t="s">
        <v>47</v>
      </c>
      <c r="J61" s="112">
        <v>1982</v>
      </c>
      <c r="K61" s="128">
        <f t="shared" si="8"/>
        <v>37</v>
      </c>
      <c r="L61" s="125" t="str">
        <f t="shared" si="10"/>
        <v>OK</v>
      </c>
      <c r="M61" s="133" t="s">
        <v>844</v>
      </c>
      <c r="O61" s="136"/>
    </row>
    <row r="62" spans="1:13" s="131" customFormat="1" ht="13.5">
      <c r="A62" s="101" t="s">
        <v>304</v>
      </c>
      <c r="B62" s="101" t="s">
        <v>356</v>
      </c>
      <c r="C62" s="101" t="s">
        <v>357</v>
      </c>
      <c r="D62" s="105" t="s">
        <v>272</v>
      </c>
      <c r="E62" s="136"/>
      <c r="F62" s="125" t="str">
        <f t="shared" si="7"/>
        <v>き１７</v>
      </c>
      <c r="G62" s="101" t="str">
        <f t="shared" si="9"/>
        <v>清水陽介</v>
      </c>
      <c r="H62" s="105" t="s">
        <v>56</v>
      </c>
      <c r="I62" s="105" t="s">
        <v>47</v>
      </c>
      <c r="J62" s="112">
        <v>1991</v>
      </c>
      <c r="K62" s="128">
        <f t="shared" si="8"/>
        <v>28</v>
      </c>
      <c r="L62" s="125" t="str">
        <f t="shared" si="10"/>
        <v>OK</v>
      </c>
      <c r="M62" s="101" t="s">
        <v>265</v>
      </c>
    </row>
    <row r="63" spans="1:13" s="131" customFormat="1" ht="13.5">
      <c r="A63" s="101" t="s">
        <v>305</v>
      </c>
      <c r="B63" s="129" t="s">
        <v>80</v>
      </c>
      <c r="C63" s="111" t="s">
        <v>81</v>
      </c>
      <c r="D63" s="105" t="s">
        <v>58</v>
      </c>
      <c r="E63" s="101"/>
      <c r="F63" s="125" t="str">
        <f t="shared" si="7"/>
        <v>き１８</v>
      </c>
      <c r="G63" s="101" t="str">
        <f t="shared" si="9"/>
        <v>住谷岳司</v>
      </c>
      <c r="H63" s="105" t="s">
        <v>56</v>
      </c>
      <c r="I63" s="105" t="s">
        <v>47</v>
      </c>
      <c r="J63" s="112">
        <v>1967</v>
      </c>
      <c r="K63" s="128">
        <f t="shared" si="8"/>
        <v>52</v>
      </c>
      <c r="L63" s="125" t="str">
        <f t="shared" si="10"/>
        <v>OK</v>
      </c>
      <c r="M63" s="130" t="s">
        <v>845</v>
      </c>
    </row>
    <row r="64" spans="1:15" s="130" customFormat="1" ht="13.5">
      <c r="A64" s="101" t="s">
        <v>306</v>
      </c>
      <c r="B64" s="135" t="s">
        <v>89</v>
      </c>
      <c r="C64" s="135" t="s">
        <v>90</v>
      </c>
      <c r="D64" s="105" t="s">
        <v>272</v>
      </c>
      <c r="E64" s="101"/>
      <c r="F64" s="125" t="str">
        <f t="shared" si="7"/>
        <v>き１９</v>
      </c>
      <c r="G64" s="101" t="str">
        <f t="shared" si="9"/>
        <v>曽我卓矢</v>
      </c>
      <c r="H64" s="105" t="s">
        <v>56</v>
      </c>
      <c r="I64" s="105" t="s">
        <v>47</v>
      </c>
      <c r="J64" s="112">
        <v>1986</v>
      </c>
      <c r="K64" s="128">
        <f t="shared" si="8"/>
        <v>33</v>
      </c>
      <c r="L64" s="125" t="str">
        <f t="shared" si="10"/>
        <v>OK</v>
      </c>
      <c r="M64" s="130" t="s">
        <v>268</v>
      </c>
      <c r="N64" s="131"/>
      <c r="O64" s="136"/>
    </row>
    <row r="65" spans="1:13" s="131" customFormat="1" ht="13.5">
      <c r="A65" s="101" t="s">
        <v>307</v>
      </c>
      <c r="B65" s="111" t="s">
        <v>51</v>
      </c>
      <c r="C65" s="111" t="s">
        <v>50</v>
      </c>
      <c r="D65" s="105" t="s">
        <v>58</v>
      </c>
      <c r="E65" s="101"/>
      <c r="F65" s="125" t="str">
        <f t="shared" si="7"/>
        <v>き２１</v>
      </c>
      <c r="G65" s="101" t="str">
        <f t="shared" si="9"/>
        <v>田中正行</v>
      </c>
      <c r="H65" s="105" t="s">
        <v>56</v>
      </c>
      <c r="I65" s="105" t="s">
        <v>47</v>
      </c>
      <c r="J65" s="112">
        <v>1980</v>
      </c>
      <c r="K65" s="128">
        <f t="shared" si="8"/>
        <v>39</v>
      </c>
      <c r="L65" s="125" t="str">
        <f t="shared" si="10"/>
        <v>OK</v>
      </c>
      <c r="M65" s="130" t="s">
        <v>268</v>
      </c>
    </row>
    <row r="66" spans="1:13" s="131" customFormat="1" ht="13.5">
      <c r="A66" s="101" t="s">
        <v>309</v>
      </c>
      <c r="B66" s="101" t="s">
        <v>346</v>
      </c>
      <c r="C66" s="101" t="s">
        <v>347</v>
      </c>
      <c r="D66" s="105" t="s">
        <v>272</v>
      </c>
      <c r="E66" s="136"/>
      <c r="F66" s="125" t="str">
        <f t="shared" si="7"/>
        <v>き２３</v>
      </c>
      <c r="G66" s="101" t="str">
        <f t="shared" si="9"/>
        <v>中元寺功貴</v>
      </c>
      <c r="H66" s="105" t="s">
        <v>56</v>
      </c>
      <c r="I66" s="105" t="s">
        <v>47</v>
      </c>
      <c r="J66" s="112">
        <v>1992</v>
      </c>
      <c r="K66" s="128">
        <f t="shared" si="8"/>
        <v>27</v>
      </c>
      <c r="L66" s="125" t="str">
        <f t="shared" si="10"/>
        <v>OK</v>
      </c>
      <c r="M66" s="132" t="s">
        <v>266</v>
      </c>
    </row>
    <row r="67" spans="1:15" s="131" customFormat="1" ht="13.5">
      <c r="A67" s="101" t="s">
        <v>310</v>
      </c>
      <c r="B67" s="129" t="s">
        <v>82</v>
      </c>
      <c r="C67" s="111" t="s">
        <v>83</v>
      </c>
      <c r="D67" s="105" t="s">
        <v>58</v>
      </c>
      <c r="E67" s="101"/>
      <c r="F67" s="125" t="str">
        <f t="shared" si="7"/>
        <v>き２４</v>
      </c>
      <c r="G67" s="101" t="str">
        <f t="shared" si="9"/>
        <v>永田寛教</v>
      </c>
      <c r="H67" s="105" t="s">
        <v>56</v>
      </c>
      <c r="I67" s="105" t="s">
        <v>47</v>
      </c>
      <c r="J67" s="112">
        <v>1981</v>
      </c>
      <c r="K67" s="128">
        <f t="shared" si="8"/>
        <v>38</v>
      </c>
      <c r="L67" s="125" t="str">
        <f t="shared" si="10"/>
        <v>OK</v>
      </c>
      <c r="M67" s="130" t="s">
        <v>830</v>
      </c>
      <c r="O67" s="136"/>
    </row>
    <row r="68" spans="1:14" s="136" customFormat="1" ht="13.5">
      <c r="A68" s="101" t="s">
        <v>311</v>
      </c>
      <c r="B68" s="105" t="s">
        <v>846</v>
      </c>
      <c r="C68" s="105" t="s">
        <v>847</v>
      </c>
      <c r="D68" s="105" t="s">
        <v>272</v>
      </c>
      <c r="E68" s="101"/>
      <c r="F68" s="125" t="str">
        <f t="shared" si="7"/>
        <v>き２５</v>
      </c>
      <c r="G68" s="101" t="str">
        <f t="shared" si="9"/>
        <v>西岡庸介</v>
      </c>
      <c r="H68" s="105" t="s">
        <v>56</v>
      </c>
      <c r="I68" s="105" t="s">
        <v>47</v>
      </c>
      <c r="J68" s="112">
        <v>1983</v>
      </c>
      <c r="K68" s="128">
        <f t="shared" si="8"/>
        <v>36</v>
      </c>
      <c r="L68" s="125" t="str">
        <f t="shared" si="10"/>
        <v>OK</v>
      </c>
      <c r="M68" s="130" t="s">
        <v>269</v>
      </c>
      <c r="N68" s="127"/>
    </row>
    <row r="69" spans="1:13" s="131" customFormat="1" ht="13.5">
      <c r="A69" s="101" t="s">
        <v>313</v>
      </c>
      <c r="B69" s="129" t="s">
        <v>70</v>
      </c>
      <c r="C69" s="129" t="s">
        <v>71</v>
      </c>
      <c r="D69" s="105" t="s">
        <v>58</v>
      </c>
      <c r="E69" s="101"/>
      <c r="F69" s="125" t="str">
        <f t="shared" si="7"/>
        <v>き２６</v>
      </c>
      <c r="G69" s="101" t="str">
        <f t="shared" si="9"/>
        <v>西田裕信</v>
      </c>
      <c r="H69" s="105" t="s">
        <v>56</v>
      </c>
      <c r="I69" s="105" t="s">
        <v>47</v>
      </c>
      <c r="J69" s="112">
        <v>1960</v>
      </c>
      <c r="K69" s="128">
        <f t="shared" si="8"/>
        <v>59</v>
      </c>
      <c r="L69" s="125" t="str">
        <f t="shared" si="10"/>
        <v>OK</v>
      </c>
      <c r="M69" s="130" t="s">
        <v>848</v>
      </c>
    </row>
    <row r="70" spans="1:13" s="131" customFormat="1" ht="13.5">
      <c r="A70" s="101" t="s">
        <v>314</v>
      </c>
      <c r="B70" s="129" t="s">
        <v>72</v>
      </c>
      <c r="C70" s="129" t="s">
        <v>73</v>
      </c>
      <c r="D70" s="105" t="s">
        <v>58</v>
      </c>
      <c r="E70" s="101"/>
      <c r="F70" s="125" t="str">
        <f t="shared" si="7"/>
        <v>き２７</v>
      </c>
      <c r="G70" s="101" t="str">
        <f t="shared" si="9"/>
        <v>馬場英年</v>
      </c>
      <c r="H70" s="105" t="s">
        <v>56</v>
      </c>
      <c r="I70" s="105" t="s">
        <v>47</v>
      </c>
      <c r="J70" s="112">
        <v>1980</v>
      </c>
      <c r="K70" s="128">
        <f t="shared" si="8"/>
        <v>39</v>
      </c>
      <c r="L70" s="125" t="str">
        <f t="shared" si="10"/>
        <v>OK</v>
      </c>
      <c r="M70" s="132" t="s">
        <v>266</v>
      </c>
    </row>
    <row r="71" spans="1:13" s="131" customFormat="1" ht="13.5">
      <c r="A71" s="101" t="s">
        <v>315</v>
      </c>
      <c r="B71" s="129" t="s">
        <v>65</v>
      </c>
      <c r="C71" s="129" t="s">
        <v>66</v>
      </c>
      <c r="D71" s="105" t="s">
        <v>58</v>
      </c>
      <c r="E71" s="101"/>
      <c r="F71" s="125" t="str">
        <f t="shared" si="7"/>
        <v>き２８</v>
      </c>
      <c r="G71" s="101" t="str">
        <f t="shared" si="9"/>
        <v>廣瀬智也</v>
      </c>
      <c r="H71" s="105" t="s">
        <v>56</v>
      </c>
      <c r="I71" s="105" t="s">
        <v>47</v>
      </c>
      <c r="J71" s="112">
        <v>1977</v>
      </c>
      <c r="K71" s="128">
        <f t="shared" si="8"/>
        <v>42</v>
      </c>
      <c r="L71" s="125" t="str">
        <f t="shared" si="10"/>
        <v>OK</v>
      </c>
      <c r="M71" s="132" t="s">
        <v>266</v>
      </c>
    </row>
    <row r="72" spans="1:15" s="131" customFormat="1" ht="13.5">
      <c r="A72" s="101" t="s">
        <v>316</v>
      </c>
      <c r="B72" s="135" t="s">
        <v>849</v>
      </c>
      <c r="C72" s="135" t="s">
        <v>94</v>
      </c>
      <c r="D72" s="105" t="s">
        <v>272</v>
      </c>
      <c r="E72" s="101"/>
      <c r="F72" s="125" t="str">
        <f t="shared" si="7"/>
        <v>き２９</v>
      </c>
      <c r="G72" s="101" t="str">
        <f t="shared" si="9"/>
        <v>松島理和</v>
      </c>
      <c r="H72" s="105" t="s">
        <v>56</v>
      </c>
      <c r="I72" s="105" t="s">
        <v>47</v>
      </c>
      <c r="J72" s="112">
        <v>1981</v>
      </c>
      <c r="K72" s="128">
        <f t="shared" si="8"/>
        <v>38</v>
      </c>
      <c r="L72" s="125" t="str">
        <f t="shared" si="10"/>
        <v>OK</v>
      </c>
      <c r="M72" s="130" t="s">
        <v>760</v>
      </c>
      <c r="O72" s="136"/>
    </row>
    <row r="73" spans="1:13" s="131" customFormat="1" ht="13.5">
      <c r="A73" s="101" t="s">
        <v>317</v>
      </c>
      <c r="B73" s="129" t="s">
        <v>87</v>
      </c>
      <c r="C73" s="111" t="s">
        <v>88</v>
      </c>
      <c r="D73" s="105" t="s">
        <v>58</v>
      </c>
      <c r="E73" s="101"/>
      <c r="F73" s="125" t="str">
        <f t="shared" si="7"/>
        <v>き３０</v>
      </c>
      <c r="G73" s="101" t="str">
        <f t="shared" si="9"/>
        <v>宮道祐介</v>
      </c>
      <c r="H73" s="105" t="s">
        <v>56</v>
      </c>
      <c r="I73" s="105" t="s">
        <v>47</v>
      </c>
      <c r="J73" s="112">
        <v>1983</v>
      </c>
      <c r="K73" s="128">
        <f t="shared" si="8"/>
        <v>36</v>
      </c>
      <c r="L73" s="125" t="str">
        <f t="shared" si="10"/>
        <v>OK</v>
      </c>
      <c r="M73" s="130" t="s">
        <v>751</v>
      </c>
    </row>
    <row r="74" spans="1:13" s="131" customFormat="1" ht="13.5">
      <c r="A74" s="101" t="s">
        <v>318</v>
      </c>
      <c r="B74" s="129" t="s">
        <v>77</v>
      </c>
      <c r="C74" s="111" t="s">
        <v>78</v>
      </c>
      <c r="D74" s="105" t="s">
        <v>58</v>
      </c>
      <c r="E74" s="101"/>
      <c r="F74" s="125" t="str">
        <f t="shared" si="7"/>
        <v>き３１</v>
      </c>
      <c r="G74" s="101" t="str">
        <f t="shared" si="9"/>
        <v>村尾彰了</v>
      </c>
      <c r="H74" s="105" t="s">
        <v>56</v>
      </c>
      <c r="I74" s="105" t="s">
        <v>47</v>
      </c>
      <c r="J74" s="112">
        <v>1982</v>
      </c>
      <c r="K74" s="128">
        <f t="shared" si="8"/>
        <v>37</v>
      </c>
      <c r="L74" s="125" t="str">
        <f t="shared" si="10"/>
        <v>OK</v>
      </c>
      <c r="M74" s="130" t="s">
        <v>850</v>
      </c>
    </row>
    <row r="75" spans="1:13" s="131" customFormat="1" ht="13.5">
      <c r="A75" s="101" t="s">
        <v>319</v>
      </c>
      <c r="B75" s="129" t="s">
        <v>851</v>
      </c>
      <c r="C75" s="129" t="s">
        <v>852</v>
      </c>
      <c r="D75" s="105" t="s">
        <v>58</v>
      </c>
      <c r="E75" s="101"/>
      <c r="F75" s="125" t="str">
        <f t="shared" si="7"/>
        <v>き３２</v>
      </c>
      <c r="G75" s="101" t="str">
        <f t="shared" si="9"/>
        <v>薮内陸久</v>
      </c>
      <c r="H75" s="105" t="s">
        <v>56</v>
      </c>
      <c r="I75" s="105" t="s">
        <v>47</v>
      </c>
      <c r="J75" s="112">
        <v>1997</v>
      </c>
      <c r="K75" s="128">
        <f t="shared" si="8"/>
        <v>22</v>
      </c>
      <c r="L75" s="125" t="str">
        <f t="shared" si="10"/>
        <v>OK</v>
      </c>
      <c r="M75" s="132" t="s">
        <v>266</v>
      </c>
    </row>
    <row r="76" spans="1:13" s="131" customFormat="1" ht="13.5">
      <c r="A76" s="101" t="s">
        <v>320</v>
      </c>
      <c r="B76" s="129" t="s">
        <v>853</v>
      </c>
      <c r="C76" s="111" t="s">
        <v>854</v>
      </c>
      <c r="D76" s="105" t="s">
        <v>58</v>
      </c>
      <c r="E76" s="101"/>
      <c r="F76" s="125" t="str">
        <f t="shared" si="7"/>
        <v>き３３</v>
      </c>
      <c r="G76" s="101" t="str">
        <f t="shared" si="9"/>
        <v>山本和樹</v>
      </c>
      <c r="H76" s="105" t="s">
        <v>56</v>
      </c>
      <c r="I76" s="105" t="s">
        <v>47</v>
      </c>
      <c r="J76" s="112">
        <v>1997</v>
      </c>
      <c r="K76" s="128">
        <f t="shared" si="8"/>
        <v>22</v>
      </c>
      <c r="L76" s="125" t="str">
        <f t="shared" si="10"/>
        <v>OK</v>
      </c>
      <c r="M76" s="133" t="s">
        <v>855</v>
      </c>
    </row>
    <row r="77" spans="1:13" s="131" customFormat="1" ht="13.5">
      <c r="A77" s="101" t="s">
        <v>321</v>
      </c>
      <c r="B77" s="129" t="s">
        <v>61</v>
      </c>
      <c r="C77" s="129" t="s">
        <v>62</v>
      </c>
      <c r="D77" s="105" t="s">
        <v>58</v>
      </c>
      <c r="E77" s="101"/>
      <c r="F77" s="125" t="str">
        <f t="shared" si="7"/>
        <v>き３４</v>
      </c>
      <c r="G77" s="101" t="str">
        <f t="shared" si="9"/>
        <v>山本　真</v>
      </c>
      <c r="H77" s="105" t="s">
        <v>56</v>
      </c>
      <c r="I77" s="105" t="s">
        <v>47</v>
      </c>
      <c r="J77" s="112">
        <v>1970</v>
      </c>
      <c r="K77" s="128">
        <f t="shared" si="8"/>
        <v>49</v>
      </c>
      <c r="L77" s="125" t="str">
        <f t="shared" si="10"/>
        <v>OK</v>
      </c>
      <c r="M77" s="130" t="s">
        <v>751</v>
      </c>
    </row>
    <row r="78" spans="1:13" s="131" customFormat="1" ht="13.5">
      <c r="A78" s="101" t="s">
        <v>322</v>
      </c>
      <c r="B78" s="129" t="s">
        <v>85</v>
      </c>
      <c r="C78" s="111" t="s">
        <v>86</v>
      </c>
      <c r="D78" s="105" t="s">
        <v>58</v>
      </c>
      <c r="E78" s="101"/>
      <c r="F78" s="125" t="str">
        <f t="shared" si="7"/>
        <v>き３５</v>
      </c>
      <c r="G78" s="101" t="str">
        <f t="shared" si="9"/>
        <v>吉本泰二</v>
      </c>
      <c r="H78" s="105" t="s">
        <v>56</v>
      </c>
      <c r="I78" s="105" t="s">
        <v>47</v>
      </c>
      <c r="J78" s="112">
        <v>1976</v>
      </c>
      <c r="K78" s="128">
        <f t="shared" si="8"/>
        <v>43</v>
      </c>
      <c r="L78" s="125" t="str">
        <f t="shared" si="10"/>
        <v>OK</v>
      </c>
      <c r="M78" s="132" t="s">
        <v>266</v>
      </c>
    </row>
    <row r="79" spans="1:15" s="130" customFormat="1" ht="13.5">
      <c r="A79" s="101" t="s">
        <v>323</v>
      </c>
      <c r="B79" s="136" t="s">
        <v>59</v>
      </c>
      <c r="C79" s="136" t="s">
        <v>60</v>
      </c>
      <c r="D79" s="105" t="s">
        <v>272</v>
      </c>
      <c r="E79" s="136"/>
      <c r="F79" s="125" t="str">
        <f t="shared" si="7"/>
        <v>き３６</v>
      </c>
      <c r="G79" s="101" t="str">
        <f t="shared" si="9"/>
        <v>竹村仁志</v>
      </c>
      <c r="H79" s="105" t="s">
        <v>56</v>
      </c>
      <c r="I79" s="105" t="s">
        <v>47</v>
      </c>
      <c r="J79" s="112">
        <v>1962</v>
      </c>
      <c r="K79" s="128">
        <f t="shared" si="8"/>
        <v>57</v>
      </c>
      <c r="L79" s="125" t="str">
        <f t="shared" si="10"/>
        <v>OK</v>
      </c>
      <c r="M79" s="130" t="s">
        <v>268</v>
      </c>
      <c r="N79" s="131"/>
      <c r="O79" s="136"/>
    </row>
    <row r="80" spans="1:13" s="131" customFormat="1" ht="13.5">
      <c r="A80" s="101" t="s">
        <v>324</v>
      </c>
      <c r="B80" s="114" t="s">
        <v>856</v>
      </c>
      <c r="C80" s="114" t="s">
        <v>857</v>
      </c>
      <c r="D80" s="105" t="s">
        <v>58</v>
      </c>
      <c r="E80" s="101"/>
      <c r="F80" s="125" t="str">
        <f t="shared" si="7"/>
        <v>き３７</v>
      </c>
      <c r="G80" s="113" t="str">
        <f t="shared" si="9"/>
        <v>浅田亜祐子</v>
      </c>
      <c r="H80" s="105" t="s">
        <v>56</v>
      </c>
      <c r="I80" s="105" t="s">
        <v>5</v>
      </c>
      <c r="J80" s="112">
        <v>1984</v>
      </c>
      <c r="K80" s="128">
        <f t="shared" si="8"/>
        <v>35</v>
      </c>
      <c r="L80" s="125" t="str">
        <f t="shared" si="10"/>
        <v>OK</v>
      </c>
      <c r="M80" s="130" t="s">
        <v>267</v>
      </c>
    </row>
    <row r="81" spans="1:13" s="131" customFormat="1" ht="13.5">
      <c r="A81" s="101" t="s">
        <v>325</v>
      </c>
      <c r="B81" s="137" t="s">
        <v>858</v>
      </c>
      <c r="C81" s="138" t="s">
        <v>859</v>
      </c>
      <c r="D81" s="105" t="s">
        <v>58</v>
      </c>
      <c r="E81" s="101"/>
      <c r="F81" s="125" t="str">
        <f t="shared" si="7"/>
        <v>き３８</v>
      </c>
      <c r="G81" s="115" t="str">
        <f t="shared" si="9"/>
        <v>菊井鈴夏</v>
      </c>
      <c r="H81" s="105" t="s">
        <v>835</v>
      </c>
      <c r="I81" s="105" t="s">
        <v>5</v>
      </c>
      <c r="J81" s="112">
        <v>1997</v>
      </c>
      <c r="K81" s="128">
        <f t="shared" si="8"/>
        <v>22</v>
      </c>
      <c r="L81" s="125" t="str">
        <f t="shared" si="10"/>
        <v>OK</v>
      </c>
      <c r="M81" s="133" t="s">
        <v>855</v>
      </c>
    </row>
    <row r="82" spans="1:13" s="131" customFormat="1" ht="13.5">
      <c r="A82" s="101" t="s">
        <v>326</v>
      </c>
      <c r="B82" s="139" t="s">
        <v>91</v>
      </c>
      <c r="C82" s="139" t="s">
        <v>92</v>
      </c>
      <c r="D82" s="105" t="s">
        <v>58</v>
      </c>
      <c r="E82" s="101"/>
      <c r="F82" s="125" t="str">
        <f t="shared" si="7"/>
        <v>き３９</v>
      </c>
      <c r="G82" s="113" t="str">
        <f t="shared" si="9"/>
        <v>並河智加</v>
      </c>
      <c r="H82" s="105" t="s">
        <v>56</v>
      </c>
      <c r="I82" s="105" t="s">
        <v>54</v>
      </c>
      <c r="J82" s="112">
        <v>1979</v>
      </c>
      <c r="K82" s="128">
        <f t="shared" si="8"/>
        <v>40</v>
      </c>
      <c r="L82" s="125" t="str">
        <f t="shared" si="10"/>
        <v>OK</v>
      </c>
      <c r="M82" s="130" t="s">
        <v>751</v>
      </c>
    </row>
    <row r="83" spans="1:13" s="131" customFormat="1" ht="13.5">
      <c r="A83" s="101" t="s">
        <v>327</v>
      </c>
      <c r="B83" s="137" t="s">
        <v>350</v>
      </c>
      <c r="C83" s="137" t="s">
        <v>351</v>
      </c>
      <c r="D83" s="105" t="s">
        <v>272</v>
      </c>
      <c r="E83" s="136"/>
      <c r="F83" s="125" t="str">
        <f t="shared" si="7"/>
        <v>き４０</v>
      </c>
      <c r="G83" s="115" t="str">
        <f t="shared" si="9"/>
        <v>森愛捺花</v>
      </c>
      <c r="H83" s="105" t="s">
        <v>56</v>
      </c>
      <c r="I83" s="105" t="s">
        <v>5</v>
      </c>
      <c r="J83" s="112">
        <v>1998</v>
      </c>
      <c r="K83" s="128">
        <f t="shared" si="8"/>
        <v>21</v>
      </c>
      <c r="L83" s="125" t="str">
        <f t="shared" si="10"/>
        <v>OK</v>
      </c>
      <c r="M83" s="130" t="s">
        <v>352</v>
      </c>
    </row>
    <row r="84" spans="1:13" s="131" customFormat="1" ht="13.5">
      <c r="A84" s="101" t="s">
        <v>328</v>
      </c>
      <c r="B84" s="137" t="s">
        <v>350</v>
      </c>
      <c r="C84" s="137" t="s">
        <v>354</v>
      </c>
      <c r="D84" s="105" t="s">
        <v>272</v>
      </c>
      <c r="E84" s="136"/>
      <c r="F84" s="125" t="str">
        <f t="shared" si="7"/>
        <v>き４１</v>
      </c>
      <c r="G84" s="115" t="str">
        <f t="shared" si="9"/>
        <v>森涼花</v>
      </c>
      <c r="H84" s="105" t="s">
        <v>56</v>
      </c>
      <c r="I84" s="105" t="s">
        <v>5</v>
      </c>
      <c r="J84" s="112">
        <v>2003</v>
      </c>
      <c r="K84" s="128">
        <f t="shared" si="8"/>
        <v>16</v>
      </c>
      <c r="L84" s="125" t="str">
        <f t="shared" si="10"/>
        <v>OK</v>
      </c>
      <c r="M84" s="130" t="s">
        <v>269</v>
      </c>
    </row>
    <row r="85" spans="1:13" s="136" customFormat="1" ht="13.5">
      <c r="A85" s="101" t="s">
        <v>329</v>
      </c>
      <c r="B85" s="136" t="s">
        <v>375</v>
      </c>
      <c r="C85" s="136" t="s">
        <v>376</v>
      </c>
      <c r="D85" s="105" t="s">
        <v>272</v>
      </c>
      <c r="F85" s="125" t="str">
        <f t="shared" si="7"/>
        <v>き４２</v>
      </c>
      <c r="G85" s="101" t="str">
        <f t="shared" si="9"/>
        <v>伊藤成行</v>
      </c>
      <c r="H85" s="105" t="s">
        <v>56</v>
      </c>
      <c r="I85" s="105" t="s">
        <v>47</v>
      </c>
      <c r="J85" s="112">
        <v>1951</v>
      </c>
      <c r="K85" s="128">
        <f t="shared" si="8"/>
        <v>68</v>
      </c>
      <c r="L85" s="125" t="str">
        <f t="shared" si="10"/>
        <v>OK</v>
      </c>
      <c r="M85" s="101" t="s">
        <v>3</v>
      </c>
    </row>
    <row r="86" spans="1:14" s="136" customFormat="1" ht="12.75" customHeight="1">
      <c r="A86" s="101" t="s">
        <v>330</v>
      </c>
      <c r="B86" s="136" t="s">
        <v>359</v>
      </c>
      <c r="C86" s="105" t="s">
        <v>360</v>
      </c>
      <c r="D86" s="105" t="s">
        <v>272</v>
      </c>
      <c r="F86" s="125" t="str">
        <f t="shared" si="7"/>
        <v>き４３</v>
      </c>
      <c r="G86" s="101" t="str">
        <f t="shared" si="9"/>
        <v>川田達也</v>
      </c>
      <c r="H86" s="105" t="s">
        <v>56</v>
      </c>
      <c r="I86" s="105" t="s">
        <v>47</v>
      </c>
      <c r="J86" s="112">
        <v>1965</v>
      </c>
      <c r="K86" s="128">
        <f t="shared" si="8"/>
        <v>54</v>
      </c>
      <c r="L86" s="125" t="str">
        <f t="shared" si="10"/>
        <v>OK</v>
      </c>
      <c r="M86" s="136" t="s">
        <v>361</v>
      </c>
      <c r="N86" s="127"/>
    </row>
    <row r="87" spans="1:13" s="136" customFormat="1" ht="13.5">
      <c r="A87" s="101" t="s">
        <v>331</v>
      </c>
      <c r="B87" s="111" t="s">
        <v>359</v>
      </c>
      <c r="C87" s="111" t="s">
        <v>363</v>
      </c>
      <c r="D87" s="105" t="s">
        <v>272</v>
      </c>
      <c r="F87" s="125" t="str">
        <f t="shared" si="7"/>
        <v>き４４</v>
      </c>
      <c r="G87" s="101" t="str">
        <f t="shared" si="9"/>
        <v>川田貴也</v>
      </c>
      <c r="H87" s="105" t="s">
        <v>56</v>
      </c>
      <c r="I87" s="105" t="s">
        <v>47</v>
      </c>
      <c r="J87" s="112">
        <v>1997</v>
      </c>
      <c r="K87" s="128">
        <f t="shared" si="8"/>
        <v>22</v>
      </c>
      <c r="L87" s="125" t="str">
        <f t="shared" si="10"/>
        <v>OK</v>
      </c>
      <c r="M87" s="136" t="s">
        <v>361</v>
      </c>
    </row>
    <row r="88" spans="1:13" s="131" customFormat="1" ht="13.5">
      <c r="A88" s="101" t="s">
        <v>332</v>
      </c>
      <c r="B88" s="101" t="s">
        <v>365</v>
      </c>
      <c r="C88" s="101" t="s">
        <v>366</v>
      </c>
      <c r="D88" s="105" t="s">
        <v>272</v>
      </c>
      <c r="E88" s="136"/>
      <c r="F88" s="125" t="str">
        <f t="shared" si="7"/>
        <v>き４５</v>
      </c>
      <c r="G88" s="101" t="str">
        <f t="shared" si="9"/>
        <v>岸本恭介</v>
      </c>
      <c r="H88" s="105" t="s">
        <v>56</v>
      </c>
      <c r="I88" s="105" t="s">
        <v>47</v>
      </c>
      <c r="J88" s="112">
        <v>1989</v>
      </c>
      <c r="K88" s="128">
        <f t="shared" si="8"/>
        <v>30</v>
      </c>
      <c r="L88" s="125" t="str">
        <f t="shared" si="10"/>
        <v>OK</v>
      </c>
      <c r="M88" s="101" t="s">
        <v>860</v>
      </c>
    </row>
    <row r="89" spans="1:13" s="136" customFormat="1" ht="13.5">
      <c r="A89" s="101" t="s">
        <v>334</v>
      </c>
      <c r="B89" s="101" t="s">
        <v>368</v>
      </c>
      <c r="C89" s="101" t="s">
        <v>861</v>
      </c>
      <c r="D89" s="105" t="s">
        <v>272</v>
      </c>
      <c r="F89" s="125" t="str">
        <f t="shared" si="7"/>
        <v>き４６</v>
      </c>
      <c r="G89" s="101" t="str">
        <f t="shared" si="9"/>
        <v>佐治武</v>
      </c>
      <c r="H89" s="105" t="s">
        <v>56</v>
      </c>
      <c r="I89" s="105" t="s">
        <v>47</v>
      </c>
      <c r="J89" s="112">
        <v>1964</v>
      </c>
      <c r="K89" s="128">
        <f t="shared" si="8"/>
        <v>55</v>
      </c>
      <c r="L89" s="125" t="str">
        <f t="shared" si="10"/>
        <v>OK</v>
      </c>
      <c r="M89" s="101" t="s">
        <v>369</v>
      </c>
    </row>
    <row r="90" spans="1:13" s="136" customFormat="1" ht="13.5">
      <c r="A90" s="101" t="s">
        <v>335</v>
      </c>
      <c r="B90" s="101" t="s">
        <v>371</v>
      </c>
      <c r="C90" s="101" t="s">
        <v>862</v>
      </c>
      <c r="D90" s="105" t="s">
        <v>272</v>
      </c>
      <c r="F90" s="125" t="str">
        <f t="shared" si="7"/>
        <v>き４７</v>
      </c>
      <c r="G90" s="101" t="str">
        <f t="shared" si="9"/>
        <v>佐藤祥</v>
      </c>
      <c r="H90" s="105" t="s">
        <v>56</v>
      </c>
      <c r="I90" s="105" t="s">
        <v>47</v>
      </c>
      <c r="J90" s="112">
        <v>1994</v>
      </c>
      <c r="K90" s="128">
        <f t="shared" si="8"/>
        <v>25</v>
      </c>
      <c r="L90" s="125" t="str">
        <f t="shared" si="10"/>
        <v>OK</v>
      </c>
      <c r="M90" s="136" t="s">
        <v>361</v>
      </c>
    </row>
    <row r="91" spans="1:13" s="136" customFormat="1" ht="13.5">
      <c r="A91" s="101" t="s">
        <v>336</v>
      </c>
      <c r="B91" s="101" t="s">
        <v>373</v>
      </c>
      <c r="C91" s="101" t="s">
        <v>374</v>
      </c>
      <c r="D91" s="105" t="s">
        <v>272</v>
      </c>
      <c r="F91" s="125" t="str">
        <f t="shared" si="7"/>
        <v>き４８</v>
      </c>
      <c r="G91" s="101" t="str">
        <f t="shared" si="9"/>
        <v>細川知剛</v>
      </c>
      <c r="H91" s="105" t="s">
        <v>56</v>
      </c>
      <c r="I91" s="105" t="s">
        <v>47</v>
      </c>
      <c r="J91" s="112">
        <v>1989</v>
      </c>
      <c r="K91" s="128">
        <f t="shared" si="8"/>
        <v>30</v>
      </c>
      <c r="L91" s="125" t="str">
        <f t="shared" si="10"/>
        <v>OK</v>
      </c>
      <c r="M91" s="101" t="s">
        <v>3</v>
      </c>
    </row>
    <row r="92" spans="1:13" s="136" customFormat="1" ht="13.5">
      <c r="A92" s="101" t="s">
        <v>337</v>
      </c>
      <c r="B92" s="101" t="s">
        <v>863</v>
      </c>
      <c r="C92" s="101" t="s">
        <v>864</v>
      </c>
      <c r="D92" s="105" t="s">
        <v>58</v>
      </c>
      <c r="E92" s="101"/>
      <c r="F92" s="125" t="str">
        <f t="shared" si="7"/>
        <v>き４９</v>
      </c>
      <c r="G92" s="101" t="str">
        <f t="shared" si="9"/>
        <v>松本太一</v>
      </c>
      <c r="H92" s="105" t="s">
        <v>56</v>
      </c>
      <c r="I92" s="105" t="s">
        <v>47</v>
      </c>
      <c r="J92" s="112">
        <v>1993</v>
      </c>
      <c r="K92" s="128">
        <f t="shared" si="8"/>
        <v>26</v>
      </c>
      <c r="L92" s="125" t="str">
        <f t="shared" si="10"/>
        <v>OK</v>
      </c>
      <c r="M92" s="133" t="s">
        <v>361</v>
      </c>
    </row>
    <row r="93" spans="1:13" s="131" customFormat="1" ht="13.5">
      <c r="A93" s="101" t="s">
        <v>338</v>
      </c>
      <c r="B93" s="111" t="s">
        <v>865</v>
      </c>
      <c r="C93" s="111" t="s">
        <v>866</v>
      </c>
      <c r="D93" s="105" t="s">
        <v>58</v>
      </c>
      <c r="E93" s="101"/>
      <c r="F93" s="125" t="str">
        <f t="shared" si="7"/>
        <v>き５０</v>
      </c>
      <c r="G93" s="101" t="str">
        <f t="shared" si="9"/>
        <v>村西徹</v>
      </c>
      <c r="H93" s="105" t="s">
        <v>56</v>
      </c>
      <c r="I93" s="105" t="s">
        <v>47</v>
      </c>
      <c r="J93" s="112">
        <v>1988</v>
      </c>
      <c r="K93" s="128">
        <f t="shared" si="8"/>
        <v>31</v>
      </c>
      <c r="L93" s="125" t="str">
        <f t="shared" si="10"/>
        <v>OK</v>
      </c>
      <c r="M93" s="133" t="s">
        <v>867</v>
      </c>
    </row>
    <row r="94" spans="1:13" s="131" customFormat="1" ht="13.5">
      <c r="A94" s="101" t="s">
        <v>339</v>
      </c>
      <c r="B94" s="137" t="s">
        <v>377</v>
      </c>
      <c r="C94" s="137" t="s">
        <v>378</v>
      </c>
      <c r="D94" s="105" t="s">
        <v>272</v>
      </c>
      <c r="E94" s="136"/>
      <c r="F94" s="125" t="str">
        <f t="shared" si="7"/>
        <v>き５１</v>
      </c>
      <c r="G94" s="115" t="str">
        <f t="shared" si="9"/>
        <v>青木香奈依</v>
      </c>
      <c r="H94" s="105" t="s">
        <v>56</v>
      </c>
      <c r="I94" s="105" t="s">
        <v>5</v>
      </c>
      <c r="J94" s="112">
        <v>1988</v>
      </c>
      <c r="K94" s="128">
        <f t="shared" si="8"/>
        <v>31</v>
      </c>
      <c r="L94" s="125" t="str">
        <f t="shared" si="10"/>
        <v>OK</v>
      </c>
      <c r="M94" s="101" t="s">
        <v>3</v>
      </c>
    </row>
    <row r="95" spans="1:13" s="136" customFormat="1" ht="13.5">
      <c r="A95" s="101" t="s">
        <v>340</v>
      </c>
      <c r="B95" s="114" t="s">
        <v>868</v>
      </c>
      <c r="C95" s="114" t="s">
        <v>869</v>
      </c>
      <c r="D95" s="105" t="s">
        <v>272</v>
      </c>
      <c r="E95" s="101"/>
      <c r="F95" s="125" t="str">
        <f t="shared" si="7"/>
        <v>き５２</v>
      </c>
      <c r="G95" s="115" t="str">
        <f t="shared" si="9"/>
        <v>大鳥有希子</v>
      </c>
      <c r="H95" s="105" t="s">
        <v>56</v>
      </c>
      <c r="I95" s="105" t="s">
        <v>5</v>
      </c>
      <c r="J95" s="112">
        <v>1988</v>
      </c>
      <c r="K95" s="128">
        <f t="shared" si="8"/>
        <v>31</v>
      </c>
      <c r="L95" s="125" t="str">
        <f t="shared" si="10"/>
        <v>OK</v>
      </c>
      <c r="M95" s="130" t="s">
        <v>870</v>
      </c>
    </row>
    <row r="96" spans="1:15" s="130" customFormat="1" ht="13.5">
      <c r="A96" s="101" t="s">
        <v>341</v>
      </c>
      <c r="B96" s="140" t="s">
        <v>379</v>
      </c>
      <c r="C96" s="140" t="s">
        <v>380</v>
      </c>
      <c r="D96" s="105" t="s">
        <v>272</v>
      </c>
      <c r="E96" s="136"/>
      <c r="F96" s="125" t="str">
        <f t="shared" si="7"/>
        <v>き５３</v>
      </c>
      <c r="G96" s="115" t="str">
        <f t="shared" si="9"/>
        <v>金山真理子</v>
      </c>
      <c r="H96" s="105" t="s">
        <v>56</v>
      </c>
      <c r="I96" s="105" t="s">
        <v>5</v>
      </c>
      <c r="J96" s="112">
        <v>1990</v>
      </c>
      <c r="K96" s="128">
        <f t="shared" si="8"/>
        <v>29</v>
      </c>
      <c r="L96" s="125" t="str">
        <f t="shared" si="10"/>
        <v>OK</v>
      </c>
      <c r="M96" s="101" t="s">
        <v>3</v>
      </c>
      <c r="N96" s="131"/>
      <c r="O96" s="136"/>
    </row>
    <row r="97" spans="1:13" s="136" customFormat="1" ht="13.5">
      <c r="A97" s="101" t="s">
        <v>342</v>
      </c>
      <c r="B97" s="115" t="s">
        <v>381</v>
      </c>
      <c r="C97" s="115" t="s">
        <v>382</v>
      </c>
      <c r="D97" s="105" t="s">
        <v>272</v>
      </c>
      <c r="F97" s="125" t="str">
        <f t="shared" si="7"/>
        <v>き５４</v>
      </c>
      <c r="G97" s="115" t="str">
        <f t="shared" si="9"/>
        <v>亀井莉乃</v>
      </c>
      <c r="H97" s="105" t="s">
        <v>56</v>
      </c>
      <c r="I97" s="105" t="s">
        <v>5</v>
      </c>
      <c r="J97" s="112">
        <v>1991</v>
      </c>
      <c r="K97" s="128">
        <f t="shared" si="8"/>
        <v>28</v>
      </c>
      <c r="L97" s="125" t="str">
        <f t="shared" si="10"/>
        <v>OK</v>
      </c>
      <c r="M97" s="101" t="s">
        <v>3</v>
      </c>
    </row>
    <row r="98" spans="1:13" s="136" customFormat="1" ht="13.5">
      <c r="A98" s="101" t="s">
        <v>344</v>
      </c>
      <c r="B98" s="115" t="s">
        <v>383</v>
      </c>
      <c r="C98" s="115" t="s">
        <v>384</v>
      </c>
      <c r="D98" s="105" t="s">
        <v>272</v>
      </c>
      <c r="F98" s="125" t="str">
        <f t="shared" si="7"/>
        <v>き５５</v>
      </c>
      <c r="G98" s="115" t="str">
        <f t="shared" si="9"/>
        <v>島井美帆</v>
      </c>
      <c r="H98" s="105" t="s">
        <v>56</v>
      </c>
      <c r="I98" s="105" t="s">
        <v>5</v>
      </c>
      <c r="J98" s="112">
        <v>1995</v>
      </c>
      <c r="K98" s="128">
        <f t="shared" si="8"/>
        <v>24</v>
      </c>
      <c r="L98" s="125" t="str">
        <f t="shared" si="10"/>
        <v>OK</v>
      </c>
      <c r="M98" s="101" t="s">
        <v>3</v>
      </c>
    </row>
    <row r="99" spans="1:13" s="136" customFormat="1" ht="13.5">
      <c r="A99" s="101" t="s">
        <v>345</v>
      </c>
      <c r="B99" s="115" t="s">
        <v>385</v>
      </c>
      <c r="C99" s="115" t="s">
        <v>386</v>
      </c>
      <c r="D99" s="105" t="s">
        <v>272</v>
      </c>
      <c r="F99" s="125" t="str">
        <f t="shared" si="7"/>
        <v>き５６</v>
      </c>
      <c r="G99" s="115" t="str">
        <f t="shared" si="9"/>
        <v>田端輝子</v>
      </c>
      <c r="H99" s="105" t="s">
        <v>56</v>
      </c>
      <c r="I99" s="105" t="s">
        <v>5</v>
      </c>
      <c r="J99" s="109">
        <v>1981</v>
      </c>
      <c r="K99" s="128">
        <f t="shared" si="8"/>
        <v>38</v>
      </c>
      <c r="L99" s="125" t="str">
        <f t="shared" si="10"/>
        <v>OK</v>
      </c>
      <c r="M99" s="101" t="s">
        <v>387</v>
      </c>
    </row>
    <row r="100" spans="1:13" s="136" customFormat="1" ht="13.5">
      <c r="A100" s="101" t="s">
        <v>348</v>
      </c>
      <c r="B100" s="115" t="s">
        <v>388</v>
      </c>
      <c r="C100" s="115" t="s">
        <v>389</v>
      </c>
      <c r="D100" s="105" t="s">
        <v>272</v>
      </c>
      <c r="F100" s="125" t="str">
        <f t="shared" si="7"/>
        <v>き５７</v>
      </c>
      <c r="G100" s="115" t="str">
        <f t="shared" si="9"/>
        <v>由井利紗子</v>
      </c>
      <c r="H100" s="105" t="s">
        <v>56</v>
      </c>
      <c r="I100" s="105" t="s">
        <v>5</v>
      </c>
      <c r="J100" s="112">
        <v>1991</v>
      </c>
      <c r="K100" s="128">
        <f t="shared" si="8"/>
        <v>28</v>
      </c>
      <c r="L100" s="125" t="str">
        <f t="shared" si="10"/>
        <v>OK</v>
      </c>
      <c r="M100" s="101" t="s">
        <v>390</v>
      </c>
    </row>
    <row r="101" spans="1:13" s="136" customFormat="1" ht="13.5">
      <c r="A101" s="101" t="s">
        <v>349</v>
      </c>
      <c r="B101" s="136" t="s">
        <v>871</v>
      </c>
      <c r="C101" s="136" t="s">
        <v>872</v>
      </c>
      <c r="D101" s="105" t="s">
        <v>272</v>
      </c>
      <c r="F101" s="125" t="str">
        <f t="shared" si="7"/>
        <v>き５８</v>
      </c>
      <c r="G101" s="101" t="str">
        <f t="shared" si="9"/>
        <v>篠原弘法</v>
      </c>
      <c r="H101" s="105" t="s">
        <v>56</v>
      </c>
      <c r="I101" s="105" t="s">
        <v>1</v>
      </c>
      <c r="J101" s="112">
        <v>1992</v>
      </c>
      <c r="K101" s="128">
        <f t="shared" si="8"/>
        <v>27</v>
      </c>
      <c r="L101" s="125" t="str">
        <f t="shared" si="10"/>
        <v>OK</v>
      </c>
      <c r="M101" s="101" t="s">
        <v>265</v>
      </c>
    </row>
    <row r="102" spans="1:13" s="136" customFormat="1" ht="13.5">
      <c r="A102" s="101" t="s">
        <v>353</v>
      </c>
      <c r="B102" s="141" t="s">
        <v>873</v>
      </c>
      <c r="C102" s="141" t="s">
        <v>683</v>
      </c>
      <c r="D102" s="105" t="s">
        <v>272</v>
      </c>
      <c r="F102" s="125" t="str">
        <f t="shared" si="7"/>
        <v>き５９</v>
      </c>
      <c r="G102" s="101" t="str">
        <f t="shared" si="9"/>
        <v>一瀬翔太</v>
      </c>
      <c r="H102" s="105" t="s">
        <v>56</v>
      </c>
      <c r="I102" s="105" t="s">
        <v>1</v>
      </c>
      <c r="J102" s="112">
        <v>1993</v>
      </c>
      <c r="K102" s="128">
        <f t="shared" si="8"/>
        <v>26</v>
      </c>
      <c r="L102" s="125" t="str">
        <f t="shared" si="10"/>
        <v>OK</v>
      </c>
      <c r="M102" s="132" t="s">
        <v>266</v>
      </c>
    </row>
    <row r="103" spans="1:13" s="136" customFormat="1" ht="13.5">
      <c r="A103" s="101" t="s">
        <v>355</v>
      </c>
      <c r="B103" s="105" t="s">
        <v>874</v>
      </c>
      <c r="C103" s="105" t="s">
        <v>875</v>
      </c>
      <c r="D103" s="105" t="s">
        <v>272</v>
      </c>
      <c r="F103" s="125" t="str">
        <f t="shared" si="7"/>
        <v>き６０</v>
      </c>
      <c r="G103" s="101" t="str">
        <f t="shared" si="9"/>
        <v>樋口大輔</v>
      </c>
      <c r="H103" s="105" t="s">
        <v>56</v>
      </c>
      <c r="I103" s="105" t="s">
        <v>1</v>
      </c>
      <c r="J103" s="112">
        <v>1990</v>
      </c>
      <c r="K103" s="128">
        <f t="shared" si="8"/>
        <v>29</v>
      </c>
      <c r="L103" s="125" t="str">
        <f t="shared" si="10"/>
        <v>OK</v>
      </c>
      <c r="M103" s="133" t="s">
        <v>273</v>
      </c>
    </row>
    <row r="104" spans="1:13" s="136" customFormat="1" ht="14.25" thickBot="1">
      <c r="A104" s="101" t="s">
        <v>358</v>
      </c>
      <c r="B104" s="115" t="s">
        <v>876</v>
      </c>
      <c r="C104" s="115" t="s">
        <v>877</v>
      </c>
      <c r="D104" s="105" t="s">
        <v>272</v>
      </c>
      <c r="F104" s="125" t="str">
        <f t="shared" si="7"/>
        <v>き６１</v>
      </c>
      <c r="G104" s="115" t="str">
        <f t="shared" si="9"/>
        <v>片渕友結</v>
      </c>
      <c r="H104" s="105" t="s">
        <v>56</v>
      </c>
      <c r="I104" s="105" t="s">
        <v>5</v>
      </c>
      <c r="J104" s="112">
        <v>2000</v>
      </c>
      <c r="K104" s="128">
        <f t="shared" si="8"/>
        <v>19</v>
      </c>
      <c r="L104" s="125" t="str">
        <f t="shared" si="10"/>
        <v>OK</v>
      </c>
      <c r="M104" s="133" t="s">
        <v>267</v>
      </c>
    </row>
    <row r="105" spans="1:14" s="136" customFormat="1" ht="13.5">
      <c r="A105" s="142" t="s">
        <v>362</v>
      </c>
      <c r="B105" s="141" t="s">
        <v>878</v>
      </c>
      <c r="C105" s="141" t="s">
        <v>879</v>
      </c>
      <c r="D105" s="105" t="s">
        <v>272</v>
      </c>
      <c r="F105" s="125" t="str">
        <f t="shared" si="7"/>
        <v>き６２</v>
      </c>
      <c r="G105" s="101" t="str">
        <f t="shared" si="9"/>
        <v>石川和洋</v>
      </c>
      <c r="H105" s="105" t="s">
        <v>56</v>
      </c>
      <c r="I105" s="105" t="s">
        <v>1</v>
      </c>
      <c r="J105" s="143">
        <v>1978</v>
      </c>
      <c r="K105" s="128">
        <f t="shared" si="8"/>
        <v>41</v>
      </c>
      <c r="L105" s="125" t="str">
        <f t="shared" si="10"/>
        <v>OK</v>
      </c>
      <c r="M105" s="144" t="s">
        <v>880</v>
      </c>
      <c r="N105" s="145"/>
    </row>
    <row r="106" spans="1:13" s="136" customFormat="1" ht="13.5">
      <c r="A106" s="142" t="s">
        <v>364</v>
      </c>
      <c r="B106" s="105" t="s">
        <v>881</v>
      </c>
      <c r="C106" s="105" t="s">
        <v>882</v>
      </c>
      <c r="D106" s="105" t="s">
        <v>272</v>
      </c>
      <c r="F106" s="125" t="str">
        <f t="shared" si="7"/>
        <v>き６３</v>
      </c>
      <c r="G106" s="101" t="str">
        <f t="shared" si="9"/>
        <v>谷口智紀</v>
      </c>
      <c r="H106" s="105" t="s">
        <v>56</v>
      </c>
      <c r="I106" s="105" t="s">
        <v>1</v>
      </c>
      <c r="J106" s="112">
        <v>1994</v>
      </c>
      <c r="K106" s="128">
        <f t="shared" si="8"/>
        <v>25</v>
      </c>
      <c r="L106" s="125" t="str">
        <f t="shared" si="10"/>
        <v>OK</v>
      </c>
      <c r="M106" s="146" t="s">
        <v>266</v>
      </c>
    </row>
    <row r="107" spans="1:13" ht="13.5" customHeight="1">
      <c r="A107" s="142" t="s">
        <v>367</v>
      </c>
      <c r="B107" s="101" t="s">
        <v>883</v>
      </c>
      <c r="C107" s="101" t="s">
        <v>884</v>
      </c>
      <c r="D107" s="105" t="s">
        <v>272</v>
      </c>
      <c r="E107" s="136"/>
      <c r="F107" s="125" t="str">
        <f t="shared" si="7"/>
        <v>き６４</v>
      </c>
      <c r="G107" s="101" t="str">
        <f t="shared" si="9"/>
        <v>福島勇輔</v>
      </c>
      <c r="H107" s="105" t="s">
        <v>56</v>
      </c>
      <c r="I107" s="105" t="s">
        <v>1</v>
      </c>
      <c r="J107" s="112">
        <v>1996</v>
      </c>
      <c r="K107" s="128">
        <f t="shared" si="8"/>
        <v>23</v>
      </c>
      <c r="L107" s="125" t="str">
        <f t="shared" si="10"/>
        <v>OK</v>
      </c>
      <c r="M107" s="146" t="s">
        <v>266</v>
      </c>
    </row>
    <row r="108" spans="1:13" ht="13.5" customHeight="1">
      <c r="A108" s="142" t="s">
        <v>370</v>
      </c>
      <c r="B108" s="141" t="s">
        <v>885</v>
      </c>
      <c r="C108" s="141" t="s">
        <v>886</v>
      </c>
      <c r="D108" s="105" t="s">
        <v>272</v>
      </c>
      <c r="E108" s="136"/>
      <c r="F108" s="125" t="str">
        <f t="shared" si="7"/>
        <v>き６５</v>
      </c>
      <c r="G108" s="101" t="str">
        <f t="shared" si="9"/>
        <v>中尾慶太</v>
      </c>
      <c r="H108" s="105" t="s">
        <v>56</v>
      </c>
      <c r="I108" s="105" t="s">
        <v>1</v>
      </c>
      <c r="J108" s="112">
        <v>1993</v>
      </c>
      <c r="K108" s="128">
        <f t="shared" si="8"/>
        <v>26</v>
      </c>
      <c r="L108" s="125" t="str">
        <f t="shared" si="10"/>
        <v>OK</v>
      </c>
      <c r="M108" s="146" t="s">
        <v>266</v>
      </c>
    </row>
    <row r="109" spans="1:13" ht="13.5" customHeight="1" thickBot="1">
      <c r="A109" s="142" t="s">
        <v>372</v>
      </c>
      <c r="B109" s="105" t="s">
        <v>887</v>
      </c>
      <c r="C109" s="105" t="s">
        <v>888</v>
      </c>
      <c r="D109" s="105" t="s">
        <v>272</v>
      </c>
      <c r="E109" s="136"/>
      <c r="F109" s="125" t="str">
        <f t="shared" si="7"/>
        <v>き６６</v>
      </c>
      <c r="G109" s="101" t="str">
        <f t="shared" si="9"/>
        <v>奥田響介</v>
      </c>
      <c r="H109" s="105" t="s">
        <v>56</v>
      </c>
      <c r="I109" s="105" t="s">
        <v>1</v>
      </c>
      <c r="J109" s="147">
        <v>1994</v>
      </c>
      <c r="K109" s="128">
        <f t="shared" si="8"/>
        <v>25</v>
      </c>
      <c r="L109" s="125" t="str">
        <f t="shared" si="10"/>
        <v>OK</v>
      </c>
      <c r="M109" s="148" t="s">
        <v>273</v>
      </c>
    </row>
    <row r="110" spans="1:12" s="130" customFormat="1" ht="13.5">
      <c r="A110" s="101"/>
      <c r="B110" s="114"/>
      <c r="C110" s="114"/>
      <c r="D110" s="105"/>
      <c r="E110" s="101"/>
      <c r="F110" s="103"/>
      <c r="G110" s="113"/>
      <c r="H110" s="105"/>
      <c r="I110" s="105"/>
      <c r="J110" s="112"/>
      <c r="K110" s="128">
        <f>IF(J110="","",(2019-J110))</f>
      </c>
      <c r="L110" s="125">
        <f>IF(G110="","",IF(COUNTIF($G$1:$G$510,G110)&gt;1,"2重登録","OK"))</f>
      </c>
    </row>
    <row r="111" spans="1:12" s="130" customFormat="1" ht="13.5">
      <c r="A111" s="101"/>
      <c r="B111" s="114"/>
      <c r="C111" s="114"/>
      <c r="D111" s="105"/>
      <c r="E111" s="101"/>
      <c r="F111" s="103"/>
      <c r="G111" s="113"/>
      <c r="H111" s="105"/>
      <c r="I111" s="105"/>
      <c r="J111" s="112"/>
      <c r="K111" s="128">
        <f>IF(J111="","",(2019-J111))</f>
      </c>
      <c r="L111" s="125">
        <f>IF(G111="","",IF(COUNTIF($G$1:$G$510,G111)&gt;1,"2重登録","OK"))</f>
      </c>
    </row>
    <row r="112" spans="1:13" s="90" customFormat="1" ht="13.5">
      <c r="A112" s="101"/>
      <c r="B112" s="475" t="s">
        <v>889</v>
      </c>
      <c r="C112" s="475"/>
      <c r="D112" s="476" t="s">
        <v>890</v>
      </c>
      <c r="E112" s="476"/>
      <c r="F112" s="476"/>
      <c r="G112" s="476"/>
      <c r="H112" s="476"/>
      <c r="I112" s="101"/>
      <c r="J112" s="109"/>
      <c r="K112" s="128">
        <f aca="true" t="shared" si="11" ref="K112:K140">IF(J112="","",(2019-J112))</f>
      </c>
      <c r="L112" s="125">
        <f>IF(G112="","",IF(COUNTIF($G$1:$G$510,G112)&gt;1,"2重登録","OK"))</f>
      </c>
      <c r="M112" s="101"/>
    </row>
    <row r="113" spans="1:13" s="90" customFormat="1" ht="13.5">
      <c r="A113" s="101"/>
      <c r="B113" s="475"/>
      <c r="C113" s="475"/>
      <c r="D113" s="476"/>
      <c r="E113" s="476"/>
      <c r="F113" s="476"/>
      <c r="G113" s="476"/>
      <c r="H113" s="476"/>
      <c r="I113" s="101"/>
      <c r="J113" s="109"/>
      <c r="K113" s="128">
        <f t="shared" si="11"/>
      </c>
      <c r="L113" s="125">
        <f>IF(G113="","",IF(COUNTIF($G$1:$G$510,G113)&gt;1,"2重登録","OK"))</f>
      </c>
      <c r="M113" s="101"/>
    </row>
    <row r="114" spans="1:12" s="90" customFormat="1" ht="13.5">
      <c r="A114" s="101"/>
      <c r="B114" s="105"/>
      <c r="C114" s="105"/>
      <c r="D114" s="106"/>
      <c r="E114" s="101"/>
      <c r="F114" s="103">
        <f>A114</f>
        <v>0</v>
      </c>
      <c r="G114" s="101" t="s">
        <v>820</v>
      </c>
      <c r="H114" s="477" t="s">
        <v>821</v>
      </c>
      <c r="I114" s="477"/>
      <c r="J114" s="477"/>
      <c r="K114" s="128">
        <f t="shared" si="11"/>
      </c>
      <c r="L114" s="125"/>
    </row>
    <row r="115" spans="2:12" s="90" customFormat="1" ht="13.5">
      <c r="B115" s="469"/>
      <c r="C115" s="469"/>
      <c r="D115" s="101"/>
      <c r="E115" s="101"/>
      <c r="F115" s="103"/>
      <c r="G115" s="104">
        <f>COUNTIF($M$117:$M$136,"東近江市")</f>
        <v>2</v>
      </c>
      <c r="H115" s="478">
        <f>(G115/RIGHT($A$136,2))</f>
        <v>0.1</v>
      </c>
      <c r="I115" s="478"/>
      <c r="J115" s="478"/>
      <c r="K115" s="128">
        <f t="shared" si="11"/>
      </c>
      <c r="L115" s="125"/>
    </row>
    <row r="116" spans="2:12" s="90" customFormat="1" ht="13.5">
      <c r="B116" s="108"/>
      <c r="C116" s="108"/>
      <c r="D116" s="90" t="s">
        <v>891</v>
      </c>
      <c r="G116" s="104"/>
      <c r="H116" s="149" t="s">
        <v>892</v>
      </c>
      <c r="I116" s="107"/>
      <c r="J116" s="107"/>
      <c r="K116" s="128">
        <f t="shared" si="11"/>
      </c>
      <c r="L116" s="125">
        <f aca="true" t="shared" si="12" ref="L116:L139">IF(G116="","",IF(COUNTIF($G$1:$G$510,G116)&gt;1,"2重登録","OK"))</f>
      </c>
    </row>
    <row r="117" spans="1:13" s="90" customFormat="1" ht="13.5">
      <c r="A117" s="101" t="s">
        <v>893</v>
      </c>
      <c r="B117" s="150" t="s">
        <v>894</v>
      </c>
      <c r="C117" s="150" t="s">
        <v>895</v>
      </c>
      <c r="D117" s="53" t="s">
        <v>896</v>
      </c>
      <c r="E117" s="53"/>
      <c r="F117" s="53"/>
      <c r="G117" s="101" t="str">
        <f aca="true" t="shared" si="13" ref="G117:G122">B117&amp;C117</f>
        <v>水本淳史</v>
      </c>
      <c r="H117" s="53" t="s">
        <v>896</v>
      </c>
      <c r="I117" s="101" t="s">
        <v>47</v>
      </c>
      <c r="J117" s="109">
        <v>1967</v>
      </c>
      <c r="K117" s="128">
        <f t="shared" si="11"/>
        <v>52</v>
      </c>
      <c r="L117" s="125" t="str">
        <f t="shared" si="12"/>
        <v>OK</v>
      </c>
      <c r="M117" s="151" t="s">
        <v>751</v>
      </c>
    </row>
    <row r="118" spans="1:13" s="90" customFormat="1" ht="13.5">
      <c r="A118" s="101" t="s">
        <v>897</v>
      </c>
      <c r="B118" s="150" t="s">
        <v>168</v>
      </c>
      <c r="C118" s="150" t="s">
        <v>898</v>
      </c>
      <c r="D118" s="53" t="s">
        <v>896</v>
      </c>
      <c r="E118" s="53"/>
      <c r="F118" s="53"/>
      <c r="G118" s="101" t="str">
        <f t="shared" si="13"/>
        <v>清水善弘</v>
      </c>
      <c r="H118" s="53" t="s">
        <v>896</v>
      </c>
      <c r="I118" s="101" t="s">
        <v>47</v>
      </c>
      <c r="J118" s="109">
        <v>1952</v>
      </c>
      <c r="K118" s="128">
        <f t="shared" si="11"/>
        <v>67</v>
      </c>
      <c r="L118" s="125" t="str">
        <f t="shared" si="12"/>
        <v>OK</v>
      </c>
      <c r="M118" s="141" t="s">
        <v>268</v>
      </c>
    </row>
    <row r="119" spans="1:13" s="90" customFormat="1" ht="13.5">
      <c r="A119" s="101" t="s">
        <v>899</v>
      </c>
      <c r="B119" s="150" t="s">
        <v>900</v>
      </c>
      <c r="C119" s="150" t="s">
        <v>901</v>
      </c>
      <c r="D119" s="53" t="s">
        <v>896</v>
      </c>
      <c r="E119" s="53"/>
      <c r="F119" s="53"/>
      <c r="G119" s="101" t="str">
        <f t="shared" si="13"/>
        <v>長谷出 浩</v>
      </c>
      <c r="H119" s="53" t="s">
        <v>896</v>
      </c>
      <c r="I119" s="101" t="s">
        <v>47</v>
      </c>
      <c r="J119" s="109">
        <v>1960</v>
      </c>
      <c r="K119" s="128">
        <f t="shared" si="11"/>
        <v>59</v>
      </c>
      <c r="L119" s="125" t="str">
        <f t="shared" si="12"/>
        <v>OK</v>
      </c>
      <c r="M119" s="152" t="s">
        <v>266</v>
      </c>
    </row>
    <row r="120" spans="1:13" s="90" customFormat="1" ht="13.5">
      <c r="A120" s="101" t="s">
        <v>902</v>
      </c>
      <c r="B120" s="150" t="s">
        <v>903</v>
      </c>
      <c r="C120" s="150" t="s">
        <v>904</v>
      </c>
      <c r="D120" s="53" t="s">
        <v>896</v>
      </c>
      <c r="E120" s="53"/>
      <c r="F120" s="53"/>
      <c r="G120" s="101" t="str">
        <f t="shared" si="13"/>
        <v>山崎  豊</v>
      </c>
      <c r="H120" s="53" t="s">
        <v>896</v>
      </c>
      <c r="I120" s="101" t="s">
        <v>47</v>
      </c>
      <c r="J120" s="109">
        <v>1975</v>
      </c>
      <c r="K120" s="128">
        <f t="shared" si="11"/>
        <v>44</v>
      </c>
      <c r="L120" s="125" t="str">
        <f t="shared" si="12"/>
        <v>OK</v>
      </c>
      <c r="M120" s="152" t="s">
        <v>266</v>
      </c>
    </row>
    <row r="121" spans="1:13" s="90" customFormat="1" ht="13.5">
      <c r="A121" s="101" t="s">
        <v>905</v>
      </c>
      <c r="B121" s="150" t="s">
        <v>811</v>
      </c>
      <c r="C121" s="150" t="s">
        <v>906</v>
      </c>
      <c r="D121" s="53" t="s">
        <v>896</v>
      </c>
      <c r="E121" s="53"/>
      <c r="F121" s="53"/>
      <c r="G121" s="101" t="str">
        <f t="shared" si="13"/>
        <v>成宮康弘</v>
      </c>
      <c r="H121" s="53" t="s">
        <v>896</v>
      </c>
      <c r="I121" s="101" t="s">
        <v>47</v>
      </c>
      <c r="J121" s="109">
        <v>1970</v>
      </c>
      <c r="K121" s="128">
        <f t="shared" si="11"/>
        <v>49</v>
      </c>
      <c r="L121" s="125" t="str">
        <f t="shared" si="12"/>
        <v>OK</v>
      </c>
      <c r="M121" s="141" t="s">
        <v>751</v>
      </c>
    </row>
    <row r="122" spans="1:13" s="90" customFormat="1" ht="13.5">
      <c r="A122" s="101" t="s">
        <v>907</v>
      </c>
      <c r="B122" s="150" t="s">
        <v>894</v>
      </c>
      <c r="C122" s="150" t="s">
        <v>908</v>
      </c>
      <c r="D122" s="53" t="s">
        <v>896</v>
      </c>
      <c r="E122" s="53"/>
      <c r="F122" s="101"/>
      <c r="G122" s="101" t="str">
        <f t="shared" si="13"/>
        <v>水本佑人</v>
      </c>
      <c r="H122" s="53" t="s">
        <v>896</v>
      </c>
      <c r="I122" s="101" t="s">
        <v>47</v>
      </c>
      <c r="J122" s="109">
        <v>1998</v>
      </c>
      <c r="K122" s="128">
        <f t="shared" si="11"/>
        <v>21</v>
      </c>
      <c r="L122" s="125" t="str">
        <f t="shared" si="12"/>
        <v>OK</v>
      </c>
      <c r="M122" s="101" t="s">
        <v>751</v>
      </c>
    </row>
    <row r="123" spans="1:13" s="90" customFormat="1" ht="13.5">
      <c r="A123" s="101" t="s">
        <v>909</v>
      </c>
      <c r="B123" s="101" t="s">
        <v>910</v>
      </c>
      <c r="C123" s="101" t="s">
        <v>911</v>
      </c>
      <c r="D123" s="101" t="s">
        <v>896</v>
      </c>
      <c r="E123" s="101"/>
      <c r="F123" s="153"/>
      <c r="G123" s="101" t="s">
        <v>912</v>
      </c>
      <c r="H123" s="53" t="s">
        <v>896</v>
      </c>
      <c r="I123" s="135" t="s">
        <v>1</v>
      </c>
      <c r="J123" s="112">
        <v>1970</v>
      </c>
      <c r="K123" s="128">
        <f t="shared" si="11"/>
        <v>49</v>
      </c>
      <c r="L123" s="125" t="str">
        <f t="shared" si="12"/>
        <v>OK</v>
      </c>
      <c r="M123" s="101" t="s">
        <v>787</v>
      </c>
    </row>
    <row r="124" spans="1:13" s="90" customFormat="1" ht="13.5">
      <c r="A124" s="101" t="s">
        <v>913</v>
      </c>
      <c r="B124" s="150" t="s">
        <v>914</v>
      </c>
      <c r="C124" s="150" t="s">
        <v>915</v>
      </c>
      <c r="D124" s="53" t="s">
        <v>896</v>
      </c>
      <c r="E124" s="53"/>
      <c r="F124" s="53"/>
      <c r="G124" s="101" t="str">
        <f aca="true" t="shared" si="14" ref="G124:G132">B124&amp;C124</f>
        <v>平塚 聡</v>
      </c>
      <c r="H124" s="53" t="s">
        <v>896</v>
      </c>
      <c r="I124" s="101" t="s">
        <v>47</v>
      </c>
      <c r="J124" s="109">
        <v>1960</v>
      </c>
      <c r="K124" s="128">
        <f t="shared" si="11"/>
        <v>59</v>
      </c>
      <c r="L124" s="125" t="str">
        <f t="shared" si="12"/>
        <v>OK</v>
      </c>
      <c r="M124" s="101" t="s">
        <v>751</v>
      </c>
    </row>
    <row r="125" spans="1:13" s="90" customFormat="1" ht="13.5">
      <c r="A125" s="101" t="s">
        <v>916</v>
      </c>
      <c r="B125" s="150" t="s">
        <v>917</v>
      </c>
      <c r="C125" s="150" t="s">
        <v>918</v>
      </c>
      <c r="D125" s="53" t="s">
        <v>896</v>
      </c>
      <c r="E125" s="53"/>
      <c r="F125" s="53"/>
      <c r="G125" s="101" t="str">
        <f>B125&amp;C125</f>
        <v>池端誠治</v>
      </c>
      <c r="H125" s="53" t="s">
        <v>896</v>
      </c>
      <c r="I125" s="101" t="s">
        <v>47</v>
      </c>
      <c r="J125" s="109">
        <v>1972</v>
      </c>
      <c r="K125" s="128">
        <f t="shared" si="11"/>
        <v>47</v>
      </c>
      <c r="L125" s="125" t="str">
        <f t="shared" si="12"/>
        <v>OK</v>
      </c>
      <c r="M125" s="151" t="s">
        <v>751</v>
      </c>
    </row>
    <row r="126" spans="1:13" s="90" customFormat="1" ht="13.5">
      <c r="A126" s="101" t="s">
        <v>919</v>
      </c>
      <c r="B126" s="150" t="s">
        <v>920</v>
      </c>
      <c r="C126" s="150" t="s">
        <v>921</v>
      </c>
      <c r="D126" s="53" t="s">
        <v>896</v>
      </c>
      <c r="E126" s="53"/>
      <c r="F126" s="53"/>
      <c r="G126" s="101" t="str">
        <f t="shared" si="14"/>
        <v>三代康成</v>
      </c>
      <c r="H126" s="53" t="s">
        <v>896</v>
      </c>
      <c r="I126" s="101" t="s">
        <v>47</v>
      </c>
      <c r="J126" s="109">
        <v>1968</v>
      </c>
      <c r="K126" s="128">
        <f t="shared" si="11"/>
        <v>51</v>
      </c>
      <c r="L126" s="125" t="str">
        <f t="shared" si="12"/>
        <v>OK</v>
      </c>
      <c r="M126" s="141" t="s">
        <v>268</v>
      </c>
    </row>
    <row r="127" spans="1:13" s="90" customFormat="1" ht="13.5">
      <c r="A127" s="115" t="s">
        <v>922</v>
      </c>
      <c r="B127" s="154" t="s">
        <v>923</v>
      </c>
      <c r="C127" s="154" t="s">
        <v>924</v>
      </c>
      <c r="D127" s="155" t="s">
        <v>896</v>
      </c>
      <c r="E127" s="155"/>
      <c r="F127" s="155"/>
      <c r="G127" s="115" t="str">
        <f t="shared" si="14"/>
        <v>伊吹邦子</v>
      </c>
      <c r="H127" s="155" t="s">
        <v>896</v>
      </c>
      <c r="I127" s="115" t="s">
        <v>264</v>
      </c>
      <c r="J127" s="156">
        <v>1969</v>
      </c>
      <c r="K127" s="128">
        <f t="shared" si="11"/>
        <v>50</v>
      </c>
      <c r="L127" s="125" t="str">
        <f t="shared" si="12"/>
        <v>OK</v>
      </c>
      <c r="M127" s="151" t="s">
        <v>751</v>
      </c>
    </row>
    <row r="128" spans="1:13" s="90" customFormat="1" ht="13.5">
      <c r="A128" s="115" t="s">
        <v>925</v>
      </c>
      <c r="B128" s="154" t="s">
        <v>926</v>
      </c>
      <c r="C128" s="154" t="s">
        <v>927</v>
      </c>
      <c r="D128" s="155" t="s">
        <v>896</v>
      </c>
      <c r="E128" s="155"/>
      <c r="F128" s="155"/>
      <c r="G128" s="115" t="str">
        <f t="shared" si="14"/>
        <v>筒井珠世</v>
      </c>
      <c r="H128" s="155" t="s">
        <v>896</v>
      </c>
      <c r="I128" s="115" t="s">
        <v>264</v>
      </c>
      <c r="J128" s="156">
        <v>1967</v>
      </c>
      <c r="K128" s="128">
        <f t="shared" si="11"/>
        <v>52</v>
      </c>
      <c r="L128" s="125" t="str">
        <f t="shared" si="12"/>
        <v>OK</v>
      </c>
      <c r="M128" s="151" t="s">
        <v>787</v>
      </c>
    </row>
    <row r="129" spans="1:13" s="90" customFormat="1" ht="13.5">
      <c r="A129" s="115" t="s">
        <v>928</v>
      </c>
      <c r="B129" s="115" t="s">
        <v>929</v>
      </c>
      <c r="C129" s="115" t="s">
        <v>930</v>
      </c>
      <c r="D129" s="155" t="s">
        <v>896</v>
      </c>
      <c r="E129" s="115"/>
      <c r="F129" s="157"/>
      <c r="G129" s="115" t="str">
        <f t="shared" si="14"/>
        <v>松井美和子</v>
      </c>
      <c r="H129" s="155" t="s">
        <v>896</v>
      </c>
      <c r="I129" s="138" t="s">
        <v>264</v>
      </c>
      <c r="J129" s="156">
        <v>1969</v>
      </c>
      <c r="K129" s="128">
        <f t="shared" si="11"/>
        <v>50</v>
      </c>
      <c r="L129" s="125" t="str">
        <f t="shared" si="12"/>
        <v>OK</v>
      </c>
      <c r="M129" s="101" t="s">
        <v>262</v>
      </c>
    </row>
    <row r="130" spans="1:13" s="90" customFormat="1" ht="13.5">
      <c r="A130" s="115" t="s">
        <v>931</v>
      </c>
      <c r="B130" s="115" t="s">
        <v>920</v>
      </c>
      <c r="C130" s="115" t="s">
        <v>932</v>
      </c>
      <c r="D130" s="155" t="s">
        <v>896</v>
      </c>
      <c r="E130" s="115"/>
      <c r="F130" s="115"/>
      <c r="G130" s="115" t="str">
        <f t="shared" si="14"/>
        <v>三代梨絵</v>
      </c>
      <c r="H130" s="155" t="s">
        <v>896</v>
      </c>
      <c r="I130" s="138" t="s">
        <v>264</v>
      </c>
      <c r="J130" s="156">
        <v>1976</v>
      </c>
      <c r="K130" s="128">
        <f t="shared" si="11"/>
        <v>43</v>
      </c>
      <c r="L130" s="125" t="str">
        <f t="shared" si="12"/>
        <v>OK</v>
      </c>
      <c r="M130" s="101" t="s">
        <v>268</v>
      </c>
    </row>
    <row r="131" spans="1:13" s="90" customFormat="1" ht="13.5">
      <c r="A131" s="115" t="s">
        <v>933</v>
      </c>
      <c r="B131" s="115" t="s">
        <v>934</v>
      </c>
      <c r="C131" s="115" t="s">
        <v>935</v>
      </c>
      <c r="D131" s="155" t="s">
        <v>896</v>
      </c>
      <c r="E131" s="115"/>
      <c r="F131" s="157"/>
      <c r="G131" s="115" t="str">
        <f t="shared" si="14"/>
        <v>土肥祐子</v>
      </c>
      <c r="H131" s="155" t="s">
        <v>896</v>
      </c>
      <c r="I131" s="138" t="s">
        <v>264</v>
      </c>
      <c r="J131" s="156">
        <v>1971</v>
      </c>
      <c r="K131" s="128">
        <f t="shared" si="11"/>
        <v>48</v>
      </c>
      <c r="L131" s="125" t="str">
        <f t="shared" si="12"/>
        <v>OK</v>
      </c>
      <c r="M131" s="101" t="s">
        <v>268</v>
      </c>
    </row>
    <row r="132" spans="1:13" s="90" customFormat="1" ht="13.5">
      <c r="A132" s="115" t="s">
        <v>936</v>
      </c>
      <c r="B132" s="115" t="s">
        <v>937</v>
      </c>
      <c r="C132" s="115" t="s">
        <v>938</v>
      </c>
      <c r="D132" s="155" t="s">
        <v>896</v>
      </c>
      <c r="E132" s="115"/>
      <c r="F132" s="157"/>
      <c r="G132" s="115" t="str">
        <f t="shared" si="14"/>
        <v>岡野羽</v>
      </c>
      <c r="H132" s="155" t="s">
        <v>896</v>
      </c>
      <c r="I132" s="138" t="s">
        <v>264</v>
      </c>
      <c r="J132" s="156">
        <v>1989</v>
      </c>
      <c r="K132" s="128">
        <f t="shared" si="11"/>
        <v>30</v>
      </c>
      <c r="L132" s="125" t="str">
        <f t="shared" si="12"/>
        <v>OK</v>
      </c>
      <c r="M132" s="101" t="s">
        <v>751</v>
      </c>
    </row>
    <row r="133" spans="1:13" s="90" customFormat="1" ht="13.5">
      <c r="A133" s="115" t="s">
        <v>939</v>
      </c>
      <c r="B133" s="115" t="s">
        <v>940</v>
      </c>
      <c r="C133" s="115" t="s">
        <v>941</v>
      </c>
      <c r="D133" s="155" t="s">
        <v>896</v>
      </c>
      <c r="E133" s="115"/>
      <c r="F133" s="157"/>
      <c r="G133" s="115" t="s">
        <v>942</v>
      </c>
      <c r="H133" s="155" t="s">
        <v>896</v>
      </c>
      <c r="I133" s="138" t="s">
        <v>264</v>
      </c>
      <c r="J133" s="156">
        <v>1994</v>
      </c>
      <c r="K133" s="128">
        <f t="shared" si="11"/>
        <v>25</v>
      </c>
      <c r="L133" s="125" t="str">
        <f t="shared" si="12"/>
        <v>OK</v>
      </c>
      <c r="M133" s="101" t="s">
        <v>943</v>
      </c>
    </row>
    <row r="134" spans="1:13" s="90" customFormat="1" ht="13.5">
      <c r="A134" s="115" t="s">
        <v>944</v>
      </c>
      <c r="B134" s="115" t="s">
        <v>945</v>
      </c>
      <c r="C134" s="115" t="s">
        <v>946</v>
      </c>
      <c r="D134" s="115" t="s">
        <v>896</v>
      </c>
      <c r="E134" s="115"/>
      <c r="F134" s="157"/>
      <c r="G134" s="115" t="s">
        <v>947</v>
      </c>
      <c r="H134" s="155" t="s">
        <v>896</v>
      </c>
      <c r="I134" s="138" t="s">
        <v>264</v>
      </c>
      <c r="J134" s="156">
        <v>1993</v>
      </c>
      <c r="K134" s="128">
        <f t="shared" si="11"/>
        <v>26</v>
      </c>
      <c r="L134" s="125" t="str">
        <f t="shared" si="12"/>
        <v>OK</v>
      </c>
      <c r="M134" s="101" t="s">
        <v>269</v>
      </c>
    </row>
    <row r="135" spans="1:13" s="90" customFormat="1" ht="13.5">
      <c r="A135" s="115" t="s">
        <v>948</v>
      </c>
      <c r="B135" s="154" t="s">
        <v>949</v>
      </c>
      <c r="C135" s="154" t="s">
        <v>950</v>
      </c>
      <c r="D135" s="155" t="s">
        <v>896</v>
      </c>
      <c r="E135" s="115"/>
      <c r="F135" s="155"/>
      <c r="G135" s="115" t="s">
        <v>951</v>
      </c>
      <c r="H135" s="155" t="s">
        <v>896</v>
      </c>
      <c r="I135" s="115" t="s">
        <v>264</v>
      </c>
      <c r="J135" s="156">
        <v>1988</v>
      </c>
      <c r="K135" s="128">
        <f t="shared" si="11"/>
        <v>31</v>
      </c>
      <c r="L135" s="125" t="str">
        <f t="shared" si="12"/>
        <v>OK</v>
      </c>
      <c r="M135" s="101" t="s">
        <v>787</v>
      </c>
    </row>
    <row r="136" spans="1:13" s="90" customFormat="1" ht="13.5">
      <c r="A136" s="115" t="s">
        <v>952</v>
      </c>
      <c r="B136" s="115" t="s">
        <v>953</v>
      </c>
      <c r="C136" s="115" t="s">
        <v>954</v>
      </c>
      <c r="D136" s="115" t="s">
        <v>896</v>
      </c>
      <c r="E136" s="115"/>
      <c r="F136" s="115"/>
      <c r="G136" s="115" t="str">
        <f>B136&amp;C136</f>
        <v>吉岡京子</v>
      </c>
      <c r="H136" s="155" t="s">
        <v>896</v>
      </c>
      <c r="I136" s="138" t="s">
        <v>264</v>
      </c>
      <c r="J136" s="156">
        <v>1959</v>
      </c>
      <c r="K136" s="128">
        <f t="shared" si="11"/>
        <v>60</v>
      </c>
      <c r="L136" s="125" t="str">
        <f t="shared" si="12"/>
        <v>OK</v>
      </c>
      <c r="M136" s="101" t="s">
        <v>809</v>
      </c>
    </row>
    <row r="137" spans="1:13" s="90" customFormat="1" ht="13.5">
      <c r="A137" s="101"/>
      <c r="B137" s="113"/>
      <c r="C137" s="113"/>
      <c r="D137" s="158"/>
      <c r="E137" s="159"/>
      <c r="F137" s="159"/>
      <c r="G137" s="105"/>
      <c r="H137" s="160"/>
      <c r="I137" s="114"/>
      <c r="J137" s="109"/>
      <c r="K137" s="128">
        <f t="shared" si="11"/>
      </c>
      <c r="L137" s="125">
        <f t="shared" si="12"/>
      </c>
      <c r="M137" s="101"/>
    </row>
    <row r="138" spans="1:13" s="90" customFormat="1" ht="13.5">
      <c r="A138" s="101"/>
      <c r="B138" s="113"/>
      <c r="C138" s="113"/>
      <c r="D138" s="160"/>
      <c r="E138" s="101"/>
      <c r="F138" s="103"/>
      <c r="G138" s="105"/>
      <c r="H138" s="160"/>
      <c r="I138" s="114"/>
      <c r="J138" s="112"/>
      <c r="K138" s="128">
        <f t="shared" si="11"/>
      </c>
      <c r="L138" s="125">
        <f t="shared" si="12"/>
      </c>
      <c r="M138" s="101"/>
    </row>
    <row r="139" spans="1:13" s="90" customFormat="1" ht="13.5">
      <c r="A139" s="101"/>
      <c r="B139" s="152"/>
      <c r="C139" s="152"/>
      <c r="D139" s="160"/>
      <c r="E139" s="101"/>
      <c r="F139" s="103"/>
      <c r="G139" s="105"/>
      <c r="H139" s="160"/>
      <c r="I139" s="114"/>
      <c r="J139" s="112"/>
      <c r="K139" s="128">
        <f t="shared" si="11"/>
      </c>
      <c r="L139" s="125">
        <f t="shared" si="12"/>
      </c>
      <c r="M139" s="101"/>
    </row>
    <row r="140" spans="1:13" s="90" customFormat="1" ht="13.5">
      <c r="A140" s="101"/>
      <c r="B140" s="113"/>
      <c r="C140" s="113"/>
      <c r="D140" s="160"/>
      <c r="E140" s="101"/>
      <c r="F140" s="103"/>
      <c r="G140" s="105"/>
      <c r="H140" s="160"/>
      <c r="I140" s="114"/>
      <c r="J140" s="112"/>
      <c r="K140" s="128">
        <f t="shared" si="11"/>
      </c>
      <c r="L140" s="103">
        <f aca="true" t="shared" si="15" ref="L140:L198">IF(G140="","",IF(COUNTIF($G$6:$G$509,G140)&gt;1,"2重登録","OK"))</f>
      </c>
      <c r="M140" s="101"/>
    </row>
    <row r="141" spans="1:13" s="90" customFormat="1" ht="13.5">
      <c r="A141" s="101"/>
      <c r="B141" s="113"/>
      <c r="C141" s="113"/>
      <c r="D141" s="160"/>
      <c r="E141" s="101"/>
      <c r="F141" s="101"/>
      <c r="G141" s="105"/>
      <c r="H141" s="160"/>
      <c r="I141" s="114"/>
      <c r="J141" s="109"/>
      <c r="K141" s="110"/>
      <c r="L141" s="103">
        <f t="shared" si="15"/>
      </c>
      <c r="M141" s="101"/>
    </row>
    <row r="142" spans="1:13" s="90" customFormat="1" ht="13.5">
      <c r="A142" s="101"/>
      <c r="B142" s="113"/>
      <c r="C142" s="113"/>
      <c r="D142" s="160"/>
      <c r="E142" s="101"/>
      <c r="F142" s="103"/>
      <c r="G142" s="105"/>
      <c r="H142" s="160"/>
      <c r="I142" s="114"/>
      <c r="J142" s="112"/>
      <c r="K142" s="110"/>
      <c r="L142" s="103">
        <f t="shared" si="15"/>
      </c>
      <c r="M142" s="101"/>
    </row>
    <row r="143" spans="1:13" s="90" customFormat="1" ht="13.5">
      <c r="A143" s="101"/>
      <c r="B143" s="152"/>
      <c r="C143" s="152"/>
      <c r="D143" s="160"/>
      <c r="E143" s="101"/>
      <c r="F143" s="103"/>
      <c r="G143" s="105"/>
      <c r="H143" s="160"/>
      <c r="I143" s="114"/>
      <c r="J143" s="112"/>
      <c r="K143" s="110"/>
      <c r="L143" s="103">
        <f t="shared" si="15"/>
      </c>
      <c r="M143" s="101"/>
    </row>
    <row r="144" spans="1:13" s="90" customFormat="1" ht="13.5">
      <c r="A144" s="101"/>
      <c r="B144" s="113"/>
      <c r="C144" s="113"/>
      <c r="D144" s="101"/>
      <c r="E144" s="101"/>
      <c r="F144" s="101"/>
      <c r="G144" s="101"/>
      <c r="H144" s="160"/>
      <c r="I144" s="111"/>
      <c r="J144" s="109"/>
      <c r="K144" s="110"/>
      <c r="L144" s="103">
        <f t="shared" si="15"/>
      </c>
      <c r="M144" s="101"/>
    </row>
    <row r="145" spans="1:13" s="90" customFormat="1" ht="13.5">
      <c r="A145" s="101"/>
      <c r="B145" s="113"/>
      <c r="C145" s="113"/>
      <c r="D145" s="101"/>
      <c r="E145" s="101"/>
      <c r="F145" s="101"/>
      <c r="G145" s="101"/>
      <c r="H145" s="160"/>
      <c r="I145" s="111"/>
      <c r="J145" s="109"/>
      <c r="K145" s="110"/>
      <c r="L145" s="103">
        <f t="shared" si="15"/>
      </c>
      <c r="M145" s="101"/>
    </row>
    <row r="146" spans="2:12" ht="13.5">
      <c r="B146" s="470" t="s">
        <v>955</v>
      </c>
      <c r="C146" s="470"/>
      <c r="D146" s="476" t="s">
        <v>956</v>
      </c>
      <c r="E146" s="476"/>
      <c r="F146" s="476"/>
      <c r="G146" s="476"/>
      <c r="H146" s="101" t="s">
        <v>260</v>
      </c>
      <c r="I146" s="477" t="s">
        <v>261</v>
      </c>
      <c r="J146" s="477"/>
      <c r="K146" s="477"/>
      <c r="L146" s="103">
        <f t="shared" si="15"/>
      </c>
    </row>
    <row r="147" spans="2:12" ht="13.5">
      <c r="B147" s="470"/>
      <c r="C147" s="470"/>
      <c r="D147" s="476"/>
      <c r="E147" s="476"/>
      <c r="F147" s="476"/>
      <c r="G147" s="476"/>
      <c r="H147" s="104">
        <f>COUNTIF($M$150:$M$191,"東近江市")</f>
        <v>3</v>
      </c>
      <c r="I147" s="478">
        <v>0.14</v>
      </c>
      <c r="J147" s="478"/>
      <c r="K147" s="478"/>
      <c r="L147" s="103">
        <f t="shared" si="15"/>
      </c>
    </row>
    <row r="148" spans="2:12" ht="13.5">
      <c r="B148" s="105" t="s">
        <v>957</v>
      </c>
      <c r="C148" s="105"/>
      <c r="D148" s="106" t="s">
        <v>20</v>
      </c>
      <c r="F148" s="103"/>
      <c r="K148" s="110">
        <f>IF(J148="","",(2012-J148))</f>
      </c>
      <c r="L148" s="103">
        <f t="shared" si="15"/>
      </c>
    </row>
    <row r="149" spans="2:17" ht="13.5">
      <c r="B149" s="101" t="s">
        <v>958</v>
      </c>
      <c r="D149" s="101" t="s">
        <v>892</v>
      </c>
      <c r="J149" s="101"/>
      <c r="K149" s="101"/>
      <c r="L149" s="103">
        <f t="shared" si="15"/>
      </c>
      <c r="N149"/>
      <c r="O149"/>
      <c r="P149"/>
      <c r="Q149"/>
    </row>
    <row r="150" spans="1:17" ht="13.5">
      <c r="A150" s="101" t="s">
        <v>959</v>
      </c>
      <c r="B150" s="161" t="s">
        <v>960</v>
      </c>
      <c r="C150" s="105" t="s">
        <v>961</v>
      </c>
      <c r="D150" s="101" t="str">
        <f>$B$148</f>
        <v>グリフィンズ　</v>
      </c>
      <c r="F150" s="103" t="str">
        <f aca="true" t="shared" si="16" ref="F150:F193">A150</f>
        <v>ぐ０１</v>
      </c>
      <c r="G150" s="101" t="str">
        <f aca="true" t="shared" si="17" ref="G150:G193">B150&amp;C150</f>
        <v>鍵谷浩太</v>
      </c>
      <c r="H150" s="111" t="str">
        <f>$B$149</f>
        <v>東近江グリフィンズ</v>
      </c>
      <c r="I150" s="111" t="s">
        <v>47</v>
      </c>
      <c r="J150" s="112">
        <v>1991</v>
      </c>
      <c r="K150" s="110">
        <f>IF(J150="","",(2019-J150))</f>
        <v>28</v>
      </c>
      <c r="L150" s="103" t="str">
        <f t="shared" si="15"/>
        <v>OK</v>
      </c>
      <c r="M150" s="159" t="s">
        <v>751</v>
      </c>
      <c r="N150"/>
      <c r="O150"/>
      <c r="P150"/>
      <c r="Q150"/>
    </row>
    <row r="151" spans="1:17" ht="13.5">
      <c r="A151" s="101" t="s">
        <v>962</v>
      </c>
      <c r="B151" s="101" t="s">
        <v>856</v>
      </c>
      <c r="C151" s="159" t="s">
        <v>963</v>
      </c>
      <c r="D151" s="101" t="str">
        <f>$B$148</f>
        <v>グリフィンズ　</v>
      </c>
      <c r="F151" s="101" t="str">
        <f t="shared" si="16"/>
        <v>ぐ０２</v>
      </c>
      <c r="G151" s="101" t="str">
        <f t="shared" si="17"/>
        <v>浅田恵亮</v>
      </c>
      <c r="H151" s="111" t="str">
        <f aca="true" t="shared" si="18" ref="H151:H191">$B$149</f>
        <v>東近江グリフィンズ</v>
      </c>
      <c r="I151" s="162" t="s">
        <v>1</v>
      </c>
      <c r="J151" s="109">
        <v>1987</v>
      </c>
      <c r="K151" s="110">
        <f aca="true" t="shared" si="19" ref="K151:K193">IF(J151="","",(2019-J151))</f>
        <v>32</v>
      </c>
      <c r="L151" s="103" t="str">
        <f t="shared" si="15"/>
        <v>OK</v>
      </c>
      <c r="M151" s="159" t="s">
        <v>0</v>
      </c>
      <c r="N151"/>
      <c r="O151"/>
      <c r="P151"/>
      <c r="Q151"/>
    </row>
    <row r="152" spans="1:17" ht="13.5">
      <c r="A152" s="101" t="s">
        <v>964</v>
      </c>
      <c r="B152" s="161" t="s">
        <v>965</v>
      </c>
      <c r="C152" s="105" t="s">
        <v>966</v>
      </c>
      <c r="D152" s="101" t="str">
        <f>$B$148</f>
        <v>グリフィンズ　</v>
      </c>
      <c r="F152" s="103" t="str">
        <f t="shared" si="16"/>
        <v>ぐ０３</v>
      </c>
      <c r="G152" s="101" t="str">
        <f t="shared" si="17"/>
        <v>中西泰輝</v>
      </c>
      <c r="H152" s="111" t="str">
        <f t="shared" si="18"/>
        <v>東近江グリフィンズ</v>
      </c>
      <c r="I152" s="111" t="s">
        <v>1</v>
      </c>
      <c r="J152" s="112">
        <v>1992</v>
      </c>
      <c r="K152" s="110">
        <f t="shared" si="19"/>
        <v>27</v>
      </c>
      <c r="L152" s="103" t="str">
        <f t="shared" si="15"/>
        <v>OK</v>
      </c>
      <c r="M152" s="159" t="s">
        <v>265</v>
      </c>
      <c r="N152"/>
      <c r="O152"/>
      <c r="P152"/>
      <c r="Q152"/>
    </row>
    <row r="153" spans="1:17" ht="13.5">
      <c r="A153" s="101" t="s">
        <v>967</v>
      </c>
      <c r="B153" s="141" t="s">
        <v>968</v>
      </c>
      <c r="C153" s="141" t="s">
        <v>969</v>
      </c>
      <c r="D153" s="101" t="str">
        <f>$B$148</f>
        <v>グリフィンズ　</v>
      </c>
      <c r="F153" s="103" t="str">
        <f t="shared" si="16"/>
        <v>ぐ０４</v>
      </c>
      <c r="G153" s="101" t="str">
        <f>B153&amp;C153</f>
        <v>梅本彬充</v>
      </c>
      <c r="H153" s="111" t="str">
        <f t="shared" si="18"/>
        <v>東近江グリフィンズ</v>
      </c>
      <c r="I153" s="111" t="s">
        <v>47</v>
      </c>
      <c r="J153" s="112">
        <v>1986</v>
      </c>
      <c r="K153" s="110">
        <f t="shared" si="19"/>
        <v>33</v>
      </c>
      <c r="L153" s="103" t="str">
        <f t="shared" si="15"/>
        <v>OK</v>
      </c>
      <c r="M153" s="159" t="s">
        <v>268</v>
      </c>
      <c r="N153"/>
      <c r="O153"/>
      <c r="P153"/>
      <c r="Q153"/>
    </row>
    <row r="154" spans="1:13" ht="13.5">
      <c r="A154" s="101" t="s">
        <v>970</v>
      </c>
      <c r="B154" s="161" t="s">
        <v>971</v>
      </c>
      <c r="C154" s="105" t="s">
        <v>972</v>
      </c>
      <c r="D154" s="101" t="s">
        <v>957</v>
      </c>
      <c r="F154" s="103" t="str">
        <f t="shared" si="16"/>
        <v>ぐ０５</v>
      </c>
      <c r="G154" s="101" t="str">
        <f>B154&amp;C154</f>
        <v>浦崎康平</v>
      </c>
      <c r="H154" s="111" t="str">
        <f t="shared" si="18"/>
        <v>東近江グリフィンズ</v>
      </c>
      <c r="I154" s="111" t="s">
        <v>47</v>
      </c>
      <c r="J154" s="112">
        <v>1991</v>
      </c>
      <c r="K154" s="110">
        <f t="shared" si="19"/>
        <v>28</v>
      </c>
      <c r="L154" s="103" t="str">
        <f t="shared" si="15"/>
        <v>OK</v>
      </c>
      <c r="M154" s="159" t="s">
        <v>751</v>
      </c>
    </row>
    <row r="155" spans="1:13" ht="13.5">
      <c r="A155" s="101" t="s">
        <v>973</v>
      </c>
      <c r="B155" s="105" t="s">
        <v>974</v>
      </c>
      <c r="C155" s="105" t="s">
        <v>975</v>
      </c>
      <c r="D155" s="26" t="s">
        <v>957</v>
      </c>
      <c r="F155" s="103" t="str">
        <f t="shared" si="16"/>
        <v>ぐ０６</v>
      </c>
      <c r="G155" s="101" t="str">
        <f>B155&amp;C155</f>
        <v>中山幸典</v>
      </c>
      <c r="H155" s="111" t="str">
        <f t="shared" si="18"/>
        <v>東近江グリフィンズ</v>
      </c>
      <c r="I155" s="26" t="s">
        <v>47</v>
      </c>
      <c r="J155" s="112">
        <v>1979</v>
      </c>
      <c r="K155" s="110">
        <f t="shared" si="19"/>
        <v>40</v>
      </c>
      <c r="L155" s="103" t="str">
        <f t="shared" si="15"/>
        <v>OK</v>
      </c>
      <c r="M155" s="159" t="s">
        <v>976</v>
      </c>
    </row>
    <row r="156" spans="1:13" ht="13.5">
      <c r="A156" s="101" t="s">
        <v>977</v>
      </c>
      <c r="B156" s="105" t="s">
        <v>739</v>
      </c>
      <c r="C156" s="105" t="s">
        <v>978</v>
      </c>
      <c r="D156" s="26" t="s">
        <v>979</v>
      </c>
      <c r="F156" s="103" t="str">
        <f t="shared" si="16"/>
        <v>ぐ０７</v>
      </c>
      <c r="G156" s="101" t="str">
        <f t="shared" si="17"/>
        <v>北野照幸</v>
      </c>
      <c r="H156" s="111" t="str">
        <f t="shared" si="18"/>
        <v>東近江グリフィンズ</v>
      </c>
      <c r="I156" s="26" t="s">
        <v>47</v>
      </c>
      <c r="J156" s="112">
        <v>1980</v>
      </c>
      <c r="K156" s="110">
        <f t="shared" si="19"/>
        <v>39</v>
      </c>
      <c r="L156" s="103" t="str">
        <f t="shared" si="15"/>
        <v>OK</v>
      </c>
      <c r="M156" s="159" t="s">
        <v>267</v>
      </c>
    </row>
    <row r="157" spans="1:13" ht="13.5">
      <c r="A157" s="101" t="s">
        <v>980</v>
      </c>
      <c r="B157" s="105" t="s">
        <v>981</v>
      </c>
      <c r="C157" s="105" t="s">
        <v>982</v>
      </c>
      <c r="D157" s="26" t="s">
        <v>979</v>
      </c>
      <c r="F157" s="103" t="str">
        <f t="shared" si="16"/>
        <v>ぐ０８</v>
      </c>
      <c r="G157" s="101" t="str">
        <f t="shared" si="17"/>
        <v>村上卓</v>
      </c>
      <c r="H157" s="111" t="str">
        <f t="shared" si="18"/>
        <v>東近江グリフィンズ</v>
      </c>
      <c r="I157" s="26" t="s">
        <v>47</v>
      </c>
      <c r="J157" s="112">
        <v>1977</v>
      </c>
      <c r="K157" s="110">
        <f t="shared" si="19"/>
        <v>42</v>
      </c>
      <c r="L157" s="103" t="str">
        <f t="shared" si="15"/>
        <v>OK</v>
      </c>
      <c r="M157" s="159" t="s">
        <v>976</v>
      </c>
    </row>
    <row r="158" spans="1:13" ht="13.5">
      <c r="A158" s="101" t="s">
        <v>983</v>
      </c>
      <c r="B158" s="105" t="s">
        <v>984</v>
      </c>
      <c r="C158" s="105" t="s">
        <v>985</v>
      </c>
      <c r="D158" s="26" t="s">
        <v>979</v>
      </c>
      <c r="F158" s="103" t="str">
        <f t="shared" si="16"/>
        <v>ぐ０９</v>
      </c>
      <c r="G158" s="101" t="str">
        <f t="shared" si="17"/>
        <v>久保侑暉</v>
      </c>
      <c r="H158" s="111" t="str">
        <f t="shared" si="18"/>
        <v>東近江グリフィンズ</v>
      </c>
      <c r="I158" s="26" t="s">
        <v>47</v>
      </c>
      <c r="J158" s="112">
        <v>1993</v>
      </c>
      <c r="K158" s="110">
        <f t="shared" si="19"/>
        <v>26</v>
      </c>
      <c r="L158" s="103" t="str">
        <f t="shared" si="15"/>
        <v>OK</v>
      </c>
      <c r="M158" s="159" t="s">
        <v>976</v>
      </c>
    </row>
    <row r="159" spans="1:13" ht="13.5">
      <c r="A159" s="101" t="s">
        <v>986</v>
      </c>
      <c r="B159" s="105" t="s">
        <v>987</v>
      </c>
      <c r="C159" s="105" t="s">
        <v>988</v>
      </c>
      <c r="D159" s="26" t="s">
        <v>979</v>
      </c>
      <c r="F159" s="103" t="str">
        <f t="shared" si="16"/>
        <v>ぐ１０</v>
      </c>
      <c r="G159" s="101" t="str">
        <f t="shared" si="17"/>
        <v>井ノ口幹也</v>
      </c>
      <c r="H159" s="111" t="str">
        <f t="shared" si="18"/>
        <v>東近江グリフィンズ</v>
      </c>
      <c r="I159" s="26" t="s">
        <v>47</v>
      </c>
      <c r="J159" s="112">
        <v>1990</v>
      </c>
      <c r="K159" s="110">
        <f t="shared" si="19"/>
        <v>29</v>
      </c>
      <c r="L159" s="103" t="str">
        <f t="shared" si="15"/>
        <v>OK</v>
      </c>
      <c r="M159" s="113" t="s">
        <v>271</v>
      </c>
    </row>
    <row r="160" spans="1:13" ht="13.5">
      <c r="A160" s="101" t="s">
        <v>989</v>
      </c>
      <c r="B160" s="105" t="s">
        <v>11</v>
      </c>
      <c r="C160" s="105" t="s">
        <v>12</v>
      </c>
      <c r="D160" s="26" t="s">
        <v>979</v>
      </c>
      <c r="F160" s="103" t="str">
        <f t="shared" si="16"/>
        <v>ぐ１１</v>
      </c>
      <c r="G160" s="101" t="str">
        <f t="shared" si="17"/>
        <v>漆原大介</v>
      </c>
      <c r="H160" s="111" t="str">
        <f t="shared" si="18"/>
        <v>東近江グリフィンズ</v>
      </c>
      <c r="I160" s="26" t="s">
        <v>47</v>
      </c>
      <c r="J160" s="112">
        <v>1988</v>
      </c>
      <c r="K160" s="110">
        <f t="shared" si="19"/>
        <v>31</v>
      </c>
      <c r="L160" s="103" t="str">
        <f t="shared" si="15"/>
        <v>OK</v>
      </c>
      <c r="M160" s="113" t="s">
        <v>271</v>
      </c>
    </row>
    <row r="161" spans="1:13" ht="13.5">
      <c r="A161" s="101" t="s">
        <v>990</v>
      </c>
      <c r="B161" s="115" t="s">
        <v>11</v>
      </c>
      <c r="C161" s="115" t="s">
        <v>409</v>
      </c>
      <c r="D161" s="26" t="s">
        <v>979</v>
      </c>
      <c r="F161" s="103" t="str">
        <f t="shared" si="16"/>
        <v>ぐ１２</v>
      </c>
      <c r="G161" s="159" t="str">
        <f t="shared" si="17"/>
        <v>漆原友里</v>
      </c>
      <c r="H161" s="111" t="str">
        <f t="shared" si="18"/>
        <v>東近江グリフィンズ</v>
      </c>
      <c r="I161" s="98" t="s">
        <v>264</v>
      </c>
      <c r="J161" s="112">
        <v>1992</v>
      </c>
      <c r="K161" s="110">
        <f t="shared" si="19"/>
        <v>27</v>
      </c>
      <c r="L161" s="103" t="str">
        <f t="shared" si="15"/>
        <v>OK</v>
      </c>
      <c r="M161" s="113" t="s">
        <v>271</v>
      </c>
    </row>
    <row r="162" spans="1:13" ht="13.5">
      <c r="A162" s="101" t="s">
        <v>991</v>
      </c>
      <c r="B162" s="105" t="s">
        <v>992</v>
      </c>
      <c r="C162" s="105" t="s">
        <v>993</v>
      </c>
      <c r="D162" s="26" t="s">
        <v>979</v>
      </c>
      <c r="F162" s="103" t="str">
        <f t="shared" si="16"/>
        <v>ぐ１３</v>
      </c>
      <c r="G162" s="159" t="str">
        <f t="shared" si="17"/>
        <v>藤井正和</v>
      </c>
      <c r="H162" s="111" t="str">
        <f t="shared" si="18"/>
        <v>東近江グリフィンズ</v>
      </c>
      <c r="I162" s="26" t="s">
        <v>47</v>
      </c>
      <c r="J162" s="112">
        <v>1975</v>
      </c>
      <c r="K162" s="110">
        <f t="shared" si="19"/>
        <v>44</v>
      </c>
      <c r="L162" s="103" t="str">
        <f t="shared" si="15"/>
        <v>OK</v>
      </c>
      <c r="M162" s="159" t="s">
        <v>0</v>
      </c>
    </row>
    <row r="163" spans="1:13" ht="13.5">
      <c r="A163" s="101" t="s">
        <v>994</v>
      </c>
      <c r="B163" s="105" t="s">
        <v>995</v>
      </c>
      <c r="C163" s="105" t="s">
        <v>996</v>
      </c>
      <c r="D163" s="26" t="s">
        <v>979</v>
      </c>
      <c r="F163" s="103" t="str">
        <f t="shared" si="16"/>
        <v>ぐ１４</v>
      </c>
      <c r="G163" s="159" t="str">
        <f t="shared" si="17"/>
        <v>武藤幸宏</v>
      </c>
      <c r="H163" s="111" t="str">
        <f t="shared" si="18"/>
        <v>東近江グリフィンズ</v>
      </c>
      <c r="I163" s="26" t="s">
        <v>47</v>
      </c>
      <c r="J163" s="112">
        <v>1980</v>
      </c>
      <c r="K163" s="110">
        <f t="shared" si="19"/>
        <v>39</v>
      </c>
      <c r="L163" s="103" t="str">
        <f t="shared" si="15"/>
        <v>OK</v>
      </c>
      <c r="M163" s="159" t="s">
        <v>2</v>
      </c>
    </row>
    <row r="164" spans="1:13" ht="13.5">
      <c r="A164" s="101" t="s">
        <v>997</v>
      </c>
      <c r="B164" s="105" t="s">
        <v>407</v>
      </c>
      <c r="C164" s="105" t="s">
        <v>998</v>
      </c>
      <c r="D164" s="26" t="s">
        <v>979</v>
      </c>
      <c r="F164" s="103" t="str">
        <f t="shared" si="16"/>
        <v>ぐ１５</v>
      </c>
      <c r="G164" s="159" t="str">
        <f t="shared" si="17"/>
        <v>濱田彬弘</v>
      </c>
      <c r="H164" s="111" t="str">
        <f t="shared" si="18"/>
        <v>東近江グリフィンズ</v>
      </c>
      <c r="I164" s="26" t="s">
        <v>47</v>
      </c>
      <c r="J164" s="112">
        <v>1984</v>
      </c>
      <c r="K164" s="110">
        <f t="shared" si="19"/>
        <v>35</v>
      </c>
      <c r="L164" s="103" t="str">
        <f t="shared" si="15"/>
        <v>OK</v>
      </c>
      <c r="M164" s="159" t="s">
        <v>267</v>
      </c>
    </row>
    <row r="165" spans="1:13" ht="13.5">
      <c r="A165" s="101" t="s">
        <v>999</v>
      </c>
      <c r="B165" s="115" t="s">
        <v>407</v>
      </c>
      <c r="C165" s="115" t="s">
        <v>408</v>
      </c>
      <c r="D165" s="26" t="s">
        <v>979</v>
      </c>
      <c r="F165" s="103" t="str">
        <f t="shared" si="16"/>
        <v>ぐ１６</v>
      </c>
      <c r="G165" s="159" t="str">
        <f t="shared" si="17"/>
        <v>濱田晴香</v>
      </c>
      <c r="H165" s="111" t="str">
        <f t="shared" si="18"/>
        <v>東近江グリフィンズ</v>
      </c>
      <c r="I165" s="98" t="s">
        <v>54</v>
      </c>
      <c r="J165" s="112">
        <v>1987</v>
      </c>
      <c r="K165" s="110">
        <f t="shared" si="19"/>
        <v>32</v>
      </c>
      <c r="L165" s="103" t="str">
        <f t="shared" si="15"/>
        <v>OK</v>
      </c>
      <c r="M165" s="159" t="s">
        <v>267</v>
      </c>
    </row>
    <row r="166" spans="1:13" ht="13.5">
      <c r="A166" s="101" t="s">
        <v>1000</v>
      </c>
      <c r="B166" s="115" t="s">
        <v>403</v>
      </c>
      <c r="C166" s="115" t="s">
        <v>404</v>
      </c>
      <c r="D166" s="26" t="s">
        <v>979</v>
      </c>
      <c r="F166" s="103" t="str">
        <f t="shared" si="16"/>
        <v>ぐ１７</v>
      </c>
      <c r="G166" s="159" t="str">
        <f t="shared" si="17"/>
        <v>和田桃子</v>
      </c>
      <c r="H166" s="111" t="str">
        <f t="shared" si="18"/>
        <v>東近江グリフィンズ</v>
      </c>
      <c r="I166" s="98" t="s">
        <v>54</v>
      </c>
      <c r="J166" s="112">
        <v>1994</v>
      </c>
      <c r="K166" s="110">
        <f t="shared" si="19"/>
        <v>25</v>
      </c>
      <c r="L166" s="103" t="str">
        <f t="shared" si="15"/>
        <v>OK</v>
      </c>
      <c r="M166" s="159" t="s">
        <v>2</v>
      </c>
    </row>
    <row r="167" spans="1:13" ht="13.5">
      <c r="A167" s="101" t="s">
        <v>1001</v>
      </c>
      <c r="B167" s="115" t="s">
        <v>405</v>
      </c>
      <c r="C167" s="115" t="s">
        <v>406</v>
      </c>
      <c r="D167" s="26" t="s">
        <v>979</v>
      </c>
      <c r="F167" s="103" t="str">
        <f t="shared" si="16"/>
        <v>ぐ１８</v>
      </c>
      <c r="G167" s="159" t="str">
        <f t="shared" si="17"/>
        <v>藤岡美智子</v>
      </c>
      <c r="H167" s="111" t="str">
        <f t="shared" si="18"/>
        <v>東近江グリフィンズ</v>
      </c>
      <c r="I167" s="98" t="s">
        <v>264</v>
      </c>
      <c r="J167" s="112">
        <v>1980</v>
      </c>
      <c r="K167" s="110">
        <f t="shared" si="19"/>
        <v>39</v>
      </c>
      <c r="L167" s="103" t="str">
        <f t="shared" si="15"/>
        <v>OK</v>
      </c>
      <c r="M167" s="159" t="s">
        <v>2</v>
      </c>
    </row>
    <row r="168" spans="1:13" ht="13.5">
      <c r="A168" s="101" t="s">
        <v>1002</v>
      </c>
      <c r="B168" s="105" t="s">
        <v>1003</v>
      </c>
      <c r="C168" s="105" t="s">
        <v>1004</v>
      </c>
      <c r="D168" s="26" t="s">
        <v>979</v>
      </c>
      <c r="F168" s="103" t="str">
        <f t="shared" si="16"/>
        <v>ぐ１９</v>
      </c>
      <c r="G168" s="159" t="str">
        <f t="shared" si="17"/>
        <v>小出周平</v>
      </c>
      <c r="H168" s="111" t="str">
        <f t="shared" si="18"/>
        <v>東近江グリフィンズ</v>
      </c>
      <c r="I168" s="26" t="s">
        <v>47</v>
      </c>
      <c r="J168" s="112">
        <v>1987</v>
      </c>
      <c r="K168" s="110">
        <f t="shared" si="19"/>
        <v>32</v>
      </c>
      <c r="L168" s="103" t="str">
        <f t="shared" si="15"/>
        <v>OK</v>
      </c>
      <c r="M168" s="159" t="s">
        <v>2</v>
      </c>
    </row>
    <row r="169" spans="1:13" ht="13.5">
      <c r="A169" s="101" t="s">
        <v>1005</v>
      </c>
      <c r="B169" s="105" t="s">
        <v>1006</v>
      </c>
      <c r="C169" s="105" t="s">
        <v>1007</v>
      </c>
      <c r="D169" s="26" t="s">
        <v>979</v>
      </c>
      <c r="F169" s="103" t="str">
        <f t="shared" si="16"/>
        <v>ぐ２０</v>
      </c>
      <c r="G169" s="159" t="str">
        <f t="shared" si="17"/>
        <v>中根啓伍</v>
      </c>
      <c r="H169" s="111" t="str">
        <f t="shared" si="18"/>
        <v>東近江グリフィンズ</v>
      </c>
      <c r="I169" s="26" t="s">
        <v>47</v>
      </c>
      <c r="J169" s="112">
        <v>1993</v>
      </c>
      <c r="K169" s="110">
        <f t="shared" si="19"/>
        <v>26</v>
      </c>
      <c r="L169" s="103" t="str">
        <f t="shared" si="15"/>
        <v>OK</v>
      </c>
      <c r="M169" s="159" t="s">
        <v>2</v>
      </c>
    </row>
    <row r="170" spans="1:13" ht="13.5">
      <c r="A170" s="101" t="s">
        <v>1008</v>
      </c>
      <c r="B170" s="115" t="s">
        <v>1009</v>
      </c>
      <c r="C170" s="115" t="s">
        <v>1010</v>
      </c>
      <c r="D170" s="26" t="s">
        <v>979</v>
      </c>
      <c r="F170" s="103" t="str">
        <f t="shared" si="16"/>
        <v>ぐ２１</v>
      </c>
      <c r="G170" s="159" t="str">
        <f t="shared" si="17"/>
        <v>岩崎順子</v>
      </c>
      <c r="H170" s="111" t="str">
        <f t="shared" si="18"/>
        <v>東近江グリフィンズ</v>
      </c>
      <c r="I170" s="98" t="s">
        <v>54</v>
      </c>
      <c r="J170" s="112">
        <v>1977</v>
      </c>
      <c r="K170" s="110">
        <f t="shared" si="19"/>
        <v>42</v>
      </c>
      <c r="L170" s="103" t="str">
        <f t="shared" si="15"/>
        <v>OK</v>
      </c>
      <c r="M170" s="159" t="s">
        <v>2</v>
      </c>
    </row>
    <row r="171" spans="1:13" ht="13.5">
      <c r="A171" s="101" t="s">
        <v>1011</v>
      </c>
      <c r="B171" s="115" t="s">
        <v>1012</v>
      </c>
      <c r="C171" s="115" t="s">
        <v>1013</v>
      </c>
      <c r="D171" s="26" t="s">
        <v>979</v>
      </c>
      <c r="F171" s="103" t="str">
        <f t="shared" si="16"/>
        <v>ぐ２２</v>
      </c>
      <c r="G171" s="159" t="str">
        <f t="shared" si="17"/>
        <v>今井あづさ</v>
      </c>
      <c r="H171" s="111" t="str">
        <f t="shared" si="18"/>
        <v>東近江グリフィンズ</v>
      </c>
      <c r="I171" s="98" t="s">
        <v>54</v>
      </c>
      <c r="J171" s="112">
        <v>1981</v>
      </c>
      <c r="K171" s="110">
        <f t="shared" si="19"/>
        <v>38</v>
      </c>
      <c r="L171" s="103" t="str">
        <f t="shared" si="15"/>
        <v>OK</v>
      </c>
      <c r="M171" s="159" t="s">
        <v>267</v>
      </c>
    </row>
    <row r="172" spans="1:13" ht="13.5">
      <c r="A172" s="101" t="s">
        <v>1014</v>
      </c>
      <c r="B172" s="115" t="s">
        <v>1015</v>
      </c>
      <c r="C172" s="115" t="s">
        <v>801</v>
      </c>
      <c r="D172" s="26" t="s">
        <v>979</v>
      </c>
      <c r="F172" s="103" t="str">
        <f t="shared" si="16"/>
        <v>ぐ２３</v>
      </c>
      <c r="G172" s="159" t="str">
        <f t="shared" si="17"/>
        <v>深尾純子</v>
      </c>
      <c r="H172" s="111" t="str">
        <f t="shared" si="18"/>
        <v>東近江グリフィンズ</v>
      </c>
      <c r="I172" s="98" t="s">
        <v>54</v>
      </c>
      <c r="J172" s="112">
        <v>1982</v>
      </c>
      <c r="K172" s="110">
        <f t="shared" si="19"/>
        <v>37</v>
      </c>
      <c r="L172" s="103" t="str">
        <f t="shared" si="15"/>
        <v>OK</v>
      </c>
      <c r="M172" s="159" t="s">
        <v>0</v>
      </c>
    </row>
    <row r="173" spans="1:13" ht="13.5">
      <c r="A173" s="101" t="s">
        <v>1016</v>
      </c>
      <c r="B173" s="105" t="s">
        <v>167</v>
      </c>
      <c r="C173" s="105" t="s">
        <v>1017</v>
      </c>
      <c r="D173" s="26" t="s">
        <v>979</v>
      </c>
      <c r="F173" s="103" t="str">
        <f t="shared" si="16"/>
        <v>ぐ２４</v>
      </c>
      <c r="G173" s="159" t="str">
        <f t="shared" si="17"/>
        <v>山本将義</v>
      </c>
      <c r="H173" s="111" t="str">
        <f t="shared" si="18"/>
        <v>東近江グリフィンズ</v>
      </c>
      <c r="I173" s="26" t="s">
        <v>47</v>
      </c>
      <c r="J173" s="112">
        <v>1986</v>
      </c>
      <c r="K173" s="110">
        <f t="shared" si="19"/>
        <v>33</v>
      </c>
      <c r="L173" s="103" t="str">
        <f t="shared" si="15"/>
        <v>OK</v>
      </c>
      <c r="M173" s="159" t="s">
        <v>751</v>
      </c>
    </row>
    <row r="174" spans="1:13" ht="13.5">
      <c r="A174" s="101" t="s">
        <v>1018</v>
      </c>
      <c r="B174" s="105" t="s">
        <v>1019</v>
      </c>
      <c r="C174" s="105" t="s">
        <v>1020</v>
      </c>
      <c r="D174" s="26" t="s">
        <v>979</v>
      </c>
      <c r="F174" s="103" t="str">
        <f t="shared" si="16"/>
        <v>ぐ２５</v>
      </c>
      <c r="G174" s="159" t="str">
        <f t="shared" si="17"/>
        <v>西原達也</v>
      </c>
      <c r="H174" s="111" t="str">
        <f t="shared" si="18"/>
        <v>東近江グリフィンズ</v>
      </c>
      <c r="I174" s="26" t="s">
        <v>47</v>
      </c>
      <c r="J174" s="112">
        <v>1978</v>
      </c>
      <c r="K174" s="110">
        <f t="shared" si="19"/>
        <v>41</v>
      </c>
      <c r="L174" s="103" t="str">
        <f t="shared" si="15"/>
        <v>OK</v>
      </c>
      <c r="M174" s="159" t="s">
        <v>2</v>
      </c>
    </row>
    <row r="175" spans="1:13" ht="13.5">
      <c r="A175" s="101" t="s">
        <v>1021</v>
      </c>
      <c r="B175" s="115" t="s">
        <v>1022</v>
      </c>
      <c r="C175" s="115" t="s">
        <v>1023</v>
      </c>
      <c r="D175" s="26" t="s">
        <v>979</v>
      </c>
      <c r="F175" s="103" t="str">
        <f t="shared" si="16"/>
        <v>ぐ２６</v>
      </c>
      <c r="G175" s="159" t="str">
        <f t="shared" si="17"/>
        <v>伊藤牧子</v>
      </c>
      <c r="H175" s="111" t="str">
        <f t="shared" si="18"/>
        <v>東近江グリフィンズ</v>
      </c>
      <c r="I175" s="98" t="s">
        <v>54</v>
      </c>
      <c r="J175" s="112">
        <v>1969</v>
      </c>
      <c r="K175" s="110">
        <f t="shared" si="19"/>
        <v>50</v>
      </c>
      <c r="L175" s="103" t="str">
        <f t="shared" si="15"/>
        <v>OK</v>
      </c>
      <c r="M175" s="159" t="s">
        <v>0</v>
      </c>
    </row>
    <row r="176" spans="1:13" ht="13.5">
      <c r="A176" s="101" t="s">
        <v>1024</v>
      </c>
      <c r="B176" s="105" t="s">
        <v>1025</v>
      </c>
      <c r="C176" s="105" t="s">
        <v>1026</v>
      </c>
      <c r="D176" s="26" t="s">
        <v>979</v>
      </c>
      <c r="F176" s="103" t="str">
        <f t="shared" si="16"/>
        <v>ぐ２７</v>
      </c>
      <c r="G176" s="159" t="str">
        <f t="shared" si="17"/>
        <v>田内孝宜</v>
      </c>
      <c r="H176" s="111" t="str">
        <f t="shared" si="18"/>
        <v>東近江グリフィンズ</v>
      </c>
      <c r="I176" s="26" t="s">
        <v>47</v>
      </c>
      <c r="J176" s="112">
        <v>1983</v>
      </c>
      <c r="K176" s="110">
        <f t="shared" si="19"/>
        <v>36</v>
      </c>
      <c r="L176" s="103" t="str">
        <f t="shared" si="15"/>
        <v>OK</v>
      </c>
      <c r="M176" s="159" t="s">
        <v>0</v>
      </c>
    </row>
    <row r="177" spans="1:13" ht="13.5">
      <c r="A177" s="101" t="s">
        <v>1027</v>
      </c>
      <c r="B177" s="105" t="s">
        <v>1028</v>
      </c>
      <c r="C177" s="105" t="s">
        <v>1029</v>
      </c>
      <c r="D177" s="26" t="s">
        <v>979</v>
      </c>
      <c r="F177" s="103" t="str">
        <f t="shared" si="16"/>
        <v>ぐ２８</v>
      </c>
      <c r="G177" s="159" t="str">
        <f t="shared" si="17"/>
        <v>吉野淳也</v>
      </c>
      <c r="H177" s="111" t="str">
        <f t="shared" si="18"/>
        <v>東近江グリフィンズ</v>
      </c>
      <c r="I177" s="26" t="s">
        <v>47</v>
      </c>
      <c r="J177" s="112">
        <v>1990</v>
      </c>
      <c r="K177" s="110">
        <f t="shared" si="19"/>
        <v>29</v>
      </c>
      <c r="L177" s="103" t="str">
        <f t="shared" si="15"/>
        <v>OK</v>
      </c>
      <c r="M177" s="159" t="s">
        <v>265</v>
      </c>
    </row>
    <row r="178" spans="1:13" ht="13.5">
      <c r="A178" s="101" t="s">
        <v>1030</v>
      </c>
      <c r="B178" s="105" t="s">
        <v>1031</v>
      </c>
      <c r="C178" s="105" t="s">
        <v>1032</v>
      </c>
      <c r="D178" s="26" t="s">
        <v>979</v>
      </c>
      <c r="F178" s="103" t="str">
        <f t="shared" si="16"/>
        <v>ぐ２９</v>
      </c>
      <c r="G178" s="159" t="str">
        <f t="shared" si="17"/>
        <v>岸田直也</v>
      </c>
      <c r="H178" s="111" t="str">
        <f t="shared" si="18"/>
        <v>東近江グリフィンズ</v>
      </c>
      <c r="I178" s="26" t="s">
        <v>47</v>
      </c>
      <c r="J178" s="112">
        <v>1992</v>
      </c>
      <c r="K178" s="110">
        <f t="shared" si="19"/>
        <v>27</v>
      </c>
      <c r="L178" s="103" t="str">
        <f t="shared" si="15"/>
        <v>OK</v>
      </c>
      <c r="M178" s="159" t="s">
        <v>1033</v>
      </c>
    </row>
    <row r="179" spans="1:13" ht="13.5">
      <c r="A179" s="101" t="s">
        <v>1034</v>
      </c>
      <c r="B179" s="115" t="s">
        <v>233</v>
      </c>
      <c r="C179" s="115" t="s">
        <v>808</v>
      </c>
      <c r="D179" s="26" t="s">
        <v>979</v>
      </c>
      <c r="F179" s="103" t="str">
        <f t="shared" si="16"/>
        <v>ぐ３０</v>
      </c>
      <c r="G179" s="159" t="str">
        <f t="shared" si="17"/>
        <v>東恵</v>
      </c>
      <c r="H179" s="111" t="str">
        <f t="shared" si="18"/>
        <v>東近江グリフィンズ</v>
      </c>
      <c r="I179" s="98" t="s">
        <v>54</v>
      </c>
      <c r="J179" s="112">
        <v>1990</v>
      </c>
      <c r="K179" s="110">
        <f t="shared" si="19"/>
        <v>29</v>
      </c>
      <c r="L179" s="103" t="str">
        <f t="shared" si="15"/>
        <v>OK</v>
      </c>
      <c r="M179" s="159" t="s">
        <v>1035</v>
      </c>
    </row>
    <row r="180" spans="1:13" ht="13.5">
      <c r="A180" s="101" t="s">
        <v>1036</v>
      </c>
      <c r="B180" s="105" t="s">
        <v>1037</v>
      </c>
      <c r="C180" s="105" t="s">
        <v>1038</v>
      </c>
      <c r="D180" s="26" t="s">
        <v>979</v>
      </c>
      <c r="F180" s="103" t="str">
        <f t="shared" si="16"/>
        <v>ぐ３１</v>
      </c>
      <c r="G180" s="101" t="str">
        <f t="shared" si="17"/>
        <v>土田哲也</v>
      </c>
      <c r="H180" s="111" t="str">
        <f t="shared" si="18"/>
        <v>東近江グリフィンズ</v>
      </c>
      <c r="I180" s="26" t="s">
        <v>47</v>
      </c>
      <c r="J180" s="112">
        <v>1990</v>
      </c>
      <c r="K180" s="110">
        <f t="shared" si="19"/>
        <v>29</v>
      </c>
      <c r="L180" s="103" t="str">
        <f t="shared" si="15"/>
        <v>OK</v>
      </c>
      <c r="M180" s="159" t="s">
        <v>262</v>
      </c>
    </row>
    <row r="181" spans="1:13" ht="13.5">
      <c r="A181" s="101" t="s">
        <v>1039</v>
      </c>
      <c r="B181" s="105" t="s">
        <v>1040</v>
      </c>
      <c r="C181" s="105" t="s">
        <v>1041</v>
      </c>
      <c r="D181" s="26" t="s">
        <v>979</v>
      </c>
      <c r="F181" s="103" t="str">
        <f t="shared" si="16"/>
        <v>ぐ３２</v>
      </c>
      <c r="G181" s="101" t="str">
        <f t="shared" si="17"/>
        <v>佐野望</v>
      </c>
      <c r="H181" s="111" t="str">
        <f t="shared" si="18"/>
        <v>東近江グリフィンズ</v>
      </c>
      <c r="I181" s="26" t="s">
        <v>47</v>
      </c>
      <c r="J181" s="112">
        <v>1982</v>
      </c>
      <c r="K181" s="110">
        <f t="shared" si="19"/>
        <v>37</v>
      </c>
      <c r="L181" s="103" t="str">
        <f t="shared" si="15"/>
        <v>OK</v>
      </c>
      <c r="M181" s="159" t="s">
        <v>751</v>
      </c>
    </row>
    <row r="182" spans="1:13" ht="13.5">
      <c r="A182" s="101" t="s">
        <v>1042</v>
      </c>
      <c r="B182" s="105" t="s">
        <v>1043</v>
      </c>
      <c r="C182" s="105" t="s">
        <v>1044</v>
      </c>
      <c r="D182" s="26" t="s">
        <v>979</v>
      </c>
      <c r="F182" s="103" t="str">
        <f t="shared" si="16"/>
        <v>ぐ３３</v>
      </c>
      <c r="G182" s="101" t="str">
        <f t="shared" si="17"/>
        <v>金谷太郎</v>
      </c>
      <c r="H182" s="111" t="str">
        <f t="shared" si="18"/>
        <v>東近江グリフィンズ</v>
      </c>
      <c r="I182" s="26" t="s">
        <v>47</v>
      </c>
      <c r="J182" s="112">
        <v>1976</v>
      </c>
      <c r="K182" s="110">
        <f t="shared" si="19"/>
        <v>43</v>
      </c>
      <c r="L182" s="103" t="str">
        <f t="shared" si="15"/>
        <v>OK</v>
      </c>
      <c r="M182" s="159" t="s">
        <v>751</v>
      </c>
    </row>
    <row r="183" spans="1:13" ht="13.5">
      <c r="A183" s="101" t="s">
        <v>1045</v>
      </c>
      <c r="B183" s="105" t="s">
        <v>1046</v>
      </c>
      <c r="C183" s="105" t="s">
        <v>1047</v>
      </c>
      <c r="D183" s="26" t="s">
        <v>979</v>
      </c>
      <c r="F183" s="103" t="str">
        <f t="shared" si="16"/>
        <v>ぐ３４</v>
      </c>
      <c r="G183" s="101" t="str">
        <f t="shared" si="17"/>
        <v>古市卓志</v>
      </c>
      <c r="H183" s="111" t="str">
        <f t="shared" si="18"/>
        <v>東近江グリフィンズ</v>
      </c>
      <c r="I183" s="26" t="s">
        <v>47</v>
      </c>
      <c r="J183" s="112">
        <v>1974</v>
      </c>
      <c r="K183" s="110">
        <f t="shared" si="19"/>
        <v>45</v>
      </c>
      <c r="L183" s="103" t="str">
        <f t="shared" si="15"/>
        <v>OK</v>
      </c>
      <c r="M183" s="159" t="s">
        <v>751</v>
      </c>
    </row>
    <row r="184" spans="1:13" ht="13.5">
      <c r="A184" s="101" t="s">
        <v>1048</v>
      </c>
      <c r="B184" s="115" t="s">
        <v>1040</v>
      </c>
      <c r="C184" s="115" t="s">
        <v>1049</v>
      </c>
      <c r="D184" s="26" t="s">
        <v>979</v>
      </c>
      <c r="F184" s="103" t="str">
        <f t="shared" si="16"/>
        <v>ぐ３５</v>
      </c>
      <c r="G184" s="159" t="str">
        <f t="shared" si="17"/>
        <v>佐野香織</v>
      </c>
      <c r="H184" s="111" t="str">
        <f t="shared" si="18"/>
        <v>東近江グリフィンズ</v>
      </c>
      <c r="I184" s="98" t="s">
        <v>54</v>
      </c>
      <c r="J184" s="112">
        <v>1980</v>
      </c>
      <c r="K184" s="110">
        <f t="shared" si="19"/>
        <v>39</v>
      </c>
      <c r="L184" s="103" t="str">
        <f t="shared" si="15"/>
        <v>OK</v>
      </c>
      <c r="M184" s="159" t="s">
        <v>2</v>
      </c>
    </row>
    <row r="185" spans="1:13" ht="13.5">
      <c r="A185" s="101" t="s">
        <v>1050</v>
      </c>
      <c r="B185" s="105" t="s">
        <v>1051</v>
      </c>
      <c r="C185" s="105" t="s">
        <v>1052</v>
      </c>
      <c r="D185" s="26" t="s">
        <v>979</v>
      </c>
      <c r="F185" s="103" t="str">
        <f t="shared" si="16"/>
        <v>ぐ３６</v>
      </c>
      <c r="G185" s="159" t="str">
        <f t="shared" si="17"/>
        <v>向井章人</v>
      </c>
      <c r="H185" s="111" t="str">
        <f t="shared" si="18"/>
        <v>東近江グリフィンズ</v>
      </c>
      <c r="I185" s="26" t="s">
        <v>47</v>
      </c>
      <c r="J185" s="112">
        <v>1992</v>
      </c>
      <c r="K185" s="110">
        <f t="shared" si="19"/>
        <v>27</v>
      </c>
      <c r="L185" s="103" t="str">
        <f t="shared" si="15"/>
        <v>OK</v>
      </c>
      <c r="M185" s="159" t="s">
        <v>2</v>
      </c>
    </row>
    <row r="186" spans="1:13" ht="13.5">
      <c r="A186" s="101" t="s">
        <v>1053</v>
      </c>
      <c r="B186" s="115" t="s">
        <v>1054</v>
      </c>
      <c r="C186" s="115" t="s">
        <v>1055</v>
      </c>
      <c r="D186" s="26" t="s">
        <v>979</v>
      </c>
      <c r="F186" s="103" t="str">
        <f t="shared" si="16"/>
        <v>ぐ３７</v>
      </c>
      <c r="G186" s="159" t="str">
        <f t="shared" si="17"/>
        <v>吉村安梨佐</v>
      </c>
      <c r="H186" s="111" t="str">
        <f t="shared" si="18"/>
        <v>東近江グリフィンズ</v>
      </c>
      <c r="I186" s="98" t="s">
        <v>54</v>
      </c>
      <c r="J186" s="112">
        <v>1986</v>
      </c>
      <c r="K186" s="110">
        <f t="shared" si="19"/>
        <v>33</v>
      </c>
      <c r="L186" s="103" t="str">
        <f t="shared" si="15"/>
        <v>OK</v>
      </c>
      <c r="M186" s="159" t="s">
        <v>2</v>
      </c>
    </row>
    <row r="187" spans="1:13" ht="13.5">
      <c r="A187" s="101" t="s">
        <v>1056</v>
      </c>
      <c r="B187" s="115" t="s">
        <v>1057</v>
      </c>
      <c r="C187" s="115" t="s">
        <v>1058</v>
      </c>
      <c r="D187" s="26" t="s">
        <v>979</v>
      </c>
      <c r="F187" s="103" t="str">
        <f t="shared" si="16"/>
        <v>ぐ３８</v>
      </c>
      <c r="G187" s="159" t="str">
        <f t="shared" si="17"/>
        <v>荒木麻友</v>
      </c>
      <c r="H187" s="111" t="str">
        <f t="shared" si="18"/>
        <v>東近江グリフィンズ</v>
      </c>
      <c r="I187" s="98" t="s">
        <v>54</v>
      </c>
      <c r="J187" s="112">
        <v>1984</v>
      </c>
      <c r="K187" s="110">
        <f t="shared" si="19"/>
        <v>35</v>
      </c>
      <c r="L187" s="103" t="str">
        <f t="shared" si="15"/>
        <v>OK</v>
      </c>
      <c r="M187" s="159" t="s">
        <v>2</v>
      </c>
    </row>
    <row r="188" spans="1:13" ht="13.5">
      <c r="A188" s="101" t="s">
        <v>1059</v>
      </c>
      <c r="B188" s="105" t="s">
        <v>1060</v>
      </c>
      <c r="C188" s="105" t="s">
        <v>736</v>
      </c>
      <c r="D188" s="26" t="s">
        <v>979</v>
      </c>
      <c r="F188" s="103" t="str">
        <f t="shared" si="16"/>
        <v>ぐ３９</v>
      </c>
      <c r="G188" s="159" t="str">
        <f t="shared" si="17"/>
        <v>菊地健太郎</v>
      </c>
      <c r="H188" s="111" t="str">
        <f t="shared" si="18"/>
        <v>東近江グリフィンズ</v>
      </c>
      <c r="I188" s="26" t="s">
        <v>47</v>
      </c>
      <c r="J188" s="112">
        <v>1991</v>
      </c>
      <c r="K188" s="110">
        <f t="shared" si="19"/>
        <v>28</v>
      </c>
      <c r="L188" s="103" t="str">
        <f t="shared" si="15"/>
        <v>OK</v>
      </c>
      <c r="M188" s="26" t="s">
        <v>2</v>
      </c>
    </row>
    <row r="189" spans="1:13" ht="13.5">
      <c r="A189" s="101" t="s">
        <v>1061</v>
      </c>
      <c r="B189" s="105" t="s">
        <v>1062</v>
      </c>
      <c r="C189" s="105" t="s">
        <v>1063</v>
      </c>
      <c r="D189" s="26" t="s">
        <v>979</v>
      </c>
      <c r="F189" s="103" t="str">
        <f t="shared" si="16"/>
        <v>ぐ４０</v>
      </c>
      <c r="G189" s="159" t="str">
        <f t="shared" si="17"/>
        <v>瀬古悠貴</v>
      </c>
      <c r="H189" s="111" t="str">
        <f t="shared" si="18"/>
        <v>東近江グリフィンズ</v>
      </c>
      <c r="I189" s="26" t="s">
        <v>47</v>
      </c>
      <c r="J189" s="112">
        <v>1992</v>
      </c>
      <c r="K189" s="110">
        <f t="shared" si="19"/>
        <v>27</v>
      </c>
      <c r="L189" s="103" t="str">
        <f t="shared" si="15"/>
        <v>OK</v>
      </c>
      <c r="M189" s="26" t="s">
        <v>2</v>
      </c>
    </row>
    <row r="190" spans="1:13" ht="13.5">
      <c r="A190" s="101" t="s">
        <v>1064</v>
      </c>
      <c r="B190" s="105" t="s">
        <v>1065</v>
      </c>
      <c r="C190" s="105" t="s">
        <v>1066</v>
      </c>
      <c r="D190" s="26" t="s">
        <v>979</v>
      </c>
      <c r="F190" s="103" t="str">
        <f t="shared" si="16"/>
        <v>ぐ４１</v>
      </c>
      <c r="G190" s="159" t="str">
        <f t="shared" si="17"/>
        <v>鈴置朋也</v>
      </c>
      <c r="H190" s="111" t="str">
        <f t="shared" si="18"/>
        <v>東近江グリフィンズ</v>
      </c>
      <c r="I190" s="26" t="s">
        <v>47</v>
      </c>
      <c r="J190" s="26">
        <v>1992</v>
      </c>
      <c r="K190" s="110">
        <f t="shared" si="19"/>
        <v>27</v>
      </c>
      <c r="L190" s="103" t="str">
        <f t="shared" si="15"/>
        <v>OK</v>
      </c>
      <c r="M190" s="26" t="s">
        <v>2</v>
      </c>
    </row>
    <row r="191" spans="1:13" ht="13.5">
      <c r="A191" s="101" t="s">
        <v>1067</v>
      </c>
      <c r="B191" s="105" t="s">
        <v>167</v>
      </c>
      <c r="C191" s="105" t="s">
        <v>1010</v>
      </c>
      <c r="D191" s="26" t="s">
        <v>979</v>
      </c>
      <c r="F191" s="103" t="str">
        <f t="shared" si="16"/>
        <v>ぐ４２</v>
      </c>
      <c r="G191" s="159" t="str">
        <f t="shared" si="17"/>
        <v>山本順子</v>
      </c>
      <c r="H191" s="111" t="str">
        <f t="shared" si="18"/>
        <v>東近江グリフィンズ</v>
      </c>
      <c r="I191" s="98" t="s">
        <v>264</v>
      </c>
      <c r="J191" s="112">
        <v>1976</v>
      </c>
      <c r="K191" s="110">
        <f t="shared" si="19"/>
        <v>43</v>
      </c>
      <c r="L191" s="103" t="str">
        <f t="shared" si="15"/>
        <v>OK</v>
      </c>
      <c r="M191" s="26" t="s">
        <v>268</v>
      </c>
    </row>
    <row r="192" spans="1:13" ht="13.5">
      <c r="A192" s="101" t="s">
        <v>1316</v>
      </c>
      <c r="B192" s="105" t="s">
        <v>471</v>
      </c>
      <c r="C192" s="105" t="s">
        <v>1317</v>
      </c>
      <c r="D192" s="26" t="s">
        <v>957</v>
      </c>
      <c r="E192" s="26"/>
      <c r="F192" s="103" t="str">
        <f t="shared" si="16"/>
        <v>ぐ４３</v>
      </c>
      <c r="G192" s="101" t="str">
        <f t="shared" si="17"/>
        <v>森寿人</v>
      </c>
      <c r="H192" s="26" t="s">
        <v>958</v>
      </c>
      <c r="I192" s="26" t="s">
        <v>1</v>
      </c>
      <c r="J192" s="112">
        <v>1978</v>
      </c>
      <c r="K192" s="110">
        <f t="shared" si="19"/>
        <v>41</v>
      </c>
      <c r="L192" s="103" t="str">
        <f t="shared" si="15"/>
        <v>OK</v>
      </c>
      <c r="M192" s="26" t="s">
        <v>976</v>
      </c>
    </row>
    <row r="193" spans="1:13" ht="13.5">
      <c r="A193" s="101" t="s">
        <v>1318</v>
      </c>
      <c r="B193" s="115" t="s">
        <v>1319</v>
      </c>
      <c r="C193" s="115" t="s">
        <v>1320</v>
      </c>
      <c r="D193" s="26" t="s">
        <v>957</v>
      </c>
      <c r="E193" s="26"/>
      <c r="F193" s="103" t="str">
        <f t="shared" si="16"/>
        <v>ぐ４４</v>
      </c>
      <c r="G193" s="101" t="str">
        <f t="shared" si="17"/>
        <v>山口千恵</v>
      </c>
      <c r="H193" s="26" t="s">
        <v>958</v>
      </c>
      <c r="I193" s="98" t="s">
        <v>264</v>
      </c>
      <c r="J193" s="112">
        <v>1979</v>
      </c>
      <c r="K193" s="110">
        <f t="shared" si="19"/>
        <v>40</v>
      </c>
      <c r="L193" s="103" t="str">
        <f t="shared" si="15"/>
        <v>OK</v>
      </c>
      <c r="M193" s="26" t="s">
        <v>265</v>
      </c>
    </row>
    <row r="194" spans="1:13" ht="13.5">
      <c r="A194" s="247">
        <v>43696</v>
      </c>
      <c r="B194" s="113"/>
      <c r="C194" s="113"/>
      <c r="D194" s="163"/>
      <c r="F194" s="153"/>
      <c r="H194" s="164"/>
      <c r="I194" s="165"/>
      <c r="K194" s="110"/>
      <c r="L194" s="103">
        <f t="shared" si="15"/>
      </c>
      <c r="M194" s="90"/>
    </row>
    <row r="195" spans="2:13" ht="13.5">
      <c r="B195" s="113"/>
      <c r="C195" s="113"/>
      <c r="D195" s="163"/>
      <c r="F195" s="153"/>
      <c r="H195" s="164"/>
      <c r="I195" s="165"/>
      <c r="K195" s="110"/>
      <c r="L195" s="103">
        <f t="shared" si="15"/>
      </c>
      <c r="M195" s="90"/>
    </row>
    <row r="196" spans="2:13" ht="13.5">
      <c r="B196" s="113"/>
      <c r="C196" s="113"/>
      <c r="D196" s="163"/>
      <c r="F196" s="153"/>
      <c r="H196" s="164"/>
      <c r="I196" s="165"/>
      <c r="K196" s="110"/>
      <c r="L196" s="103">
        <f t="shared" si="15"/>
      </c>
      <c r="M196" s="90"/>
    </row>
    <row r="197" spans="2:13" ht="13.5">
      <c r="B197" s="113"/>
      <c r="C197" s="113"/>
      <c r="D197" s="163"/>
      <c r="F197" s="153"/>
      <c r="H197" s="164"/>
      <c r="I197" s="165"/>
      <c r="K197" s="110"/>
      <c r="L197" s="103">
        <f t="shared" si="15"/>
      </c>
      <c r="M197" s="90"/>
    </row>
    <row r="198" spans="2:12" ht="13.5">
      <c r="B198" s="105"/>
      <c r="C198" s="105"/>
      <c r="D198" s="105"/>
      <c r="F198" s="103"/>
      <c r="K198" s="110"/>
      <c r="L198" s="103">
        <f t="shared" si="15"/>
      </c>
    </row>
    <row r="199" spans="2:12" ht="13.5">
      <c r="B199" s="105"/>
      <c r="C199" s="105"/>
      <c r="D199" s="105"/>
      <c r="F199" s="103"/>
      <c r="K199" s="110"/>
      <c r="L199" s="103"/>
    </row>
    <row r="200" spans="2:12" ht="13.5">
      <c r="B200" s="470" t="s">
        <v>410</v>
      </c>
      <c r="C200" s="470"/>
      <c r="D200" s="473" t="s">
        <v>411</v>
      </c>
      <c r="E200" s="473"/>
      <c r="F200" s="473"/>
      <c r="G200" s="473"/>
      <c r="H200" s="474" t="s">
        <v>412</v>
      </c>
      <c r="I200" s="474"/>
      <c r="L200" s="103"/>
    </row>
    <row r="201" spans="2:12" ht="13.5">
      <c r="B201" s="470"/>
      <c r="C201" s="470"/>
      <c r="D201" s="473"/>
      <c r="E201" s="473"/>
      <c r="F201" s="473"/>
      <c r="G201" s="473"/>
      <c r="H201" s="474"/>
      <c r="I201" s="474"/>
      <c r="L201" s="103"/>
    </row>
    <row r="202" spans="4:12" ht="13.5">
      <c r="D202" s="105"/>
      <c r="F202" s="103"/>
      <c r="G202" s="101" t="s">
        <v>260</v>
      </c>
      <c r="H202" s="477" t="s">
        <v>261</v>
      </c>
      <c r="I202" s="477"/>
      <c r="J202" s="477"/>
      <c r="K202" s="103"/>
      <c r="L202" s="103"/>
    </row>
    <row r="203" spans="2:12" ht="13.5" customHeight="1">
      <c r="B203" s="477" t="s">
        <v>101</v>
      </c>
      <c r="C203" s="477"/>
      <c r="D203" s="149" t="s">
        <v>21</v>
      </c>
      <c r="F203" s="103"/>
      <c r="G203" s="104">
        <f>COUNTIF($M$205:$M$240,"東近江市")</f>
        <v>18</v>
      </c>
      <c r="H203" s="478">
        <f>(G203/RIGHT(A235,2))</f>
        <v>0.5806451612903226</v>
      </c>
      <c r="I203" s="478"/>
      <c r="J203" s="478"/>
      <c r="K203" s="103"/>
      <c r="L203" s="103"/>
    </row>
    <row r="204" spans="2:12" ht="13.5" customHeight="1">
      <c r="B204" s="101" t="s">
        <v>100</v>
      </c>
      <c r="C204" s="108"/>
      <c r="D204" s="90" t="s">
        <v>20</v>
      </c>
      <c r="E204" s="90"/>
      <c r="F204" s="90"/>
      <c r="G204" s="104"/>
      <c r="I204" s="107"/>
      <c r="J204" s="107"/>
      <c r="K204" s="103"/>
      <c r="L204" s="103"/>
    </row>
    <row r="205" spans="1:13" ht="13.5">
      <c r="A205" s="105" t="s">
        <v>413</v>
      </c>
      <c r="B205" s="159" t="s">
        <v>414</v>
      </c>
      <c r="C205" s="101" t="s">
        <v>415</v>
      </c>
      <c r="D205" s="105" t="s">
        <v>100</v>
      </c>
      <c r="F205" s="101" t="str">
        <f>A205</f>
        <v>け０１</v>
      </c>
      <c r="G205" s="101" t="str">
        <f aca="true" t="shared" si="20" ref="G205:G242">B205&amp;C205</f>
        <v>稲岡和紀</v>
      </c>
      <c r="H205" s="111" t="s">
        <v>101</v>
      </c>
      <c r="I205" s="111" t="s">
        <v>47</v>
      </c>
      <c r="J205" s="109">
        <v>1978</v>
      </c>
      <c r="K205" s="109">
        <f aca="true" t="shared" si="21" ref="K205:K242">IF(J205="","",(2019-J205))</f>
        <v>41</v>
      </c>
      <c r="L205" s="103" t="str">
        <f aca="true" t="shared" si="22" ref="L205:L241">IF(G205="","",IF(COUNTIF($G$6:$G$509,G205)&gt;1,"2重登録","OK"))</f>
        <v>OK</v>
      </c>
      <c r="M205" s="113" t="s">
        <v>18</v>
      </c>
    </row>
    <row r="206" spans="1:13" ht="13.5">
      <c r="A206" s="105" t="s">
        <v>1068</v>
      </c>
      <c r="B206" s="159" t="s">
        <v>99</v>
      </c>
      <c r="C206" s="105" t="s">
        <v>423</v>
      </c>
      <c r="D206" s="105" t="s">
        <v>100</v>
      </c>
      <c r="F206" s="101" t="str">
        <f aca="true" t="shared" si="23" ref="F206:F239">A206</f>
        <v>け０２</v>
      </c>
      <c r="G206" s="105" t="str">
        <f t="shared" si="20"/>
        <v>川上政治</v>
      </c>
      <c r="H206" s="111" t="s">
        <v>101</v>
      </c>
      <c r="I206" s="111" t="s">
        <v>47</v>
      </c>
      <c r="J206" s="112">
        <v>1970</v>
      </c>
      <c r="K206" s="109">
        <f t="shared" si="21"/>
        <v>49</v>
      </c>
      <c r="L206" s="103" t="str">
        <f t="shared" si="22"/>
        <v>OK</v>
      </c>
      <c r="M206" s="113" t="s">
        <v>18</v>
      </c>
    </row>
    <row r="207" spans="1:13" ht="13.5">
      <c r="A207" s="105" t="s">
        <v>416</v>
      </c>
      <c r="B207" s="159" t="s">
        <v>425</v>
      </c>
      <c r="C207" s="101" t="s">
        <v>426</v>
      </c>
      <c r="D207" s="101" t="s">
        <v>100</v>
      </c>
      <c r="E207" s="101" t="s">
        <v>15</v>
      </c>
      <c r="F207" s="101" t="str">
        <f t="shared" si="23"/>
        <v>け０３</v>
      </c>
      <c r="G207" s="101" t="str">
        <f t="shared" si="20"/>
        <v>上村悠大</v>
      </c>
      <c r="H207" s="111" t="s">
        <v>101</v>
      </c>
      <c r="I207" s="111" t="s">
        <v>47</v>
      </c>
      <c r="J207" s="109">
        <v>2001</v>
      </c>
      <c r="K207" s="109">
        <f t="shared" si="21"/>
        <v>18</v>
      </c>
      <c r="L207" s="103" t="str">
        <f t="shared" si="22"/>
        <v>OK</v>
      </c>
      <c r="M207" s="101" t="s">
        <v>275</v>
      </c>
    </row>
    <row r="208" spans="1:13" ht="13.5">
      <c r="A208" s="105" t="s">
        <v>417</v>
      </c>
      <c r="B208" s="159" t="s">
        <v>425</v>
      </c>
      <c r="C208" s="101" t="s">
        <v>428</v>
      </c>
      <c r="D208" s="105" t="s">
        <v>100</v>
      </c>
      <c r="F208" s="101" t="str">
        <f t="shared" si="23"/>
        <v>け０４</v>
      </c>
      <c r="G208" s="101" t="str">
        <f t="shared" si="20"/>
        <v>上村　武</v>
      </c>
      <c r="H208" s="111" t="s">
        <v>101</v>
      </c>
      <c r="I208" s="111" t="s">
        <v>47</v>
      </c>
      <c r="J208" s="109">
        <v>1978</v>
      </c>
      <c r="K208" s="109">
        <f t="shared" si="21"/>
        <v>41</v>
      </c>
      <c r="L208" s="103" t="str">
        <f t="shared" si="22"/>
        <v>OK</v>
      </c>
      <c r="M208" s="101" t="s">
        <v>275</v>
      </c>
    </row>
    <row r="209" spans="1:13" ht="13.5">
      <c r="A209" s="105" t="s">
        <v>419</v>
      </c>
      <c r="B209" s="166" t="s">
        <v>99</v>
      </c>
      <c r="C209" s="141" t="s">
        <v>430</v>
      </c>
      <c r="D209" s="101" t="s">
        <v>100</v>
      </c>
      <c r="E209" s="101" t="s">
        <v>15</v>
      </c>
      <c r="F209" s="101" t="str">
        <f t="shared" si="23"/>
        <v>け０５</v>
      </c>
      <c r="G209" s="101" t="str">
        <f t="shared" si="20"/>
        <v>川上悠作</v>
      </c>
      <c r="H209" s="111" t="s">
        <v>101</v>
      </c>
      <c r="I209" s="111" t="s">
        <v>47</v>
      </c>
      <c r="J209" s="112">
        <v>2000</v>
      </c>
      <c r="K209" s="109">
        <f t="shared" si="21"/>
        <v>19</v>
      </c>
      <c r="L209" s="103" t="str">
        <f t="shared" si="22"/>
        <v>OK</v>
      </c>
      <c r="M209" s="113" t="s">
        <v>18</v>
      </c>
    </row>
    <row r="210" spans="1:13" ht="13.5">
      <c r="A210" s="105" t="s">
        <v>420</v>
      </c>
      <c r="B210" s="159" t="s">
        <v>102</v>
      </c>
      <c r="C210" s="105" t="s">
        <v>103</v>
      </c>
      <c r="D210" s="101" t="s">
        <v>100</v>
      </c>
      <c r="F210" s="101" t="str">
        <f t="shared" si="23"/>
        <v>け０６</v>
      </c>
      <c r="G210" s="101" t="str">
        <f t="shared" si="20"/>
        <v>川並和之</v>
      </c>
      <c r="H210" s="111" t="s">
        <v>101</v>
      </c>
      <c r="I210" s="111" t="s">
        <v>47</v>
      </c>
      <c r="J210" s="112">
        <v>1959</v>
      </c>
      <c r="K210" s="167">
        <f t="shared" si="21"/>
        <v>60</v>
      </c>
      <c r="L210" s="103" t="str">
        <f t="shared" si="22"/>
        <v>OK</v>
      </c>
      <c r="M210" s="113" t="s">
        <v>18</v>
      </c>
    </row>
    <row r="211" spans="1:13" ht="13.5">
      <c r="A211" s="105" t="s">
        <v>421</v>
      </c>
      <c r="B211" s="159" t="s">
        <v>104</v>
      </c>
      <c r="C211" s="105" t="s">
        <v>74</v>
      </c>
      <c r="D211" s="101" t="s">
        <v>100</v>
      </c>
      <c r="F211" s="101" t="str">
        <f t="shared" si="23"/>
        <v>け０７</v>
      </c>
      <c r="G211" s="101" t="str">
        <f t="shared" si="20"/>
        <v>木村善和</v>
      </c>
      <c r="H211" s="111" t="s">
        <v>101</v>
      </c>
      <c r="I211" s="111" t="s">
        <v>47</v>
      </c>
      <c r="J211" s="112">
        <v>1962</v>
      </c>
      <c r="K211" s="167">
        <f t="shared" si="21"/>
        <v>57</v>
      </c>
      <c r="L211" s="103" t="str">
        <f t="shared" si="22"/>
        <v>OK</v>
      </c>
      <c r="M211" s="101" t="s">
        <v>435</v>
      </c>
    </row>
    <row r="212" spans="1:13" ht="13.5">
      <c r="A212" s="105" t="s">
        <v>422</v>
      </c>
      <c r="B212" s="159" t="s">
        <v>59</v>
      </c>
      <c r="C212" s="105" t="s">
        <v>105</v>
      </c>
      <c r="D212" s="101" t="s">
        <v>100</v>
      </c>
      <c r="F212" s="101" t="str">
        <f t="shared" si="23"/>
        <v>け０８</v>
      </c>
      <c r="G212" s="101" t="str">
        <f t="shared" si="20"/>
        <v>竹村　治</v>
      </c>
      <c r="H212" s="111" t="s">
        <v>101</v>
      </c>
      <c r="I212" s="111" t="s">
        <v>47</v>
      </c>
      <c r="J212" s="112">
        <v>1961</v>
      </c>
      <c r="K212" s="109">
        <f t="shared" si="21"/>
        <v>58</v>
      </c>
      <c r="L212" s="103" t="str">
        <f t="shared" si="22"/>
        <v>OK</v>
      </c>
      <c r="M212" s="101" t="s">
        <v>437</v>
      </c>
    </row>
    <row r="213" spans="1:13" ht="13.5">
      <c r="A213" s="105" t="s">
        <v>424</v>
      </c>
      <c r="B213" s="159" t="s">
        <v>51</v>
      </c>
      <c r="C213" s="101" t="s">
        <v>439</v>
      </c>
      <c r="D213" s="105" t="s">
        <v>100</v>
      </c>
      <c r="F213" s="101" t="str">
        <f t="shared" si="23"/>
        <v>け０９</v>
      </c>
      <c r="G213" s="105" t="str">
        <f t="shared" si="20"/>
        <v>田中　淳</v>
      </c>
      <c r="H213" s="111" t="s">
        <v>101</v>
      </c>
      <c r="I213" s="111" t="s">
        <v>47</v>
      </c>
      <c r="J213" s="109">
        <v>1989</v>
      </c>
      <c r="K213" s="109">
        <f t="shared" si="21"/>
        <v>30</v>
      </c>
      <c r="L213" s="103" t="str">
        <f t="shared" si="22"/>
        <v>OK</v>
      </c>
      <c r="M213" s="113" t="s">
        <v>18</v>
      </c>
    </row>
    <row r="214" spans="1:13" ht="13.5">
      <c r="A214" s="105" t="s">
        <v>427</v>
      </c>
      <c r="B214" s="159" t="s">
        <v>52</v>
      </c>
      <c r="C214" s="105" t="s">
        <v>106</v>
      </c>
      <c r="D214" s="101" t="s">
        <v>100</v>
      </c>
      <c r="F214" s="101" t="str">
        <f t="shared" si="23"/>
        <v>け１０</v>
      </c>
      <c r="G214" s="101" t="str">
        <f t="shared" si="20"/>
        <v>坪田真嘉</v>
      </c>
      <c r="H214" s="111" t="s">
        <v>101</v>
      </c>
      <c r="I214" s="111" t="s">
        <v>47</v>
      </c>
      <c r="J214" s="112">
        <v>1976</v>
      </c>
      <c r="K214" s="167">
        <f t="shared" si="21"/>
        <v>43</v>
      </c>
      <c r="L214" s="103" t="str">
        <f t="shared" si="22"/>
        <v>OK</v>
      </c>
      <c r="M214" s="113" t="s">
        <v>18</v>
      </c>
    </row>
    <row r="215" spans="1:13" ht="13.5">
      <c r="A215" s="105" t="s">
        <v>429</v>
      </c>
      <c r="B215" s="159" t="s">
        <v>107</v>
      </c>
      <c r="C215" s="105" t="s">
        <v>108</v>
      </c>
      <c r="D215" s="101" t="s">
        <v>100</v>
      </c>
      <c r="F215" s="101" t="str">
        <f t="shared" si="23"/>
        <v>け１１</v>
      </c>
      <c r="G215" s="101" t="str">
        <f t="shared" si="20"/>
        <v>永里裕次</v>
      </c>
      <c r="H215" s="111" t="s">
        <v>101</v>
      </c>
      <c r="I215" s="111" t="s">
        <v>47</v>
      </c>
      <c r="J215" s="112">
        <v>1979</v>
      </c>
      <c r="K215" s="167">
        <f t="shared" si="21"/>
        <v>40</v>
      </c>
      <c r="L215" s="103" t="str">
        <f t="shared" si="22"/>
        <v>OK</v>
      </c>
      <c r="M215" s="101" t="s">
        <v>442</v>
      </c>
    </row>
    <row r="216" spans="1:13" ht="13.5">
      <c r="A216" s="105" t="s">
        <v>431</v>
      </c>
      <c r="B216" s="159" t="s">
        <v>70</v>
      </c>
      <c r="C216" s="101" t="s">
        <v>448</v>
      </c>
      <c r="D216" s="105" t="s">
        <v>100</v>
      </c>
      <c r="F216" s="101" t="str">
        <f t="shared" si="23"/>
        <v>け１２</v>
      </c>
      <c r="G216" s="101" t="str">
        <f t="shared" si="20"/>
        <v>西田和教</v>
      </c>
      <c r="H216" s="111" t="s">
        <v>101</v>
      </c>
      <c r="I216" s="111" t="s">
        <v>47</v>
      </c>
      <c r="J216" s="109">
        <v>1961</v>
      </c>
      <c r="K216" s="109">
        <f t="shared" si="21"/>
        <v>58</v>
      </c>
      <c r="L216" s="103" t="str">
        <f t="shared" si="22"/>
        <v>OK</v>
      </c>
      <c r="M216" s="101" t="s">
        <v>275</v>
      </c>
    </row>
    <row r="217" spans="1:13" ht="13.5">
      <c r="A217" s="105" t="s">
        <v>432</v>
      </c>
      <c r="B217" s="159" t="s">
        <v>109</v>
      </c>
      <c r="C217" s="105" t="s">
        <v>110</v>
      </c>
      <c r="D217" s="101" t="s">
        <v>100</v>
      </c>
      <c r="F217" s="101" t="str">
        <f t="shared" si="23"/>
        <v>け１３</v>
      </c>
      <c r="G217" s="101" t="str">
        <f t="shared" si="20"/>
        <v>宮嶋利行</v>
      </c>
      <c r="H217" s="111" t="s">
        <v>101</v>
      </c>
      <c r="I217" s="111" t="s">
        <v>47</v>
      </c>
      <c r="J217" s="112">
        <v>1961</v>
      </c>
      <c r="K217" s="109">
        <f t="shared" si="21"/>
        <v>58</v>
      </c>
      <c r="L217" s="103" t="str">
        <f t="shared" si="22"/>
        <v>OK</v>
      </c>
      <c r="M217" s="101" t="s">
        <v>16</v>
      </c>
    </row>
    <row r="218" spans="1:13" ht="13.5">
      <c r="A218" s="105" t="s">
        <v>433</v>
      </c>
      <c r="B218" s="159" t="s">
        <v>111</v>
      </c>
      <c r="C218" s="105" t="s">
        <v>112</v>
      </c>
      <c r="D218" s="101" t="s">
        <v>100</v>
      </c>
      <c r="F218" s="101" t="str">
        <f t="shared" si="23"/>
        <v>け１４</v>
      </c>
      <c r="G218" s="101" t="str">
        <f t="shared" si="20"/>
        <v>山口直彦</v>
      </c>
      <c r="H218" s="111" t="s">
        <v>101</v>
      </c>
      <c r="I218" s="111" t="s">
        <v>47</v>
      </c>
      <c r="J218" s="112">
        <v>1986</v>
      </c>
      <c r="K218" s="167">
        <f t="shared" si="21"/>
        <v>33</v>
      </c>
      <c r="L218" s="103" t="str">
        <f t="shared" si="22"/>
        <v>OK</v>
      </c>
      <c r="M218" s="113" t="s">
        <v>18</v>
      </c>
    </row>
    <row r="219" spans="1:13" ht="13.5">
      <c r="A219" s="105" t="s">
        <v>434</v>
      </c>
      <c r="B219" s="159" t="s">
        <v>111</v>
      </c>
      <c r="C219" s="105" t="s">
        <v>113</v>
      </c>
      <c r="D219" s="101" t="s">
        <v>100</v>
      </c>
      <c r="F219" s="101" t="str">
        <f t="shared" si="23"/>
        <v>け１５</v>
      </c>
      <c r="G219" s="101" t="str">
        <f t="shared" si="20"/>
        <v>山口真彦</v>
      </c>
      <c r="H219" s="111" t="s">
        <v>101</v>
      </c>
      <c r="I219" s="111" t="s">
        <v>47</v>
      </c>
      <c r="J219" s="112">
        <v>1988</v>
      </c>
      <c r="K219" s="109">
        <f t="shared" si="21"/>
        <v>31</v>
      </c>
      <c r="L219" s="103" t="str">
        <f t="shared" si="22"/>
        <v>OK</v>
      </c>
      <c r="M219" s="113" t="s">
        <v>18</v>
      </c>
    </row>
    <row r="220" spans="1:13" ht="13.5">
      <c r="A220" s="105" t="s">
        <v>436</v>
      </c>
      <c r="B220" s="159" t="s">
        <v>111</v>
      </c>
      <c r="C220" s="101" t="s">
        <v>395</v>
      </c>
      <c r="D220" s="105" t="s">
        <v>100</v>
      </c>
      <c r="E220" s="101" t="s">
        <v>454</v>
      </c>
      <c r="F220" s="101" t="str">
        <f t="shared" si="23"/>
        <v>け１６</v>
      </c>
      <c r="G220" s="101" t="str">
        <f t="shared" si="20"/>
        <v>山口達也</v>
      </c>
      <c r="H220" s="111" t="s">
        <v>101</v>
      </c>
      <c r="I220" s="111" t="s">
        <v>47</v>
      </c>
      <c r="J220" s="109">
        <v>1999</v>
      </c>
      <c r="K220" s="109">
        <f t="shared" si="21"/>
        <v>20</v>
      </c>
      <c r="L220" s="103" t="str">
        <f t="shared" si="22"/>
        <v>OK</v>
      </c>
      <c r="M220" s="113" t="s">
        <v>18</v>
      </c>
    </row>
    <row r="221" spans="1:13" ht="13.5">
      <c r="A221" s="105" t="s">
        <v>438</v>
      </c>
      <c r="B221" s="115" t="s">
        <v>115</v>
      </c>
      <c r="C221" s="113" t="s">
        <v>116</v>
      </c>
      <c r="D221" s="101" t="s">
        <v>100</v>
      </c>
      <c r="F221" s="101" t="str">
        <f t="shared" si="23"/>
        <v>け１７</v>
      </c>
      <c r="G221" s="105" t="str">
        <f t="shared" si="20"/>
        <v>石原はる美</v>
      </c>
      <c r="H221" s="111" t="s">
        <v>101</v>
      </c>
      <c r="I221" s="114" t="s">
        <v>54</v>
      </c>
      <c r="J221" s="112">
        <v>1964</v>
      </c>
      <c r="K221" s="167">
        <f t="shared" si="21"/>
        <v>55</v>
      </c>
      <c r="L221" s="103" t="str">
        <f t="shared" si="22"/>
        <v>OK</v>
      </c>
      <c r="M221" s="113" t="s">
        <v>18</v>
      </c>
    </row>
    <row r="222" spans="1:13" ht="13.5">
      <c r="A222" s="105" t="s">
        <v>440</v>
      </c>
      <c r="B222" s="115" t="s">
        <v>458</v>
      </c>
      <c r="C222" s="113" t="s">
        <v>459</v>
      </c>
      <c r="D222" s="105" t="s">
        <v>100</v>
      </c>
      <c r="F222" s="101" t="str">
        <f t="shared" si="23"/>
        <v>け１８</v>
      </c>
      <c r="G222" s="101" t="str">
        <f t="shared" si="20"/>
        <v>池尻陽香</v>
      </c>
      <c r="H222" s="111" t="s">
        <v>101</v>
      </c>
      <c r="I222" s="168" t="s">
        <v>54</v>
      </c>
      <c r="J222" s="109">
        <v>1994</v>
      </c>
      <c r="K222" s="167">
        <f t="shared" si="21"/>
        <v>25</v>
      </c>
      <c r="L222" s="103" t="str">
        <f t="shared" si="22"/>
        <v>OK</v>
      </c>
      <c r="M222" s="101" t="s">
        <v>284</v>
      </c>
    </row>
    <row r="223" spans="1:13" ht="13.5">
      <c r="A223" s="105" t="s">
        <v>441</v>
      </c>
      <c r="B223" s="115" t="s">
        <v>458</v>
      </c>
      <c r="C223" s="113" t="s">
        <v>461</v>
      </c>
      <c r="D223" s="105" t="s">
        <v>100</v>
      </c>
      <c r="F223" s="101" t="str">
        <f t="shared" si="23"/>
        <v>け１９</v>
      </c>
      <c r="G223" s="101" t="str">
        <f t="shared" si="20"/>
        <v>池尻姫欧</v>
      </c>
      <c r="H223" s="111" t="s">
        <v>101</v>
      </c>
      <c r="I223" s="168" t="s">
        <v>54</v>
      </c>
      <c r="J223" s="109">
        <v>1990</v>
      </c>
      <c r="K223" s="167">
        <f t="shared" si="21"/>
        <v>29</v>
      </c>
      <c r="L223" s="103" t="str">
        <f t="shared" si="22"/>
        <v>OK</v>
      </c>
      <c r="M223" s="101" t="s">
        <v>284</v>
      </c>
    </row>
    <row r="224" spans="1:13" ht="13.5">
      <c r="A224" s="105" t="s">
        <v>443</v>
      </c>
      <c r="B224" s="115" t="s">
        <v>117</v>
      </c>
      <c r="C224" s="113" t="s">
        <v>118</v>
      </c>
      <c r="D224" s="101" t="s">
        <v>100</v>
      </c>
      <c r="F224" s="101" t="str">
        <f t="shared" si="23"/>
        <v>け２０</v>
      </c>
      <c r="G224" s="105" t="str">
        <f t="shared" si="20"/>
        <v>梶木和子</v>
      </c>
      <c r="H224" s="111" t="s">
        <v>101</v>
      </c>
      <c r="I224" s="114" t="s">
        <v>54</v>
      </c>
      <c r="J224" s="112">
        <v>1960</v>
      </c>
      <c r="K224" s="167">
        <f t="shared" si="21"/>
        <v>59</v>
      </c>
      <c r="L224" s="103" t="str">
        <f t="shared" si="22"/>
        <v>OK</v>
      </c>
      <c r="M224" s="101" t="s">
        <v>275</v>
      </c>
    </row>
    <row r="225" spans="1:13" ht="13.5">
      <c r="A225" s="105" t="s">
        <v>444</v>
      </c>
      <c r="B225" s="169" t="s">
        <v>99</v>
      </c>
      <c r="C225" s="170" t="s">
        <v>150</v>
      </c>
      <c r="D225" s="105" t="s">
        <v>100</v>
      </c>
      <c r="E225" s="171"/>
      <c r="F225" s="101" t="str">
        <f t="shared" si="23"/>
        <v>け２１</v>
      </c>
      <c r="G225" s="105" t="str">
        <f t="shared" si="20"/>
        <v>川上美弥子</v>
      </c>
      <c r="H225" s="111" t="s">
        <v>101</v>
      </c>
      <c r="I225" s="168" t="s">
        <v>54</v>
      </c>
      <c r="J225" s="171">
        <v>1971</v>
      </c>
      <c r="K225" s="167">
        <f t="shared" si="21"/>
        <v>48</v>
      </c>
      <c r="L225" s="103" t="str">
        <f t="shared" si="22"/>
        <v>OK</v>
      </c>
      <c r="M225" s="168" t="s">
        <v>18</v>
      </c>
    </row>
    <row r="226" spans="1:13" ht="13.5">
      <c r="A226" s="105" t="s">
        <v>445</v>
      </c>
      <c r="B226" s="115" t="s">
        <v>51</v>
      </c>
      <c r="C226" s="113" t="s">
        <v>119</v>
      </c>
      <c r="D226" s="101" t="s">
        <v>100</v>
      </c>
      <c r="F226" s="101" t="str">
        <f t="shared" si="23"/>
        <v>け２２</v>
      </c>
      <c r="G226" s="105" t="str">
        <f t="shared" si="20"/>
        <v>田中和枝</v>
      </c>
      <c r="H226" s="111" t="s">
        <v>101</v>
      </c>
      <c r="I226" s="114" t="s">
        <v>54</v>
      </c>
      <c r="J226" s="112">
        <v>1965</v>
      </c>
      <c r="K226" s="167">
        <f t="shared" si="21"/>
        <v>54</v>
      </c>
      <c r="L226" s="103" t="str">
        <f t="shared" si="22"/>
        <v>OK</v>
      </c>
      <c r="M226" s="113" t="s">
        <v>18</v>
      </c>
    </row>
    <row r="227" spans="1:13" ht="13.5">
      <c r="A227" s="105" t="s">
        <v>446</v>
      </c>
      <c r="B227" s="115" t="s">
        <v>120</v>
      </c>
      <c r="C227" s="113" t="s">
        <v>97</v>
      </c>
      <c r="D227" s="101" t="s">
        <v>100</v>
      </c>
      <c r="F227" s="101" t="str">
        <f t="shared" si="23"/>
        <v>け２３</v>
      </c>
      <c r="G227" s="105" t="str">
        <f t="shared" si="20"/>
        <v>永松貴子</v>
      </c>
      <c r="H227" s="111" t="s">
        <v>101</v>
      </c>
      <c r="I227" s="114" t="s">
        <v>54</v>
      </c>
      <c r="J227" s="112">
        <v>1962</v>
      </c>
      <c r="K227" s="167">
        <f t="shared" si="21"/>
        <v>57</v>
      </c>
      <c r="L227" s="103" t="str">
        <f t="shared" si="22"/>
        <v>OK</v>
      </c>
      <c r="M227" s="101" t="s">
        <v>275</v>
      </c>
    </row>
    <row r="228" spans="1:13" ht="13.5">
      <c r="A228" s="105" t="s">
        <v>447</v>
      </c>
      <c r="B228" s="115" t="s">
        <v>121</v>
      </c>
      <c r="C228" s="113" t="s">
        <v>122</v>
      </c>
      <c r="D228" s="101" t="s">
        <v>100</v>
      </c>
      <c r="F228" s="101" t="str">
        <f t="shared" si="23"/>
        <v>け２４</v>
      </c>
      <c r="G228" s="105" t="str">
        <f t="shared" si="20"/>
        <v>福永裕美</v>
      </c>
      <c r="H228" s="111" t="s">
        <v>101</v>
      </c>
      <c r="I228" s="114" t="s">
        <v>54</v>
      </c>
      <c r="J228" s="112">
        <v>1963</v>
      </c>
      <c r="K228" s="109">
        <f t="shared" si="21"/>
        <v>56</v>
      </c>
      <c r="L228" s="103" t="str">
        <f t="shared" si="22"/>
        <v>OK</v>
      </c>
      <c r="M228" s="113" t="s">
        <v>18</v>
      </c>
    </row>
    <row r="229" spans="1:13" ht="13.5">
      <c r="A229" s="105" t="s">
        <v>449</v>
      </c>
      <c r="B229" s="115" t="s">
        <v>111</v>
      </c>
      <c r="C229" s="113" t="s">
        <v>469</v>
      </c>
      <c r="D229" s="101" t="s">
        <v>100</v>
      </c>
      <c r="F229" s="101" t="str">
        <f t="shared" si="23"/>
        <v>け２５</v>
      </c>
      <c r="G229" s="105" t="str">
        <f t="shared" si="20"/>
        <v>山口美由希</v>
      </c>
      <c r="H229" s="111" t="s">
        <v>101</v>
      </c>
      <c r="I229" s="114" t="s">
        <v>54</v>
      </c>
      <c r="J229" s="109">
        <v>1989</v>
      </c>
      <c r="K229" s="167">
        <f t="shared" si="21"/>
        <v>30</v>
      </c>
      <c r="L229" s="103" t="str">
        <f t="shared" si="22"/>
        <v>OK</v>
      </c>
      <c r="M229" s="113" t="s">
        <v>18</v>
      </c>
    </row>
    <row r="230" spans="1:13" ht="13.5">
      <c r="A230" s="105" t="s">
        <v>450</v>
      </c>
      <c r="B230" s="159" t="s">
        <v>171</v>
      </c>
      <c r="C230" s="101" t="s">
        <v>470</v>
      </c>
      <c r="D230" s="101" t="s">
        <v>100</v>
      </c>
      <c r="F230" s="101" t="str">
        <f t="shared" si="23"/>
        <v>け２６</v>
      </c>
      <c r="G230" s="101" t="str">
        <f t="shared" si="20"/>
        <v>藤本雅之</v>
      </c>
      <c r="H230" s="111" t="s">
        <v>101</v>
      </c>
      <c r="I230" s="111" t="s">
        <v>47</v>
      </c>
      <c r="J230" s="112">
        <v>1961</v>
      </c>
      <c r="K230" s="109">
        <f t="shared" si="21"/>
        <v>58</v>
      </c>
      <c r="L230" s="103" t="str">
        <f t="shared" si="22"/>
        <v>OK</v>
      </c>
      <c r="M230" s="101" t="s">
        <v>275</v>
      </c>
    </row>
    <row r="231" spans="1:13" ht="13.5">
      <c r="A231" s="105" t="s">
        <v>451</v>
      </c>
      <c r="B231" s="159" t="s">
        <v>472</v>
      </c>
      <c r="C231" s="101" t="s">
        <v>473</v>
      </c>
      <c r="D231" s="101" t="s">
        <v>100</v>
      </c>
      <c r="F231" s="101" t="str">
        <f t="shared" si="23"/>
        <v>け２７</v>
      </c>
      <c r="G231" s="101" t="str">
        <f t="shared" si="20"/>
        <v>福永一典</v>
      </c>
      <c r="H231" s="111" t="s">
        <v>101</v>
      </c>
      <c r="I231" s="111" t="s">
        <v>47</v>
      </c>
      <c r="J231" s="109">
        <v>1967</v>
      </c>
      <c r="K231" s="109">
        <f t="shared" si="21"/>
        <v>52</v>
      </c>
      <c r="L231" s="103" t="str">
        <f t="shared" si="22"/>
        <v>OK</v>
      </c>
      <c r="M231" s="101" t="s">
        <v>16</v>
      </c>
    </row>
    <row r="232" spans="1:13" ht="13.5">
      <c r="A232" s="105" t="s">
        <v>452</v>
      </c>
      <c r="B232" s="159" t="s">
        <v>474</v>
      </c>
      <c r="C232" s="101" t="s">
        <v>475</v>
      </c>
      <c r="D232" s="101" t="s">
        <v>100</v>
      </c>
      <c r="F232" s="101" t="str">
        <f t="shared" si="23"/>
        <v>け２８</v>
      </c>
      <c r="G232" s="101" t="str">
        <f t="shared" si="20"/>
        <v>畑　彰</v>
      </c>
      <c r="H232" s="111" t="s">
        <v>101</v>
      </c>
      <c r="I232" s="111" t="s">
        <v>47</v>
      </c>
      <c r="J232" s="109">
        <v>1980</v>
      </c>
      <c r="K232" s="109">
        <f t="shared" si="21"/>
        <v>39</v>
      </c>
      <c r="L232" s="103" t="str">
        <f t="shared" si="22"/>
        <v>OK</v>
      </c>
      <c r="M232" s="113" t="s">
        <v>18</v>
      </c>
    </row>
    <row r="233" spans="1:13" ht="13.5">
      <c r="A233" s="105" t="s">
        <v>453</v>
      </c>
      <c r="B233" s="115" t="s">
        <v>1069</v>
      </c>
      <c r="C233" s="115" t="s">
        <v>1070</v>
      </c>
      <c r="D233" s="101" t="s">
        <v>100</v>
      </c>
      <c r="F233" s="101" t="str">
        <f t="shared" si="23"/>
        <v>け２９</v>
      </c>
      <c r="G233" s="101" t="str">
        <f t="shared" si="20"/>
        <v>竹内早苗</v>
      </c>
      <c r="H233" s="111" t="s">
        <v>101</v>
      </c>
      <c r="I233" s="114" t="s">
        <v>54</v>
      </c>
      <c r="J233" s="109">
        <v>1977</v>
      </c>
      <c r="K233" s="109">
        <f t="shared" si="21"/>
        <v>42</v>
      </c>
      <c r="L233" s="103" t="str">
        <f t="shared" si="22"/>
        <v>OK</v>
      </c>
      <c r="M233" s="101" t="s">
        <v>16</v>
      </c>
    </row>
    <row r="234" spans="1:13" ht="13.5">
      <c r="A234" s="105" t="s">
        <v>455</v>
      </c>
      <c r="B234" s="115" t="s">
        <v>1071</v>
      </c>
      <c r="C234" s="115" t="s">
        <v>1072</v>
      </c>
      <c r="D234" s="101" t="s">
        <v>100</v>
      </c>
      <c r="F234" s="101" t="str">
        <f t="shared" si="23"/>
        <v>け３０</v>
      </c>
      <c r="G234" s="101" t="str">
        <f t="shared" si="20"/>
        <v>梅田陽子</v>
      </c>
      <c r="H234" s="111" t="s">
        <v>101</v>
      </c>
      <c r="I234" s="114" t="s">
        <v>54</v>
      </c>
      <c r="J234" s="109">
        <v>1969</v>
      </c>
      <c r="K234" s="109">
        <f t="shared" si="21"/>
        <v>50</v>
      </c>
      <c r="L234" s="172" t="str">
        <f t="shared" si="22"/>
        <v>OK</v>
      </c>
      <c r="M234" s="101" t="s">
        <v>269</v>
      </c>
    </row>
    <row r="235" spans="1:13" ht="13.5">
      <c r="A235" s="105" t="s">
        <v>456</v>
      </c>
      <c r="B235" s="115" t="s">
        <v>1073</v>
      </c>
      <c r="C235" s="115" t="s">
        <v>1074</v>
      </c>
      <c r="D235" s="101" t="s">
        <v>100</v>
      </c>
      <c r="F235" s="101" t="str">
        <f t="shared" si="23"/>
        <v>け３１</v>
      </c>
      <c r="G235" s="101" t="str">
        <f t="shared" si="20"/>
        <v>山口小百合</v>
      </c>
      <c r="H235" s="111" t="s">
        <v>101</v>
      </c>
      <c r="I235" s="114" t="s">
        <v>54</v>
      </c>
      <c r="J235" s="109">
        <v>1969</v>
      </c>
      <c r="K235" s="109">
        <f t="shared" si="21"/>
        <v>50</v>
      </c>
      <c r="L235" s="101" t="str">
        <f t="shared" si="22"/>
        <v>OK</v>
      </c>
      <c r="M235" s="113" t="s">
        <v>18</v>
      </c>
    </row>
    <row r="236" spans="1:13" ht="13.5">
      <c r="A236" s="105" t="s">
        <v>457</v>
      </c>
      <c r="B236" s="115" t="s">
        <v>1075</v>
      </c>
      <c r="C236" s="115" t="s">
        <v>1076</v>
      </c>
      <c r="D236" s="101" t="s">
        <v>100</v>
      </c>
      <c r="F236" s="101" t="str">
        <f t="shared" si="23"/>
        <v>け３２</v>
      </c>
      <c r="G236" s="101" t="str">
        <f t="shared" si="20"/>
        <v>浅野木奈子</v>
      </c>
      <c r="H236" s="111" t="s">
        <v>101</v>
      </c>
      <c r="I236" s="114" t="s">
        <v>54</v>
      </c>
      <c r="J236" s="109">
        <v>1969</v>
      </c>
      <c r="K236" s="109">
        <f t="shared" si="21"/>
        <v>50</v>
      </c>
      <c r="L236" s="172" t="str">
        <f t="shared" si="22"/>
        <v>OK</v>
      </c>
      <c r="M236" s="101" t="s">
        <v>751</v>
      </c>
    </row>
    <row r="237" spans="1:13" ht="13.5">
      <c r="A237" s="105" t="s">
        <v>460</v>
      </c>
      <c r="B237" s="159" t="s">
        <v>1077</v>
      </c>
      <c r="C237" s="159" t="s">
        <v>1078</v>
      </c>
      <c r="D237" s="101" t="s">
        <v>100</v>
      </c>
      <c r="F237" s="101" t="str">
        <f t="shared" si="23"/>
        <v>け３３</v>
      </c>
      <c r="G237" s="101" t="str">
        <f t="shared" si="20"/>
        <v>小澤藤信</v>
      </c>
      <c r="H237" s="111" t="s">
        <v>101</v>
      </c>
      <c r="I237" s="111" t="s">
        <v>47</v>
      </c>
      <c r="J237" s="109">
        <v>1964</v>
      </c>
      <c r="K237" s="109">
        <f t="shared" si="21"/>
        <v>55</v>
      </c>
      <c r="L237" s="172" t="str">
        <f t="shared" si="22"/>
        <v>OK</v>
      </c>
      <c r="M237" s="101" t="s">
        <v>751</v>
      </c>
    </row>
    <row r="238" spans="1:13" ht="13.5">
      <c r="A238" s="105" t="s">
        <v>462</v>
      </c>
      <c r="B238" s="159" t="s">
        <v>1079</v>
      </c>
      <c r="C238" s="159" t="s">
        <v>1080</v>
      </c>
      <c r="D238" s="101" t="s">
        <v>100</v>
      </c>
      <c r="F238" s="101" t="str">
        <f t="shared" si="23"/>
        <v>け３４</v>
      </c>
      <c r="G238" s="101" t="str">
        <f t="shared" si="20"/>
        <v>嶋田功太郎</v>
      </c>
      <c r="H238" s="111" t="s">
        <v>101</v>
      </c>
      <c r="I238" s="111" t="s">
        <v>47</v>
      </c>
      <c r="J238" s="109">
        <v>1977</v>
      </c>
      <c r="K238" s="109">
        <f t="shared" si="21"/>
        <v>42</v>
      </c>
      <c r="L238" s="172" t="str">
        <f t="shared" si="22"/>
        <v>OK</v>
      </c>
      <c r="M238" s="101" t="s">
        <v>1081</v>
      </c>
    </row>
    <row r="239" spans="1:13" ht="13.5">
      <c r="A239" s="105" t="s">
        <v>463</v>
      </c>
      <c r="B239" s="159" t="s">
        <v>1082</v>
      </c>
      <c r="C239" s="159" t="s">
        <v>1083</v>
      </c>
      <c r="D239" s="101" t="s">
        <v>100</v>
      </c>
      <c r="F239" s="101" t="str">
        <f t="shared" si="23"/>
        <v>け３５</v>
      </c>
      <c r="G239" s="101" t="str">
        <f t="shared" si="20"/>
        <v>疋田之宏</v>
      </c>
      <c r="H239" s="111" t="s">
        <v>101</v>
      </c>
      <c r="I239" s="111" t="s">
        <v>47</v>
      </c>
      <c r="J239" s="109">
        <v>1960</v>
      </c>
      <c r="K239" s="109">
        <f t="shared" si="21"/>
        <v>59</v>
      </c>
      <c r="L239" s="172" t="str">
        <f t="shared" si="22"/>
        <v>OK</v>
      </c>
      <c r="M239" s="115" t="s">
        <v>1084</v>
      </c>
    </row>
    <row r="240" spans="1:13" ht="13.5">
      <c r="A240" s="105" t="s">
        <v>464</v>
      </c>
      <c r="B240" s="101" t="s">
        <v>1085</v>
      </c>
      <c r="C240" s="101" t="s">
        <v>1086</v>
      </c>
      <c r="D240" s="101" t="s">
        <v>100</v>
      </c>
      <c r="E240" s="101"/>
      <c r="F240" s="153" t="str">
        <f>A241</f>
        <v>け３７</v>
      </c>
      <c r="G240" s="101" t="str">
        <f t="shared" si="20"/>
        <v>岩切佑磨</v>
      </c>
      <c r="H240" s="111" t="s">
        <v>101</v>
      </c>
      <c r="I240" s="173" t="s">
        <v>1087</v>
      </c>
      <c r="J240" s="109">
        <v>1992</v>
      </c>
      <c r="K240" s="109">
        <f t="shared" si="21"/>
        <v>27</v>
      </c>
      <c r="L240" s="172" t="str">
        <f t="shared" si="22"/>
        <v>OK</v>
      </c>
      <c r="M240" s="98" t="s">
        <v>271</v>
      </c>
    </row>
    <row r="241" spans="1:13" ht="15.75" customHeight="1">
      <c r="A241" s="105" t="s">
        <v>465</v>
      </c>
      <c r="B241" s="115" t="s">
        <v>1088</v>
      </c>
      <c r="C241" s="115" t="s">
        <v>1089</v>
      </c>
      <c r="D241" s="101" t="s">
        <v>100</v>
      </c>
      <c r="E241" s="101"/>
      <c r="F241" s="101" t="str">
        <f>A242</f>
        <v>け３８</v>
      </c>
      <c r="G241" s="101" t="str">
        <f t="shared" si="20"/>
        <v>大谷英江</v>
      </c>
      <c r="H241" s="111" t="s">
        <v>101</v>
      </c>
      <c r="I241" s="114" t="s">
        <v>54</v>
      </c>
      <c r="J241" s="109">
        <v>1960</v>
      </c>
      <c r="K241" s="109">
        <f t="shared" si="21"/>
        <v>59</v>
      </c>
      <c r="L241" s="101" t="str">
        <f t="shared" si="22"/>
        <v>OK</v>
      </c>
      <c r="M241" s="97" t="s">
        <v>0</v>
      </c>
    </row>
    <row r="242" spans="1:14" ht="15.75" customHeight="1">
      <c r="A242" s="105" t="s">
        <v>466</v>
      </c>
      <c r="B242" s="159" t="s">
        <v>1090</v>
      </c>
      <c r="C242" s="159" t="s">
        <v>1091</v>
      </c>
      <c r="D242" s="101" t="s">
        <v>100</v>
      </c>
      <c r="E242" s="101"/>
      <c r="F242" s="153" t="str">
        <f>A242</f>
        <v>け３８</v>
      </c>
      <c r="G242" s="101" t="str">
        <f t="shared" si="20"/>
        <v>朝日尚紀</v>
      </c>
      <c r="H242" s="111" t="s">
        <v>101</v>
      </c>
      <c r="I242" s="111" t="s">
        <v>47</v>
      </c>
      <c r="J242" s="109">
        <v>1983</v>
      </c>
      <c r="K242" s="109">
        <f t="shared" si="21"/>
        <v>36</v>
      </c>
      <c r="L242" s="103" t="str">
        <f>IF(G242="","",IF(COUNTIF($G$6:$G$606,G242)&gt;1,"2重登録","OK"))</f>
        <v>OK</v>
      </c>
      <c r="M242" s="101" t="s">
        <v>1092</v>
      </c>
      <c r="N242" s="101"/>
    </row>
    <row r="243" spans="1:13" ht="15.75" customHeight="1">
      <c r="A243" s="105" t="s">
        <v>467</v>
      </c>
      <c r="B243" s="115" t="s">
        <v>1090</v>
      </c>
      <c r="C243" s="115" t="s">
        <v>1093</v>
      </c>
      <c r="D243" s="101" t="s">
        <v>100</v>
      </c>
      <c r="E243" s="101"/>
      <c r="F243" s="153" t="str">
        <f>A243</f>
        <v>け３９</v>
      </c>
      <c r="G243" s="101" t="str">
        <f>B243&amp;C243</f>
        <v>朝日智美</v>
      </c>
      <c r="H243" s="111" t="s">
        <v>101</v>
      </c>
      <c r="I243" s="114" t="s">
        <v>54</v>
      </c>
      <c r="J243" s="109">
        <v>1983</v>
      </c>
      <c r="K243" s="109">
        <f>IF(J243="","",(2019-J243))</f>
        <v>36</v>
      </c>
      <c r="L243" s="101" t="str">
        <f>IF(G243="","",IF(COUNTIF($G$6:$G$509,G243)&gt;1,"2重登録","OK"))</f>
        <v>OK</v>
      </c>
      <c r="M243" s="101" t="s">
        <v>1092</v>
      </c>
    </row>
    <row r="244" spans="1:13" ht="13.5">
      <c r="A244" s="105" t="s">
        <v>468</v>
      </c>
      <c r="B244" s="115" t="s">
        <v>1094</v>
      </c>
      <c r="C244" s="115" t="s">
        <v>1095</v>
      </c>
      <c r="D244" s="101" t="s">
        <v>100</v>
      </c>
      <c r="E244" s="101"/>
      <c r="F244" s="153" t="str">
        <f>A244</f>
        <v>け４０</v>
      </c>
      <c r="G244" s="101" t="str">
        <f>B244&amp;C244</f>
        <v>河野由子</v>
      </c>
      <c r="H244" s="111" t="s">
        <v>101</v>
      </c>
      <c r="I244" s="114" t="s">
        <v>54</v>
      </c>
      <c r="J244" s="109">
        <v>1961</v>
      </c>
      <c r="K244" s="109">
        <f>IF(J244="","",(2019-J244))</f>
        <v>58</v>
      </c>
      <c r="L244" s="101" t="str">
        <f>IF(G244="","",IF(COUNTIF($G$6:$G$509,G244)&gt;1,"2重登録","OK"))</f>
        <v>OK</v>
      </c>
      <c r="M244" s="101" t="s">
        <v>269</v>
      </c>
    </row>
    <row r="245" spans="1:13" ht="13.5">
      <c r="A245" s="105" t="s">
        <v>1321</v>
      </c>
      <c r="B245" s="115" t="s">
        <v>1322</v>
      </c>
      <c r="C245" s="115" t="s">
        <v>1323</v>
      </c>
      <c r="D245" s="101" t="s">
        <v>100</v>
      </c>
      <c r="E245" s="101"/>
      <c r="F245" s="153" t="str">
        <f>A245</f>
        <v>け４１</v>
      </c>
      <c r="G245" s="101" t="str">
        <f>B245&amp;C245</f>
        <v>日高眞規子</v>
      </c>
      <c r="H245" s="111" t="s">
        <v>101</v>
      </c>
      <c r="I245" s="114" t="s">
        <v>54</v>
      </c>
      <c r="J245" s="109">
        <v>1963</v>
      </c>
      <c r="K245" s="109">
        <f>IF(J245="","",(2019-J245))</f>
        <v>56</v>
      </c>
      <c r="L245" s="101" t="str">
        <f>IF(G245="","",IF(COUNTIF($G$6:$G$509,G245)&gt;1,"2重登録","OK"))</f>
        <v>OK</v>
      </c>
      <c r="M245" s="97" t="s">
        <v>1081</v>
      </c>
    </row>
    <row r="246" spans="1:13" ht="13.5">
      <c r="A246" s="105" t="s">
        <v>1324</v>
      </c>
      <c r="B246" s="101" t="s">
        <v>1325</v>
      </c>
      <c r="C246" s="101" t="s">
        <v>1326</v>
      </c>
      <c r="D246" s="101" t="s">
        <v>100</v>
      </c>
      <c r="E246" s="101"/>
      <c r="F246" s="153" t="str">
        <f>A246</f>
        <v>け４２</v>
      </c>
      <c r="G246" s="101" t="str">
        <f>B246&amp;C246</f>
        <v>榎本匡秀</v>
      </c>
      <c r="H246" s="111" t="s">
        <v>101</v>
      </c>
      <c r="I246" s="111" t="s">
        <v>47</v>
      </c>
      <c r="J246" s="109">
        <v>1986</v>
      </c>
      <c r="K246" s="110">
        <f>IF(J246="","",(2019-J246))</f>
        <v>33</v>
      </c>
      <c r="L246" s="101" t="str">
        <f>IF(G246="","",IF(COUNTIF($G$6:$G$509,G246)&gt;1,"2重登録","OK"))</f>
        <v>OK</v>
      </c>
      <c r="M246" s="98" t="s">
        <v>271</v>
      </c>
    </row>
    <row r="247" spans="2:13" ht="13.5">
      <c r="B247" s="115"/>
      <c r="C247" s="115"/>
      <c r="D247" s="163"/>
      <c r="F247" s="153"/>
      <c r="H247" s="164"/>
      <c r="I247" s="174"/>
      <c r="K247" s="110"/>
      <c r="M247" s="98"/>
    </row>
    <row r="248" spans="1:12" ht="13.5">
      <c r="A248" s="105"/>
      <c r="L248" s="172">
        <f>IF(J250="","",IF(COUNTIF($G$6:$G$509,J250)&gt;1,"2重登録","OK"))</f>
      </c>
    </row>
    <row r="249" spans="1:12" ht="13.5">
      <c r="A249" s="159"/>
      <c r="L249" s="172">
        <f>IF(J251="","",IF(COUNTIF($G$6:$G$509,J251)&gt;1,"2重登録","OK"))</f>
      </c>
    </row>
    <row r="250" spans="1:14" ht="13.5">
      <c r="A250" s="175"/>
      <c r="B250" s="307" t="s">
        <v>1096</v>
      </c>
      <c r="C250" s="307"/>
      <c r="D250" s="307"/>
      <c r="E250" s="485" t="s">
        <v>1097</v>
      </c>
      <c r="F250" s="485"/>
      <c r="G250" s="485"/>
      <c r="H250" s="485"/>
      <c r="I250" s="485"/>
      <c r="J250" s="485"/>
      <c r="K250" s="485"/>
      <c r="L250" s="485"/>
      <c r="M250" s="485"/>
      <c r="N250" s="485"/>
    </row>
    <row r="251" spans="1:14" ht="13.5">
      <c r="A251" s="175"/>
      <c r="B251" s="307"/>
      <c r="C251" s="307"/>
      <c r="D251" s="307"/>
      <c r="E251" s="485"/>
      <c r="F251" s="485"/>
      <c r="G251" s="485"/>
      <c r="H251" s="485"/>
      <c r="I251" s="485"/>
      <c r="J251" s="485"/>
      <c r="K251" s="485"/>
      <c r="L251" s="485"/>
      <c r="M251" s="485"/>
      <c r="N251" s="485"/>
    </row>
    <row r="252" spans="1:14" ht="13.5">
      <c r="A252"/>
      <c r="B252" s="474" t="s">
        <v>412</v>
      </c>
      <c r="C252" s="474"/>
      <c r="H252" s="111"/>
      <c r="I252" s="111"/>
      <c r="L252" s="103">
        <f>IF(G252="","",IF(COUNTIF($G$22:$G$495,G252)&gt;1,"2重登録","OK"))</f>
      </c>
      <c r="N252"/>
    </row>
    <row r="253" spans="2:14" ht="13.5">
      <c r="B253" s="474"/>
      <c r="C253" s="474"/>
      <c r="G253" s="101" t="s">
        <v>260</v>
      </c>
      <c r="H253" s="101" t="s">
        <v>261</v>
      </c>
      <c r="I253" s="111"/>
      <c r="L253" s="103"/>
      <c r="N253"/>
    </row>
    <row r="254" spans="2:14" ht="13.5">
      <c r="B254" s="141" t="s">
        <v>476</v>
      </c>
      <c r="D254" s="90" t="s">
        <v>20</v>
      </c>
      <c r="G254" s="104">
        <f>COUNTIF($M$256:$M$309,"東近江市")</f>
        <v>19</v>
      </c>
      <c r="H254" s="149">
        <f>(G254/RIGHT(A304,2))</f>
        <v>0.3877551020408163</v>
      </c>
      <c r="I254" s="111"/>
      <c r="L254" s="103"/>
      <c r="N254"/>
    </row>
    <row r="255" spans="2:14" ht="13.5">
      <c r="B255" s="141" t="s">
        <v>477</v>
      </c>
      <c r="C255" s="141"/>
      <c r="D255" s="149" t="s">
        <v>21</v>
      </c>
      <c r="G255" s="101" t="str">
        <f aca="true" t="shared" si="24" ref="G255:G297">B255&amp;C255</f>
        <v>村田八日市ＴＣ</v>
      </c>
      <c r="I255" s="111"/>
      <c r="K255" s="110"/>
      <c r="L255" s="103"/>
      <c r="N255"/>
    </row>
    <row r="256" spans="1:14" s="53" customFormat="1" ht="13.5">
      <c r="A256" s="53" t="s">
        <v>1408</v>
      </c>
      <c r="B256" s="176" t="s">
        <v>124</v>
      </c>
      <c r="C256" s="176" t="s">
        <v>125</v>
      </c>
      <c r="D256" s="141" t="s">
        <v>476</v>
      </c>
      <c r="F256" s="101" t="str">
        <f aca="true" t="shared" si="25" ref="F256:F311">A256</f>
        <v>む０１</v>
      </c>
      <c r="G256" s="101" t="str">
        <f t="shared" si="24"/>
        <v>安久智之</v>
      </c>
      <c r="H256" s="141" t="s">
        <v>477</v>
      </c>
      <c r="I256" s="53" t="s">
        <v>47</v>
      </c>
      <c r="J256" s="53">
        <v>1982</v>
      </c>
      <c r="K256" s="110">
        <f aca="true" t="shared" si="26" ref="K256:K314">IF(J256="","",(2019-J256))</f>
        <v>37</v>
      </c>
      <c r="L256" s="103" t="str">
        <f>IF(G256="","",IF(COUNTIF($G$22:$G$584,G256)&gt;1,"2重登録","OK"))</f>
        <v>OK</v>
      </c>
      <c r="M256" s="177" t="s">
        <v>18</v>
      </c>
      <c r="N256"/>
    </row>
    <row r="257" spans="1:14" s="53" customFormat="1" ht="13.5">
      <c r="A257" s="53" t="s">
        <v>1409</v>
      </c>
      <c r="B257" s="176" t="s">
        <v>478</v>
      </c>
      <c r="C257" s="176" t="s">
        <v>4</v>
      </c>
      <c r="D257" s="141" t="s">
        <v>476</v>
      </c>
      <c r="F257" s="101" t="str">
        <f t="shared" si="25"/>
        <v>む０２</v>
      </c>
      <c r="G257" s="101" t="str">
        <f t="shared" si="24"/>
        <v>稲泉　聡</v>
      </c>
      <c r="H257" s="141" t="s">
        <v>477</v>
      </c>
      <c r="I257" s="53" t="s">
        <v>47</v>
      </c>
      <c r="J257" s="53">
        <v>1967</v>
      </c>
      <c r="K257" s="110">
        <f t="shared" si="26"/>
        <v>52</v>
      </c>
      <c r="L257" s="103" t="str">
        <f aca="true" t="shared" si="27" ref="L257:L279">IF(G257="","",IF(COUNTIF($G$22:$G$644,G257)&gt;1,"2重登録","OK"))</f>
        <v>OK</v>
      </c>
      <c r="M257" s="53" t="s">
        <v>16</v>
      </c>
      <c r="N257"/>
    </row>
    <row r="258" spans="1:14" s="53" customFormat="1" ht="13.5">
      <c r="A258" s="53" t="s">
        <v>479</v>
      </c>
      <c r="B258" s="176" t="s">
        <v>126</v>
      </c>
      <c r="C258" s="176" t="s">
        <v>127</v>
      </c>
      <c r="D258" s="141" t="s">
        <v>476</v>
      </c>
      <c r="F258" s="101" t="str">
        <f t="shared" si="25"/>
        <v>む０３</v>
      </c>
      <c r="G258" s="101" t="str">
        <f t="shared" si="24"/>
        <v>岡川謙二</v>
      </c>
      <c r="H258" s="141" t="s">
        <v>477</v>
      </c>
      <c r="I258" s="53" t="s">
        <v>47</v>
      </c>
      <c r="J258" s="53">
        <v>1967</v>
      </c>
      <c r="K258" s="110">
        <f t="shared" si="26"/>
        <v>52</v>
      </c>
      <c r="L258" s="103" t="str">
        <f t="shared" si="27"/>
        <v>OK</v>
      </c>
      <c r="M258" s="53" t="s">
        <v>16</v>
      </c>
      <c r="N258"/>
    </row>
    <row r="259" spans="1:14" s="53" customFormat="1" ht="13.5">
      <c r="A259" s="53" t="s">
        <v>480</v>
      </c>
      <c r="B259" s="176" t="s">
        <v>69</v>
      </c>
      <c r="C259" s="176" t="s">
        <v>129</v>
      </c>
      <c r="D259" s="141" t="s">
        <v>476</v>
      </c>
      <c r="F259" s="101" t="str">
        <f t="shared" si="25"/>
        <v>む０４</v>
      </c>
      <c r="G259" s="101" t="str">
        <f t="shared" si="24"/>
        <v>児玉雅弘</v>
      </c>
      <c r="H259" s="141" t="s">
        <v>477</v>
      </c>
      <c r="I259" s="53" t="s">
        <v>47</v>
      </c>
      <c r="J259" s="53">
        <v>1965</v>
      </c>
      <c r="K259" s="110">
        <f t="shared" si="26"/>
        <v>54</v>
      </c>
      <c r="L259" s="103" t="str">
        <f t="shared" si="27"/>
        <v>OK</v>
      </c>
      <c r="M259" s="53" t="s">
        <v>277</v>
      </c>
      <c r="N259"/>
    </row>
    <row r="260" spans="1:14" s="53" customFormat="1" ht="13.5">
      <c r="A260" s="53" t="s">
        <v>481</v>
      </c>
      <c r="B260" s="176" t="s">
        <v>482</v>
      </c>
      <c r="C260" s="176" t="s">
        <v>483</v>
      </c>
      <c r="D260" s="141" t="s">
        <v>476</v>
      </c>
      <c r="F260" s="101" t="str">
        <f t="shared" si="25"/>
        <v>む０５</v>
      </c>
      <c r="G260" s="101" t="str">
        <f t="shared" si="24"/>
        <v>徳永 剛</v>
      </c>
      <c r="H260" s="141" t="s">
        <v>477</v>
      </c>
      <c r="I260" s="53" t="s">
        <v>47</v>
      </c>
      <c r="J260" s="53">
        <v>1966</v>
      </c>
      <c r="K260" s="110">
        <f t="shared" si="26"/>
        <v>53</v>
      </c>
      <c r="L260" s="103" t="str">
        <f t="shared" si="27"/>
        <v>OK</v>
      </c>
      <c r="M260" s="178" t="s">
        <v>394</v>
      </c>
      <c r="N260"/>
    </row>
    <row r="261" spans="1:14" s="53" customFormat="1" ht="13.5">
      <c r="A261" s="53" t="s">
        <v>484</v>
      </c>
      <c r="B261" s="176" t="s">
        <v>130</v>
      </c>
      <c r="C261" s="176" t="s">
        <v>131</v>
      </c>
      <c r="D261" s="141" t="s">
        <v>476</v>
      </c>
      <c r="F261" s="101" t="str">
        <f t="shared" si="25"/>
        <v>む０６</v>
      </c>
      <c r="G261" s="101" t="str">
        <f t="shared" si="24"/>
        <v>杉山邦夫</v>
      </c>
      <c r="H261" s="141" t="s">
        <v>477</v>
      </c>
      <c r="I261" s="53" t="s">
        <v>47</v>
      </c>
      <c r="J261" s="53">
        <v>1950</v>
      </c>
      <c r="K261" s="110">
        <f t="shared" si="26"/>
        <v>69</v>
      </c>
      <c r="L261" s="103" t="str">
        <f t="shared" si="27"/>
        <v>OK</v>
      </c>
      <c r="M261" s="53" t="s">
        <v>435</v>
      </c>
      <c r="N261"/>
    </row>
    <row r="262" spans="1:14" s="53" customFormat="1" ht="13.5">
      <c r="A262" s="53" t="s">
        <v>485</v>
      </c>
      <c r="B262" s="176" t="s">
        <v>132</v>
      </c>
      <c r="C262" s="176" t="s">
        <v>133</v>
      </c>
      <c r="D262" s="141" t="s">
        <v>476</v>
      </c>
      <c r="F262" s="101" t="str">
        <f t="shared" si="25"/>
        <v>む０７</v>
      </c>
      <c r="G262" s="101" t="str">
        <f t="shared" si="24"/>
        <v>杉本龍平</v>
      </c>
      <c r="H262" s="141" t="s">
        <v>477</v>
      </c>
      <c r="I262" s="53" t="s">
        <v>47</v>
      </c>
      <c r="J262" s="53">
        <v>1976</v>
      </c>
      <c r="K262" s="110">
        <f t="shared" si="26"/>
        <v>43</v>
      </c>
      <c r="L262" s="103" t="str">
        <f t="shared" si="27"/>
        <v>OK</v>
      </c>
      <c r="M262" s="53" t="s">
        <v>275</v>
      </c>
      <c r="N262"/>
    </row>
    <row r="263" spans="1:14" s="53" customFormat="1" ht="13.5">
      <c r="A263" s="53" t="s">
        <v>486</v>
      </c>
      <c r="B263" s="176" t="s">
        <v>99</v>
      </c>
      <c r="C263" s="176" t="s">
        <v>134</v>
      </c>
      <c r="D263" s="141" t="s">
        <v>476</v>
      </c>
      <c r="F263" s="101" t="str">
        <f t="shared" si="25"/>
        <v>む０８</v>
      </c>
      <c r="G263" s="101" t="str">
        <f t="shared" si="24"/>
        <v>川上英二</v>
      </c>
      <c r="H263" s="141" t="s">
        <v>477</v>
      </c>
      <c r="I263" s="53" t="s">
        <v>47</v>
      </c>
      <c r="J263" s="53">
        <v>1963</v>
      </c>
      <c r="K263" s="110">
        <f t="shared" si="26"/>
        <v>56</v>
      </c>
      <c r="L263" s="103" t="str">
        <f t="shared" si="27"/>
        <v>OK</v>
      </c>
      <c r="M263" s="177" t="s">
        <v>18</v>
      </c>
      <c r="N263"/>
    </row>
    <row r="264" spans="1:14" s="53" customFormat="1" ht="13.5">
      <c r="A264" s="53" t="s">
        <v>487</v>
      </c>
      <c r="B264" s="176" t="s">
        <v>135</v>
      </c>
      <c r="C264" s="176" t="s">
        <v>136</v>
      </c>
      <c r="D264" s="141" t="s">
        <v>476</v>
      </c>
      <c r="F264" s="101" t="str">
        <f t="shared" si="25"/>
        <v>む０９</v>
      </c>
      <c r="G264" s="101" t="str">
        <f t="shared" si="24"/>
        <v>泉谷純也</v>
      </c>
      <c r="H264" s="141" t="s">
        <v>477</v>
      </c>
      <c r="I264" s="53" t="s">
        <v>47</v>
      </c>
      <c r="J264" s="53">
        <v>1982</v>
      </c>
      <c r="K264" s="110">
        <f t="shared" si="26"/>
        <v>37</v>
      </c>
      <c r="L264" s="103" t="str">
        <f t="shared" si="27"/>
        <v>OK</v>
      </c>
      <c r="M264" s="177" t="s">
        <v>18</v>
      </c>
      <c r="N264"/>
    </row>
    <row r="265" spans="1:14" s="53" customFormat="1" ht="13.5">
      <c r="A265" s="53" t="s">
        <v>488</v>
      </c>
      <c r="B265" s="176" t="s">
        <v>137</v>
      </c>
      <c r="C265" s="176" t="s">
        <v>138</v>
      </c>
      <c r="D265" s="141" t="s">
        <v>476</v>
      </c>
      <c r="F265" s="101" t="str">
        <f t="shared" si="25"/>
        <v>む１０</v>
      </c>
      <c r="G265" s="101" t="str">
        <f t="shared" si="24"/>
        <v>浅田隆昭</v>
      </c>
      <c r="H265" s="141" t="s">
        <v>477</v>
      </c>
      <c r="I265" s="53" t="s">
        <v>47</v>
      </c>
      <c r="J265" s="53">
        <v>1964</v>
      </c>
      <c r="K265" s="110">
        <f t="shared" si="26"/>
        <v>55</v>
      </c>
      <c r="L265" s="103" t="str">
        <f t="shared" si="27"/>
        <v>OK</v>
      </c>
      <c r="M265" s="53" t="s">
        <v>284</v>
      </c>
      <c r="N265"/>
    </row>
    <row r="266" spans="1:14" s="53" customFormat="1" ht="13.5">
      <c r="A266" s="53" t="s">
        <v>489</v>
      </c>
      <c r="B266" s="176" t="s">
        <v>139</v>
      </c>
      <c r="C266" s="176" t="s">
        <v>140</v>
      </c>
      <c r="D266" s="141" t="s">
        <v>476</v>
      </c>
      <c r="F266" s="101" t="str">
        <f t="shared" si="25"/>
        <v>む１１</v>
      </c>
      <c r="G266" s="101" t="str">
        <f t="shared" si="24"/>
        <v>前田雅人</v>
      </c>
      <c r="H266" s="141" t="s">
        <v>477</v>
      </c>
      <c r="I266" s="53" t="s">
        <v>47</v>
      </c>
      <c r="J266" s="53">
        <v>1959</v>
      </c>
      <c r="K266" s="110">
        <f t="shared" si="26"/>
        <v>60</v>
      </c>
      <c r="L266" s="103" t="str">
        <f t="shared" si="27"/>
        <v>OK</v>
      </c>
      <c r="M266" s="53" t="s">
        <v>312</v>
      </c>
      <c r="N266"/>
    </row>
    <row r="267" spans="1:14" s="53" customFormat="1" ht="13.5">
      <c r="A267" s="53" t="s">
        <v>490</v>
      </c>
      <c r="B267" s="179" t="s">
        <v>286</v>
      </c>
      <c r="C267" s="180" t="s">
        <v>491</v>
      </c>
      <c r="D267" s="141" t="s">
        <v>476</v>
      </c>
      <c r="F267" s="101" t="str">
        <f t="shared" si="25"/>
        <v>む１２</v>
      </c>
      <c r="G267" s="101" t="str">
        <f t="shared" si="24"/>
        <v>土田典人</v>
      </c>
      <c r="H267" s="141" t="s">
        <v>477</v>
      </c>
      <c r="I267" s="53" t="s">
        <v>47</v>
      </c>
      <c r="J267" s="53">
        <v>1964</v>
      </c>
      <c r="K267" s="110">
        <f t="shared" si="26"/>
        <v>55</v>
      </c>
      <c r="L267" s="103" t="str">
        <f t="shared" si="27"/>
        <v>OK</v>
      </c>
      <c r="M267" s="53" t="s">
        <v>275</v>
      </c>
      <c r="N267"/>
    </row>
    <row r="268" spans="1:14" s="53" customFormat="1" ht="13.5">
      <c r="A268" s="53" t="s">
        <v>492</v>
      </c>
      <c r="B268" s="176" t="s">
        <v>493</v>
      </c>
      <c r="C268" s="176" t="s">
        <v>494</v>
      </c>
      <c r="D268" s="141" t="s">
        <v>476</v>
      </c>
      <c r="F268" s="101" t="str">
        <f t="shared" si="25"/>
        <v>む１３</v>
      </c>
      <c r="G268" s="101" t="str">
        <f t="shared" si="24"/>
        <v>二ツ井裕也</v>
      </c>
      <c r="H268" s="141" t="s">
        <v>477</v>
      </c>
      <c r="I268" s="53" t="s">
        <v>47</v>
      </c>
      <c r="J268" s="53">
        <v>1990</v>
      </c>
      <c r="K268" s="110">
        <f t="shared" si="26"/>
        <v>29</v>
      </c>
      <c r="L268" s="103" t="str">
        <f t="shared" si="27"/>
        <v>OK</v>
      </c>
      <c r="M268" s="177" t="s">
        <v>18</v>
      </c>
      <c r="N268"/>
    </row>
    <row r="269" spans="1:14" s="53" customFormat="1" ht="13.5">
      <c r="A269" s="53" t="s">
        <v>495</v>
      </c>
      <c r="B269" s="176" t="s">
        <v>496</v>
      </c>
      <c r="C269" s="176" t="s">
        <v>497</v>
      </c>
      <c r="D269" s="141" t="s">
        <v>476</v>
      </c>
      <c r="F269" s="101" t="str">
        <f t="shared" si="25"/>
        <v>む１４</v>
      </c>
      <c r="G269" s="101" t="str">
        <f t="shared" si="24"/>
        <v>森永洋介</v>
      </c>
      <c r="H269" s="141" t="s">
        <v>477</v>
      </c>
      <c r="I269" s="53" t="s">
        <v>47</v>
      </c>
      <c r="J269" s="53">
        <v>1986</v>
      </c>
      <c r="K269" s="110">
        <f t="shared" si="26"/>
        <v>33</v>
      </c>
      <c r="L269" s="103" t="str">
        <f t="shared" si="27"/>
        <v>OK</v>
      </c>
      <c r="M269" s="177" t="s">
        <v>18</v>
      </c>
      <c r="N269"/>
    </row>
    <row r="270" spans="1:14" s="53" customFormat="1" ht="13.5">
      <c r="A270" s="53" t="s">
        <v>498</v>
      </c>
      <c r="B270" s="176" t="s">
        <v>143</v>
      </c>
      <c r="C270" s="176" t="s">
        <v>144</v>
      </c>
      <c r="D270" s="141" t="s">
        <v>476</v>
      </c>
      <c r="F270" s="101" t="str">
        <f t="shared" si="25"/>
        <v>む１５</v>
      </c>
      <c r="G270" s="101" t="str">
        <f t="shared" si="24"/>
        <v>冨田哲弥</v>
      </c>
      <c r="H270" s="141" t="s">
        <v>477</v>
      </c>
      <c r="I270" s="53" t="s">
        <v>47</v>
      </c>
      <c r="J270" s="53">
        <v>1966</v>
      </c>
      <c r="K270" s="110">
        <f t="shared" si="26"/>
        <v>53</v>
      </c>
      <c r="L270" s="103" t="str">
        <f t="shared" si="27"/>
        <v>OK</v>
      </c>
      <c r="M270" s="53" t="s">
        <v>394</v>
      </c>
      <c r="N270"/>
    </row>
    <row r="271" spans="1:14" s="53" customFormat="1" ht="13.5">
      <c r="A271" s="53" t="s">
        <v>499</v>
      </c>
      <c r="B271" s="176" t="s">
        <v>500</v>
      </c>
      <c r="C271" s="176" t="s">
        <v>501</v>
      </c>
      <c r="D271" s="141" t="s">
        <v>476</v>
      </c>
      <c r="F271" s="101" t="str">
        <f t="shared" si="25"/>
        <v>む１６</v>
      </c>
      <c r="G271" s="101" t="str">
        <f t="shared" si="24"/>
        <v>辰巳悟朗</v>
      </c>
      <c r="H271" s="141" t="s">
        <v>477</v>
      </c>
      <c r="I271" s="53" t="s">
        <v>47</v>
      </c>
      <c r="J271" s="53">
        <v>1974</v>
      </c>
      <c r="K271" s="110">
        <f t="shared" si="26"/>
        <v>45</v>
      </c>
      <c r="L271" s="103" t="str">
        <f t="shared" si="27"/>
        <v>OK</v>
      </c>
      <c r="M271" s="53" t="s">
        <v>16</v>
      </c>
      <c r="N271"/>
    </row>
    <row r="272" spans="1:14" s="53" customFormat="1" ht="13.5">
      <c r="A272" s="53" t="s">
        <v>502</v>
      </c>
      <c r="B272" s="181" t="s">
        <v>128</v>
      </c>
      <c r="C272" s="181" t="s">
        <v>145</v>
      </c>
      <c r="D272" s="141" t="s">
        <v>476</v>
      </c>
      <c r="F272" s="101" t="str">
        <f t="shared" si="25"/>
        <v>む１７</v>
      </c>
      <c r="G272" s="105" t="str">
        <f t="shared" si="24"/>
        <v>河野晶子</v>
      </c>
      <c r="H272" s="141" t="s">
        <v>477</v>
      </c>
      <c r="I272" s="177" t="s">
        <v>54</v>
      </c>
      <c r="J272" s="53">
        <v>1970</v>
      </c>
      <c r="K272" s="110">
        <f t="shared" si="26"/>
        <v>49</v>
      </c>
      <c r="L272" s="103" t="str">
        <f t="shared" si="27"/>
        <v>OK</v>
      </c>
      <c r="M272" s="53" t="s">
        <v>16</v>
      </c>
      <c r="N272"/>
    </row>
    <row r="273" spans="1:14" s="53" customFormat="1" ht="13.5">
      <c r="A273" s="53" t="s">
        <v>503</v>
      </c>
      <c r="B273" s="181" t="s">
        <v>146</v>
      </c>
      <c r="C273" s="181" t="s">
        <v>147</v>
      </c>
      <c r="D273" s="141" t="s">
        <v>476</v>
      </c>
      <c r="F273" s="101" t="str">
        <f t="shared" si="25"/>
        <v>む１８</v>
      </c>
      <c r="G273" s="105" t="str">
        <f t="shared" si="24"/>
        <v>森田恵美</v>
      </c>
      <c r="H273" s="141" t="s">
        <v>477</v>
      </c>
      <c r="I273" s="177" t="s">
        <v>54</v>
      </c>
      <c r="J273" s="53">
        <v>1971</v>
      </c>
      <c r="K273" s="110">
        <f t="shared" si="26"/>
        <v>48</v>
      </c>
      <c r="L273" s="103" t="str">
        <f t="shared" si="27"/>
        <v>OK</v>
      </c>
      <c r="M273" s="177" t="s">
        <v>18</v>
      </c>
      <c r="N273"/>
    </row>
    <row r="274" spans="1:14" s="53" customFormat="1" ht="13.5">
      <c r="A274" s="53" t="s">
        <v>504</v>
      </c>
      <c r="B274" s="181" t="s">
        <v>148</v>
      </c>
      <c r="C274" s="181" t="s">
        <v>149</v>
      </c>
      <c r="D274" s="141" t="s">
        <v>476</v>
      </c>
      <c r="F274" s="101" t="str">
        <f t="shared" si="25"/>
        <v>む１９</v>
      </c>
      <c r="G274" s="105" t="str">
        <f t="shared" si="24"/>
        <v>西澤友紀</v>
      </c>
      <c r="H274" s="141" t="s">
        <v>477</v>
      </c>
      <c r="I274" s="177" t="s">
        <v>54</v>
      </c>
      <c r="J274" s="53">
        <v>1975</v>
      </c>
      <c r="K274" s="110">
        <f t="shared" si="26"/>
        <v>44</v>
      </c>
      <c r="L274" s="103" t="str">
        <f t="shared" si="27"/>
        <v>OK</v>
      </c>
      <c r="M274" s="177" t="s">
        <v>18</v>
      </c>
      <c r="N274"/>
    </row>
    <row r="275" spans="1:14" s="53" customFormat="1" ht="13.5">
      <c r="A275" s="53" t="s">
        <v>505</v>
      </c>
      <c r="B275" s="181" t="s">
        <v>151</v>
      </c>
      <c r="C275" s="181" t="s">
        <v>152</v>
      </c>
      <c r="D275" s="141" t="s">
        <v>476</v>
      </c>
      <c r="F275" s="101" t="str">
        <f t="shared" si="25"/>
        <v>む２０</v>
      </c>
      <c r="G275" s="105" t="str">
        <f t="shared" si="24"/>
        <v>速水直美</v>
      </c>
      <c r="H275" s="141" t="s">
        <v>477</v>
      </c>
      <c r="I275" s="177" t="s">
        <v>54</v>
      </c>
      <c r="J275" s="53">
        <v>1967</v>
      </c>
      <c r="K275" s="110">
        <f t="shared" si="26"/>
        <v>52</v>
      </c>
      <c r="L275" s="103" t="str">
        <f t="shared" si="27"/>
        <v>OK</v>
      </c>
      <c r="M275" s="177" t="s">
        <v>18</v>
      </c>
      <c r="N275"/>
    </row>
    <row r="276" spans="1:14" s="53" customFormat="1" ht="13.5">
      <c r="A276" s="53" t="s">
        <v>506</v>
      </c>
      <c r="B276" s="181" t="s">
        <v>153</v>
      </c>
      <c r="C276" s="181" t="s">
        <v>154</v>
      </c>
      <c r="D276" s="141" t="s">
        <v>476</v>
      </c>
      <c r="F276" s="101" t="str">
        <f t="shared" si="25"/>
        <v>む２１</v>
      </c>
      <c r="G276" s="105" t="str">
        <f t="shared" si="24"/>
        <v>多田麻実</v>
      </c>
      <c r="H276" s="141" t="s">
        <v>477</v>
      </c>
      <c r="I276" s="177" t="s">
        <v>54</v>
      </c>
      <c r="J276" s="53">
        <v>1980</v>
      </c>
      <c r="K276" s="110">
        <f t="shared" si="26"/>
        <v>39</v>
      </c>
      <c r="L276" s="103" t="str">
        <f t="shared" si="27"/>
        <v>OK</v>
      </c>
      <c r="M276" s="53" t="s">
        <v>280</v>
      </c>
      <c r="N276"/>
    </row>
    <row r="277" spans="1:14" s="53" customFormat="1" ht="13.5">
      <c r="A277" s="53" t="s">
        <v>507</v>
      </c>
      <c r="B277" s="181" t="s">
        <v>53</v>
      </c>
      <c r="C277" s="181" t="s">
        <v>155</v>
      </c>
      <c r="D277" s="141" t="s">
        <v>476</v>
      </c>
      <c r="F277" s="101" t="str">
        <f t="shared" si="25"/>
        <v>む２２</v>
      </c>
      <c r="G277" s="105" t="str">
        <f t="shared" si="24"/>
        <v>中村純子</v>
      </c>
      <c r="H277" s="141" t="s">
        <v>477</v>
      </c>
      <c r="I277" s="177" t="s">
        <v>54</v>
      </c>
      <c r="J277" s="53">
        <v>1982</v>
      </c>
      <c r="K277" s="110">
        <f t="shared" si="26"/>
        <v>37</v>
      </c>
      <c r="L277" s="103" t="str">
        <f t="shared" si="27"/>
        <v>OK</v>
      </c>
      <c r="M277" s="53" t="s">
        <v>280</v>
      </c>
      <c r="N277"/>
    </row>
    <row r="278" spans="1:14" s="53" customFormat="1" ht="13.5">
      <c r="A278" s="53" t="s">
        <v>508</v>
      </c>
      <c r="B278" s="181" t="s">
        <v>156</v>
      </c>
      <c r="C278" s="181" t="s">
        <v>157</v>
      </c>
      <c r="D278" s="141" t="s">
        <v>476</v>
      </c>
      <c r="F278" s="101" t="str">
        <f t="shared" si="25"/>
        <v>む２３</v>
      </c>
      <c r="G278" s="105" t="str">
        <f t="shared" si="24"/>
        <v>堀田明子</v>
      </c>
      <c r="H278" s="141" t="s">
        <v>477</v>
      </c>
      <c r="I278" s="177" t="s">
        <v>54</v>
      </c>
      <c r="J278" s="53">
        <v>1970</v>
      </c>
      <c r="K278" s="110">
        <f t="shared" si="26"/>
        <v>49</v>
      </c>
      <c r="L278" s="103" t="str">
        <f t="shared" si="27"/>
        <v>OK</v>
      </c>
      <c r="M278" s="177" t="s">
        <v>18</v>
      </c>
      <c r="N278"/>
    </row>
    <row r="279" spans="1:14" s="53" customFormat="1" ht="13.5">
      <c r="A279" s="53" t="s">
        <v>509</v>
      </c>
      <c r="B279" s="181" t="s">
        <v>141</v>
      </c>
      <c r="C279" s="181" t="s">
        <v>142</v>
      </c>
      <c r="D279" s="141" t="s">
        <v>476</v>
      </c>
      <c r="F279" s="101" t="str">
        <f t="shared" si="25"/>
        <v>む２４</v>
      </c>
      <c r="G279" s="105" t="str">
        <f t="shared" si="24"/>
        <v>大脇和世</v>
      </c>
      <c r="H279" s="141" t="s">
        <v>477</v>
      </c>
      <c r="I279" s="177" t="s">
        <v>54</v>
      </c>
      <c r="J279" s="53">
        <v>1970</v>
      </c>
      <c r="K279" s="110">
        <f t="shared" si="26"/>
        <v>49</v>
      </c>
      <c r="L279" s="103" t="str">
        <f t="shared" si="27"/>
        <v>OK</v>
      </c>
      <c r="M279" s="53" t="s">
        <v>397</v>
      </c>
      <c r="N279"/>
    </row>
    <row r="280" spans="1:14" s="53" customFormat="1" ht="13.5">
      <c r="A280" s="53" t="s">
        <v>510</v>
      </c>
      <c r="B280" s="182" t="s">
        <v>511</v>
      </c>
      <c r="C280" s="182" t="s">
        <v>512</v>
      </c>
      <c r="D280" s="141" t="s">
        <v>476</v>
      </c>
      <c r="E280" s="101"/>
      <c r="F280" s="101" t="str">
        <f t="shared" si="25"/>
        <v>む２５</v>
      </c>
      <c r="G280" s="105" t="str">
        <f t="shared" si="24"/>
        <v>後藤圭介</v>
      </c>
      <c r="H280" s="141" t="s">
        <v>477</v>
      </c>
      <c r="I280" s="90" t="s">
        <v>47</v>
      </c>
      <c r="J280" s="178">
        <v>1974</v>
      </c>
      <c r="K280" s="110">
        <f t="shared" si="26"/>
        <v>45</v>
      </c>
      <c r="L280" s="103" t="str">
        <f aca="true" t="shared" si="28" ref="L280:L285">IF(B280="","",IF(COUNTIF($G$22:$G$644,B280)&gt;1,"2重登録","OK"))</f>
        <v>OK</v>
      </c>
      <c r="M280" s="178" t="s">
        <v>284</v>
      </c>
      <c r="N280"/>
    </row>
    <row r="281" spans="1:14" s="53" customFormat="1" ht="13.5">
      <c r="A281" s="53" t="s">
        <v>513</v>
      </c>
      <c r="B281" s="182" t="s">
        <v>396</v>
      </c>
      <c r="C281" s="182" t="s">
        <v>514</v>
      </c>
      <c r="D281" s="141" t="s">
        <v>476</v>
      </c>
      <c r="E281" s="101"/>
      <c r="F281" s="101" t="str">
        <f t="shared" si="25"/>
        <v>む２６</v>
      </c>
      <c r="G281" s="105" t="str">
        <f t="shared" si="24"/>
        <v>長谷川晃平</v>
      </c>
      <c r="H281" s="141" t="s">
        <v>477</v>
      </c>
      <c r="I281" s="90" t="s">
        <v>47</v>
      </c>
      <c r="J281" s="178">
        <v>1968</v>
      </c>
      <c r="K281" s="110">
        <f t="shared" si="26"/>
        <v>51</v>
      </c>
      <c r="L281" s="103" t="str">
        <f t="shared" si="28"/>
        <v>OK</v>
      </c>
      <c r="M281" s="178" t="s">
        <v>312</v>
      </c>
      <c r="N281"/>
    </row>
    <row r="282" spans="1:14" s="53" customFormat="1" ht="13.5">
      <c r="A282" s="53" t="s">
        <v>515</v>
      </c>
      <c r="B282" s="182" t="s">
        <v>516</v>
      </c>
      <c r="C282" s="182" t="s">
        <v>517</v>
      </c>
      <c r="D282" s="141" t="s">
        <v>476</v>
      </c>
      <c r="E282" s="101"/>
      <c r="F282" s="101" t="str">
        <f t="shared" si="25"/>
        <v>む２７</v>
      </c>
      <c r="G282" s="105" t="str">
        <f t="shared" si="24"/>
        <v>原田真稔</v>
      </c>
      <c r="H282" s="141" t="s">
        <v>477</v>
      </c>
      <c r="I282" s="90" t="s">
        <v>47</v>
      </c>
      <c r="J282" s="178">
        <v>1974</v>
      </c>
      <c r="K282" s="110">
        <f t="shared" si="26"/>
        <v>45</v>
      </c>
      <c r="L282" s="103" t="str">
        <f t="shared" si="28"/>
        <v>OK</v>
      </c>
      <c r="M282" s="178" t="s">
        <v>394</v>
      </c>
      <c r="N282"/>
    </row>
    <row r="283" spans="1:13" ht="13.5">
      <c r="A283" s="53" t="s">
        <v>518</v>
      </c>
      <c r="B283" s="182" t="s">
        <v>519</v>
      </c>
      <c r="C283" s="182" t="s">
        <v>520</v>
      </c>
      <c r="D283" s="141" t="s">
        <v>476</v>
      </c>
      <c r="E283" s="101"/>
      <c r="F283" s="101" t="str">
        <f t="shared" si="25"/>
        <v>む２８</v>
      </c>
      <c r="G283" s="105" t="str">
        <f t="shared" si="24"/>
        <v>池内伸介</v>
      </c>
      <c r="H283" s="141" t="s">
        <v>477</v>
      </c>
      <c r="I283" s="90" t="s">
        <v>47</v>
      </c>
      <c r="J283" s="178">
        <v>1983</v>
      </c>
      <c r="K283" s="110">
        <f t="shared" si="26"/>
        <v>36</v>
      </c>
      <c r="L283" s="103" t="str">
        <f t="shared" si="28"/>
        <v>OK</v>
      </c>
      <c r="M283" s="178" t="s">
        <v>312</v>
      </c>
    </row>
    <row r="284" spans="1:14" s="53" customFormat="1" ht="13.5">
      <c r="A284" s="53" t="s">
        <v>521</v>
      </c>
      <c r="B284" s="182" t="s">
        <v>289</v>
      </c>
      <c r="C284" s="182" t="s">
        <v>1098</v>
      </c>
      <c r="D284" s="141" t="s">
        <v>476</v>
      </c>
      <c r="E284" s="101"/>
      <c r="F284" s="101" t="str">
        <f t="shared" si="25"/>
        <v>む２９</v>
      </c>
      <c r="G284" s="105" t="str">
        <f t="shared" si="24"/>
        <v>藤田彰</v>
      </c>
      <c r="H284" s="141" t="s">
        <v>477</v>
      </c>
      <c r="I284" s="90" t="s">
        <v>47</v>
      </c>
      <c r="J284" s="178">
        <v>1981</v>
      </c>
      <c r="K284" s="110">
        <f t="shared" si="26"/>
        <v>38</v>
      </c>
      <c r="L284" s="103" t="str">
        <f t="shared" si="28"/>
        <v>OK</v>
      </c>
      <c r="M284" s="178" t="s">
        <v>312</v>
      </c>
      <c r="N284"/>
    </row>
    <row r="285" spans="1:14" s="53" customFormat="1" ht="13.5">
      <c r="A285" s="53" t="s">
        <v>522</v>
      </c>
      <c r="B285" s="182" t="s">
        <v>523</v>
      </c>
      <c r="C285" s="182" t="s">
        <v>524</v>
      </c>
      <c r="D285" s="141" t="s">
        <v>476</v>
      </c>
      <c r="E285" s="101"/>
      <c r="F285" s="101" t="str">
        <f t="shared" si="25"/>
        <v>む３０</v>
      </c>
      <c r="G285" s="105" t="str">
        <f t="shared" si="24"/>
        <v>岩田光央</v>
      </c>
      <c r="H285" s="141" t="s">
        <v>477</v>
      </c>
      <c r="I285" s="90" t="s">
        <v>47</v>
      </c>
      <c r="J285" s="178">
        <v>1985</v>
      </c>
      <c r="K285" s="110">
        <f t="shared" si="26"/>
        <v>34</v>
      </c>
      <c r="L285" s="103" t="str">
        <f t="shared" si="28"/>
        <v>OK</v>
      </c>
      <c r="M285" s="178" t="s">
        <v>278</v>
      </c>
      <c r="N285"/>
    </row>
    <row r="286" spans="1:14" ht="13.5">
      <c r="A286" s="53" t="s">
        <v>525</v>
      </c>
      <c r="B286" s="183" t="s">
        <v>526</v>
      </c>
      <c r="C286" s="183" t="s">
        <v>527</v>
      </c>
      <c r="D286" s="141" t="s">
        <v>476</v>
      </c>
      <c r="F286" s="101" t="str">
        <f t="shared" si="25"/>
        <v>む３１</v>
      </c>
      <c r="G286" s="105" t="str">
        <f t="shared" si="24"/>
        <v>三神秀嗣</v>
      </c>
      <c r="H286" s="141" t="s">
        <v>477</v>
      </c>
      <c r="I286" s="90" t="s">
        <v>47</v>
      </c>
      <c r="J286" s="184">
        <v>1982</v>
      </c>
      <c r="K286" s="110">
        <f t="shared" si="26"/>
        <v>37</v>
      </c>
      <c r="L286" s="103" t="str">
        <f>IF(G286="","",IF(COUNTIF($G$22:$G$584,G286)&gt;1,"2重登録","OK"))</f>
        <v>OK</v>
      </c>
      <c r="M286" s="141" t="s">
        <v>394</v>
      </c>
      <c r="N286"/>
    </row>
    <row r="287" spans="1:14" ht="13.5">
      <c r="A287" s="53" t="s">
        <v>528</v>
      </c>
      <c r="B287" s="185" t="s">
        <v>279</v>
      </c>
      <c r="C287" s="185" t="s">
        <v>529</v>
      </c>
      <c r="D287" s="141" t="s">
        <v>476</v>
      </c>
      <c r="F287" s="101" t="str">
        <f t="shared" si="25"/>
        <v>む３２</v>
      </c>
      <c r="G287" s="105" t="str">
        <f t="shared" si="24"/>
        <v>佐藤庸子</v>
      </c>
      <c r="H287" s="141" t="s">
        <v>477</v>
      </c>
      <c r="I287" s="152" t="s">
        <v>54</v>
      </c>
      <c r="J287" s="184">
        <v>1978</v>
      </c>
      <c r="K287" s="110">
        <f t="shared" si="26"/>
        <v>41</v>
      </c>
      <c r="L287" s="103" t="str">
        <f>IF(G287="","",IF(COUNTIF($G$22:$G$525,G287)&gt;1,"2重登録","OK"))</f>
        <v>OK</v>
      </c>
      <c r="M287" s="152" t="s">
        <v>18</v>
      </c>
      <c r="N287"/>
    </row>
    <row r="288" spans="1:14" ht="13.5">
      <c r="A288" s="53" t="s">
        <v>530</v>
      </c>
      <c r="B288" s="183" t="s">
        <v>400</v>
      </c>
      <c r="C288" s="183" t="s">
        <v>418</v>
      </c>
      <c r="D288" s="141" t="s">
        <v>476</v>
      </c>
      <c r="F288" s="101" t="str">
        <f t="shared" si="25"/>
        <v>む３３</v>
      </c>
      <c r="G288" s="105" t="str">
        <f t="shared" si="24"/>
        <v>遠崎大樹</v>
      </c>
      <c r="H288" s="141" t="s">
        <v>477</v>
      </c>
      <c r="I288" s="141" t="s">
        <v>47</v>
      </c>
      <c r="J288" s="184">
        <v>1985</v>
      </c>
      <c r="K288" s="110">
        <f t="shared" si="26"/>
        <v>34</v>
      </c>
      <c r="L288" s="103" t="str">
        <f aca="true" t="shared" si="29" ref="L288:L308">IF(G288="","",IF(COUNTIF($G$22:$G$644,G288)&gt;1,"2重登録","OK"))</f>
        <v>OK</v>
      </c>
      <c r="M288" s="141" t="s">
        <v>312</v>
      </c>
      <c r="N288"/>
    </row>
    <row r="289" spans="1:14" ht="13.5">
      <c r="A289" s="53" t="s">
        <v>531</v>
      </c>
      <c r="B289" s="185" t="s">
        <v>196</v>
      </c>
      <c r="C289" s="185" t="s">
        <v>532</v>
      </c>
      <c r="D289" s="141" t="s">
        <v>476</v>
      </c>
      <c r="F289" s="101" t="str">
        <f t="shared" si="25"/>
        <v>む３４</v>
      </c>
      <c r="G289" s="105" t="str">
        <f t="shared" si="24"/>
        <v>村田朋子</v>
      </c>
      <c r="H289" s="141" t="s">
        <v>477</v>
      </c>
      <c r="I289" s="152" t="s">
        <v>54</v>
      </c>
      <c r="J289" s="184">
        <v>1959</v>
      </c>
      <c r="K289" s="110">
        <f t="shared" si="26"/>
        <v>60</v>
      </c>
      <c r="L289" s="103" t="str">
        <f t="shared" si="29"/>
        <v>OK</v>
      </c>
      <c r="M289" s="152" t="s">
        <v>18</v>
      </c>
      <c r="N289"/>
    </row>
    <row r="290" spans="1:14" ht="13.5">
      <c r="A290" s="53" t="s">
        <v>533</v>
      </c>
      <c r="B290" s="185" t="s">
        <v>130</v>
      </c>
      <c r="C290" s="185" t="s">
        <v>534</v>
      </c>
      <c r="D290" s="141" t="s">
        <v>476</v>
      </c>
      <c r="F290" s="101" t="str">
        <f t="shared" si="25"/>
        <v>む３５</v>
      </c>
      <c r="G290" s="105" t="str">
        <f t="shared" si="24"/>
        <v>杉山あずさ</v>
      </c>
      <c r="H290" s="141" t="s">
        <v>477</v>
      </c>
      <c r="I290" s="152" t="s">
        <v>54</v>
      </c>
      <c r="J290" s="184">
        <v>1978</v>
      </c>
      <c r="K290" s="110">
        <f t="shared" si="26"/>
        <v>41</v>
      </c>
      <c r="L290" s="103" t="str">
        <f t="shared" si="29"/>
        <v>OK</v>
      </c>
      <c r="M290" s="53" t="s">
        <v>435</v>
      </c>
      <c r="N290"/>
    </row>
    <row r="291" spans="1:14" ht="13.5">
      <c r="A291" s="53" t="s">
        <v>535</v>
      </c>
      <c r="B291" s="185" t="s">
        <v>393</v>
      </c>
      <c r="C291" s="89" t="s">
        <v>536</v>
      </c>
      <c r="D291" s="141" t="s">
        <v>476</v>
      </c>
      <c r="E291"/>
      <c r="F291" s="101" t="str">
        <f t="shared" si="25"/>
        <v>む３６</v>
      </c>
      <c r="G291" s="105" t="str">
        <f t="shared" si="24"/>
        <v>西村文代</v>
      </c>
      <c r="H291" s="141" t="s">
        <v>477</v>
      </c>
      <c r="I291" s="152" t="s">
        <v>54</v>
      </c>
      <c r="J291" s="90">
        <v>1964</v>
      </c>
      <c r="K291" s="110">
        <f t="shared" si="26"/>
        <v>55</v>
      </c>
      <c r="L291" s="103" t="str">
        <f t="shared" si="29"/>
        <v>OK</v>
      </c>
      <c r="M291" s="53" t="s">
        <v>275</v>
      </c>
      <c r="N291"/>
    </row>
    <row r="292" spans="1:14" ht="13.5">
      <c r="A292" s="53" t="s">
        <v>537</v>
      </c>
      <c r="B292" s="89" t="s">
        <v>196</v>
      </c>
      <c r="C292" s="89" t="s">
        <v>538</v>
      </c>
      <c r="D292" s="141" t="s">
        <v>476</v>
      </c>
      <c r="E292"/>
      <c r="F292" s="101" t="str">
        <f t="shared" si="25"/>
        <v>む３７</v>
      </c>
      <c r="G292" s="105" t="str">
        <f t="shared" si="24"/>
        <v>村田彩子</v>
      </c>
      <c r="H292" s="141" t="s">
        <v>477</v>
      </c>
      <c r="I292" s="152" t="s">
        <v>54</v>
      </c>
      <c r="J292" s="90">
        <v>1968</v>
      </c>
      <c r="K292" s="110">
        <f t="shared" si="26"/>
        <v>51</v>
      </c>
      <c r="L292" s="90" t="str">
        <f t="shared" si="29"/>
        <v>OK</v>
      </c>
      <c r="M292" s="90" t="s">
        <v>16</v>
      </c>
      <c r="N292"/>
    </row>
    <row r="293" spans="1:14" ht="13.5">
      <c r="A293" s="53" t="s">
        <v>539</v>
      </c>
      <c r="B293" s="89" t="s">
        <v>540</v>
      </c>
      <c r="C293" s="185" t="s">
        <v>529</v>
      </c>
      <c r="D293" s="141" t="s">
        <v>476</v>
      </c>
      <c r="E293"/>
      <c r="F293" s="101" t="str">
        <f t="shared" si="25"/>
        <v>む３８</v>
      </c>
      <c r="G293" s="105" t="str">
        <f t="shared" si="24"/>
        <v>村川庸子</v>
      </c>
      <c r="H293" s="141" t="s">
        <v>477</v>
      </c>
      <c r="I293" s="152" t="s">
        <v>54</v>
      </c>
      <c r="J293" s="90">
        <v>1969</v>
      </c>
      <c r="K293" s="110">
        <f t="shared" si="26"/>
        <v>50</v>
      </c>
      <c r="L293" s="90" t="str">
        <f t="shared" si="29"/>
        <v>OK</v>
      </c>
      <c r="M293" s="90" t="s">
        <v>397</v>
      </c>
      <c r="N293"/>
    </row>
    <row r="294" spans="1:14" ht="13.5">
      <c r="A294" s="53" t="s">
        <v>541</v>
      </c>
      <c r="B294" s="90" t="s">
        <v>398</v>
      </c>
      <c r="C294" s="90" t="s">
        <v>542</v>
      </c>
      <c r="D294" s="141" t="s">
        <v>476</v>
      </c>
      <c r="E294" s="90"/>
      <c r="F294" s="101" t="str">
        <f t="shared" si="25"/>
        <v>む３９</v>
      </c>
      <c r="G294" s="105" t="str">
        <f t="shared" si="24"/>
        <v>藤井洋平</v>
      </c>
      <c r="H294" s="141" t="s">
        <v>477</v>
      </c>
      <c r="I294" s="90" t="s">
        <v>47</v>
      </c>
      <c r="J294" s="90">
        <v>1991</v>
      </c>
      <c r="K294" s="110">
        <f t="shared" si="26"/>
        <v>28</v>
      </c>
      <c r="L294" s="90" t="str">
        <f t="shared" si="29"/>
        <v>OK</v>
      </c>
      <c r="M294" s="89" t="s">
        <v>18</v>
      </c>
      <c r="N294"/>
    </row>
    <row r="295" spans="1:14" ht="13.5">
      <c r="A295" s="53" t="s">
        <v>543</v>
      </c>
      <c r="B295" s="90" t="s">
        <v>544</v>
      </c>
      <c r="C295" s="90" t="s">
        <v>545</v>
      </c>
      <c r="D295" s="141" t="s">
        <v>476</v>
      </c>
      <c r="E295" s="90"/>
      <c r="F295" s="101" t="str">
        <f t="shared" si="25"/>
        <v>む４０</v>
      </c>
      <c r="G295" s="105" t="str">
        <f t="shared" si="24"/>
        <v>田淵敏史</v>
      </c>
      <c r="H295" s="141" t="s">
        <v>477</v>
      </c>
      <c r="I295" s="90" t="s">
        <v>47</v>
      </c>
      <c r="J295" s="90">
        <v>1991</v>
      </c>
      <c r="K295" s="110">
        <f t="shared" si="26"/>
        <v>28</v>
      </c>
      <c r="L295" s="90" t="str">
        <f t="shared" si="29"/>
        <v>OK</v>
      </c>
      <c r="M295" s="89" t="s">
        <v>18</v>
      </c>
      <c r="N295"/>
    </row>
    <row r="296" spans="1:14" ht="13.5">
      <c r="A296" s="53" t="s">
        <v>546</v>
      </c>
      <c r="B296" s="90" t="s">
        <v>547</v>
      </c>
      <c r="C296" s="90" t="s">
        <v>548</v>
      </c>
      <c r="D296" s="141" t="s">
        <v>476</v>
      </c>
      <c r="E296" s="90"/>
      <c r="F296" s="101" t="str">
        <f t="shared" si="25"/>
        <v>む４１</v>
      </c>
      <c r="G296" s="105" t="str">
        <f t="shared" si="24"/>
        <v>穐山  航</v>
      </c>
      <c r="H296" s="141" t="s">
        <v>477</v>
      </c>
      <c r="I296" s="90" t="s">
        <v>47</v>
      </c>
      <c r="J296" s="90">
        <v>1989</v>
      </c>
      <c r="K296" s="110">
        <f t="shared" si="26"/>
        <v>30</v>
      </c>
      <c r="L296" s="90" t="str">
        <f t="shared" si="29"/>
        <v>OK</v>
      </c>
      <c r="M296" s="89" t="s">
        <v>18</v>
      </c>
      <c r="N296"/>
    </row>
    <row r="297" spans="1:14" ht="13.5">
      <c r="A297" s="53" t="s">
        <v>549</v>
      </c>
      <c r="B297" s="90" t="s">
        <v>393</v>
      </c>
      <c r="C297" s="90" t="s">
        <v>550</v>
      </c>
      <c r="D297" s="141" t="s">
        <v>476</v>
      </c>
      <c r="E297"/>
      <c r="F297" s="101" t="str">
        <f t="shared" si="25"/>
        <v>む４２</v>
      </c>
      <c r="G297" s="105" t="str">
        <f t="shared" si="24"/>
        <v>西村国太郎</v>
      </c>
      <c r="H297" s="141" t="s">
        <v>477</v>
      </c>
      <c r="I297" s="90" t="s">
        <v>47</v>
      </c>
      <c r="J297" s="90">
        <v>1942</v>
      </c>
      <c r="K297" s="110">
        <f t="shared" si="26"/>
        <v>77</v>
      </c>
      <c r="L297" s="90" t="str">
        <f t="shared" si="29"/>
        <v>OK</v>
      </c>
      <c r="M297" s="89" t="s">
        <v>18</v>
      </c>
      <c r="N297"/>
    </row>
    <row r="298" spans="1:14" ht="13.5">
      <c r="A298" s="53" t="s">
        <v>551</v>
      </c>
      <c r="B298" s="89" t="s">
        <v>552</v>
      </c>
      <c r="C298" s="89" t="s">
        <v>553</v>
      </c>
      <c r="D298" s="141" t="s">
        <v>476</v>
      </c>
      <c r="E298" s="100"/>
      <c r="F298" s="101" t="str">
        <f t="shared" si="25"/>
        <v>む４３</v>
      </c>
      <c r="G298" s="90" t="s">
        <v>554</v>
      </c>
      <c r="H298" s="141" t="s">
        <v>477</v>
      </c>
      <c r="I298" s="90" t="s">
        <v>54</v>
      </c>
      <c r="J298" s="90">
        <v>1994</v>
      </c>
      <c r="K298" s="110">
        <f t="shared" si="26"/>
        <v>25</v>
      </c>
      <c r="L298" s="90" t="str">
        <f t="shared" si="29"/>
        <v>OK</v>
      </c>
      <c r="M298" s="90" t="s">
        <v>312</v>
      </c>
      <c r="N298"/>
    </row>
    <row r="299" spans="1:13" ht="13.5">
      <c r="A299" s="53" t="s">
        <v>555</v>
      </c>
      <c r="B299" s="89" t="s">
        <v>333</v>
      </c>
      <c r="C299" s="89" t="s">
        <v>556</v>
      </c>
      <c r="D299" s="141" t="s">
        <v>476</v>
      </c>
      <c r="E299" s="100"/>
      <c r="F299" s="101" t="str">
        <f t="shared" si="25"/>
        <v>む４４</v>
      </c>
      <c r="G299" s="90" t="s">
        <v>557</v>
      </c>
      <c r="H299" s="141" t="s">
        <v>477</v>
      </c>
      <c r="I299" s="90" t="s">
        <v>54</v>
      </c>
      <c r="J299" s="90">
        <v>1970</v>
      </c>
      <c r="K299" s="110">
        <f t="shared" si="26"/>
        <v>49</v>
      </c>
      <c r="L299" s="90" t="str">
        <f t="shared" si="29"/>
        <v>OK</v>
      </c>
      <c r="M299" s="90" t="s">
        <v>275</v>
      </c>
    </row>
    <row r="300" spans="1:13" ht="13.5">
      <c r="A300" s="53" t="s">
        <v>558</v>
      </c>
      <c r="B300" s="90" t="s">
        <v>130</v>
      </c>
      <c r="C300" s="90" t="s">
        <v>559</v>
      </c>
      <c r="D300" s="141" t="s">
        <v>476</v>
      </c>
      <c r="F300" s="101" t="str">
        <f t="shared" si="25"/>
        <v>む４５</v>
      </c>
      <c r="G300" s="90" t="s">
        <v>560</v>
      </c>
      <c r="H300" s="141" t="s">
        <v>477</v>
      </c>
      <c r="I300" s="90" t="s">
        <v>47</v>
      </c>
      <c r="J300" s="90">
        <v>2004</v>
      </c>
      <c r="K300" s="110">
        <f t="shared" si="26"/>
        <v>15</v>
      </c>
      <c r="L300" s="90" t="str">
        <f t="shared" si="29"/>
        <v>OK</v>
      </c>
      <c r="M300" s="90" t="s">
        <v>435</v>
      </c>
    </row>
    <row r="301" spans="1:13" ht="13.5">
      <c r="A301" s="53" t="s">
        <v>561</v>
      </c>
      <c r="B301" s="183" t="s">
        <v>562</v>
      </c>
      <c r="C301" s="183" t="s">
        <v>563</v>
      </c>
      <c r="D301" s="141" t="s">
        <v>476</v>
      </c>
      <c r="E301" s="105"/>
      <c r="F301" s="101" t="str">
        <f t="shared" si="25"/>
        <v>む４６</v>
      </c>
      <c r="G301" s="105" t="s">
        <v>564</v>
      </c>
      <c r="H301" s="141" t="s">
        <v>477</v>
      </c>
      <c r="I301" s="90" t="s">
        <v>47</v>
      </c>
      <c r="J301" s="184">
        <v>1990</v>
      </c>
      <c r="K301" s="110">
        <f t="shared" si="26"/>
        <v>29</v>
      </c>
      <c r="L301" s="90" t="str">
        <f t="shared" si="29"/>
        <v>OK</v>
      </c>
      <c r="M301" s="152" t="s">
        <v>18</v>
      </c>
    </row>
    <row r="302" spans="1:13" ht="13.5">
      <c r="A302" s="53" t="s">
        <v>565</v>
      </c>
      <c r="B302" s="183" t="s">
        <v>114</v>
      </c>
      <c r="C302" s="183" t="s">
        <v>566</v>
      </c>
      <c r="D302" s="141" t="s">
        <v>476</v>
      </c>
      <c r="E302" s="105"/>
      <c r="F302" s="101" t="str">
        <f t="shared" si="25"/>
        <v>む４７</v>
      </c>
      <c r="G302" s="105" t="s">
        <v>567</v>
      </c>
      <c r="H302" s="141" t="s">
        <v>477</v>
      </c>
      <c r="I302" s="90" t="s">
        <v>47</v>
      </c>
      <c r="J302" s="184">
        <v>1992</v>
      </c>
      <c r="K302" s="110">
        <f t="shared" si="26"/>
        <v>27</v>
      </c>
      <c r="L302" s="90" t="str">
        <f t="shared" si="29"/>
        <v>OK</v>
      </c>
      <c r="M302" s="152" t="s">
        <v>18</v>
      </c>
    </row>
    <row r="303" spans="1:13" ht="13.5">
      <c r="A303" s="53" t="s">
        <v>568</v>
      </c>
      <c r="B303" s="90" t="s">
        <v>569</v>
      </c>
      <c r="C303" s="90" t="s">
        <v>570</v>
      </c>
      <c r="D303" s="141" t="s">
        <v>476</v>
      </c>
      <c r="F303" s="101" t="str">
        <f t="shared" si="25"/>
        <v>む４８</v>
      </c>
      <c r="G303" s="105" t="s">
        <v>571</v>
      </c>
      <c r="H303" s="141" t="s">
        <v>477</v>
      </c>
      <c r="I303" s="90" t="s">
        <v>47</v>
      </c>
      <c r="J303" s="90">
        <v>1986</v>
      </c>
      <c r="K303" s="110">
        <f t="shared" si="26"/>
        <v>33</v>
      </c>
      <c r="L303" s="90" t="str">
        <f t="shared" si="29"/>
        <v>OK</v>
      </c>
      <c r="M303" s="141" t="s">
        <v>16</v>
      </c>
    </row>
    <row r="304" spans="1:13" ht="13.5">
      <c r="A304" s="53" t="s">
        <v>572</v>
      </c>
      <c r="B304" s="89" t="s">
        <v>573</v>
      </c>
      <c r="C304" s="89" t="s">
        <v>574</v>
      </c>
      <c r="D304" s="141" t="s">
        <v>476</v>
      </c>
      <c r="F304" s="101" t="str">
        <f t="shared" si="25"/>
        <v>む４９</v>
      </c>
      <c r="G304" s="105" t="s">
        <v>575</v>
      </c>
      <c r="H304" s="141" t="s">
        <v>477</v>
      </c>
      <c r="I304" s="89" t="s">
        <v>54</v>
      </c>
      <c r="J304" s="90">
        <v>1996</v>
      </c>
      <c r="K304" s="110">
        <f t="shared" si="26"/>
        <v>23</v>
      </c>
      <c r="L304" s="90" t="str">
        <f t="shared" si="29"/>
        <v>OK</v>
      </c>
      <c r="M304" s="141" t="s">
        <v>308</v>
      </c>
    </row>
    <row r="305" spans="1:13" ht="13.5">
      <c r="A305" s="53" t="s">
        <v>1410</v>
      </c>
      <c r="B305" s="90" t="s">
        <v>1099</v>
      </c>
      <c r="C305" s="90" t="s">
        <v>1100</v>
      </c>
      <c r="D305" s="141" t="s">
        <v>476</v>
      </c>
      <c r="F305" s="101" t="str">
        <f t="shared" si="25"/>
        <v>む５０</v>
      </c>
      <c r="G305" s="105" t="s">
        <v>1101</v>
      </c>
      <c r="H305" s="141" t="s">
        <v>477</v>
      </c>
      <c r="I305" s="90" t="s">
        <v>47</v>
      </c>
      <c r="J305" s="90">
        <v>1963</v>
      </c>
      <c r="K305" s="110">
        <f t="shared" si="26"/>
        <v>56</v>
      </c>
      <c r="L305" s="90" t="str">
        <f t="shared" si="29"/>
        <v>OK</v>
      </c>
      <c r="M305" s="152" t="s">
        <v>18</v>
      </c>
    </row>
    <row r="306" spans="1:14" s="91" customFormat="1" ht="13.5">
      <c r="A306" s="53" t="s">
        <v>1411</v>
      </c>
      <c r="B306" s="90" t="s">
        <v>1102</v>
      </c>
      <c r="C306" s="90" t="s">
        <v>1103</v>
      </c>
      <c r="D306" s="141" t="s">
        <v>476</v>
      </c>
      <c r="E306"/>
      <c r="F306" s="101" t="str">
        <f t="shared" si="25"/>
        <v>む５１</v>
      </c>
      <c r="G306" s="105" t="s">
        <v>1104</v>
      </c>
      <c r="H306" s="141" t="s">
        <v>477</v>
      </c>
      <c r="I306" s="90" t="s">
        <v>47</v>
      </c>
      <c r="J306" s="90">
        <v>2001</v>
      </c>
      <c r="K306" s="110">
        <f t="shared" si="26"/>
        <v>18</v>
      </c>
      <c r="L306" s="90" t="str">
        <f t="shared" si="29"/>
        <v>OK</v>
      </c>
      <c r="M306" s="151" t="s">
        <v>1105</v>
      </c>
      <c r="N306"/>
    </row>
    <row r="307" spans="1:14" s="91" customFormat="1" ht="13.5">
      <c r="A307" s="53" t="s">
        <v>1412</v>
      </c>
      <c r="B307" s="98" t="s">
        <v>1106</v>
      </c>
      <c r="C307"/>
      <c r="D307" s="141" t="s">
        <v>476</v>
      </c>
      <c r="E307"/>
      <c r="F307" s="101" t="str">
        <f t="shared" si="25"/>
        <v>む５２</v>
      </c>
      <c r="G307" s="105" t="s">
        <v>1107</v>
      </c>
      <c r="H307" s="141" t="s">
        <v>477</v>
      </c>
      <c r="I307" s="89" t="s">
        <v>54</v>
      </c>
      <c r="J307" s="90">
        <v>1992</v>
      </c>
      <c r="K307" s="110">
        <f t="shared" si="26"/>
        <v>27</v>
      </c>
      <c r="L307" s="90" t="str">
        <f t="shared" si="29"/>
        <v>OK</v>
      </c>
      <c r="M307" s="152" t="s">
        <v>18</v>
      </c>
      <c r="N307"/>
    </row>
    <row r="308" spans="1:13" ht="13.5">
      <c r="A308" s="53" t="s">
        <v>1399</v>
      </c>
      <c r="B308" s="90" t="s">
        <v>1108</v>
      </c>
      <c r="D308" s="141" t="s">
        <v>476</v>
      </c>
      <c r="F308" s="101" t="str">
        <f t="shared" si="25"/>
        <v>む５３</v>
      </c>
      <c r="G308" s="90" t="s">
        <v>1109</v>
      </c>
      <c r="H308" s="141" t="s">
        <v>477</v>
      </c>
      <c r="I308" s="90" t="s">
        <v>47</v>
      </c>
      <c r="J308" s="90">
        <v>1959</v>
      </c>
      <c r="K308" s="110">
        <f t="shared" si="26"/>
        <v>60</v>
      </c>
      <c r="L308" s="90" t="str">
        <f t="shared" si="29"/>
        <v>OK</v>
      </c>
      <c r="M308" t="s">
        <v>1110</v>
      </c>
    </row>
    <row r="309" spans="1:13" ht="13.5">
      <c r="A309" s="53" t="s">
        <v>1402</v>
      </c>
      <c r="B309" s="183" t="s">
        <v>1111</v>
      </c>
      <c r="C309" s="183"/>
      <c r="D309" s="141" t="s">
        <v>476</v>
      </c>
      <c r="E309" s="105"/>
      <c r="F309" s="101" t="str">
        <f t="shared" si="25"/>
        <v>む５４</v>
      </c>
      <c r="G309" s="183" t="s">
        <v>1112</v>
      </c>
      <c r="H309" s="141" t="s">
        <v>477</v>
      </c>
      <c r="I309" s="141" t="s">
        <v>1</v>
      </c>
      <c r="J309" s="184">
        <v>1985</v>
      </c>
      <c r="K309" s="110">
        <f t="shared" si="26"/>
        <v>34</v>
      </c>
      <c r="L309" s="90" t="str">
        <f>IF(G309="","",IF(COUNTIF($G$22:$G$641,G309)&gt;1,"2重登録","OK"))</f>
        <v>OK</v>
      </c>
      <c r="M309" s="141" t="s">
        <v>263</v>
      </c>
    </row>
    <row r="310" spans="1:13" ht="13.5">
      <c r="A310" s="53" t="s">
        <v>1413</v>
      </c>
      <c r="B310" s="186" t="s">
        <v>1113</v>
      </c>
      <c r="C310" s="186" t="s">
        <v>1114</v>
      </c>
      <c r="D310" s="141" t="s">
        <v>476</v>
      </c>
      <c r="E310" s="105" t="s">
        <v>733</v>
      </c>
      <c r="F310" s="101" t="str">
        <f t="shared" si="25"/>
        <v>む５５</v>
      </c>
      <c r="G310" s="101" t="str">
        <f>B310&amp;C310</f>
        <v>出路美乃</v>
      </c>
      <c r="H310" s="151" t="s">
        <v>477</v>
      </c>
      <c r="I310" s="140" t="s">
        <v>5</v>
      </c>
      <c r="J310" s="187">
        <v>2006</v>
      </c>
      <c r="K310" s="110">
        <f t="shared" si="26"/>
        <v>13</v>
      </c>
      <c r="L310" s="90" t="str">
        <f>IF(G310="","",IF(COUNTIF($G$22:$G$641,G310)&gt;1,"2重登録","OK"))</f>
        <v>OK</v>
      </c>
      <c r="M310" s="140" t="s">
        <v>1084</v>
      </c>
    </row>
    <row r="311" spans="1:13" ht="13.5">
      <c r="A311" s="53" t="s">
        <v>1115</v>
      </c>
      <c r="B311" s="183" t="s">
        <v>1116</v>
      </c>
      <c r="C311" s="183"/>
      <c r="D311" s="141" t="s">
        <v>476</v>
      </c>
      <c r="E311" s="105"/>
      <c r="F311" s="101" t="str">
        <f t="shared" si="25"/>
        <v>む５６</v>
      </c>
      <c r="G311" s="183" t="s">
        <v>1116</v>
      </c>
      <c r="H311" s="141" t="s">
        <v>477</v>
      </c>
      <c r="I311" s="141" t="s">
        <v>1</v>
      </c>
      <c r="J311" s="184">
        <v>1983</v>
      </c>
      <c r="K311" s="110">
        <f>IF(J311="","",(2017-J311))</f>
        <v>34</v>
      </c>
      <c r="L311" s="103" t="e">
        <f>#N/A</f>
        <v>#N/A</v>
      </c>
      <c r="M311" s="178" t="s">
        <v>278</v>
      </c>
    </row>
    <row r="312" spans="1:13" ht="13.5">
      <c r="A312" s="53"/>
      <c r="B312" s="183"/>
      <c r="C312" s="183"/>
      <c r="D312" s="141"/>
      <c r="E312" s="105"/>
      <c r="G312" s="105"/>
      <c r="H312" s="141"/>
      <c r="I312" s="141"/>
      <c r="J312" s="184"/>
      <c r="K312" s="110">
        <f t="shared" si="26"/>
      </c>
      <c r="L312" s="90">
        <f aca="true" t="shared" si="30" ref="L312:L343">IF(G312="","",IF(COUNTIF($G$22:$G$641,G312)&gt;1,"2重登録","OK"))</f>
      </c>
      <c r="M312" s="141"/>
    </row>
    <row r="313" spans="1:13" ht="13.5">
      <c r="A313" s="53"/>
      <c r="B313" s="183"/>
      <c r="C313" s="183"/>
      <c r="D313" s="141"/>
      <c r="E313" s="105"/>
      <c r="G313" s="105"/>
      <c r="H313" s="141"/>
      <c r="I313" s="141"/>
      <c r="J313" s="184"/>
      <c r="K313" s="110">
        <f t="shared" si="26"/>
      </c>
      <c r="L313" s="90">
        <f t="shared" si="30"/>
      </c>
      <c r="M313" s="141"/>
    </row>
    <row r="314" spans="1:13" ht="13.5">
      <c r="A314" s="53"/>
      <c r="B314" s="105"/>
      <c r="C314" s="105"/>
      <c r="D314" s="105"/>
      <c r="E314" s="105"/>
      <c r="G314" s="105"/>
      <c r="H314" s="105"/>
      <c r="I314" s="111"/>
      <c r="J314" s="112"/>
      <c r="K314" s="110">
        <f t="shared" si="26"/>
      </c>
      <c r="L314" s="90">
        <f t="shared" si="30"/>
      </c>
      <c r="M314" s="113"/>
    </row>
    <row r="315" spans="1:12" ht="13.5">
      <c r="A315" s="53"/>
      <c r="B315" s="475" t="s">
        <v>1117</v>
      </c>
      <c r="C315" s="475"/>
      <c r="D315" s="476" t="s">
        <v>1118</v>
      </c>
      <c r="E315" s="476"/>
      <c r="F315" s="476"/>
      <c r="G315" s="476"/>
      <c r="H315" s="101" t="s">
        <v>260</v>
      </c>
      <c r="I315" s="477" t="s">
        <v>261</v>
      </c>
      <c r="J315" s="477"/>
      <c r="K315" s="477"/>
      <c r="L315" s="90">
        <f t="shared" si="30"/>
      </c>
    </row>
    <row r="316" spans="1:12" ht="13.5">
      <c r="A316" s="53"/>
      <c r="B316" s="475"/>
      <c r="C316" s="475"/>
      <c r="D316" s="476"/>
      <c r="E316" s="476"/>
      <c r="F316" s="476"/>
      <c r="G316" s="476"/>
      <c r="H316" s="104">
        <f>COUNTIF(M319:M353,"東近江市")</f>
        <v>6</v>
      </c>
      <c r="I316" s="478">
        <f>(H316/RIGHT($A$343,2))</f>
        <v>0.24</v>
      </c>
      <c r="J316" s="478"/>
      <c r="K316" s="478"/>
      <c r="L316" s="90">
        <f t="shared" si="30"/>
      </c>
    </row>
    <row r="317" spans="1:13" ht="13.5">
      <c r="A317" s="53"/>
      <c r="B317" s="105" t="s">
        <v>1119</v>
      </c>
      <c r="C317" s="105"/>
      <c r="D317" s="106"/>
      <c r="F317" s="103"/>
      <c r="K317" s="110"/>
      <c r="L317" s="90">
        <f t="shared" si="30"/>
      </c>
      <c r="M317" s="101"/>
    </row>
    <row r="318" spans="1:13" ht="13.5">
      <c r="A318" s="53"/>
      <c r="B318" s="468" t="s">
        <v>170</v>
      </c>
      <c r="C318" s="469"/>
      <c r="F318" s="103"/>
      <c r="G318" s="101" t="str">
        <f aca="true" t="shared" si="31" ref="G318:G338">B318&amp;C318</f>
        <v>湖東プラチナ</v>
      </c>
      <c r="K318" s="110" t="s">
        <v>1120</v>
      </c>
      <c r="L318" s="90" t="str">
        <f t="shared" si="30"/>
        <v>OK</v>
      </c>
      <c r="M318" s="101"/>
    </row>
    <row r="319" spans="1:13" ht="13.5">
      <c r="A319" s="53" t="s">
        <v>1414</v>
      </c>
      <c r="B319" s="105" t="s">
        <v>402</v>
      </c>
      <c r="C319" s="105" t="s">
        <v>578</v>
      </c>
      <c r="D319" s="101" t="s">
        <v>576</v>
      </c>
      <c r="E319" s="90"/>
      <c r="F319" s="103" t="str">
        <f aca="true" t="shared" si="32" ref="F319:F339">A319</f>
        <v>ぷ０１</v>
      </c>
      <c r="G319" s="101" t="str">
        <f t="shared" si="31"/>
        <v>高田洋治</v>
      </c>
      <c r="H319" s="111" t="s">
        <v>577</v>
      </c>
      <c r="I319" s="111" t="s">
        <v>47</v>
      </c>
      <c r="J319" s="188">
        <v>1942</v>
      </c>
      <c r="K319" s="110">
        <f>IF(J319="","",(2019-J319))</f>
        <v>77</v>
      </c>
      <c r="L319" s="90" t="str">
        <f t="shared" si="30"/>
        <v>OK</v>
      </c>
      <c r="M319" s="105" t="s">
        <v>16</v>
      </c>
    </row>
    <row r="320" spans="1:13" ht="13.5">
      <c r="A320" s="101" t="s">
        <v>1121</v>
      </c>
      <c r="B320" s="105" t="s">
        <v>580</v>
      </c>
      <c r="C320" s="105" t="s">
        <v>287</v>
      </c>
      <c r="D320" s="101" t="s">
        <v>576</v>
      </c>
      <c r="E320" s="90"/>
      <c r="F320" s="103" t="str">
        <f t="shared" si="32"/>
        <v>ぷ０２</v>
      </c>
      <c r="G320" s="101" t="str">
        <f t="shared" si="31"/>
        <v>中野哲也</v>
      </c>
      <c r="H320" s="111" t="s">
        <v>577</v>
      </c>
      <c r="I320" s="111" t="s">
        <v>47</v>
      </c>
      <c r="J320" s="188">
        <v>1947</v>
      </c>
      <c r="K320" s="110">
        <f aca="true" t="shared" si="33" ref="K320:K343">IF(J320="","",(2019-J320))</f>
        <v>72</v>
      </c>
      <c r="L320" s="90" t="str">
        <f t="shared" si="30"/>
        <v>OK</v>
      </c>
      <c r="M320" s="105" t="s">
        <v>16</v>
      </c>
    </row>
    <row r="321" spans="1:13" ht="13.5">
      <c r="A321" s="101" t="s">
        <v>579</v>
      </c>
      <c r="B321" s="105" t="s">
        <v>584</v>
      </c>
      <c r="C321" s="105" t="s">
        <v>585</v>
      </c>
      <c r="D321" s="101" t="s">
        <v>576</v>
      </c>
      <c r="E321" s="90"/>
      <c r="F321" s="103" t="str">
        <f t="shared" si="32"/>
        <v>ぷ０３</v>
      </c>
      <c r="G321" s="101" t="str">
        <f t="shared" si="31"/>
        <v>羽田昭夫</v>
      </c>
      <c r="H321" s="111" t="s">
        <v>577</v>
      </c>
      <c r="I321" s="111" t="s">
        <v>47</v>
      </c>
      <c r="J321" s="188">
        <v>1943</v>
      </c>
      <c r="K321" s="110">
        <f t="shared" si="33"/>
        <v>76</v>
      </c>
      <c r="L321" s="90" t="str">
        <f t="shared" si="30"/>
        <v>OK</v>
      </c>
      <c r="M321" s="159" t="s">
        <v>308</v>
      </c>
    </row>
    <row r="322" spans="1:13" ht="13.5">
      <c r="A322" s="101" t="s">
        <v>581</v>
      </c>
      <c r="B322" s="105" t="s">
        <v>588</v>
      </c>
      <c r="C322" s="105" t="s">
        <v>589</v>
      </c>
      <c r="D322" s="101" t="s">
        <v>576</v>
      </c>
      <c r="E322" s="90"/>
      <c r="F322" s="103" t="str">
        <f t="shared" si="32"/>
        <v>ぷ０４</v>
      </c>
      <c r="G322" s="101" t="str">
        <f t="shared" si="31"/>
        <v>藤本昌彦</v>
      </c>
      <c r="H322" s="111" t="s">
        <v>577</v>
      </c>
      <c r="I322" s="111" t="s">
        <v>47</v>
      </c>
      <c r="J322" s="188">
        <v>1939</v>
      </c>
      <c r="K322" s="110">
        <f t="shared" si="33"/>
        <v>80</v>
      </c>
      <c r="L322" s="90" t="str">
        <f t="shared" si="30"/>
        <v>OK</v>
      </c>
      <c r="M322" s="105" t="s">
        <v>16</v>
      </c>
    </row>
    <row r="323" spans="1:13" ht="13.5">
      <c r="A323" s="101" t="s">
        <v>582</v>
      </c>
      <c r="B323" s="105" t="s">
        <v>591</v>
      </c>
      <c r="C323" s="105" t="s">
        <v>592</v>
      </c>
      <c r="D323" s="101" t="s">
        <v>576</v>
      </c>
      <c r="E323" s="90"/>
      <c r="F323" s="103" t="str">
        <f t="shared" si="32"/>
        <v>ぷ０５</v>
      </c>
      <c r="G323" s="101" t="str">
        <f t="shared" si="31"/>
        <v>安田和彦</v>
      </c>
      <c r="H323" s="111" t="s">
        <v>577</v>
      </c>
      <c r="I323" s="111" t="s">
        <v>47</v>
      </c>
      <c r="J323" s="188">
        <v>1945</v>
      </c>
      <c r="K323" s="110">
        <f t="shared" si="33"/>
        <v>74</v>
      </c>
      <c r="L323" s="90" t="str">
        <f t="shared" si="30"/>
        <v>OK</v>
      </c>
      <c r="M323" s="105" t="s">
        <v>16</v>
      </c>
    </row>
    <row r="324" spans="1:13" ht="13.5">
      <c r="A324" s="101" t="s">
        <v>583</v>
      </c>
      <c r="B324" s="105" t="s">
        <v>594</v>
      </c>
      <c r="C324" s="105" t="s">
        <v>595</v>
      </c>
      <c r="D324" s="101" t="s">
        <v>576</v>
      </c>
      <c r="E324" s="90"/>
      <c r="F324" s="103" t="str">
        <f t="shared" si="32"/>
        <v>ぷ０６</v>
      </c>
      <c r="G324" s="101" t="str">
        <f t="shared" si="31"/>
        <v>吉田知司</v>
      </c>
      <c r="H324" s="111" t="s">
        <v>577</v>
      </c>
      <c r="I324" s="111" t="s">
        <v>47</v>
      </c>
      <c r="J324" s="188">
        <v>1948</v>
      </c>
      <c r="K324" s="110">
        <f t="shared" si="33"/>
        <v>71</v>
      </c>
      <c r="L324" s="90" t="str">
        <f t="shared" si="30"/>
        <v>OK</v>
      </c>
      <c r="M324" s="115" t="s">
        <v>18</v>
      </c>
    </row>
    <row r="325" spans="1:13" ht="13.5">
      <c r="A325" s="101" t="s">
        <v>586</v>
      </c>
      <c r="B325" s="105" t="s">
        <v>114</v>
      </c>
      <c r="C325" s="105" t="s">
        <v>597</v>
      </c>
      <c r="D325" s="101" t="s">
        <v>576</v>
      </c>
      <c r="E325" s="101"/>
      <c r="F325" s="103" t="str">
        <f t="shared" si="32"/>
        <v>ぷ０７</v>
      </c>
      <c r="G325" s="101" t="str">
        <f t="shared" si="31"/>
        <v>山田直八</v>
      </c>
      <c r="H325" s="111" t="s">
        <v>577</v>
      </c>
      <c r="I325" s="111" t="s">
        <v>47</v>
      </c>
      <c r="J325" s="188">
        <v>1972</v>
      </c>
      <c r="K325" s="110">
        <f t="shared" si="33"/>
        <v>47</v>
      </c>
      <c r="L325" s="90" t="str">
        <f t="shared" si="30"/>
        <v>OK</v>
      </c>
      <c r="M325" s="105" t="s">
        <v>397</v>
      </c>
    </row>
    <row r="326" spans="1:13" ht="13.5">
      <c r="A326" s="101" t="s">
        <v>587</v>
      </c>
      <c r="B326" s="105" t="s">
        <v>599</v>
      </c>
      <c r="C326" s="105" t="s">
        <v>600</v>
      </c>
      <c r="D326" s="101" t="s">
        <v>576</v>
      </c>
      <c r="E326" s="101"/>
      <c r="F326" s="103" t="str">
        <f t="shared" si="32"/>
        <v>ぷ０８</v>
      </c>
      <c r="G326" s="101" t="str">
        <f t="shared" si="31"/>
        <v>新屋正男</v>
      </c>
      <c r="H326" s="111" t="s">
        <v>577</v>
      </c>
      <c r="I326" s="111" t="s">
        <v>47</v>
      </c>
      <c r="J326" s="188">
        <v>1943</v>
      </c>
      <c r="K326" s="110">
        <f t="shared" si="33"/>
        <v>76</v>
      </c>
      <c r="L326" s="90" t="str">
        <f t="shared" si="30"/>
        <v>OK</v>
      </c>
      <c r="M326" s="105" t="s">
        <v>16</v>
      </c>
    </row>
    <row r="327" spans="1:13" ht="13.5">
      <c r="A327" s="101" t="s">
        <v>590</v>
      </c>
      <c r="B327" s="105" t="s">
        <v>276</v>
      </c>
      <c r="C327" s="105" t="s">
        <v>602</v>
      </c>
      <c r="D327" s="101" t="s">
        <v>576</v>
      </c>
      <c r="E327" s="101"/>
      <c r="F327" s="103" t="str">
        <f t="shared" si="32"/>
        <v>ぷ０９</v>
      </c>
      <c r="G327" s="101" t="str">
        <f t="shared" si="31"/>
        <v>青木保憲</v>
      </c>
      <c r="H327" s="111" t="s">
        <v>577</v>
      </c>
      <c r="I327" s="111" t="s">
        <v>47</v>
      </c>
      <c r="J327" s="188">
        <v>1949</v>
      </c>
      <c r="K327" s="110">
        <f t="shared" si="33"/>
        <v>70</v>
      </c>
      <c r="L327" s="90" t="str">
        <f t="shared" si="30"/>
        <v>OK</v>
      </c>
      <c r="M327" s="105" t="s">
        <v>16</v>
      </c>
    </row>
    <row r="328" spans="1:13" ht="13.5">
      <c r="A328" s="101" t="s">
        <v>593</v>
      </c>
      <c r="B328" s="105" t="s">
        <v>285</v>
      </c>
      <c r="C328" s="105" t="s">
        <v>604</v>
      </c>
      <c r="D328" s="101" t="s">
        <v>576</v>
      </c>
      <c r="E328" s="101"/>
      <c r="F328" s="103" t="str">
        <f t="shared" si="32"/>
        <v>ぷ１０</v>
      </c>
      <c r="G328" s="101" t="str">
        <f t="shared" si="31"/>
        <v>谷口一男</v>
      </c>
      <c r="H328" s="111" t="s">
        <v>577</v>
      </c>
      <c r="I328" s="111" t="s">
        <v>47</v>
      </c>
      <c r="J328" s="189">
        <v>1953</v>
      </c>
      <c r="K328" s="110">
        <f t="shared" si="33"/>
        <v>66</v>
      </c>
      <c r="L328" s="90" t="str">
        <f t="shared" si="30"/>
        <v>OK</v>
      </c>
      <c r="M328" s="190" t="s">
        <v>275</v>
      </c>
    </row>
    <row r="329" spans="1:13" ht="13.5">
      <c r="A329" s="101" t="s">
        <v>596</v>
      </c>
      <c r="B329" s="99" t="s">
        <v>1122</v>
      </c>
      <c r="C329" s="99" t="s">
        <v>1123</v>
      </c>
      <c r="D329" s="101" t="s">
        <v>576</v>
      </c>
      <c r="E329" s="90"/>
      <c r="F329" s="103" t="str">
        <f t="shared" si="32"/>
        <v>ぷ１１</v>
      </c>
      <c r="G329" s="101" t="str">
        <f t="shared" si="31"/>
        <v>小柳寛明</v>
      </c>
      <c r="H329" s="111" t="s">
        <v>577</v>
      </c>
      <c r="I329" s="111" t="s">
        <v>47</v>
      </c>
      <c r="J329" s="188">
        <v>1943</v>
      </c>
      <c r="K329" s="110">
        <f t="shared" si="33"/>
        <v>76</v>
      </c>
      <c r="L329" s="90" t="str">
        <f t="shared" si="30"/>
        <v>OK</v>
      </c>
      <c r="M329" s="105" t="s">
        <v>16</v>
      </c>
    </row>
    <row r="330" spans="1:13" ht="13.5">
      <c r="A330" s="101" t="s">
        <v>598</v>
      </c>
      <c r="B330" s="101" t="s">
        <v>607</v>
      </c>
      <c r="C330" s="101" t="s">
        <v>608</v>
      </c>
      <c r="D330" s="101" t="s">
        <v>576</v>
      </c>
      <c r="E330" s="90"/>
      <c r="F330" s="103" t="str">
        <f t="shared" si="32"/>
        <v>ぷ１２</v>
      </c>
      <c r="G330" s="101" t="str">
        <f t="shared" si="31"/>
        <v>関塚清茂</v>
      </c>
      <c r="H330" s="111" t="s">
        <v>577</v>
      </c>
      <c r="I330" s="111" t="s">
        <v>47</v>
      </c>
      <c r="J330" s="188">
        <v>1936</v>
      </c>
      <c r="K330" s="110">
        <f t="shared" si="33"/>
        <v>83</v>
      </c>
      <c r="L330" s="90" t="str">
        <f t="shared" si="30"/>
        <v>OK</v>
      </c>
      <c r="M330" s="105" t="s">
        <v>16</v>
      </c>
    </row>
    <row r="331" spans="1:13" ht="13.5">
      <c r="A331" s="101" t="s">
        <v>601</v>
      </c>
      <c r="B331" s="101" t="s">
        <v>1124</v>
      </c>
      <c r="C331" s="101" t="s">
        <v>1125</v>
      </c>
      <c r="D331" s="101" t="s">
        <v>576</v>
      </c>
      <c r="E331" s="90"/>
      <c r="F331" s="103" t="str">
        <f t="shared" si="32"/>
        <v>ぷ１３</v>
      </c>
      <c r="G331" s="101" t="str">
        <f t="shared" si="31"/>
        <v>早川浩</v>
      </c>
      <c r="H331" s="111" t="s">
        <v>577</v>
      </c>
      <c r="I331" s="111" t="s">
        <v>47</v>
      </c>
      <c r="J331" s="188">
        <v>1951</v>
      </c>
      <c r="K331" s="110">
        <f t="shared" si="33"/>
        <v>68</v>
      </c>
      <c r="L331" s="90" t="str">
        <f t="shared" si="30"/>
        <v>OK</v>
      </c>
      <c r="M331" s="101" t="s">
        <v>308</v>
      </c>
    </row>
    <row r="332" spans="1:13" ht="13.5">
      <c r="A332" s="101" t="s">
        <v>603</v>
      </c>
      <c r="B332" s="113" t="s">
        <v>614</v>
      </c>
      <c r="C332" s="113" t="s">
        <v>615</v>
      </c>
      <c r="D332" s="101" t="s">
        <v>576</v>
      </c>
      <c r="E332" s="90"/>
      <c r="F332" s="103" t="str">
        <f t="shared" si="32"/>
        <v>ぷ１４</v>
      </c>
      <c r="G332" s="101" t="str">
        <f t="shared" si="31"/>
        <v>堀部品子</v>
      </c>
      <c r="H332" s="111" t="s">
        <v>577</v>
      </c>
      <c r="I332" s="138" t="s">
        <v>54</v>
      </c>
      <c r="J332" s="188">
        <v>1951</v>
      </c>
      <c r="K332" s="110">
        <f t="shared" si="33"/>
        <v>68</v>
      </c>
      <c r="L332" s="90" t="str">
        <f t="shared" si="30"/>
        <v>OK</v>
      </c>
      <c r="M332" s="115" t="s">
        <v>18</v>
      </c>
    </row>
    <row r="333" spans="1:13" ht="13.5">
      <c r="A333" s="101" t="s">
        <v>605</v>
      </c>
      <c r="B333" s="113" t="s">
        <v>617</v>
      </c>
      <c r="C333" s="113" t="s">
        <v>618</v>
      </c>
      <c r="D333" s="101" t="s">
        <v>576</v>
      </c>
      <c r="E333" s="90"/>
      <c r="F333" s="103" t="str">
        <f t="shared" si="32"/>
        <v>ぷ１５</v>
      </c>
      <c r="G333" s="101" t="str">
        <f t="shared" si="31"/>
        <v>森谷洋子</v>
      </c>
      <c r="H333" s="111" t="s">
        <v>577</v>
      </c>
      <c r="I333" s="138" t="s">
        <v>54</v>
      </c>
      <c r="J333" s="188">
        <v>1951</v>
      </c>
      <c r="K333" s="110">
        <f t="shared" si="33"/>
        <v>68</v>
      </c>
      <c r="L333" s="90" t="str">
        <f t="shared" si="30"/>
        <v>OK</v>
      </c>
      <c r="M333" s="105" t="s">
        <v>397</v>
      </c>
    </row>
    <row r="334" spans="1:13" ht="13.5">
      <c r="A334" s="101" t="s">
        <v>606</v>
      </c>
      <c r="B334" s="113" t="s">
        <v>621</v>
      </c>
      <c r="C334" s="113" t="s">
        <v>622</v>
      </c>
      <c r="D334" s="101" t="s">
        <v>576</v>
      </c>
      <c r="E334" s="90"/>
      <c r="F334" s="103" t="str">
        <f t="shared" si="32"/>
        <v>ぷ１６</v>
      </c>
      <c r="G334" s="101" t="str">
        <f t="shared" si="31"/>
        <v>田邉俊子</v>
      </c>
      <c r="H334" s="111" t="s">
        <v>577</v>
      </c>
      <c r="I334" s="138" t="s">
        <v>54</v>
      </c>
      <c r="J334" s="188">
        <v>1958</v>
      </c>
      <c r="K334" s="110">
        <f t="shared" si="33"/>
        <v>61</v>
      </c>
      <c r="L334" s="90" t="str">
        <f t="shared" si="30"/>
        <v>OK</v>
      </c>
      <c r="M334" s="105" t="s">
        <v>275</v>
      </c>
    </row>
    <row r="335" spans="1:13" ht="13.5">
      <c r="A335" s="101" t="s">
        <v>609</v>
      </c>
      <c r="B335" s="101" t="s">
        <v>1126</v>
      </c>
      <c r="C335" s="101" t="s">
        <v>1127</v>
      </c>
      <c r="D335" s="101" t="s">
        <v>576</v>
      </c>
      <c r="E335" s="90"/>
      <c r="F335" s="103" t="str">
        <f t="shared" si="32"/>
        <v>ぷ１７</v>
      </c>
      <c r="G335" s="101" t="str">
        <f t="shared" si="31"/>
        <v>堀川敬児</v>
      </c>
      <c r="H335" s="111" t="s">
        <v>577</v>
      </c>
      <c r="I335" s="111" t="s">
        <v>47</v>
      </c>
      <c r="J335" s="188">
        <v>1952</v>
      </c>
      <c r="K335" s="110">
        <f t="shared" si="33"/>
        <v>67</v>
      </c>
      <c r="L335" s="90" t="str">
        <f t="shared" si="30"/>
        <v>OK</v>
      </c>
      <c r="M335" s="105" t="s">
        <v>16</v>
      </c>
    </row>
    <row r="336" spans="1:13" ht="13.5">
      <c r="A336" s="101" t="s">
        <v>610</v>
      </c>
      <c r="B336" s="113" t="s">
        <v>625</v>
      </c>
      <c r="C336" s="113" t="s">
        <v>626</v>
      </c>
      <c r="D336" s="101" t="s">
        <v>576</v>
      </c>
      <c r="F336" s="103" t="str">
        <f t="shared" si="32"/>
        <v>ぷ１８</v>
      </c>
      <c r="G336" s="101" t="str">
        <f t="shared" si="31"/>
        <v>本池清子</v>
      </c>
      <c r="H336" s="111" t="s">
        <v>577</v>
      </c>
      <c r="I336" s="138" t="s">
        <v>54</v>
      </c>
      <c r="J336" s="188">
        <v>1967</v>
      </c>
      <c r="K336" s="110">
        <f t="shared" si="33"/>
        <v>52</v>
      </c>
      <c r="L336" s="90" t="str">
        <f t="shared" si="30"/>
        <v>OK</v>
      </c>
      <c r="M336" s="105" t="s">
        <v>435</v>
      </c>
    </row>
    <row r="337" spans="1:13" ht="13.5">
      <c r="A337" s="101" t="s">
        <v>612</v>
      </c>
      <c r="B337" s="113" t="s">
        <v>114</v>
      </c>
      <c r="C337" s="113" t="s">
        <v>627</v>
      </c>
      <c r="D337" s="101" t="s">
        <v>576</v>
      </c>
      <c r="F337" s="103" t="str">
        <f t="shared" si="32"/>
        <v>ぷ１９</v>
      </c>
      <c r="G337" s="101" t="str">
        <f t="shared" si="31"/>
        <v>山田晶枝</v>
      </c>
      <c r="H337" s="111" t="s">
        <v>577</v>
      </c>
      <c r="I337" s="138" t="s">
        <v>54</v>
      </c>
      <c r="J337" s="188">
        <v>1972</v>
      </c>
      <c r="K337" s="110">
        <f t="shared" si="33"/>
        <v>47</v>
      </c>
      <c r="L337" s="90" t="str">
        <f t="shared" si="30"/>
        <v>OK</v>
      </c>
      <c r="M337" s="105" t="s">
        <v>397</v>
      </c>
    </row>
    <row r="338" spans="1:13" ht="13.5">
      <c r="A338" s="101" t="s">
        <v>613</v>
      </c>
      <c r="B338" s="190" t="s">
        <v>98</v>
      </c>
      <c r="C338" s="190" t="s">
        <v>1128</v>
      </c>
      <c r="D338" s="190" t="s">
        <v>576</v>
      </c>
      <c r="E338" s="190"/>
      <c r="F338" s="190" t="str">
        <f t="shared" si="32"/>
        <v>ぷ２０</v>
      </c>
      <c r="G338" s="190" t="str">
        <f t="shared" si="31"/>
        <v>鶴田進</v>
      </c>
      <c r="H338" s="190" t="s">
        <v>577</v>
      </c>
      <c r="I338" s="190" t="s">
        <v>47</v>
      </c>
      <c r="J338" s="189">
        <v>1950</v>
      </c>
      <c r="K338" s="110">
        <f t="shared" si="33"/>
        <v>69</v>
      </c>
      <c r="L338" s="90" t="str">
        <f t="shared" si="30"/>
        <v>OK</v>
      </c>
      <c r="M338" s="190" t="s">
        <v>16</v>
      </c>
    </row>
    <row r="339" spans="1:13" ht="13.5">
      <c r="A339" s="101" t="s">
        <v>616</v>
      </c>
      <c r="B339" s="191" t="s">
        <v>611</v>
      </c>
      <c r="C339" s="191" t="s">
        <v>399</v>
      </c>
      <c r="D339" s="190" t="s">
        <v>576</v>
      </c>
      <c r="E339" s="192"/>
      <c r="F339" s="190" t="str">
        <f t="shared" si="32"/>
        <v>ぷ２１</v>
      </c>
      <c r="G339" s="99" t="s">
        <v>1129</v>
      </c>
      <c r="H339" s="190" t="s">
        <v>577</v>
      </c>
      <c r="I339" s="138" t="s">
        <v>54</v>
      </c>
      <c r="J339" s="189">
        <v>1948</v>
      </c>
      <c r="K339" s="110">
        <f t="shared" si="33"/>
        <v>71</v>
      </c>
      <c r="L339" s="90" t="str">
        <f t="shared" si="30"/>
        <v>OK</v>
      </c>
      <c r="M339" s="193" t="s">
        <v>18</v>
      </c>
    </row>
    <row r="340" spans="1:13" ht="15" customHeight="1">
      <c r="A340" s="101" t="s">
        <v>619</v>
      </c>
      <c r="B340" s="99" t="s">
        <v>55</v>
      </c>
      <c r="C340" s="99" t="s">
        <v>392</v>
      </c>
      <c r="D340" s="190" t="s">
        <v>576</v>
      </c>
      <c r="F340" s="190" t="s">
        <v>1130</v>
      </c>
      <c r="G340" s="99" t="s">
        <v>1131</v>
      </c>
      <c r="H340" s="190" t="s">
        <v>577</v>
      </c>
      <c r="I340" s="190" t="s">
        <v>47</v>
      </c>
      <c r="J340" s="189">
        <v>1955</v>
      </c>
      <c r="K340" s="110">
        <f t="shared" si="33"/>
        <v>64</v>
      </c>
      <c r="L340" s="90" t="str">
        <f t="shared" si="30"/>
        <v>OK</v>
      </c>
      <c r="M340" s="193" t="s">
        <v>18</v>
      </c>
    </row>
    <row r="341" spans="1:13" s="26" customFormat="1" ht="13.5" customHeight="1">
      <c r="A341" s="101" t="s">
        <v>620</v>
      </c>
      <c r="B341" s="26" t="s">
        <v>391</v>
      </c>
      <c r="C341" s="26" t="s">
        <v>1132</v>
      </c>
      <c r="D341" s="190" t="s">
        <v>576</v>
      </c>
      <c r="F341" s="26" t="s">
        <v>1133</v>
      </c>
      <c r="G341" s="26" t="s">
        <v>1134</v>
      </c>
      <c r="H341" s="190" t="s">
        <v>577</v>
      </c>
      <c r="I341" s="190" t="s">
        <v>47</v>
      </c>
      <c r="J341" s="118">
        <v>1955</v>
      </c>
      <c r="K341" s="110">
        <f t="shared" si="33"/>
        <v>64</v>
      </c>
      <c r="L341" s="90" t="str">
        <f t="shared" si="30"/>
        <v>OK</v>
      </c>
      <c r="M341" s="193" t="s">
        <v>18</v>
      </c>
    </row>
    <row r="342" spans="1:13" s="26" customFormat="1" ht="18" customHeight="1">
      <c r="A342" s="101" t="s">
        <v>623</v>
      </c>
      <c r="B342" s="26" t="s">
        <v>611</v>
      </c>
      <c r="C342" s="26" t="s">
        <v>1135</v>
      </c>
      <c r="D342" s="190" t="s">
        <v>576</v>
      </c>
      <c r="F342" s="26" t="s">
        <v>1136</v>
      </c>
      <c r="G342" s="26" t="s">
        <v>1137</v>
      </c>
      <c r="H342" s="190" t="s">
        <v>577</v>
      </c>
      <c r="I342" s="190" t="s">
        <v>47</v>
      </c>
      <c r="J342" s="118">
        <v>1948</v>
      </c>
      <c r="K342" s="110">
        <f t="shared" si="33"/>
        <v>71</v>
      </c>
      <c r="L342" s="90" t="str">
        <f t="shared" si="30"/>
        <v>OK</v>
      </c>
      <c r="M342" s="193" t="s">
        <v>18</v>
      </c>
    </row>
    <row r="343" spans="1:13" s="26" customFormat="1" ht="13.5">
      <c r="A343" s="101" t="s">
        <v>624</v>
      </c>
      <c r="B343" s="98" t="s">
        <v>607</v>
      </c>
      <c r="C343" s="98" t="s">
        <v>1138</v>
      </c>
      <c r="D343" s="26" t="s">
        <v>576</v>
      </c>
      <c r="F343" s="26" t="s">
        <v>1139</v>
      </c>
      <c r="G343" s="26" t="s">
        <v>1140</v>
      </c>
      <c r="H343" s="26" t="s">
        <v>577</v>
      </c>
      <c r="I343" s="98" t="s">
        <v>54</v>
      </c>
      <c r="J343" s="118">
        <v>1945</v>
      </c>
      <c r="K343" s="110">
        <f t="shared" si="33"/>
        <v>74</v>
      </c>
      <c r="L343" s="90" t="str">
        <f t="shared" si="30"/>
        <v>OK</v>
      </c>
      <c r="M343" s="159" t="s">
        <v>16</v>
      </c>
    </row>
    <row r="344" spans="1:13" ht="15" customHeight="1">
      <c r="A344" s="26" t="s">
        <v>1141</v>
      </c>
      <c r="B344" s="26" t="s">
        <v>1142</v>
      </c>
      <c r="C344" s="26" t="s">
        <v>1143</v>
      </c>
      <c r="D344" s="26" t="s">
        <v>576</v>
      </c>
      <c r="E344" s="26"/>
      <c r="F344" s="26" t="s">
        <v>1144</v>
      </c>
      <c r="G344" s="26" t="s">
        <v>1145</v>
      </c>
      <c r="H344" s="26" t="s">
        <v>577</v>
      </c>
      <c r="I344" s="26" t="s">
        <v>47</v>
      </c>
      <c r="J344" s="118">
        <v>1953</v>
      </c>
      <c r="K344" s="26">
        <v>66</v>
      </c>
      <c r="L344" s="26" t="s">
        <v>19</v>
      </c>
      <c r="M344" s="26" t="s">
        <v>16</v>
      </c>
    </row>
    <row r="345" spans="1:13" ht="15" customHeight="1">
      <c r="A345" s="26" t="s">
        <v>1146</v>
      </c>
      <c r="B345" s="26" t="s">
        <v>1147</v>
      </c>
      <c r="C345" s="26" t="s">
        <v>600</v>
      </c>
      <c r="D345" s="26" t="s">
        <v>576</v>
      </c>
      <c r="E345" s="26"/>
      <c r="F345" s="26" t="s">
        <v>1146</v>
      </c>
      <c r="G345" s="26" t="s">
        <v>1148</v>
      </c>
      <c r="H345" s="26" t="s">
        <v>577</v>
      </c>
      <c r="I345" s="26" t="s">
        <v>47</v>
      </c>
      <c r="J345" s="118">
        <v>1949</v>
      </c>
      <c r="K345" s="26">
        <v>70</v>
      </c>
      <c r="L345" s="26" t="s">
        <v>19</v>
      </c>
      <c r="M345" s="26" t="s">
        <v>280</v>
      </c>
    </row>
    <row r="346" spans="1:13" ht="13.5">
      <c r="A346" s="190"/>
      <c r="B346" s="190"/>
      <c r="C346" s="190"/>
      <c r="D346" s="190"/>
      <c r="E346" s="190"/>
      <c r="F346" s="190"/>
      <c r="H346" s="190"/>
      <c r="I346" s="190"/>
      <c r="J346" s="189"/>
      <c r="L346" s="103"/>
      <c r="M346" s="190"/>
    </row>
    <row r="347" spans="1:13" ht="13.5">
      <c r="A347" s="190"/>
      <c r="B347" s="193"/>
      <c r="C347" s="193"/>
      <c r="D347" s="190"/>
      <c r="E347" s="190"/>
      <c r="F347" s="190"/>
      <c r="H347" s="190"/>
      <c r="I347" s="138"/>
      <c r="J347" s="189"/>
      <c r="L347" s="103"/>
      <c r="M347" s="190"/>
    </row>
    <row r="348" spans="1:13" ht="13.5">
      <c r="A348" s="190"/>
      <c r="B348" s="193"/>
      <c r="C348" s="193"/>
      <c r="D348" s="190"/>
      <c r="E348" s="190"/>
      <c r="F348" s="190"/>
      <c r="H348" s="190"/>
      <c r="I348" s="138"/>
      <c r="J348" s="189"/>
      <c r="L348" s="103"/>
      <c r="M348" s="190"/>
    </row>
    <row r="349" spans="1:13" ht="13.5">
      <c r="A349" s="190"/>
      <c r="B349" s="193"/>
      <c r="C349" s="193"/>
      <c r="D349" s="190"/>
      <c r="E349" s="190"/>
      <c r="F349" s="190"/>
      <c r="H349" s="190"/>
      <c r="I349" s="194"/>
      <c r="J349" s="189"/>
      <c r="L349" s="103"/>
      <c r="M349" s="190"/>
    </row>
    <row r="350" spans="1:13" ht="13.5">
      <c r="A350" s="190"/>
      <c r="B350" s="190"/>
      <c r="C350" s="190"/>
      <c r="D350" s="190"/>
      <c r="E350" s="190"/>
      <c r="F350" s="190"/>
      <c r="H350" s="190"/>
      <c r="I350" s="190"/>
      <c r="J350" s="189"/>
      <c r="L350" s="103"/>
      <c r="M350" s="190"/>
    </row>
    <row r="351" spans="1:13" ht="13.5">
      <c r="A351" s="190"/>
      <c r="B351" s="99"/>
      <c r="C351" s="99"/>
      <c r="D351" s="190"/>
      <c r="E351" s="192"/>
      <c r="F351" s="190"/>
      <c r="H351" s="190"/>
      <c r="I351" s="190"/>
      <c r="J351" s="189"/>
      <c r="L351" s="103"/>
      <c r="M351" s="193"/>
    </row>
    <row r="352" spans="1:13" ht="13.5">
      <c r="A352" s="190"/>
      <c r="B352" s="191"/>
      <c r="C352" s="191"/>
      <c r="D352" s="190"/>
      <c r="E352" s="192"/>
      <c r="F352" s="190"/>
      <c r="H352" s="190"/>
      <c r="I352" s="138"/>
      <c r="J352" s="189"/>
      <c r="L352" s="103"/>
      <c r="M352" s="193"/>
    </row>
    <row r="353" spans="1:13" ht="13.5">
      <c r="A353" s="190"/>
      <c r="B353" s="99"/>
      <c r="C353" s="99"/>
      <c r="D353" s="190"/>
      <c r="F353" s="190"/>
      <c r="H353" s="190"/>
      <c r="I353" s="190"/>
      <c r="J353" s="189"/>
      <c r="L353" s="103"/>
      <c r="M353" s="190"/>
    </row>
    <row r="354" spans="1:13" ht="13.5">
      <c r="A354" s="190"/>
      <c r="B354" s="99"/>
      <c r="C354" s="99"/>
      <c r="D354" s="190"/>
      <c r="F354" s="190"/>
      <c r="H354" s="190"/>
      <c r="I354" s="190"/>
      <c r="J354" s="195"/>
      <c r="K354" s="196"/>
      <c r="L354" s="103"/>
      <c r="M354" s="190"/>
    </row>
    <row r="355" spans="1:13" ht="13.5">
      <c r="A355" s="190"/>
      <c r="B355" s="99"/>
      <c r="C355" s="99"/>
      <c r="D355" s="190"/>
      <c r="F355" s="190"/>
      <c r="G355" s="190"/>
      <c r="H355" s="190"/>
      <c r="I355" s="190"/>
      <c r="J355" s="195"/>
      <c r="K355" s="196"/>
      <c r="L355" s="190"/>
      <c r="M355" s="190"/>
    </row>
    <row r="356" spans="1:14" ht="13.5">
      <c r="A356" s="101"/>
      <c r="B356" s="470" t="s">
        <v>1149</v>
      </c>
      <c r="C356" s="470"/>
      <c r="D356" s="470"/>
      <c r="E356" s="307" t="s">
        <v>1150</v>
      </c>
      <c r="F356" s="307"/>
      <c r="G356" s="307"/>
      <c r="H356" s="307"/>
      <c r="I356" s="159" t="s">
        <v>260</v>
      </c>
      <c r="J356" s="245"/>
      <c r="K356" s="245"/>
      <c r="L356" s="159" t="s">
        <v>261</v>
      </c>
      <c r="M356" s="159"/>
      <c r="N356" s="113"/>
    </row>
    <row r="357" spans="2:14" ht="13.5">
      <c r="B357" s="470"/>
      <c r="C357" s="470"/>
      <c r="D357" s="470"/>
      <c r="E357" s="307"/>
      <c r="F357" s="307"/>
      <c r="G357" s="307"/>
      <c r="H357" s="307"/>
      <c r="I357" s="470">
        <f>COUNTIF($M$361:$M$368,"東近江市")</f>
        <v>1</v>
      </c>
      <c r="J357" s="470">
        <f>COUNTIF($M$322:$M$351,"東近江市")</f>
        <v>6</v>
      </c>
      <c r="K357" s="245"/>
      <c r="L357" s="472">
        <f>(I357/RIGHT(A368,2))</f>
        <v>0.125</v>
      </c>
      <c r="M357" s="472">
        <f>(L357/RIGHT(F393,2))</f>
        <v>0.0078125</v>
      </c>
      <c r="N357" s="113"/>
    </row>
    <row r="358" spans="2:11" ht="13.5">
      <c r="B358" s="105" t="s">
        <v>628</v>
      </c>
      <c r="C358" s="105"/>
      <c r="D358" s="106" t="s">
        <v>20</v>
      </c>
      <c r="E358" s="26"/>
      <c r="J358" s="101"/>
      <c r="K358" s="101"/>
    </row>
    <row r="359" spans="2:12" ht="13.5">
      <c r="B359" s="469" t="s">
        <v>629</v>
      </c>
      <c r="C359" s="469"/>
      <c r="D359" s="101" t="s">
        <v>21</v>
      </c>
      <c r="E359" s="26"/>
      <c r="F359" s="26"/>
      <c r="G359" s="26"/>
      <c r="H359" s="104"/>
      <c r="I359" s="149"/>
      <c r="J359" s="149"/>
      <c r="K359" s="149"/>
      <c r="L359" s="103"/>
    </row>
    <row r="360" spans="2:12" ht="13.5">
      <c r="B360" s="105"/>
      <c r="C360" s="105"/>
      <c r="D360" s="90"/>
      <c r="F360" s="103"/>
      <c r="K360" s="110"/>
      <c r="L360" s="103"/>
    </row>
    <row r="361" spans="1:13" ht="13.5">
      <c r="A361" s="101" t="s">
        <v>630</v>
      </c>
      <c r="B361" s="105" t="s">
        <v>1151</v>
      </c>
      <c r="C361" s="105" t="s">
        <v>1152</v>
      </c>
      <c r="D361" s="101" t="str">
        <f>$B$358</f>
        <v>積樹T</v>
      </c>
      <c r="F361" s="103" t="str">
        <f aca="true" t="shared" si="34" ref="F361:F368">A361</f>
        <v>せ０１</v>
      </c>
      <c r="G361" s="101" t="str">
        <f aca="true" t="shared" si="35" ref="G361:G368">B361&amp;C361</f>
        <v>白井秀幸</v>
      </c>
      <c r="H361" s="111" t="str">
        <f>$B$359</f>
        <v>積水樹脂テニスクラブ</v>
      </c>
      <c r="I361" s="111" t="s">
        <v>47</v>
      </c>
      <c r="J361" s="112">
        <v>1988</v>
      </c>
      <c r="K361" s="110">
        <f aca="true" t="shared" si="36" ref="K361:K368">IF(J361="","",(2019-J361))</f>
        <v>31</v>
      </c>
      <c r="L361" s="103" t="str">
        <f aca="true" t="shared" si="37" ref="L361:L368">IF(G361="","",IF(COUNTIF($G$3:$G$676,G361)&gt;1,"2重登録","OK"))</f>
        <v>OK</v>
      </c>
      <c r="M361" s="197" t="s">
        <v>269</v>
      </c>
    </row>
    <row r="362" spans="1:13" ht="13.5">
      <c r="A362" s="101" t="s">
        <v>631</v>
      </c>
      <c r="B362" s="159" t="s">
        <v>632</v>
      </c>
      <c r="C362" s="159" t="s">
        <v>633</v>
      </c>
      <c r="D362" s="101" t="str">
        <f aca="true" t="shared" si="38" ref="D362:D368">$B$358</f>
        <v>積樹T</v>
      </c>
      <c r="F362" s="103" t="str">
        <f t="shared" si="34"/>
        <v>せ０２</v>
      </c>
      <c r="G362" s="101" t="str">
        <f t="shared" si="35"/>
        <v>国村昌生</v>
      </c>
      <c r="H362" s="111" t="str">
        <f aca="true" t="shared" si="39" ref="H362:H368">$B$359</f>
        <v>積水樹脂テニスクラブ</v>
      </c>
      <c r="I362" s="111" t="s">
        <v>47</v>
      </c>
      <c r="J362" s="109">
        <v>1983</v>
      </c>
      <c r="K362" s="110">
        <f t="shared" si="36"/>
        <v>36</v>
      </c>
      <c r="L362" s="103" t="str">
        <f t="shared" si="37"/>
        <v>OK</v>
      </c>
      <c r="M362" s="198" t="s">
        <v>830</v>
      </c>
    </row>
    <row r="363" spans="1:13" ht="13.5">
      <c r="A363" s="101" t="s">
        <v>634</v>
      </c>
      <c r="B363" s="105" t="s">
        <v>9</v>
      </c>
      <c r="C363" s="105" t="s">
        <v>1153</v>
      </c>
      <c r="D363" s="101" t="str">
        <f t="shared" si="38"/>
        <v>積樹T</v>
      </c>
      <c r="F363" s="103" t="str">
        <f t="shared" si="34"/>
        <v>せ０３</v>
      </c>
      <c r="G363" s="101" t="str">
        <f t="shared" si="35"/>
        <v>上原悠</v>
      </c>
      <c r="H363" s="111" t="str">
        <f t="shared" si="39"/>
        <v>積水樹脂テニスクラブ</v>
      </c>
      <c r="I363" s="111" t="s">
        <v>47</v>
      </c>
      <c r="J363" s="112">
        <v>1983</v>
      </c>
      <c r="K363" s="110">
        <f t="shared" si="36"/>
        <v>36</v>
      </c>
      <c r="L363" s="103" t="str">
        <f>IF(G363="","",IF(COUNTIF($G$3:$G$673,G363)&gt;1,"2重登録","OK"))</f>
        <v>OK</v>
      </c>
      <c r="M363" s="115" t="s">
        <v>266</v>
      </c>
    </row>
    <row r="364" spans="1:13" ht="13.5">
      <c r="A364" s="101" t="s">
        <v>635</v>
      </c>
      <c r="B364" s="141" t="s">
        <v>638</v>
      </c>
      <c r="C364" s="141" t="s">
        <v>639</v>
      </c>
      <c r="D364" s="101" t="str">
        <f t="shared" si="38"/>
        <v>積樹T</v>
      </c>
      <c r="F364" s="103" t="str">
        <f t="shared" si="34"/>
        <v>せ０４</v>
      </c>
      <c r="G364" s="101" t="str">
        <f t="shared" si="35"/>
        <v>宮崎大悟</v>
      </c>
      <c r="H364" s="111" t="str">
        <f t="shared" si="39"/>
        <v>積水樹脂テニスクラブ</v>
      </c>
      <c r="I364" s="111" t="s">
        <v>47</v>
      </c>
      <c r="J364" s="112">
        <v>1989</v>
      </c>
      <c r="K364" s="110">
        <f t="shared" si="36"/>
        <v>30</v>
      </c>
      <c r="L364" s="103" t="str">
        <f t="shared" si="37"/>
        <v>OK</v>
      </c>
      <c r="M364" s="159" t="s">
        <v>1154</v>
      </c>
    </row>
    <row r="365" spans="1:13" ht="13.5">
      <c r="A365" s="101" t="s">
        <v>637</v>
      </c>
      <c r="B365" s="141" t="s">
        <v>1155</v>
      </c>
      <c r="C365" s="105" t="s">
        <v>1156</v>
      </c>
      <c r="D365" s="101" t="str">
        <f t="shared" si="38"/>
        <v>積樹T</v>
      </c>
      <c r="F365" s="103" t="str">
        <f t="shared" si="34"/>
        <v>せ０５</v>
      </c>
      <c r="G365" s="101" t="str">
        <f t="shared" si="35"/>
        <v>永友康貴</v>
      </c>
      <c r="H365" s="111" t="str">
        <f t="shared" si="39"/>
        <v>積水樹脂テニスクラブ</v>
      </c>
      <c r="I365" s="111" t="s">
        <v>47</v>
      </c>
      <c r="J365" s="112">
        <v>1991</v>
      </c>
      <c r="K365" s="110">
        <f t="shared" si="36"/>
        <v>28</v>
      </c>
      <c r="L365" s="103" t="str">
        <f t="shared" si="37"/>
        <v>OK</v>
      </c>
      <c r="M365" s="159" t="s">
        <v>848</v>
      </c>
    </row>
    <row r="366" spans="1:13" ht="13.5">
      <c r="A366" s="101" t="s">
        <v>640</v>
      </c>
      <c r="B366" s="141" t="s">
        <v>168</v>
      </c>
      <c r="C366" s="105" t="s">
        <v>1157</v>
      </c>
      <c r="D366" s="101" t="str">
        <f t="shared" si="38"/>
        <v>積樹T</v>
      </c>
      <c r="F366" s="103" t="str">
        <f t="shared" si="34"/>
        <v>せ０６</v>
      </c>
      <c r="G366" s="101" t="str">
        <f t="shared" si="35"/>
        <v>清水英泰</v>
      </c>
      <c r="H366" s="111" t="str">
        <f t="shared" si="39"/>
        <v>積水樹脂テニスクラブ</v>
      </c>
      <c r="I366" s="111" t="s">
        <v>47</v>
      </c>
      <c r="J366" s="112">
        <v>1963</v>
      </c>
      <c r="K366" s="110">
        <f t="shared" si="36"/>
        <v>56</v>
      </c>
      <c r="L366" s="103" t="str">
        <f t="shared" si="37"/>
        <v>OK</v>
      </c>
      <c r="M366" s="159" t="s">
        <v>1158</v>
      </c>
    </row>
    <row r="367" spans="1:13" ht="13.5">
      <c r="A367" s="101" t="s">
        <v>641</v>
      </c>
      <c r="B367" s="141" t="s">
        <v>636</v>
      </c>
      <c r="C367" s="141" t="s">
        <v>1159</v>
      </c>
      <c r="D367" s="101" t="str">
        <f t="shared" si="38"/>
        <v>積樹T</v>
      </c>
      <c r="F367" s="103" t="str">
        <f t="shared" si="34"/>
        <v>せ０７</v>
      </c>
      <c r="G367" s="101" t="str">
        <f t="shared" si="35"/>
        <v>西垣学</v>
      </c>
      <c r="H367" s="111" t="str">
        <f t="shared" si="39"/>
        <v>積水樹脂テニスクラブ</v>
      </c>
      <c r="I367" s="111" t="s">
        <v>47</v>
      </c>
      <c r="J367" s="112">
        <v>1974</v>
      </c>
      <c r="K367" s="110">
        <f t="shared" si="36"/>
        <v>45</v>
      </c>
      <c r="L367" s="103" t="str">
        <f t="shared" si="37"/>
        <v>OK</v>
      </c>
      <c r="M367" s="159" t="s">
        <v>850</v>
      </c>
    </row>
    <row r="368" spans="1:13" ht="13.5">
      <c r="A368" s="101" t="s">
        <v>642</v>
      </c>
      <c r="B368" s="141" t="s">
        <v>7</v>
      </c>
      <c r="C368" s="141" t="s">
        <v>8</v>
      </c>
      <c r="D368" s="101" t="str">
        <f t="shared" si="38"/>
        <v>積樹T</v>
      </c>
      <c r="F368" s="103" t="str">
        <f t="shared" si="34"/>
        <v>せ０８</v>
      </c>
      <c r="G368" s="101" t="str">
        <f t="shared" si="35"/>
        <v>平野和也</v>
      </c>
      <c r="H368" s="111" t="str">
        <f t="shared" si="39"/>
        <v>積水樹脂テニスクラブ</v>
      </c>
      <c r="I368" s="111" t="s">
        <v>47</v>
      </c>
      <c r="J368" s="112">
        <v>1989</v>
      </c>
      <c r="K368" s="110">
        <f t="shared" si="36"/>
        <v>30</v>
      </c>
      <c r="L368" s="103" t="str">
        <f t="shared" si="37"/>
        <v>OK</v>
      </c>
      <c r="M368" s="159" t="s">
        <v>1160</v>
      </c>
    </row>
    <row r="369" spans="2:13" ht="13.5">
      <c r="B369" s="199"/>
      <c r="C369" s="200"/>
      <c r="F369" s="103"/>
      <c r="H369" s="111"/>
      <c r="I369" s="111"/>
      <c r="J369" s="112"/>
      <c r="K369" s="110"/>
      <c r="L369" s="103"/>
      <c r="M369" s="113"/>
    </row>
    <row r="370" spans="2:13" ht="13.5">
      <c r="B370" s="199"/>
      <c r="C370" s="200"/>
      <c r="F370" s="103"/>
      <c r="H370" s="111"/>
      <c r="I370" s="111"/>
      <c r="J370" s="112"/>
      <c r="K370" s="110"/>
      <c r="L370" s="103"/>
      <c r="M370" s="113"/>
    </row>
    <row r="371" spans="2:12" ht="13.5">
      <c r="B371" s="92"/>
      <c r="C371" s="92"/>
      <c r="D371" s="105"/>
      <c r="E371" s="141"/>
      <c r="H371" s="111"/>
      <c r="I371" s="141"/>
      <c r="J371" s="184"/>
      <c r="K371" s="201"/>
      <c r="L371" s="103"/>
    </row>
    <row r="372" spans="2:12" ht="13.5">
      <c r="B372" s="92"/>
      <c r="C372" s="92"/>
      <c r="D372" s="105"/>
      <c r="E372" s="141"/>
      <c r="H372" s="111"/>
      <c r="I372" s="141"/>
      <c r="J372" s="184"/>
      <c r="K372" s="201"/>
      <c r="L372" s="103"/>
    </row>
    <row r="373" spans="2:12" ht="13.5">
      <c r="B373" s="92"/>
      <c r="C373" s="92"/>
      <c r="D373" s="105"/>
      <c r="E373" s="141"/>
      <c r="H373" s="111"/>
      <c r="I373" s="141"/>
      <c r="J373" s="184"/>
      <c r="K373" s="201"/>
      <c r="L373" s="103"/>
    </row>
    <row r="374" spans="1:26" ht="12.75" customHeight="1">
      <c r="A374" s="202"/>
      <c r="B374" s="462" t="s">
        <v>1161</v>
      </c>
      <c r="C374" s="463"/>
      <c r="D374" s="307" t="s">
        <v>1162</v>
      </c>
      <c r="E374" s="307"/>
      <c r="F374" s="307"/>
      <c r="G374" s="307"/>
      <c r="H374" s="202" t="s">
        <v>260</v>
      </c>
      <c r="I374" s="464" t="s">
        <v>261</v>
      </c>
      <c r="J374" s="465"/>
      <c r="K374" s="465"/>
      <c r="L374" s="203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202"/>
      <c r="Y374" s="202"/>
      <c r="Z374" s="202"/>
    </row>
    <row r="375" spans="1:26" ht="12.75" customHeight="1">
      <c r="A375" s="202"/>
      <c r="B375" s="463"/>
      <c r="C375" s="463"/>
      <c r="D375" s="307"/>
      <c r="E375" s="307"/>
      <c r="F375" s="307"/>
      <c r="G375" s="307"/>
      <c r="H375" s="204">
        <f>COUNTIF($M$378:$M$396,"東近江市")</f>
        <v>0</v>
      </c>
      <c r="I375" s="466">
        <v>0</v>
      </c>
      <c r="J375" s="465"/>
      <c r="K375" s="465"/>
      <c r="L375" s="203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  <c r="X375" s="202"/>
      <c r="Y375" s="202"/>
      <c r="Z375" s="202"/>
    </row>
    <row r="376" spans="1:26" ht="12.75" customHeight="1">
      <c r="A376" s="202"/>
      <c r="B376" s="205" t="s">
        <v>643</v>
      </c>
      <c r="C376" s="205"/>
      <c r="D376" s="206" t="s">
        <v>20</v>
      </c>
      <c r="E376" s="202"/>
      <c r="F376" s="203"/>
      <c r="G376" s="202"/>
      <c r="H376" s="202"/>
      <c r="I376" s="202"/>
      <c r="J376" s="207"/>
      <c r="K376" s="208">
        <f>IF(J376="","",(2012-J376))</f>
      </c>
      <c r="L376" s="203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202"/>
      <c r="X376" s="202"/>
      <c r="Y376" s="202"/>
      <c r="Z376" s="202"/>
    </row>
    <row r="377" spans="1:26" ht="12.75" customHeight="1">
      <c r="A377" s="202"/>
      <c r="B377" s="481" t="s">
        <v>643</v>
      </c>
      <c r="C377" s="465"/>
      <c r="D377" s="202" t="s">
        <v>21</v>
      </c>
      <c r="E377" s="202"/>
      <c r="F377" s="203"/>
      <c r="G377" s="202"/>
      <c r="H377" s="202"/>
      <c r="I377" s="202"/>
      <c r="J377" s="207"/>
      <c r="K377" s="208">
        <f>IF(J377="","",(2012-J377))</f>
      </c>
      <c r="L377" s="203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202"/>
      <c r="Y377" s="202"/>
      <c r="Z377" s="202"/>
    </row>
    <row r="378" spans="1:26" ht="12.75" customHeight="1">
      <c r="A378" s="202" t="s">
        <v>644</v>
      </c>
      <c r="B378" s="209" t="s">
        <v>401</v>
      </c>
      <c r="C378" s="209" t="s">
        <v>152</v>
      </c>
      <c r="D378" s="202" t="str">
        <f>$B$376</f>
        <v>TDC</v>
      </c>
      <c r="E378" s="202"/>
      <c r="F378" s="203" t="str">
        <f aca="true" t="shared" si="40" ref="F378:F399">A378</f>
        <v>て０１</v>
      </c>
      <c r="G378" s="202" t="str">
        <f aca="true" t="shared" si="41" ref="G378:G399">B378&amp;C378</f>
        <v>梅森直美</v>
      </c>
      <c r="H378" s="210" t="str">
        <f>$B$377</f>
        <v>TDC</v>
      </c>
      <c r="I378" s="211" t="s">
        <v>54</v>
      </c>
      <c r="J378" s="212">
        <v>1976</v>
      </c>
      <c r="K378" s="208">
        <f>IF(J378="","",(2019-J378))</f>
        <v>43</v>
      </c>
      <c r="L378" s="203" t="str">
        <f aca="true" t="shared" si="42" ref="L378:L396">IF(G378="","",IF(COUNTIF($G$5:$G$529,G378)&gt;1,"2重登録","OK"))</f>
        <v>OK</v>
      </c>
      <c r="M378" s="205" t="s">
        <v>278</v>
      </c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  <c r="X378" s="202"/>
      <c r="Y378" s="202"/>
      <c r="Z378" s="202"/>
    </row>
    <row r="379" spans="1:26" ht="12.75" customHeight="1">
      <c r="A379" s="202" t="s">
        <v>645</v>
      </c>
      <c r="B379" s="209" t="s">
        <v>649</v>
      </c>
      <c r="C379" s="209" t="s">
        <v>650</v>
      </c>
      <c r="D379" s="202" t="str">
        <f aca="true" t="shared" si="43" ref="D379:D399">$B$376</f>
        <v>TDC</v>
      </c>
      <c r="E379" s="202"/>
      <c r="F379" s="203" t="str">
        <f t="shared" si="40"/>
        <v>て０２</v>
      </c>
      <c r="G379" s="202" t="str">
        <f t="shared" si="41"/>
        <v>草野菜摘</v>
      </c>
      <c r="H379" s="210" t="str">
        <f aca="true" t="shared" si="44" ref="H379:H396">$B$377</f>
        <v>TDC</v>
      </c>
      <c r="I379" s="211" t="s">
        <v>54</v>
      </c>
      <c r="J379" s="212">
        <v>1993</v>
      </c>
      <c r="K379" s="208">
        <f aca="true" t="shared" si="45" ref="K379:K399">IF(J379="","",(2019-J379))</f>
        <v>26</v>
      </c>
      <c r="L379" s="203" t="str">
        <f t="shared" si="42"/>
        <v>OK</v>
      </c>
      <c r="M379" s="205" t="s">
        <v>282</v>
      </c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202"/>
      <c r="Y379" s="202"/>
      <c r="Z379" s="202"/>
    </row>
    <row r="380" spans="1:26" ht="12.75" customHeight="1">
      <c r="A380" s="202" t="s">
        <v>646</v>
      </c>
      <c r="B380" s="209" t="s">
        <v>1163</v>
      </c>
      <c r="C380" s="209" t="s">
        <v>1164</v>
      </c>
      <c r="D380" s="202" t="str">
        <f t="shared" si="43"/>
        <v>TDC</v>
      </c>
      <c r="E380" s="202"/>
      <c r="F380" s="203" t="str">
        <f t="shared" si="40"/>
        <v>て０３</v>
      </c>
      <c r="G380" s="202" t="str">
        <f t="shared" si="41"/>
        <v>武田亜加梨</v>
      </c>
      <c r="H380" s="210" t="str">
        <f t="shared" si="44"/>
        <v>TDC</v>
      </c>
      <c r="I380" s="211" t="s">
        <v>54</v>
      </c>
      <c r="J380" s="212">
        <v>1995</v>
      </c>
      <c r="K380" s="208">
        <f t="shared" si="45"/>
        <v>24</v>
      </c>
      <c r="L380" s="203" t="str">
        <f t="shared" si="42"/>
        <v>OK</v>
      </c>
      <c r="M380" s="205" t="s">
        <v>282</v>
      </c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202"/>
      <c r="Y380" s="202"/>
      <c r="Z380" s="202"/>
    </row>
    <row r="381" spans="1:26" ht="12.75" customHeight="1">
      <c r="A381" s="202" t="s">
        <v>647</v>
      </c>
      <c r="B381" s="209" t="s">
        <v>655</v>
      </c>
      <c r="C381" s="209" t="s">
        <v>656</v>
      </c>
      <c r="D381" s="202" t="str">
        <f t="shared" si="43"/>
        <v>TDC</v>
      </c>
      <c r="E381" s="202"/>
      <c r="F381" s="202" t="str">
        <f t="shared" si="40"/>
        <v>て０４</v>
      </c>
      <c r="G381" s="202" t="str">
        <f t="shared" si="41"/>
        <v>姫井亜利沙</v>
      </c>
      <c r="H381" s="210" t="str">
        <f t="shared" si="44"/>
        <v>TDC</v>
      </c>
      <c r="I381" s="211" t="s">
        <v>54</v>
      </c>
      <c r="J381" s="207">
        <v>1982</v>
      </c>
      <c r="K381" s="208">
        <f t="shared" si="45"/>
        <v>37</v>
      </c>
      <c r="L381" s="203" t="str">
        <f t="shared" si="42"/>
        <v>OK</v>
      </c>
      <c r="M381" s="205" t="s">
        <v>275</v>
      </c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</row>
    <row r="382" spans="1:26" ht="12.75" customHeight="1">
      <c r="A382" s="202" t="s">
        <v>648</v>
      </c>
      <c r="B382" s="209" t="s">
        <v>661</v>
      </c>
      <c r="C382" s="209" t="s">
        <v>288</v>
      </c>
      <c r="D382" s="202" t="str">
        <f t="shared" si="43"/>
        <v>TDC</v>
      </c>
      <c r="E382" s="202"/>
      <c r="F382" s="202" t="str">
        <f t="shared" si="40"/>
        <v>て０５</v>
      </c>
      <c r="G382" s="202" t="str">
        <f t="shared" si="41"/>
        <v>山岡千春</v>
      </c>
      <c r="H382" s="210" t="str">
        <f t="shared" si="44"/>
        <v>TDC</v>
      </c>
      <c r="I382" s="211" t="s">
        <v>54</v>
      </c>
      <c r="J382" s="207">
        <v>1972</v>
      </c>
      <c r="K382" s="208">
        <f t="shared" si="45"/>
        <v>47</v>
      </c>
      <c r="L382" s="203" t="str">
        <f t="shared" si="42"/>
        <v>OK</v>
      </c>
      <c r="M382" s="205" t="s">
        <v>282</v>
      </c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202"/>
      <c r="Y382" s="202"/>
      <c r="Z382" s="202"/>
    </row>
    <row r="383" spans="1:26" ht="12.75" customHeight="1">
      <c r="A383" s="202" t="s">
        <v>651</v>
      </c>
      <c r="B383" s="209" t="s">
        <v>1165</v>
      </c>
      <c r="C383" s="209" t="s">
        <v>1166</v>
      </c>
      <c r="D383" s="202" t="str">
        <f t="shared" si="43"/>
        <v>TDC</v>
      </c>
      <c r="E383" s="202"/>
      <c r="F383" s="203" t="str">
        <f t="shared" si="40"/>
        <v>て０６</v>
      </c>
      <c r="G383" s="202" t="str">
        <f t="shared" si="41"/>
        <v>高森美保</v>
      </c>
      <c r="H383" s="210" t="str">
        <f t="shared" si="44"/>
        <v>TDC</v>
      </c>
      <c r="I383" s="211" t="s">
        <v>54</v>
      </c>
      <c r="J383" s="212">
        <v>1985</v>
      </c>
      <c r="K383" s="208">
        <f t="shared" si="45"/>
        <v>34</v>
      </c>
      <c r="L383" s="203" t="str">
        <f t="shared" si="42"/>
        <v>OK</v>
      </c>
      <c r="M383" s="205" t="s">
        <v>282</v>
      </c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202"/>
      <c r="Y383" s="202"/>
      <c r="Z383" s="202"/>
    </row>
    <row r="384" spans="1:26" ht="12.75" customHeight="1">
      <c r="A384" s="202" t="s">
        <v>652</v>
      </c>
      <c r="B384" s="205" t="s">
        <v>667</v>
      </c>
      <c r="C384" s="205" t="s">
        <v>668</v>
      </c>
      <c r="D384" s="202" t="str">
        <f t="shared" si="43"/>
        <v>TDC</v>
      </c>
      <c r="E384" s="202"/>
      <c r="F384" s="203" t="str">
        <f t="shared" si="40"/>
        <v>て０７</v>
      </c>
      <c r="G384" s="202" t="str">
        <f t="shared" si="41"/>
        <v>上原義弘</v>
      </c>
      <c r="H384" s="210" t="str">
        <f t="shared" si="44"/>
        <v>TDC</v>
      </c>
      <c r="I384" s="210" t="s">
        <v>47</v>
      </c>
      <c r="J384" s="212">
        <v>1974</v>
      </c>
      <c r="K384" s="208">
        <f t="shared" si="45"/>
        <v>45</v>
      </c>
      <c r="L384" s="203" t="str">
        <f t="shared" si="42"/>
        <v>OK</v>
      </c>
      <c r="M384" s="205" t="s">
        <v>275</v>
      </c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</row>
    <row r="385" spans="1:26" ht="12.75" customHeight="1">
      <c r="A385" s="202" t="s">
        <v>653</v>
      </c>
      <c r="B385" s="205" t="s">
        <v>663</v>
      </c>
      <c r="C385" s="205" t="s">
        <v>674</v>
      </c>
      <c r="D385" s="202" t="str">
        <f t="shared" si="43"/>
        <v>TDC</v>
      </c>
      <c r="E385" s="202"/>
      <c r="F385" s="203" t="str">
        <f t="shared" si="40"/>
        <v>て０８</v>
      </c>
      <c r="G385" s="202" t="str">
        <f t="shared" si="41"/>
        <v>鹿野雄大</v>
      </c>
      <c r="H385" s="210" t="str">
        <f t="shared" si="44"/>
        <v>TDC</v>
      </c>
      <c r="I385" s="210" t="s">
        <v>47</v>
      </c>
      <c r="J385" s="212">
        <v>1991</v>
      </c>
      <c r="K385" s="208">
        <f t="shared" si="45"/>
        <v>28</v>
      </c>
      <c r="L385" s="203" t="str">
        <f t="shared" si="42"/>
        <v>OK</v>
      </c>
      <c r="M385" s="205" t="s">
        <v>275</v>
      </c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</row>
    <row r="386" spans="1:26" ht="12.75" customHeight="1">
      <c r="A386" s="202" t="s">
        <v>654</v>
      </c>
      <c r="B386" s="205" t="s">
        <v>675</v>
      </c>
      <c r="C386" s="205" t="s">
        <v>676</v>
      </c>
      <c r="D386" s="202" t="str">
        <f t="shared" si="43"/>
        <v>TDC</v>
      </c>
      <c r="E386" s="202"/>
      <c r="F386" s="203" t="str">
        <f t="shared" si="40"/>
        <v>て０９</v>
      </c>
      <c r="G386" s="202" t="str">
        <f t="shared" si="41"/>
        <v>澁谷晃大</v>
      </c>
      <c r="H386" s="210" t="str">
        <f t="shared" si="44"/>
        <v>TDC</v>
      </c>
      <c r="I386" s="210" t="s">
        <v>47</v>
      </c>
      <c r="J386" s="212">
        <v>1996</v>
      </c>
      <c r="K386" s="208">
        <f t="shared" si="45"/>
        <v>23</v>
      </c>
      <c r="L386" s="203" t="str">
        <f t="shared" si="42"/>
        <v>OK</v>
      </c>
      <c r="M386" s="205" t="s">
        <v>275</v>
      </c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202"/>
      <c r="Y386" s="202"/>
      <c r="Z386" s="202"/>
    </row>
    <row r="387" spans="1:26" ht="12.75" customHeight="1">
      <c r="A387" s="202" t="s">
        <v>657</v>
      </c>
      <c r="B387" s="205" t="s">
        <v>285</v>
      </c>
      <c r="C387" s="205" t="s">
        <v>1167</v>
      </c>
      <c r="D387" s="202" t="str">
        <f t="shared" si="43"/>
        <v>TDC</v>
      </c>
      <c r="E387" s="202"/>
      <c r="F387" s="203" t="str">
        <f t="shared" si="40"/>
        <v>て１０</v>
      </c>
      <c r="G387" s="202" t="str">
        <f t="shared" si="41"/>
        <v>谷口孟</v>
      </c>
      <c r="H387" s="210" t="str">
        <f t="shared" si="44"/>
        <v>TDC</v>
      </c>
      <c r="I387" s="210" t="s">
        <v>47</v>
      </c>
      <c r="J387" s="212">
        <v>1992</v>
      </c>
      <c r="K387" s="208">
        <f t="shared" si="45"/>
        <v>27</v>
      </c>
      <c r="L387" s="203" t="str">
        <f t="shared" si="42"/>
        <v>OK</v>
      </c>
      <c r="M387" s="205" t="s">
        <v>281</v>
      </c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</row>
    <row r="388" spans="1:26" ht="12.75" customHeight="1">
      <c r="A388" s="202" t="s">
        <v>658</v>
      </c>
      <c r="B388" s="202" t="s">
        <v>677</v>
      </c>
      <c r="C388" s="202" t="s">
        <v>1168</v>
      </c>
      <c r="D388" s="202" t="str">
        <f t="shared" si="43"/>
        <v>TDC</v>
      </c>
      <c r="E388" s="202"/>
      <c r="F388" s="202" t="str">
        <f t="shared" si="40"/>
        <v>て１１</v>
      </c>
      <c r="G388" s="202" t="str">
        <f t="shared" si="41"/>
        <v>中尾巧</v>
      </c>
      <c r="H388" s="210" t="str">
        <f t="shared" si="44"/>
        <v>TDC</v>
      </c>
      <c r="I388" s="210" t="s">
        <v>47</v>
      </c>
      <c r="J388" s="207">
        <v>1983</v>
      </c>
      <c r="K388" s="208">
        <f t="shared" si="45"/>
        <v>36</v>
      </c>
      <c r="L388" s="203" t="str">
        <f t="shared" si="42"/>
        <v>OK</v>
      </c>
      <c r="M388" s="205" t="s">
        <v>678</v>
      </c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  <c r="X388" s="202"/>
      <c r="Y388" s="202"/>
      <c r="Z388" s="202"/>
    </row>
    <row r="389" spans="1:26" ht="12.75" customHeight="1">
      <c r="A389" s="202" t="s">
        <v>659</v>
      </c>
      <c r="B389" s="205" t="s">
        <v>679</v>
      </c>
      <c r="C389" s="205" t="s">
        <v>680</v>
      </c>
      <c r="D389" s="202" t="str">
        <f t="shared" si="43"/>
        <v>TDC</v>
      </c>
      <c r="E389" s="202"/>
      <c r="F389" s="203" t="str">
        <f t="shared" si="40"/>
        <v>て１２</v>
      </c>
      <c r="G389" s="202" t="str">
        <f t="shared" si="41"/>
        <v>野村良平</v>
      </c>
      <c r="H389" s="210" t="str">
        <f t="shared" si="44"/>
        <v>TDC</v>
      </c>
      <c r="I389" s="210" t="s">
        <v>47</v>
      </c>
      <c r="J389" s="212">
        <v>1989</v>
      </c>
      <c r="K389" s="208">
        <f t="shared" si="45"/>
        <v>30</v>
      </c>
      <c r="L389" s="203" t="str">
        <f t="shared" si="42"/>
        <v>OK</v>
      </c>
      <c r="M389" s="205" t="s">
        <v>435</v>
      </c>
      <c r="N389" s="202"/>
      <c r="O389" s="202"/>
      <c r="P389" s="202"/>
      <c r="Q389" s="202"/>
      <c r="R389" s="202"/>
      <c r="S389" s="202"/>
      <c r="T389" s="202"/>
      <c r="U389" s="202"/>
      <c r="V389" s="202"/>
      <c r="W389" s="202"/>
      <c r="X389" s="202"/>
      <c r="Y389" s="202"/>
      <c r="Z389" s="202"/>
    </row>
    <row r="390" spans="1:26" ht="12.75" customHeight="1">
      <c r="A390" s="202" t="s">
        <v>660</v>
      </c>
      <c r="B390" s="205" t="s">
        <v>681</v>
      </c>
      <c r="C390" s="205" t="s">
        <v>1169</v>
      </c>
      <c r="D390" s="202" t="str">
        <f t="shared" si="43"/>
        <v>TDC</v>
      </c>
      <c r="E390" s="202"/>
      <c r="F390" s="203" t="str">
        <f t="shared" si="40"/>
        <v>て１３</v>
      </c>
      <c r="G390" s="202" t="str">
        <f t="shared" si="41"/>
        <v>東山博</v>
      </c>
      <c r="H390" s="210" t="str">
        <f t="shared" si="44"/>
        <v>TDC</v>
      </c>
      <c r="I390" s="210" t="s">
        <v>47</v>
      </c>
      <c r="J390" s="212">
        <v>1964</v>
      </c>
      <c r="K390" s="208">
        <f t="shared" si="45"/>
        <v>55</v>
      </c>
      <c r="L390" s="203" t="str">
        <f t="shared" si="42"/>
        <v>OK</v>
      </c>
      <c r="M390" s="205" t="s">
        <v>275</v>
      </c>
      <c r="N390" s="202"/>
      <c r="O390" s="202"/>
      <c r="P390" s="202"/>
      <c r="Q390" s="202"/>
      <c r="R390" s="202"/>
      <c r="S390" s="202"/>
      <c r="T390" s="202"/>
      <c r="U390" s="202"/>
      <c r="V390" s="202"/>
      <c r="W390" s="202"/>
      <c r="X390" s="202"/>
      <c r="Y390" s="202"/>
      <c r="Z390" s="202"/>
    </row>
    <row r="391" spans="1:26" ht="12.75" customHeight="1">
      <c r="A391" s="202" t="s">
        <v>662</v>
      </c>
      <c r="B391" s="205" t="s">
        <v>343</v>
      </c>
      <c r="C391" s="205" t="s">
        <v>682</v>
      </c>
      <c r="D391" s="202" t="str">
        <f t="shared" si="43"/>
        <v>TDC</v>
      </c>
      <c r="E391" s="202"/>
      <c r="F391" s="203" t="str">
        <f t="shared" si="40"/>
        <v>て１４</v>
      </c>
      <c r="G391" s="202" t="str">
        <f t="shared" si="41"/>
        <v>松本遼太郎</v>
      </c>
      <c r="H391" s="210" t="str">
        <f t="shared" si="44"/>
        <v>TDC</v>
      </c>
      <c r="I391" s="210" t="s">
        <v>47</v>
      </c>
      <c r="J391" s="212">
        <v>1991</v>
      </c>
      <c r="K391" s="208">
        <f t="shared" si="45"/>
        <v>28</v>
      </c>
      <c r="L391" s="203" t="str">
        <f t="shared" si="42"/>
        <v>OK</v>
      </c>
      <c r="M391" s="205" t="s">
        <v>275</v>
      </c>
      <c r="N391" s="202"/>
      <c r="O391" s="202"/>
      <c r="P391" s="202"/>
      <c r="Q391" s="202"/>
      <c r="R391" s="202"/>
      <c r="S391" s="202"/>
      <c r="T391" s="202"/>
      <c r="U391" s="202"/>
      <c r="V391" s="202"/>
      <c r="W391" s="202"/>
      <c r="X391" s="202"/>
      <c r="Y391" s="202"/>
      <c r="Z391" s="202"/>
    </row>
    <row r="392" spans="1:26" ht="12.75" customHeight="1">
      <c r="A392" s="202" t="s">
        <v>664</v>
      </c>
      <c r="B392" s="205" t="s">
        <v>1170</v>
      </c>
      <c r="C392" s="205" t="s">
        <v>1171</v>
      </c>
      <c r="D392" s="202" t="str">
        <f t="shared" si="43"/>
        <v>TDC</v>
      </c>
      <c r="E392" s="202"/>
      <c r="F392" s="203" t="str">
        <f t="shared" si="40"/>
        <v>て１５</v>
      </c>
      <c r="G392" s="202" t="str">
        <f t="shared" si="41"/>
        <v>若森裕生</v>
      </c>
      <c r="H392" s="210" t="str">
        <f t="shared" si="44"/>
        <v>TDC</v>
      </c>
      <c r="I392" s="210" t="s">
        <v>47</v>
      </c>
      <c r="J392" s="212">
        <v>1989</v>
      </c>
      <c r="K392" s="208">
        <f t="shared" si="45"/>
        <v>30</v>
      </c>
      <c r="L392" s="203" t="str">
        <f t="shared" si="42"/>
        <v>OK</v>
      </c>
      <c r="M392" s="205" t="s">
        <v>282</v>
      </c>
      <c r="N392" s="202"/>
      <c r="O392" s="202"/>
      <c r="P392" s="202"/>
      <c r="Q392" s="202"/>
      <c r="R392" s="202"/>
      <c r="S392" s="202"/>
      <c r="T392" s="202"/>
      <c r="U392" s="202"/>
      <c r="V392" s="202"/>
      <c r="W392" s="202"/>
      <c r="X392" s="202"/>
      <c r="Y392" s="202"/>
      <c r="Z392" s="202"/>
    </row>
    <row r="393" spans="1:26" ht="12.75" customHeight="1">
      <c r="A393" s="202" t="s">
        <v>665</v>
      </c>
      <c r="B393" s="205" t="s">
        <v>1172</v>
      </c>
      <c r="C393" s="205" t="s">
        <v>1173</v>
      </c>
      <c r="D393" s="202" t="str">
        <f t="shared" si="43"/>
        <v>TDC</v>
      </c>
      <c r="E393" s="202"/>
      <c r="F393" s="203" t="str">
        <f t="shared" si="40"/>
        <v>て１６</v>
      </c>
      <c r="G393" s="202" t="str">
        <f t="shared" si="41"/>
        <v>松岡宗隆</v>
      </c>
      <c r="H393" s="210" t="str">
        <f t="shared" si="44"/>
        <v>TDC</v>
      </c>
      <c r="I393" s="210" t="s">
        <v>47</v>
      </c>
      <c r="J393" s="212">
        <v>1988</v>
      </c>
      <c r="K393" s="208">
        <f t="shared" si="45"/>
        <v>31</v>
      </c>
      <c r="L393" s="203" t="str">
        <f t="shared" si="42"/>
        <v>OK</v>
      </c>
      <c r="M393" s="205" t="s">
        <v>282</v>
      </c>
      <c r="N393" s="202"/>
      <c r="O393" s="202"/>
      <c r="P393" s="202"/>
      <c r="Q393" s="202"/>
      <c r="R393" s="202"/>
      <c r="S393" s="202"/>
      <c r="T393" s="202"/>
      <c r="U393" s="202"/>
      <c r="V393" s="202"/>
      <c r="W393" s="202"/>
      <c r="X393" s="202"/>
      <c r="Y393" s="202"/>
      <c r="Z393" s="202"/>
    </row>
    <row r="394" spans="1:26" ht="12.75" customHeight="1">
      <c r="A394" s="202" t="s">
        <v>666</v>
      </c>
      <c r="B394" s="205" t="s">
        <v>84</v>
      </c>
      <c r="C394" s="205" t="s">
        <v>695</v>
      </c>
      <c r="D394" s="202" t="str">
        <f t="shared" si="43"/>
        <v>TDC</v>
      </c>
      <c r="E394" s="202"/>
      <c r="F394" s="203" t="str">
        <f t="shared" si="40"/>
        <v>て１７</v>
      </c>
      <c r="G394" s="202" t="str">
        <f t="shared" si="41"/>
        <v>高橋和也</v>
      </c>
      <c r="H394" s="210" t="str">
        <f t="shared" si="44"/>
        <v>TDC</v>
      </c>
      <c r="I394" s="210" t="s">
        <v>47</v>
      </c>
      <c r="J394" s="212">
        <v>1994</v>
      </c>
      <c r="K394" s="208">
        <f t="shared" si="45"/>
        <v>25</v>
      </c>
      <c r="L394" s="203" t="str">
        <f t="shared" si="42"/>
        <v>OK</v>
      </c>
      <c r="M394" s="205" t="s">
        <v>282</v>
      </c>
      <c r="N394" s="202"/>
      <c r="O394" s="202"/>
      <c r="P394" s="202"/>
      <c r="Q394" s="202"/>
      <c r="R394" s="202"/>
      <c r="S394" s="202"/>
      <c r="T394" s="202"/>
      <c r="U394" s="202"/>
      <c r="V394" s="202"/>
      <c r="W394" s="202"/>
      <c r="X394" s="202"/>
      <c r="Y394" s="202"/>
      <c r="Z394" s="202"/>
    </row>
    <row r="395" spans="1:26" ht="12.75" customHeight="1">
      <c r="A395" s="202" t="s">
        <v>669</v>
      </c>
      <c r="B395" s="205" t="s">
        <v>1174</v>
      </c>
      <c r="C395" s="205" t="s">
        <v>1135</v>
      </c>
      <c r="D395" s="202" t="str">
        <f t="shared" si="43"/>
        <v>TDC</v>
      </c>
      <c r="E395" s="202"/>
      <c r="F395" s="203" t="str">
        <f t="shared" si="40"/>
        <v>て１８</v>
      </c>
      <c r="G395" s="202" t="str">
        <f t="shared" si="41"/>
        <v>國領誠</v>
      </c>
      <c r="H395" s="210" t="str">
        <f t="shared" si="44"/>
        <v>TDC</v>
      </c>
      <c r="I395" s="210" t="s">
        <v>47</v>
      </c>
      <c r="J395" s="212">
        <v>1972</v>
      </c>
      <c r="K395" s="208">
        <f t="shared" si="45"/>
        <v>47</v>
      </c>
      <c r="L395" s="203" t="str">
        <f t="shared" si="42"/>
        <v>OK</v>
      </c>
      <c r="M395" s="205" t="s">
        <v>275</v>
      </c>
      <c r="N395" s="202"/>
      <c r="O395" s="202"/>
      <c r="P395" s="202"/>
      <c r="Q395" s="202"/>
      <c r="R395" s="202"/>
      <c r="S395" s="202"/>
      <c r="T395" s="202"/>
      <c r="U395" s="202"/>
      <c r="V395" s="202"/>
      <c r="W395" s="202"/>
      <c r="X395" s="202"/>
      <c r="Y395" s="202"/>
      <c r="Z395" s="202"/>
    </row>
    <row r="396" spans="1:26" ht="12.75" customHeight="1">
      <c r="A396" s="202" t="s">
        <v>670</v>
      </c>
      <c r="B396" s="205" t="s">
        <v>1175</v>
      </c>
      <c r="C396" s="205" t="s">
        <v>1176</v>
      </c>
      <c r="D396" s="202" t="str">
        <f t="shared" si="43"/>
        <v>TDC</v>
      </c>
      <c r="E396" s="202"/>
      <c r="F396" s="203" t="str">
        <f t="shared" si="40"/>
        <v>て１９</v>
      </c>
      <c r="G396" s="202" t="str">
        <f t="shared" si="41"/>
        <v>吉川孝次</v>
      </c>
      <c r="H396" s="210" t="str">
        <f t="shared" si="44"/>
        <v>TDC</v>
      </c>
      <c r="I396" s="210" t="s">
        <v>47</v>
      </c>
      <c r="J396" s="212">
        <v>1976</v>
      </c>
      <c r="K396" s="208">
        <f t="shared" si="45"/>
        <v>43</v>
      </c>
      <c r="L396" s="203" t="str">
        <f t="shared" si="42"/>
        <v>OK</v>
      </c>
      <c r="M396" s="205" t="s">
        <v>275</v>
      </c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  <c r="X396" s="202"/>
      <c r="Y396" s="202"/>
      <c r="Z396" s="202"/>
    </row>
    <row r="397" spans="1:13" ht="12.75" customHeight="1">
      <c r="A397" s="202" t="s">
        <v>671</v>
      </c>
      <c r="B397" s="209" t="s">
        <v>1177</v>
      </c>
      <c r="C397" s="209" t="s">
        <v>1178</v>
      </c>
      <c r="D397" s="202" t="str">
        <f t="shared" si="43"/>
        <v>TDC</v>
      </c>
      <c r="E397" s="202"/>
      <c r="F397" s="203" t="str">
        <f t="shared" si="40"/>
        <v>て２０</v>
      </c>
      <c r="G397" s="202" t="str">
        <f t="shared" si="41"/>
        <v>西村保乃実</v>
      </c>
      <c r="H397" s="210" t="str">
        <f>$B$433</f>
        <v>高瀬</v>
      </c>
      <c r="I397" s="211" t="s">
        <v>5</v>
      </c>
      <c r="J397" s="212">
        <v>1996</v>
      </c>
      <c r="K397" s="208">
        <f t="shared" si="45"/>
        <v>23</v>
      </c>
      <c r="L397" s="203" t="str">
        <f>IF(G397="","",IF(COUNTIF($G$3:$G$602,G397)&gt;1,"2重登録","OK"))</f>
        <v>OK</v>
      </c>
      <c r="M397" s="205" t="s">
        <v>1179</v>
      </c>
    </row>
    <row r="398" spans="1:13" ht="12.75" customHeight="1">
      <c r="A398" s="202" t="s">
        <v>672</v>
      </c>
      <c r="B398" s="205" t="s">
        <v>1180</v>
      </c>
      <c r="C398" s="205" t="s">
        <v>1181</v>
      </c>
      <c r="D398" s="202" t="str">
        <f t="shared" si="43"/>
        <v>TDC</v>
      </c>
      <c r="E398" s="202"/>
      <c r="F398" s="203" t="str">
        <f t="shared" si="40"/>
        <v>て２１</v>
      </c>
      <c r="G398" s="202" t="str">
        <f t="shared" si="41"/>
        <v>藤居将隆</v>
      </c>
      <c r="H398" s="210" t="str">
        <f>$B$433</f>
        <v>高瀬</v>
      </c>
      <c r="I398" s="210" t="s">
        <v>47</v>
      </c>
      <c r="J398" s="212">
        <v>1991</v>
      </c>
      <c r="K398" s="208">
        <f t="shared" si="45"/>
        <v>28</v>
      </c>
      <c r="L398" s="203" t="str">
        <f>IF(G398="","",IF(COUNTIF($G$3:$G$602,G398)&gt;1,"2重登録","OK"))</f>
        <v>OK</v>
      </c>
      <c r="M398" s="205" t="s">
        <v>275</v>
      </c>
    </row>
    <row r="399" spans="1:13" ht="12.75" customHeight="1">
      <c r="A399" s="202" t="s">
        <v>673</v>
      </c>
      <c r="B399" s="205" t="s">
        <v>1182</v>
      </c>
      <c r="C399" s="205" t="s">
        <v>1183</v>
      </c>
      <c r="D399" s="202" t="str">
        <f t="shared" si="43"/>
        <v>TDC</v>
      </c>
      <c r="E399" s="202"/>
      <c r="F399" s="203" t="str">
        <f t="shared" si="40"/>
        <v>て２２</v>
      </c>
      <c r="G399" s="202" t="str">
        <f t="shared" si="41"/>
        <v>楠瀬正雄</v>
      </c>
      <c r="H399" s="210" t="str">
        <f>$B$433</f>
        <v>高瀬</v>
      </c>
      <c r="I399" s="210" t="s">
        <v>47</v>
      </c>
      <c r="J399" s="212">
        <v>1991</v>
      </c>
      <c r="K399" s="208">
        <f t="shared" si="45"/>
        <v>28</v>
      </c>
      <c r="L399" s="203" t="str">
        <f>IF(G399="","",IF(COUNTIF($G$3:$G$602,G399)&gt;1,"2重登録","OK"))</f>
        <v>OK</v>
      </c>
      <c r="M399" s="205" t="s">
        <v>275</v>
      </c>
    </row>
    <row r="400" spans="1:26" ht="12.75" customHeight="1">
      <c r="A400" s="202"/>
      <c r="B400" s="205"/>
      <c r="C400" s="205"/>
      <c r="D400" s="202"/>
      <c r="E400" s="202"/>
      <c r="F400" s="203"/>
      <c r="G400" s="202"/>
      <c r="H400" s="210"/>
      <c r="I400" s="210"/>
      <c r="J400" s="212"/>
      <c r="K400" s="208"/>
      <c r="L400" s="203"/>
      <c r="M400" s="205"/>
      <c r="N400" s="202"/>
      <c r="O400" s="202"/>
      <c r="P400" s="202"/>
      <c r="Q400" s="202"/>
      <c r="R400" s="202"/>
      <c r="S400" s="202"/>
      <c r="T400" s="202"/>
      <c r="U400" s="202"/>
      <c r="V400" s="202"/>
      <c r="W400" s="202"/>
      <c r="X400" s="202"/>
      <c r="Y400" s="202"/>
      <c r="Z400" s="202"/>
    </row>
    <row r="401" spans="1:26" ht="12.75" customHeight="1">
      <c r="A401" s="202"/>
      <c r="B401" s="205"/>
      <c r="C401" s="205"/>
      <c r="D401" s="202"/>
      <c r="E401" s="202"/>
      <c r="F401" s="203"/>
      <c r="G401" s="202"/>
      <c r="H401" s="210"/>
      <c r="I401" s="210"/>
      <c r="J401" s="212"/>
      <c r="K401" s="208"/>
      <c r="L401" s="203"/>
      <c r="M401" s="205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  <c r="X401" s="202"/>
      <c r="Y401" s="202"/>
      <c r="Z401" s="202"/>
    </row>
    <row r="402" spans="2:13" ht="13.5">
      <c r="B402" s="115"/>
      <c r="C402" s="115"/>
      <c r="F402" s="103"/>
      <c r="I402" s="138"/>
      <c r="J402" s="112"/>
      <c r="K402" s="110"/>
      <c r="L402" s="203">
        <f>IF(G402="","",IF(COUNTIF($G$5:$G$529,G402)&gt;1,"2重登録","OK"))</f>
      </c>
      <c r="M402" s="159"/>
    </row>
    <row r="403" spans="2:12" s="213" customFormat="1" ht="18">
      <c r="B403" s="471" t="s">
        <v>1184</v>
      </c>
      <c r="C403" s="471"/>
      <c r="D403" s="471" t="s">
        <v>1185</v>
      </c>
      <c r="E403" s="471"/>
      <c r="F403" s="471"/>
      <c r="G403" s="471"/>
      <c r="J403" s="246"/>
      <c r="L403" s="203">
        <f>IF(G403="","",IF(COUNTIF($G$5:$G$529,G403)&gt;1,"2重登録","OK"))</f>
      </c>
    </row>
    <row r="404" spans="2:12" s="213" customFormat="1" ht="18">
      <c r="B404" s="471"/>
      <c r="C404" s="471"/>
      <c r="D404" s="471"/>
      <c r="E404" s="471"/>
      <c r="F404" s="471"/>
      <c r="G404" s="471"/>
      <c r="J404" s="246"/>
      <c r="L404" s="203">
        <f>IF(G404="","",IF(COUNTIF($G$5:$G$529,G404)&gt;1,"2重登録","OK"))</f>
      </c>
    </row>
    <row r="405" spans="1:15" s="213" customFormat="1" ht="18">
      <c r="A405" s="141"/>
      <c r="B405" s="141" t="s">
        <v>163</v>
      </c>
      <c r="C405" s="141"/>
      <c r="D405" s="101"/>
      <c r="E405" s="141"/>
      <c r="F405" s="214"/>
      <c r="G405" s="215" t="s">
        <v>260</v>
      </c>
      <c r="H405" s="215" t="s">
        <v>261</v>
      </c>
      <c r="I405" s="141"/>
      <c r="J405" s="216"/>
      <c r="K405" s="201"/>
      <c r="L405" s="203"/>
      <c r="M405" s="101"/>
      <c r="N405" s="215"/>
      <c r="O405" s="215"/>
    </row>
    <row r="406" spans="1:13" s="213" customFormat="1" ht="18">
      <c r="A406" s="141"/>
      <c r="B406" s="467" t="s">
        <v>164</v>
      </c>
      <c r="C406" s="467"/>
      <c r="D406" s="101"/>
      <c r="E406" s="141"/>
      <c r="F406" s="214">
        <f aca="true" t="shared" si="46" ref="F406:F455">A406</f>
        <v>0</v>
      </c>
      <c r="G406" s="204">
        <f>COUNTIF($M$407:$M$453,"東近江市")</f>
        <v>5</v>
      </c>
      <c r="H406" s="217">
        <v>0.1063</v>
      </c>
      <c r="I406" s="141"/>
      <c r="J406" s="216"/>
      <c r="K406" s="201"/>
      <c r="L406" s="203"/>
      <c r="M406" s="101"/>
    </row>
    <row r="407" spans="1:13" s="213" customFormat="1" ht="18">
      <c r="A407" s="124" t="s">
        <v>1186</v>
      </c>
      <c r="B407" s="213" t="s">
        <v>737</v>
      </c>
      <c r="C407" s="213" t="s">
        <v>738</v>
      </c>
      <c r="D407" s="141" t="s">
        <v>163</v>
      </c>
      <c r="F407" s="214" t="str">
        <f t="shared" si="46"/>
        <v>う０１</v>
      </c>
      <c r="G407" s="213" t="str">
        <f aca="true" t="shared" si="47" ref="G407:G419">B407&amp;C407</f>
        <v>石岡良典</v>
      </c>
      <c r="H407" s="141" t="s">
        <v>10</v>
      </c>
      <c r="I407" s="141" t="s">
        <v>1</v>
      </c>
      <c r="J407" s="246">
        <v>1978</v>
      </c>
      <c r="K407" s="201">
        <f aca="true" t="shared" si="48" ref="K407:K455">2019-J407</f>
        <v>41</v>
      </c>
      <c r="L407" s="203" t="str">
        <f aca="true" t="shared" si="49" ref="L407:L453">IF(G407="","",IF(COUNTIF($G$5:$G$529,G407)&gt;1,"2重登録","OK"))</f>
        <v>OK</v>
      </c>
      <c r="M407" s="213" t="s">
        <v>16</v>
      </c>
    </row>
    <row r="408" spans="1:20" s="213" customFormat="1" ht="18">
      <c r="A408" s="124" t="s">
        <v>1187</v>
      </c>
      <c r="B408" s="213" t="s">
        <v>1188</v>
      </c>
      <c r="C408" s="213" t="s">
        <v>1189</v>
      </c>
      <c r="D408" s="141" t="s">
        <v>163</v>
      </c>
      <c r="F408" s="214" t="str">
        <f t="shared" si="46"/>
        <v>う０２</v>
      </c>
      <c r="G408" s="101" t="str">
        <f t="shared" si="47"/>
        <v>小倉俊郎</v>
      </c>
      <c r="H408" s="141" t="s">
        <v>10</v>
      </c>
      <c r="I408" s="141" t="s">
        <v>1</v>
      </c>
      <c r="J408" s="246">
        <v>1959</v>
      </c>
      <c r="K408" s="201">
        <f t="shared" si="48"/>
        <v>60</v>
      </c>
      <c r="L408" s="203" t="str">
        <f t="shared" si="49"/>
        <v>OK</v>
      </c>
      <c r="M408" s="218" t="s">
        <v>269</v>
      </c>
      <c r="N408" s="90"/>
      <c r="O408" s="90"/>
      <c r="P408" s="90"/>
      <c r="Q408" s="90"/>
      <c r="R408" s="90"/>
      <c r="S408" s="90"/>
      <c r="T408" s="90"/>
    </row>
    <row r="409" spans="1:13" s="213" customFormat="1" ht="18">
      <c r="A409" s="124" t="s">
        <v>684</v>
      </c>
      <c r="B409" s="219" t="s">
        <v>1190</v>
      </c>
      <c r="C409" s="219" t="s">
        <v>1191</v>
      </c>
      <c r="D409" s="141" t="s">
        <v>163</v>
      </c>
      <c r="E409" s="124"/>
      <c r="F409" s="214" t="str">
        <f t="shared" si="46"/>
        <v>う０３</v>
      </c>
      <c r="G409" s="213" t="str">
        <f t="shared" si="47"/>
        <v>片岡一寿</v>
      </c>
      <c r="H409" s="141" t="s">
        <v>10</v>
      </c>
      <c r="I409" s="141" t="s">
        <v>47</v>
      </c>
      <c r="J409" s="220">
        <v>1971</v>
      </c>
      <c r="K409" s="201">
        <f t="shared" si="48"/>
        <v>48</v>
      </c>
      <c r="L409" s="203" t="str">
        <f t="shared" si="49"/>
        <v>OK</v>
      </c>
      <c r="M409" s="221" t="s">
        <v>269</v>
      </c>
    </row>
    <row r="410" spans="1:20" s="213" customFormat="1" ht="18">
      <c r="A410" s="124" t="s">
        <v>685</v>
      </c>
      <c r="B410" s="219" t="s">
        <v>1190</v>
      </c>
      <c r="C410" s="219" t="s">
        <v>1192</v>
      </c>
      <c r="D410" s="141" t="s">
        <v>163</v>
      </c>
      <c r="E410" s="124"/>
      <c r="F410" s="214" t="str">
        <f t="shared" si="46"/>
        <v>う０４</v>
      </c>
      <c r="G410" s="213" t="str">
        <f t="shared" si="47"/>
        <v>片岡凛耶</v>
      </c>
      <c r="H410" s="141" t="s">
        <v>10</v>
      </c>
      <c r="I410" s="141" t="s">
        <v>47</v>
      </c>
      <c r="J410" s="220">
        <v>1999</v>
      </c>
      <c r="K410" s="201">
        <f t="shared" si="48"/>
        <v>20</v>
      </c>
      <c r="L410" s="203" t="str">
        <f t="shared" si="49"/>
        <v>OK</v>
      </c>
      <c r="M410" s="221" t="s">
        <v>1193</v>
      </c>
      <c r="N410" s="90"/>
      <c r="O410" s="90"/>
      <c r="P410" s="90"/>
      <c r="Q410" s="90"/>
      <c r="R410" s="90"/>
      <c r="S410" s="90"/>
      <c r="T410" s="90"/>
    </row>
    <row r="411" spans="1:20" s="213" customFormat="1" ht="18">
      <c r="A411" s="124" t="s">
        <v>686</v>
      </c>
      <c r="B411" s="219" t="s">
        <v>1194</v>
      </c>
      <c r="C411" s="219" t="s">
        <v>1195</v>
      </c>
      <c r="D411" s="141" t="s">
        <v>163</v>
      </c>
      <c r="E411" s="124"/>
      <c r="F411" s="214" t="str">
        <f t="shared" si="46"/>
        <v>う０５</v>
      </c>
      <c r="G411" s="213" t="str">
        <f t="shared" si="47"/>
        <v>片岡  大</v>
      </c>
      <c r="H411" s="141" t="s">
        <v>10</v>
      </c>
      <c r="I411" s="141" t="s">
        <v>47</v>
      </c>
      <c r="J411" s="220">
        <v>1969</v>
      </c>
      <c r="K411" s="201">
        <f t="shared" si="48"/>
        <v>50</v>
      </c>
      <c r="L411" s="203" t="str">
        <f t="shared" si="49"/>
        <v>OK</v>
      </c>
      <c r="M411" s="221" t="s">
        <v>1193</v>
      </c>
      <c r="N411" s="90"/>
      <c r="O411" s="90"/>
      <c r="P411" s="90"/>
      <c r="Q411" s="90"/>
      <c r="R411" s="90"/>
      <c r="S411" s="90"/>
      <c r="T411" s="90"/>
    </row>
    <row r="412" spans="1:20" s="213" customFormat="1" ht="18">
      <c r="A412" s="124" t="s">
        <v>687</v>
      </c>
      <c r="B412" s="219" t="s">
        <v>1196</v>
      </c>
      <c r="C412" s="219" t="s">
        <v>1197</v>
      </c>
      <c r="D412" s="141" t="s">
        <v>163</v>
      </c>
      <c r="E412" s="124"/>
      <c r="F412" s="214" t="str">
        <f t="shared" si="46"/>
        <v>う０６</v>
      </c>
      <c r="G412" s="213" t="str">
        <f t="shared" si="47"/>
        <v>亀井雅嗣</v>
      </c>
      <c r="H412" s="141" t="s">
        <v>10</v>
      </c>
      <c r="I412" s="141" t="s">
        <v>47</v>
      </c>
      <c r="J412" s="220">
        <v>1970</v>
      </c>
      <c r="K412" s="201">
        <f t="shared" si="48"/>
        <v>49</v>
      </c>
      <c r="L412" s="203" t="str">
        <f t="shared" si="49"/>
        <v>OK</v>
      </c>
      <c r="M412" s="221" t="s">
        <v>268</v>
      </c>
      <c r="N412" s="90"/>
      <c r="O412" s="90"/>
      <c r="P412" s="90"/>
      <c r="Q412" s="90"/>
      <c r="R412" s="90"/>
      <c r="S412" s="90"/>
      <c r="T412" s="90"/>
    </row>
    <row r="413" spans="1:13" s="213" customFormat="1" ht="18">
      <c r="A413" s="124" t="s">
        <v>688</v>
      </c>
      <c r="B413" s="219" t="s">
        <v>1196</v>
      </c>
      <c r="C413" s="219" t="s">
        <v>1198</v>
      </c>
      <c r="D413" s="141" t="s">
        <v>163</v>
      </c>
      <c r="E413" s="124" t="s">
        <v>15</v>
      </c>
      <c r="F413" s="214" t="str">
        <f t="shared" si="46"/>
        <v>う０７</v>
      </c>
      <c r="G413" s="213" t="str">
        <f t="shared" si="47"/>
        <v>亀井皓太</v>
      </c>
      <c r="H413" s="141" t="s">
        <v>10</v>
      </c>
      <c r="I413" s="141" t="s">
        <v>47</v>
      </c>
      <c r="J413" s="220">
        <v>2003</v>
      </c>
      <c r="K413" s="201">
        <f t="shared" si="48"/>
        <v>16</v>
      </c>
      <c r="L413" s="203" t="str">
        <f t="shared" si="49"/>
        <v>OK</v>
      </c>
      <c r="M413" s="221" t="s">
        <v>268</v>
      </c>
    </row>
    <row r="414" spans="1:13" s="213" customFormat="1" ht="18">
      <c r="A414" s="124" t="s">
        <v>689</v>
      </c>
      <c r="B414" s="222" t="s">
        <v>1199</v>
      </c>
      <c r="C414" s="222" t="s">
        <v>1200</v>
      </c>
      <c r="D414" s="141" t="s">
        <v>163</v>
      </c>
      <c r="F414" s="214" t="str">
        <f t="shared" si="46"/>
        <v>う０８</v>
      </c>
      <c r="G414" s="101" t="str">
        <f t="shared" si="47"/>
        <v>神田圭右</v>
      </c>
      <c r="H414" s="141" t="s">
        <v>10</v>
      </c>
      <c r="I414" s="213" t="s">
        <v>47</v>
      </c>
      <c r="J414" s="246">
        <v>1991</v>
      </c>
      <c r="K414" s="201">
        <f t="shared" si="48"/>
        <v>28</v>
      </c>
      <c r="L414" s="203" t="str">
        <f t="shared" si="49"/>
        <v>OK</v>
      </c>
      <c r="M414" s="221" t="s">
        <v>1201</v>
      </c>
    </row>
    <row r="415" spans="1:13" s="213" customFormat="1" ht="18">
      <c r="A415" s="124" t="s">
        <v>690</v>
      </c>
      <c r="B415" s="213" t="s">
        <v>739</v>
      </c>
      <c r="C415" s="213" t="s">
        <v>740</v>
      </c>
      <c r="D415" s="141" t="s">
        <v>163</v>
      </c>
      <c r="F415" s="214" t="str">
        <f t="shared" si="46"/>
        <v>う０９</v>
      </c>
      <c r="G415" s="101" t="str">
        <f t="shared" si="47"/>
        <v>北野智尋</v>
      </c>
      <c r="H415" s="141" t="s">
        <v>10</v>
      </c>
      <c r="I415" s="141" t="s">
        <v>1</v>
      </c>
      <c r="J415" s="246">
        <v>1973</v>
      </c>
      <c r="K415" s="201">
        <f t="shared" si="48"/>
        <v>46</v>
      </c>
      <c r="L415" s="203" t="str">
        <f t="shared" si="49"/>
        <v>OK</v>
      </c>
      <c r="M415" s="213" t="s">
        <v>269</v>
      </c>
    </row>
    <row r="416" spans="1:20" s="90" customFormat="1" ht="18">
      <c r="A416" s="124" t="s">
        <v>691</v>
      </c>
      <c r="B416" s="223" t="s">
        <v>1202</v>
      </c>
      <c r="C416" s="223" t="s">
        <v>1203</v>
      </c>
      <c r="D416" s="141" t="s">
        <v>163</v>
      </c>
      <c r="E416" s="215"/>
      <c r="F416" s="214" t="str">
        <f t="shared" si="46"/>
        <v>う１０</v>
      </c>
      <c r="G416" s="213" t="str">
        <f t="shared" si="47"/>
        <v>木下進</v>
      </c>
      <c r="H416" s="141" t="s">
        <v>10</v>
      </c>
      <c r="I416" s="141" t="s">
        <v>47</v>
      </c>
      <c r="J416" s="220">
        <v>1950</v>
      </c>
      <c r="K416" s="201">
        <f t="shared" si="48"/>
        <v>69</v>
      </c>
      <c r="L416" s="203" t="str">
        <f t="shared" si="49"/>
        <v>OK</v>
      </c>
      <c r="M416" s="221" t="s">
        <v>1204</v>
      </c>
      <c r="N416" s="213"/>
      <c r="O416" s="213"/>
      <c r="P416" s="213"/>
      <c r="Q416" s="213"/>
      <c r="R416" s="213"/>
      <c r="S416" s="213"/>
      <c r="T416" s="213"/>
    </row>
    <row r="417" spans="1:13" s="213" customFormat="1" ht="18">
      <c r="A417" s="124" t="s">
        <v>692</v>
      </c>
      <c r="B417" s="213" t="s">
        <v>741</v>
      </c>
      <c r="C417" s="213" t="s">
        <v>742</v>
      </c>
      <c r="D417" s="141" t="s">
        <v>163</v>
      </c>
      <c r="F417" s="214" t="str">
        <f t="shared" si="46"/>
        <v>う１１</v>
      </c>
      <c r="G417" s="101" t="str">
        <f t="shared" si="47"/>
        <v>木森厚志</v>
      </c>
      <c r="H417" s="141" t="s">
        <v>10</v>
      </c>
      <c r="I417" s="141" t="s">
        <v>1</v>
      </c>
      <c r="J417" s="246">
        <v>1961</v>
      </c>
      <c r="K417" s="201">
        <f t="shared" si="48"/>
        <v>58</v>
      </c>
      <c r="L417" s="203" t="str">
        <f t="shared" si="49"/>
        <v>OK</v>
      </c>
      <c r="M417" s="213" t="s">
        <v>269</v>
      </c>
    </row>
    <row r="418" spans="1:13" s="213" customFormat="1" ht="18">
      <c r="A418" s="124" t="s">
        <v>693</v>
      </c>
      <c r="B418" s="223" t="s">
        <v>1205</v>
      </c>
      <c r="C418" s="222" t="s">
        <v>1206</v>
      </c>
      <c r="D418" s="141" t="s">
        <v>163</v>
      </c>
      <c r="E418" s="222"/>
      <c r="F418" s="214" t="str">
        <f t="shared" si="46"/>
        <v>う１２</v>
      </c>
      <c r="G418" s="213" t="str">
        <f t="shared" si="47"/>
        <v>久保田勉</v>
      </c>
      <c r="H418" s="141" t="s">
        <v>10</v>
      </c>
      <c r="I418" s="224" t="s">
        <v>1</v>
      </c>
      <c r="J418" s="225">
        <v>1967</v>
      </c>
      <c r="K418" s="201">
        <f t="shared" si="48"/>
        <v>52</v>
      </c>
      <c r="L418" s="203" t="str">
        <f t="shared" si="49"/>
        <v>OK</v>
      </c>
      <c r="M418" s="221" t="s">
        <v>13</v>
      </c>
    </row>
    <row r="419" spans="1:13" s="213" customFormat="1" ht="18">
      <c r="A419" s="124" t="s">
        <v>694</v>
      </c>
      <c r="B419" s="150" t="s">
        <v>1207</v>
      </c>
      <c r="C419" s="150" t="s">
        <v>1208</v>
      </c>
      <c r="D419" s="141" t="s">
        <v>163</v>
      </c>
      <c r="E419" s="160"/>
      <c r="F419" s="214" t="str">
        <f t="shared" si="46"/>
        <v>う１３</v>
      </c>
      <c r="G419" s="101" t="str">
        <f t="shared" si="47"/>
        <v>稙田優也</v>
      </c>
      <c r="H419" s="141" t="s">
        <v>10</v>
      </c>
      <c r="I419" s="101" t="s">
        <v>47</v>
      </c>
      <c r="J419" s="102">
        <v>1982</v>
      </c>
      <c r="K419" s="201">
        <f t="shared" si="48"/>
        <v>37</v>
      </c>
      <c r="L419" s="203" t="str">
        <f t="shared" si="49"/>
        <v>OK</v>
      </c>
      <c r="M419" s="141" t="s">
        <v>268</v>
      </c>
    </row>
    <row r="420" spans="1:13" s="213" customFormat="1" ht="18">
      <c r="A420" s="124" t="s">
        <v>696</v>
      </c>
      <c r="B420" s="223" t="s">
        <v>1209</v>
      </c>
      <c r="C420" s="213" t="s">
        <v>8</v>
      </c>
      <c r="D420" s="141" t="s">
        <v>163</v>
      </c>
      <c r="F420" s="214" t="str">
        <f t="shared" si="46"/>
        <v>う１４</v>
      </c>
      <c r="G420" s="213" t="s">
        <v>1210</v>
      </c>
      <c r="H420" s="141" t="s">
        <v>10</v>
      </c>
      <c r="I420" s="224" t="s">
        <v>1</v>
      </c>
      <c r="J420" s="246">
        <v>1987</v>
      </c>
      <c r="K420" s="201">
        <f t="shared" si="48"/>
        <v>32</v>
      </c>
      <c r="L420" s="203" t="str">
        <f t="shared" si="49"/>
        <v>OK</v>
      </c>
      <c r="M420" s="221" t="s">
        <v>262</v>
      </c>
    </row>
    <row r="421" spans="1:20" s="213" customFormat="1" ht="18">
      <c r="A421" s="124" t="s">
        <v>697</v>
      </c>
      <c r="B421" s="219" t="s">
        <v>1211</v>
      </c>
      <c r="C421" s="219" t="s">
        <v>1212</v>
      </c>
      <c r="D421" s="141" t="s">
        <v>163</v>
      </c>
      <c r="E421" s="124"/>
      <c r="F421" s="214" t="str">
        <f t="shared" si="46"/>
        <v>う１５</v>
      </c>
      <c r="G421" s="213" t="str">
        <f aca="true" t="shared" si="50" ref="G421:G455">B421&amp;C421</f>
        <v>竹田圭佑</v>
      </c>
      <c r="H421" s="141" t="s">
        <v>10</v>
      </c>
      <c r="I421" s="141" t="s">
        <v>47</v>
      </c>
      <c r="J421" s="220">
        <v>1982</v>
      </c>
      <c r="K421" s="201">
        <f t="shared" si="48"/>
        <v>37</v>
      </c>
      <c r="L421" s="203" t="str">
        <f t="shared" si="49"/>
        <v>OK</v>
      </c>
      <c r="M421" s="221" t="s">
        <v>751</v>
      </c>
      <c r="N421" s="90"/>
      <c r="O421" s="90"/>
      <c r="P421" s="90"/>
      <c r="Q421" s="90"/>
      <c r="R421" s="90"/>
      <c r="S421" s="90"/>
      <c r="T421" s="90"/>
    </row>
    <row r="422" spans="1:13" s="213" customFormat="1" ht="18">
      <c r="A422" s="124" t="s">
        <v>698</v>
      </c>
      <c r="B422" s="213" t="s">
        <v>1213</v>
      </c>
      <c r="C422" s="213" t="s">
        <v>1214</v>
      </c>
      <c r="D422" s="141" t="s">
        <v>163</v>
      </c>
      <c r="E422" s="101"/>
      <c r="F422" s="214" t="str">
        <f t="shared" si="46"/>
        <v>う１６</v>
      </c>
      <c r="G422" s="101" t="str">
        <f t="shared" si="50"/>
        <v>堤内昭仁</v>
      </c>
      <c r="H422" s="141" t="s">
        <v>10</v>
      </c>
      <c r="I422" s="101" t="s">
        <v>47</v>
      </c>
      <c r="J422" s="102">
        <v>1977</v>
      </c>
      <c r="K422" s="201">
        <f t="shared" si="48"/>
        <v>42</v>
      </c>
      <c r="L422" s="203" t="str">
        <f t="shared" si="49"/>
        <v>OK</v>
      </c>
      <c r="M422" s="101" t="s">
        <v>262</v>
      </c>
    </row>
    <row r="423" spans="1:13" s="213" customFormat="1" ht="18">
      <c r="A423" s="124" t="s">
        <v>699</v>
      </c>
      <c r="B423" s="213" t="s">
        <v>1215</v>
      </c>
      <c r="C423" s="213" t="s">
        <v>1216</v>
      </c>
      <c r="D423" s="141" t="s">
        <v>163</v>
      </c>
      <c r="F423" s="214" t="str">
        <f t="shared" si="46"/>
        <v>う１７</v>
      </c>
      <c r="G423" s="213" t="str">
        <f t="shared" si="50"/>
        <v>中田富憲</v>
      </c>
      <c r="H423" s="141" t="s">
        <v>10</v>
      </c>
      <c r="I423" s="141" t="s">
        <v>1</v>
      </c>
      <c r="J423" s="246">
        <v>1961</v>
      </c>
      <c r="K423" s="201">
        <f t="shared" si="48"/>
        <v>58</v>
      </c>
      <c r="L423" s="203" t="str">
        <f t="shared" si="49"/>
        <v>OK</v>
      </c>
      <c r="M423" s="226" t="s">
        <v>269</v>
      </c>
    </row>
    <row r="424" spans="1:13" s="213" customFormat="1" ht="18">
      <c r="A424" s="124" t="s">
        <v>700</v>
      </c>
      <c r="B424" s="213" t="s">
        <v>735</v>
      </c>
      <c r="C424" s="213" t="s">
        <v>736</v>
      </c>
      <c r="D424" s="141" t="s">
        <v>163</v>
      </c>
      <c r="F424" s="214" t="str">
        <f t="shared" si="46"/>
        <v>う１８</v>
      </c>
      <c r="G424" s="101" t="str">
        <f t="shared" si="50"/>
        <v>深田健太郎</v>
      </c>
      <c r="H424" s="141" t="s">
        <v>10</v>
      </c>
      <c r="I424" s="141" t="s">
        <v>1</v>
      </c>
      <c r="J424" s="246">
        <v>1997</v>
      </c>
      <c r="K424" s="201">
        <f t="shared" si="48"/>
        <v>22</v>
      </c>
      <c r="L424" s="203" t="str">
        <f t="shared" si="49"/>
        <v>OK</v>
      </c>
      <c r="M424" s="221" t="s">
        <v>267</v>
      </c>
    </row>
    <row r="425" spans="1:13" s="213" customFormat="1" ht="18">
      <c r="A425" s="124" t="s">
        <v>701</v>
      </c>
      <c r="B425" s="213" t="s">
        <v>1217</v>
      </c>
      <c r="C425" s="213" t="s">
        <v>1218</v>
      </c>
      <c r="D425" s="141" t="s">
        <v>163</v>
      </c>
      <c r="F425" s="214" t="str">
        <f t="shared" si="46"/>
        <v>う１９</v>
      </c>
      <c r="G425" s="101" t="str">
        <f t="shared" si="50"/>
        <v>松野航平</v>
      </c>
      <c r="H425" s="141" t="s">
        <v>10</v>
      </c>
      <c r="I425" s="141" t="s">
        <v>1</v>
      </c>
      <c r="J425" s="246">
        <v>1990</v>
      </c>
      <c r="K425" s="201">
        <f t="shared" si="48"/>
        <v>29</v>
      </c>
      <c r="L425" s="203" t="str">
        <f t="shared" si="49"/>
        <v>OK</v>
      </c>
      <c r="M425" s="221" t="s">
        <v>976</v>
      </c>
    </row>
    <row r="426" spans="1:13" s="213" customFormat="1" ht="18">
      <c r="A426" s="124" t="s">
        <v>702</v>
      </c>
      <c r="B426" s="213" t="s">
        <v>1219</v>
      </c>
      <c r="C426" s="213" t="s">
        <v>1220</v>
      </c>
      <c r="D426" s="141" t="s">
        <v>163</v>
      </c>
      <c r="F426" s="214" t="str">
        <f t="shared" si="46"/>
        <v>う２０</v>
      </c>
      <c r="G426" s="101" t="str">
        <f t="shared" si="50"/>
        <v>峰　祥靖</v>
      </c>
      <c r="H426" s="141" t="s">
        <v>10</v>
      </c>
      <c r="I426" s="141" t="s">
        <v>1</v>
      </c>
      <c r="J426" s="246">
        <v>1975</v>
      </c>
      <c r="K426" s="201">
        <f t="shared" si="48"/>
        <v>44</v>
      </c>
      <c r="L426" s="203" t="str">
        <f t="shared" si="49"/>
        <v>OK</v>
      </c>
      <c r="M426" s="213" t="s">
        <v>13</v>
      </c>
    </row>
    <row r="427" spans="1:13" s="213" customFormat="1" ht="18">
      <c r="A427" s="124" t="s">
        <v>703</v>
      </c>
      <c r="B427" s="223" t="s">
        <v>471</v>
      </c>
      <c r="C427" s="223" t="s">
        <v>1221</v>
      </c>
      <c r="D427" s="141" t="s">
        <v>163</v>
      </c>
      <c r="F427" s="214" t="str">
        <f t="shared" si="46"/>
        <v>う２１</v>
      </c>
      <c r="G427" s="213" t="str">
        <f t="shared" si="50"/>
        <v>森健一</v>
      </c>
      <c r="H427" s="141" t="s">
        <v>10</v>
      </c>
      <c r="I427" s="224" t="s">
        <v>1</v>
      </c>
      <c r="J427" s="246">
        <v>1971</v>
      </c>
      <c r="K427" s="201">
        <f t="shared" si="48"/>
        <v>48</v>
      </c>
      <c r="L427" s="203" t="str">
        <f t="shared" si="49"/>
        <v>OK</v>
      </c>
      <c r="M427" s="226" t="s">
        <v>269</v>
      </c>
    </row>
    <row r="428" spans="1:13" s="213" customFormat="1" ht="18">
      <c r="A428" s="124" t="s">
        <v>704</v>
      </c>
      <c r="B428" s="219" t="s">
        <v>167</v>
      </c>
      <c r="C428" s="219" t="s">
        <v>1222</v>
      </c>
      <c r="D428" s="141" t="s">
        <v>163</v>
      </c>
      <c r="E428" s="124"/>
      <c r="F428" s="214" t="str">
        <f t="shared" si="46"/>
        <v>う２２</v>
      </c>
      <c r="G428" s="213" t="str">
        <f t="shared" si="50"/>
        <v>山本昌紀</v>
      </c>
      <c r="H428" s="141" t="s">
        <v>10</v>
      </c>
      <c r="I428" s="141" t="s">
        <v>47</v>
      </c>
      <c r="J428" s="220">
        <v>1970</v>
      </c>
      <c r="K428" s="201">
        <f t="shared" si="48"/>
        <v>49</v>
      </c>
      <c r="L428" s="203" t="str">
        <f t="shared" si="49"/>
        <v>OK</v>
      </c>
      <c r="M428" s="221" t="s">
        <v>830</v>
      </c>
    </row>
    <row r="429" spans="1:20" s="90" customFormat="1" ht="18">
      <c r="A429" s="124" t="s">
        <v>705</v>
      </c>
      <c r="B429" s="219" t="s">
        <v>167</v>
      </c>
      <c r="C429" s="219" t="s">
        <v>1223</v>
      </c>
      <c r="D429" s="141" t="s">
        <v>163</v>
      </c>
      <c r="E429" s="124"/>
      <c r="F429" s="214" t="str">
        <f t="shared" si="46"/>
        <v>う２３</v>
      </c>
      <c r="G429" s="213" t="str">
        <f t="shared" si="50"/>
        <v>山本浩之</v>
      </c>
      <c r="H429" s="141" t="s">
        <v>10</v>
      </c>
      <c r="I429" s="141" t="s">
        <v>47</v>
      </c>
      <c r="J429" s="220">
        <v>1967</v>
      </c>
      <c r="K429" s="201">
        <f t="shared" si="48"/>
        <v>52</v>
      </c>
      <c r="L429" s="203" t="str">
        <f t="shared" si="49"/>
        <v>OK</v>
      </c>
      <c r="M429" s="221" t="s">
        <v>830</v>
      </c>
      <c r="N429" s="213"/>
      <c r="O429" s="213"/>
      <c r="P429" s="213"/>
      <c r="Q429" s="213"/>
      <c r="R429" s="213"/>
      <c r="S429" s="213"/>
      <c r="T429" s="213"/>
    </row>
    <row r="430" spans="1:20" s="90" customFormat="1" ht="18">
      <c r="A430" s="124" t="s">
        <v>706</v>
      </c>
      <c r="B430" s="215" t="s">
        <v>1054</v>
      </c>
      <c r="C430" s="215" t="s">
        <v>716</v>
      </c>
      <c r="D430" s="141" t="s">
        <v>163</v>
      </c>
      <c r="E430" s="124"/>
      <c r="F430" s="214" t="str">
        <f t="shared" si="46"/>
        <v>う２４</v>
      </c>
      <c r="G430" s="213" t="str">
        <f t="shared" si="50"/>
        <v>吉村淳</v>
      </c>
      <c r="H430" s="141" t="s">
        <v>10</v>
      </c>
      <c r="I430" s="224" t="s">
        <v>47</v>
      </c>
      <c r="J430" s="227">
        <v>1976</v>
      </c>
      <c r="K430" s="201">
        <f t="shared" si="48"/>
        <v>43</v>
      </c>
      <c r="L430" s="203" t="str">
        <f t="shared" si="49"/>
        <v>OK</v>
      </c>
      <c r="M430" s="221" t="s">
        <v>848</v>
      </c>
      <c r="N430" s="213"/>
      <c r="O430" s="213"/>
      <c r="P430" s="213"/>
      <c r="Q430" s="213"/>
      <c r="R430" s="213"/>
      <c r="S430" s="213"/>
      <c r="T430" s="213"/>
    </row>
    <row r="431" spans="1:13" s="213" customFormat="1" ht="18">
      <c r="A431" s="124" t="s">
        <v>707</v>
      </c>
      <c r="B431" s="101" t="s">
        <v>158</v>
      </c>
      <c r="C431" s="101" t="s">
        <v>159</v>
      </c>
      <c r="D431" s="141" t="s">
        <v>163</v>
      </c>
      <c r="E431" s="101"/>
      <c r="F431" s="214" t="str">
        <f t="shared" si="46"/>
        <v>う２５</v>
      </c>
      <c r="G431" s="101" t="str">
        <f t="shared" si="50"/>
        <v>井内一博</v>
      </c>
      <c r="H431" s="141" t="s">
        <v>10</v>
      </c>
      <c r="I431" s="101" t="s">
        <v>47</v>
      </c>
      <c r="J431" s="102">
        <v>1976</v>
      </c>
      <c r="K431" s="201">
        <f t="shared" si="48"/>
        <v>43</v>
      </c>
      <c r="L431" s="203" t="str">
        <f t="shared" si="49"/>
        <v>OK</v>
      </c>
      <c r="M431" s="101" t="s">
        <v>6</v>
      </c>
    </row>
    <row r="432" spans="1:13" s="213" customFormat="1" ht="18">
      <c r="A432" s="124" t="s">
        <v>708</v>
      </c>
      <c r="B432" s="105" t="s">
        <v>1224</v>
      </c>
      <c r="C432" s="105" t="s">
        <v>1225</v>
      </c>
      <c r="D432" s="141" t="s">
        <v>163</v>
      </c>
      <c r="E432" s="101"/>
      <c r="F432" s="214" t="str">
        <f t="shared" si="46"/>
        <v>う２６</v>
      </c>
      <c r="G432" s="101" t="str">
        <f t="shared" si="50"/>
        <v>舘形和典</v>
      </c>
      <c r="H432" s="141" t="s">
        <v>10</v>
      </c>
      <c r="I432" s="101" t="s">
        <v>47</v>
      </c>
      <c r="J432" s="102">
        <v>1985</v>
      </c>
      <c r="K432" s="201">
        <f t="shared" si="48"/>
        <v>34</v>
      </c>
      <c r="L432" s="203" t="str">
        <f t="shared" si="49"/>
        <v>OK</v>
      </c>
      <c r="M432" s="101" t="s">
        <v>6</v>
      </c>
    </row>
    <row r="433" spans="1:13" s="213" customFormat="1" ht="18">
      <c r="A433" s="124" t="s">
        <v>709</v>
      </c>
      <c r="B433" s="228" t="s">
        <v>162</v>
      </c>
      <c r="C433" s="228" t="s">
        <v>14</v>
      </c>
      <c r="D433" s="141" t="s">
        <v>163</v>
      </c>
      <c r="E433" s="228"/>
      <c r="F433" s="214" t="str">
        <f t="shared" si="46"/>
        <v>う２７</v>
      </c>
      <c r="G433" s="213" t="str">
        <f t="shared" si="50"/>
        <v>高瀬眞志</v>
      </c>
      <c r="H433" s="141" t="s">
        <v>10</v>
      </c>
      <c r="I433" s="141" t="s">
        <v>47</v>
      </c>
      <c r="J433" s="229">
        <v>1959</v>
      </c>
      <c r="K433" s="201">
        <f t="shared" si="48"/>
        <v>60</v>
      </c>
      <c r="L433" s="203" t="str">
        <f t="shared" si="49"/>
        <v>OK</v>
      </c>
      <c r="M433" s="221" t="s">
        <v>760</v>
      </c>
    </row>
    <row r="434" spans="1:13" s="213" customFormat="1" ht="18">
      <c r="A434" s="124" t="s">
        <v>710</v>
      </c>
      <c r="B434" s="213" t="s">
        <v>114</v>
      </c>
      <c r="C434" s="213" t="s">
        <v>17</v>
      </c>
      <c r="D434" s="141" t="s">
        <v>163</v>
      </c>
      <c r="F434" s="214" t="str">
        <f t="shared" si="46"/>
        <v>う２８</v>
      </c>
      <c r="G434" s="213" t="str">
        <f t="shared" si="50"/>
        <v>山田和宏</v>
      </c>
      <c r="H434" s="141" t="s">
        <v>10</v>
      </c>
      <c r="I434" s="141" t="s">
        <v>1</v>
      </c>
      <c r="J434" s="246">
        <v>1962</v>
      </c>
      <c r="K434" s="201">
        <f t="shared" si="48"/>
        <v>57</v>
      </c>
      <c r="L434" s="203" t="str">
        <f t="shared" si="49"/>
        <v>OK</v>
      </c>
      <c r="M434" s="226" t="s">
        <v>269</v>
      </c>
    </row>
    <row r="435" spans="1:13" s="213" customFormat="1" ht="18">
      <c r="A435" s="124" t="s">
        <v>711</v>
      </c>
      <c r="B435" s="213" t="s">
        <v>114</v>
      </c>
      <c r="C435" s="213" t="s">
        <v>1226</v>
      </c>
      <c r="D435" s="141" t="s">
        <v>163</v>
      </c>
      <c r="F435" s="214" t="str">
        <f t="shared" si="46"/>
        <v>う２９</v>
      </c>
      <c r="G435" s="213" t="str">
        <f t="shared" si="50"/>
        <v>山田洋平</v>
      </c>
      <c r="H435" s="141" t="s">
        <v>10</v>
      </c>
      <c r="I435" s="141" t="s">
        <v>1</v>
      </c>
      <c r="J435" s="246">
        <v>1990</v>
      </c>
      <c r="K435" s="201">
        <f t="shared" si="48"/>
        <v>29</v>
      </c>
      <c r="L435" s="203" t="str">
        <f t="shared" si="49"/>
        <v>OK</v>
      </c>
      <c r="M435" s="226" t="s">
        <v>269</v>
      </c>
    </row>
    <row r="436" spans="1:13" s="213" customFormat="1" ht="18">
      <c r="A436" s="124" t="s">
        <v>712</v>
      </c>
      <c r="B436" s="105" t="s">
        <v>160</v>
      </c>
      <c r="C436" s="105" t="s">
        <v>161</v>
      </c>
      <c r="D436" s="141" t="s">
        <v>163</v>
      </c>
      <c r="E436" s="101"/>
      <c r="F436" s="214" t="str">
        <f t="shared" si="46"/>
        <v>う３０</v>
      </c>
      <c r="G436" s="101" t="str">
        <f t="shared" si="50"/>
        <v>竹下英伸</v>
      </c>
      <c r="H436" s="141" t="s">
        <v>10</v>
      </c>
      <c r="I436" s="101" t="s">
        <v>47</v>
      </c>
      <c r="J436" s="102">
        <v>1972</v>
      </c>
      <c r="K436" s="201">
        <f t="shared" si="48"/>
        <v>47</v>
      </c>
      <c r="L436" s="203" t="str">
        <f t="shared" si="49"/>
        <v>OK</v>
      </c>
      <c r="M436" s="113" t="s">
        <v>266</v>
      </c>
    </row>
    <row r="437" spans="1:13" s="213" customFormat="1" ht="18">
      <c r="A437" s="124" t="s">
        <v>713</v>
      </c>
      <c r="B437" s="213" t="s">
        <v>731</v>
      </c>
      <c r="C437" s="213" t="s">
        <v>732</v>
      </c>
      <c r="D437" s="141" t="s">
        <v>163</v>
      </c>
      <c r="E437" s="246" t="s">
        <v>733</v>
      </c>
      <c r="F437" s="214" t="str">
        <f t="shared" si="46"/>
        <v>う３１</v>
      </c>
      <c r="G437" s="101" t="str">
        <f t="shared" si="50"/>
        <v>竹下恭平</v>
      </c>
      <c r="H437" s="141" t="s">
        <v>10</v>
      </c>
      <c r="I437" s="141" t="s">
        <v>1</v>
      </c>
      <c r="J437" s="246">
        <v>2008</v>
      </c>
      <c r="K437" s="201">
        <f t="shared" si="48"/>
        <v>11</v>
      </c>
      <c r="L437" s="203" t="str">
        <f t="shared" si="49"/>
        <v>OK</v>
      </c>
      <c r="M437" s="230" t="s">
        <v>266</v>
      </c>
    </row>
    <row r="438" spans="1:13" s="213" customFormat="1" ht="18">
      <c r="A438" s="124" t="s">
        <v>714</v>
      </c>
      <c r="B438" s="105" t="s">
        <v>734</v>
      </c>
      <c r="C438" s="105" t="s">
        <v>1227</v>
      </c>
      <c r="D438" s="141" t="s">
        <v>163</v>
      </c>
      <c r="E438" s="101"/>
      <c r="F438" s="214" t="str">
        <f t="shared" si="46"/>
        <v>う３２</v>
      </c>
      <c r="G438" s="101" t="str">
        <f t="shared" si="50"/>
        <v>田中邦明</v>
      </c>
      <c r="H438" s="141" t="s">
        <v>10</v>
      </c>
      <c r="I438" s="101" t="s">
        <v>1</v>
      </c>
      <c r="J438" s="102">
        <v>1984</v>
      </c>
      <c r="K438" s="201">
        <f t="shared" si="48"/>
        <v>35</v>
      </c>
      <c r="L438" s="203" t="str">
        <f t="shared" si="49"/>
        <v>OK</v>
      </c>
      <c r="M438" s="101" t="s">
        <v>6</v>
      </c>
    </row>
    <row r="439" spans="1:13" s="213" customFormat="1" ht="18">
      <c r="A439" s="124" t="s">
        <v>715</v>
      </c>
      <c r="B439" s="213" t="s">
        <v>734</v>
      </c>
      <c r="C439" s="213" t="s">
        <v>274</v>
      </c>
      <c r="D439" s="141" t="s">
        <v>163</v>
      </c>
      <c r="F439" s="214" t="str">
        <f t="shared" si="46"/>
        <v>う３３</v>
      </c>
      <c r="G439" s="101" t="str">
        <f t="shared" si="50"/>
        <v>田中伸一</v>
      </c>
      <c r="H439" s="141" t="s">
        <v>10</v>
      </c>
      <c r="I439" s="141" t="s">
        <v>1</v>
      </c>
      <c r="J439" s="246">
        <v>1964</v>
      </c>
      <c r="K439" s="201">
        <f t="shared" si="48"/>
        <v>55</v>
      </c>
      <c r="L439" s="203" t="str">
        <f t="shared" si="49"/>
        <v>OK</v>
      </c>
      <c r="M439" s="213" t="s">
        <v>281</v>
      </c>
    </row>
    <row r="440" spans="1:13" s="213" customFormat="1" ht="18">
      <c r="A440" s="124" t="s">
        <v>717</v>
      </c>
      <c r="B440" s="213" t="s">
        <v>734</v>
      </c>
      <c r="C440" s="213" t="s">
        <v>1228</v>
      </c>
      <c r="D440" s="141" t="s">
        <v>163</v>
      </c>
      <c r="F440" s="214" t="str">
        <f t="shared" si="46"/>
        <v>う３４</v>
      </c>
      <c r="G440" s="213" t="str">
        <f t="shared" si="50"/>
        <v>田中宏樹</v>
      </c>
      <c r="H440" s="141" t="s">
        <v>10</v>
      </c>
      <c r="I440" s="141" t="s">
        <v>1</v>
      </c>
      <c r="J440" s="246">
        <v>1963</v>
      </c>
      <c r="K440" s="201">
        <f t="shared" si="48"/>
        <v>56</v>
      </c>
      <c r="L440" s="203" t="str">
        <f t="shared" si="49"/>
        <v>OK</v>
      </c>
      <c r="M440" s="213" t="s">
        <v>16</v>
      </c>
    </row>
    <row r="441" spans="1:13" s="213" customFormat="1" ht="18">
      <c r="A441" s="124" t="s">
        <v>718</v>
      </c>
      <c r="B441" s="231" t="s">
        <v>1229</v>
      </c>
      <c r="C441" s="231" t="s">
        <v>1230</v>
      </c>
      <c r="D441" s="141" t="s">
        <v>163</v>
      </c>
      <c r="F441" s="214" t="str">
        <f t="shared" si="46"/>
        <v>う３５</v>
      </c>
      <c r="G441" s="213" t="str">
        <f t="shared" si="50"/>
        <v>石津綾香</v>
      </c>
      <c r="H441" s="141" t="s">
        <v>10</v>
      </c>
      <c r="I441" s="141" t="s">
        <v>264</v>
      </c>
      <c r="J441" s="246">
        <v>1982</v>
      </c>
      <c r="K441" s="201">
        <f t="shared" si="48"/>
        <v>37</v>
      </c>
      <c r="L441" s="203" t="str">
        <f t="shared" si="49"/>
        <v>OK</v>
      </c>
      <c r="M441" s="226" t="s">
        <v>269</v>
      </c>
    </row>
    <row r="442" spans="1:13" s="213" customFormat="1" ht="18">
      <c r="A442" s="124" t="s">
        <v>719</v>
      </c>
      <c r="B442" s="231" t="s">
        <v>1231</v>
      </c>
      <c r="C442" s="231" t="s">
        <v>1232</v>
      </c>
      <c r="D442" s="141" t="s">
        <v>163</v>
      </c>
      <c r="E442" s="101"/>
      <c r="F442" s="214" t="str">
        <f t="shared" si="46"/>
        <v>う３６</v>
      </c>
      <c r="G442" s="101" t="str">
        <f t="shared" si="50"/>
        <v>出縄久子</v>
      </c>
      <c r="H442" s="141" t="s">
        <v>10</v>
      </c>
      <c r="I442" s="111" t="s">
        <v>264</v>
      </c>
      <c r="J442" s="106">
        <v>1965</v>
      </c>
      <c r="K442" s="201">
        <f t="shared" si="48"/>
        <v>54</v>
      </c>
      <c r="L442" s="203" t="str">
        <f t="shared" si="49"/>
        <v>OK</v>
      </c>
      <c r="M442" s="101" t="s">
        <v>13</v>
      </c>
    </row>
    <row r="443" spans="1:13" s="213" customFormat="1" ht="18">
      <c r="A443" s="124" t="s">
        <v>720</v>
      </c>
      <c r="B443" s="232" t="s">
        <v>1012</v>
      </c>
      <c r="C443" s="232" t="s">
        <v>1010</v>
      </c>
      <c r="D443" s="141" t="s">
        <v>163</v>
      </c>
      <c r="E443" s="124"/>
      <c r="F443" s="214" t="str">
        <f t="shared" si="46"/>
        <v>う３７</v>
      </c>
      <c r="G443" s="213" t="str">
        <f t="shared" si="50"/>
        <v>今井順子</v>
      </c>
      <c r="H443" s="141" t="s">
        <v>10</v>
      </c>
      <c r="I443" s="141" t="s">
        <v>54</v>
      </c>
      <c r="J443" s="220">
        <v>1958</v>
      </c>
      <c r="K443" s="201">
        <f t="shared" si="48"/>
        <v>61</v>
      </c>
      <c r="L443" s="203" t="str">
        <f t="shared" si="49"/>
        <v>OK</v>
      </c>
      <c r="M443" s="233" t="s">
        <v>266</v>
      </c>
    </row>
    <row r="444" spans="1:13" s="213" customFormat="1" ht="18">
      <c r="A444" s="124" t="s">
        <v>721</v>
      </c>
      <c r="B444" s="234" t="s">
        <v>1233</v>
      </c>
      <c r="C444" s="235" t="s">
        <v>1234</v>
      </c>
      <c r="D444" s="141" t="s">
        <v>163</v>
      </c>
      <c r="E444" s="236"/>
      <c r="F444" s="214" t="str">
        <f t="shared" si="46"/>
        <v>う３８</v>
      </c>
      <c r="G444" s="213" t="str">
        <f t="shared" si="50"/>
        <v>植垣貴美子</v>
      </c>
      <c r="H444" s="141" t="s">
        <v>10</v>
      </c>
      <c r="I444" s="141" t="s">
        <v>54</v>
      </c>
      <c r="J444" s="237">
        <v>1965</v>
      </c>
      <c r="K444" s="201">
        <f t="shared" si="48"/>
        <v>54</v>
      </c>
      <c r="L444" s="203" t="str">
        <f t="shared" si="49"/>
        <v>OK</v>
      </c>
      <c r="M444" s="226" t="s">
        <v>267</v>
      </c>
    </row>
    <row r="445" spans="1:13" s="213" customFormat="1" ht="18">
      <c r="A445" s="124" t="s">
        <v>722</v>
      </c>
      <c r="B445" s="232" t="s">
        <v>1235</v>
      </c>
      <c r="C445" s="232" t="s">
        <v>1236</v>
      </c>
      <c r="D445" s="141" t="s">
        <v>163</v>
      </c>
      <c r="E445" s="124"/>
      <c r="F445" s="214" t="str">
        <f t="shared" si="46"/>
        <v>う３９</v>
      </c>
      <c r="G445" s="213" t="str">
        <f t="shared" si="50"/>
        <v>川崎悦子</v>
      </c>
      <c r="H445" s="141" t="s">
        <v>10</v>
      </c>
      <c r="I445" s="141" t="s">
        <v>54</v>
      </c>
      <c r="J445" s="227">
        <v>1955</v>
      </c>
      <c r="K445" s="201">
        <f t="shared" si="48"/>
        <v>64</v>
      </c>
      <c r="L445" s="203" t="str">
        <f t="shared" si="49"/>
        <v>OK</v>
      </c>
      <c r="M445" s="221" t="s">
        <v>751</v>
      </c>
    </row>
    <row r="446" spans="1:13" s="213" customFormat="1" ht="18">
      <c r="A446" s="124" t="s">
        <v>723</v>
      </c>
      <c r="B446" s="238" t="s">
        <v>1237</v>
      </c>
      <c r="C446" s="238" t="s">
        <v>1238</v>
      </c>
      <c r="D446" s="141" t="s">
        <v>163</v>
      </c>
      <c r="E446" s="124"/>
      <c r="F446" s="214" t="str">
        <f t="shared" si="46"/>
        <v>う４０</v>
      </c>
      <c r="G446" s="213" t="str">
        <f t="shared" si="50"/>
        <v>小塩政子</v>
      </c>
      <c r="H446" s="141" t="s">
        <v>10</v>
      </c>
      <c r="I446" s="141" t="s">
        <v>54</v>
      </c>
      <c r="J446" s="220">
        <v>1950</v>
      </c>
      <c r="K446" s="201">
        <f t="shared" si="48"/>
        <v>69</v>
      </c>
      <c r="L446" s="203" t="str">
        <f t="shared" si="49"/>
        <v>OK</v>
      </c>
      <c r="M446" s="221" t="s">
        <v>751</v>
      </c>
    </row>
    <row r="447" spans="1:13" s="213" customFormat="1" ht="18">
      <c r="A447" s="124" t="s">
        <v>724</v>
      </c>
      <c r="B447" s="113" t="s">
        <v>1239</v>
      </c>
      <c r="C447" s="113" t="s">
        <v>1240</v>
      </c>
      <c r="D447" s="141" t="s">
        <v>163</v>
      </c>
      <c r="E447" s="101"/>
      <c r="F447" s="214" t="str">
        <f t="shared" si="46"/>
        <v>う４１</v>
      </c>
      <c r="G447" s="101" t="str">
        <f t="shared" si="50"/>
        <v>辻佳子</v>
      </c>
      <c r="H447" s="141" t="s">
        <v>10</v>
      </c>
      <c r="I447" s="111" t="s">
        <v>264</v>
      </c>
      <c r="J447" s="106">
        <v>1973</v>
      </c>
      <c r="K447" s="201">
        <f t="shared" si="48"/>
        <v>46</v>
      </c>
      <c r="L447" s="203" t="str">
        <f t="shared" si="49"/>
        <v>OK</v>
      </c>
      <c r="M447" s="101" t="s">
        <v>751</v>
      </c>
    </row>
    <row r="448" spans="1:13" s="213" customFormat="1" ht="18">
      <c r="A448" s="124" t="s">
        <v>725</v>
      </c>
      <c r="B448" s="238" t="s">
        <v>1241</v>
      </c>
      <c r="C448" s="238" t="s">
        <v>1242</v>
      </c>
      <c r="D448" s="141" t="s">
        <v>163</v>
      </c>
      <c r="E448" s="124"/>
      <c r="F448" s="214" t="str">
        <f t="shared" si="46"/>
        <v>う４２</v>
      </c>
      <c r="G448" s="101" t="str">
        <f t="shared" si="50"/>
        <v>西崎友香</v>
      </c>
      <c r="H448" s="141" t="s">
        <v>10</v>
      </c>
      <c r="I448" s="141" t="s">
        <v>54</v>
      </c>
      <c r="J448" s="220">
        <v>1980</v>
      </c>
      <c r="K448" s="201">
        <f t="shared" si="48"/>
        <v>39</v>
      </c>
      <c r="L448" s="203" t="str">
        <f t="shared" si="49"/>
        <v>OK</v>
      </c>
      <c r="M448" s="221" t="s">
        <v>751</v>
      </c>
    </row>
    <row r="449" spans="1:13" s="213" customFormat="1" ht="18">
      <c r="A449" s="124" t="s">
        <v>726</v>
      </c>
      <c r="B449" s="239" t="s">
        <v>1243</v>
      </c>
      <c r="C449" s="231" t="s">
        <v>772</v>
      </c>
      <c r="D449" s="141" t="s">
        <v>163</v>
      </c>
      <c r="F449" s="214" t="str">
        <f t="shared" si="46"/>
        <v>う４３</v>
      </c>
      <c r="G449" s="101" t="str">
        <f t="shared" si="50"/>
        <v>倍田優子</v>
      </c>
      <c r="H449" s="141" t="s">
        <v>10</v>
      </c>
      <c r="I449" s="224" t="s">
        <v>264</v>
      </c>
      <c r="J449" s="246">
        <v>1969</v>
      </c>
      <c r="K449" s="201">
        <f t="shared" si="48"/>
        <v>50</v>
      </c>
      <c r="L449" s="203" t="str">
        <f t="shared" si="49"/>
        <v>OK</v>
      </c>
      <c r="M449" s="221" t="s">
        <v>269</v>
      </c>
    </row>
    <row r="450" spans="1:13" s="213" customFormat="1" ht="18">
      <c r="A450" s="124" t="s">
        <v>727</v>
      </c>
      <c r="B450" s="231" t="s">
        <v>1244</v>
      </c>
      <c r="C450" s="231" t="s">
        <v>1245</v>
      </c>
      <c r="D450" s="141" t="s">
        <v>163</v>
      </c>
      <c r="E450" s="101"/>
      <c r="F450" s="214" t="str">
        <f t="shared" si="46"/>
        <v>う４４</v>
      </c>
      <c r="G450" s="101" t="str">
        <f t="shared" si="50"/>
        <v>藤村加代子</v>
      </c>
      <c r="H450" s="141" t="s">
        <v>10</v>
      </c>
      <c r="I450" s="111" t="s">
        <v>264</v>
      </c>
      <c r="J450" s="106">
        <v>1963</v>
      </c>
      <c r="K450" s="201">
        <f t="shared" si="48"/>
        <v>56</v>
      </c>
      <c r="L450" s="203" t="str">
        <f t="shared" si="49"/>
        <v>OK</v>
      </c>
      <c r="M450" s="101" t="s">
        <v>751</v>
      </c>
    </row>
    <row r="451" spans="1:13" s="213" customFormat="1" ht="18">
      <c r="A451" s="124" t="s">
        <v>728</v>
      </c>
      <c r="B451" s="239" t="s">
        <v>1246</v>
      </c>
      <c r="C451" s="239" t="s">
        <v>1247</v>
      </c>
      <c r="D451" s="141" t="s">
        <v>163</v>
      </c>
      <c r="F451" s="214" t="str">
        <f t="shared" si="46"/>
        <v>う４５</v>
      </c>
      <c r="G451" s="213" t="str">
        <f t="shared" si="50"/>
        <v>山田みほ</v>
      </c>
      <c r="H451" s="141" t="s">
        <v>10</v>
      </c>
      <c r="I451" s="141" t="s">
        <v>264</v>
      </c>
      <c r="J451" s="246">
        <v>1966</v>
      </c>
      <c r="K451" s="201">
        <f t="shared" si="48"/>
        <v>53</v>
      </c>
      <c r="L451" s="203" t="str">
        <f t="shared" si="49"/>
        <v>OK</v>
      </c>
      <c r="M451" s="226" t="s">
        <v>269</v>
      </c>
    </row>
    <row r="452" spans="1:13" s="213" customFormat="1" ht="18">
      <c r="A452" s="124" t="s">
        <v>729</v>
      </c>
      <c r="B452" s="152" t="s">
        <v>731</v>
      </c>
      <c r="C452" s="152" t="s">
        <v>1248</v>
      </c>
      <c r="D452" s="141" t="s">
        <v>163</v>
      </c>
      <c r="E452" s="101"/>
      <c r="F452" s="214" t="str">
        <f t="shared" si="46"/>
        <v>う４６</v>
      </c>
      <c r="G452" s="101" t="str">
        <f t="shared" si="50"/>
        <v>竹下光代</v>
      </c>
      <c r="H452" s="141" t="s">
        <v>10</v>
      </c>
      <c r="I452" s="111" t="s">
        <v>264</v>
      </c>
      <c r="J452" s="106">
        <v>1974</v>
      </c>
      <c r="K452" s="201">
        <f t="shared" si="48"/>
        <v>45</v>
      </c>
      <c r="L452" s="203" t="str">
        <f t="shared" si="49"/>
        <v>OK</v>
      </c>
      <c r="M452" s="113" t="s">
        <v>266</v>
      </c>
    </row>
    <row r="453" spans="1:13" s="213" customFormat="1" ht="18">
      <c r="A453" s="124" t="s">
        <v>730</v>
      </c>
      <c r="B453" s="231" t="s">
        <v>734</v>
      </c>
      <c r="C453" s="231" t="s">
        <v>1249</v>
      </c>
      <c r="D453" s="141" t="s">
        <v>163</v>
      </c>
      <c r="E453" s="101"/>
      <c r="F453" s="214" t="str">
        <f t="shared" si="46"/>
        <v>う４７</v>
      </c>
      <c r="G453" s="101" t="str">
        <f t="shared" si="50"/>
        <v>田中友加里</v>
      </c>
      <c r="H453" s="141" t="s">
        <v>10</v>
      </c>
      <c r="I453" s="111" t="s">
        <v>264</v>
      </c>
      <c r="J453" s="106">
        <v>1984</v>
      </c>
      <c r="K453" s="201">
        <f t="shared" si="48"/>
        <v>35</v>
      </c>
      <c r="L453" s="203" t="str">
        <f t="shared" si="49"/>
        <v>OK</v>
      </c>
      <c r="M453" s="113" t="s">
        <v>266</v>
      </c>
    </row>
    <row r="454" spans="1:13" s="26" customFormat="1" ht="18">
      <c r="A454" s="124" t="s">
        <v>1327</v>
      </c>
      <c r="B454" s="231" t="s">
        <v>1363</v>
      </c>
      <c r="C454" s="231" t="s">
        <v>1364</v>
      </c>
      <c r="D454" s="141" t="s">
        <v>163</v>
      </c>
      <c r="F454" s="214" t="str">
        <f t="shared" si="46"/>
        <v>う４８</v>
      </c>
      <c r="G454" s="101" t="str">
        <f t="shared" si="50"/>
        <v>松本美緒</v>
      </c>
      <c r="H454" s="141" t="s">
        <v>10</v>
      </c>
      <c r="I454" s="111" t="s">
        <v>264</v>
      </c>
      <c r="J454" s="2">
        <v>1998</v>
      </c>
      <c r="K454" s="201">
        <f t="shared" si="48"/>
        <v>21</v>
      </c>
      <c r="L454" s="103" t="str">
        <f>IF(G454="","",IF(COUNTIF($G$3:$G$514,G454)&gt;1,"2重登録","OK"))</f>
        <v>OK</v>
      </c>
      <c r="M454" s="26" t="s">
        <v>751</v>
      </c>
    </row>
    <row r="455" spans="1:13" s="26" customFormat="1" ht="18">
      <c r="A455" s="124" t="s">
        <v>1328</v>
      </c>
      <c r="B455" s="222" t="s">
        <v>1365</v>
      </c>
      <c r="C455" s="222" t="s">
        <v>1366</v>
      </c>
      <c r="D455" s="141" t="s">
        <v>163</v>
      </c>
      <c r="F455" s="214" t="str">
        <f t="shared" si="46"/>
        <v>う４９</v>
      </c>
      <c r="G455" s="101" t="str">
        <f t="shared" si="50"/>
        <v>牛道雄介</v>
      </c>
      <c r="H455" s="141" t="s">
        <v>10</v>
      </c>
      <c r="I455" s="111" t="s">
        <v>1</v>
      </c>
      <c r="J455" s="2">
        <v>1978</v>
      </c>
      <c r="K455" s="201">
        <f t="shared" si="48"/>
        <v>41</v>
      </c>
      <c r="L455" s="103" t="str">
        <f>IF(G455="","",IF(COUNTIF($G$3:$G$514,G455)&gt;1,"2重登録","OK"))</f>
        <v>OK</v>
      </c>
      <c r="M455" s="26" t="s">
        <v>262</v>
      </c>
    </row>
    <row r="456" spans="1:12" s="26" customFormat="1" ht="18">
      <c r="A456" s="124" t="s">
        <v>1390</v>
      </c>
      <c r="B456" s="222"/>
      <c r="C456" s="222"/>
      <c r="D456" s="141"/>
      <c r="F456" s="214"/>
      <c r="G456" s="101"/>
      <c r="H456" s="141"/>
      <c r="I456" s="111"/>
      <c r="J456" s="2"/>
      <c r="K456" s="201"/>
      <c r="L456" s="103"/>
    </row>
    <row r="457" spans="1:12" s="26" customFormat="1" ht="18">
      <c r="A457" s="124" t="s">
        <v>1391</v>
      </c>
      <c r="B457" s="222"/>
      <c r="C457" s="222"/>
      <c r="D457" s="141"/>
      <c r="F457" s="214"/>
      <c r="G457" s="101"/>
      <c r="H457" s="141"/>
      <c r="I457" s="111"/>
      <c r="J457" s="2"/>
      <c r="K457" s="201"/>
      <c r="L457" s="103"/>
    </row>
    <row r="458" s="26" customFormat="1" ht="13.5">
      <c r="J458" s="2"/>
    </row>
    <row r="459" spans="2:12" ht="13.5">
      <c r="B459" s="470" t="s">
        <v>1250</v>
      </c>
      <c r="C459" s="470"/>
      <c r="D459" s="476" t="s">
        <v>1251</v>
      </c>
      <c r="E459" s="476"/>
      <c r="F459" s="476"/>
      <c r="G459" s="476"/>
      <c r="H459" s="101" t="s">
        <v>260</v>
      </c>
      <c r="I459" s="477" t="s">
        <v>261</v>
      </c>
      <c r="J459" s="477"/>
      <c r="K459" s="477"/>
      <c r="L459" s="103"/>
    </row>
    <row r="460" spans="2:12" ht="13.5">
      <c r="B460" s="470"/>
      <c r="C460" s="470"/>
      <c r="D460" s="476"/>
      <c r="E460" s="476"/>
      <c r="F460" s="476"/>
      <c r="G460" s="476"/>
      <c r="H460" s="240">
        <f>COUNTIF($M$463:$M$485,"東近江市")</f>
        <v>0</v>
      </c>
      <c r="I460" s="478">
        <f>(H460/RIGHT($A$485,2))</f>
        <v>0</v>
      </c>
      <c r="J460" s="478"/>
      <c r="K460" s="478"/>
      <c r="L460" s="103"/>
    </row>
    <row r="461" spans="2:12" ht="13.5">
      <c r="B461" s="105" t="s">
        <v>1252</v>
      </c>
      <c r="C461" s="105"/>
      <c r="D461" s="106" t="s">
        <v>20</v>
      </c>
      <c r="F461" s="103"/>
      <c r="K461" s="110">
        <f>IF(J461="","",(2012-J461))</f>
      </c>
      <c r="L461" s="103"/>
    </row>
    <row r="462" spans="2:12" ht="13.5">
      <c r="B462" s="469" t="s">
        <v>1252</v>
      </c>
      <c r="C462" s="469"/>
      <c r="D462" s="101" t="s">
        <v>21</v>
      </c>
      <c r="F462" s="103"/>
      <c r="K462" s="110">
        <f>IF(J462="","",(2012-J462))</f>
      </c>
      <c r="L462" s="103"/>
    </row>
    <row r="463" spans="1:13" ht="13.5">
      <c r="A463" s="102" t="s">
        <v>1329</v>
      </c>
      <c r="B463" s="115" t="s">
        <v>1253</v>
      </c>
      <c r="C463" s="115" t="s">
        <v>1254</v>
      </c>
      <c r="D463" s="101" t="str">
        <f>$B$461</f>
        <v>アンヴァース</v>
      </c>
      <c r="F463" s="103" t="str">
        <f>A463</f>
        <v>あん０１</v>
      </c>
      <c r="G463" s="101" t="str">
        <f aca="true" t="shared" si="51" ref="G463:G489">B463&amp;C463</f>
        <v>片桐美里</v>
      </c>
      <c r="H463" s="111" t="str">
        <f>$B$462</f>
        <v>アンヴァース</v>
      </c>
      <c r="I463" s="138" t="s">
        <v>264</v>
      </c>
      <c r="J463" s="112">
        <v>1977</v>
      </c>
      <c r="K463" s="110">
        <f aca="true" t="shared" si="52" ref="K463:K489">IF(J463="","",(2018-J463))</f>
        <v>41</v>
      </c>
      <c r="L463" s="103" t="str">
        <f aca="true" t="shared" si="53" ref="L463:L493">IF(G463="","",IF(COUNTIF($G$5:$G$612,G463)&gt;1,"2重登録","OK"))</f>
        <v>OK</v>
      </c>
      <c r="M463" s="159" t="s">
        <v>751</v>
      </c>
    </row>
    <row r="464" spans="1:13" ht="13.5">
      <c r="A464" s="102" t="s">
        <v>1330</v>
      </c>
      <c r="B464" s="115" t="s">
        <v>1255</v>
      </c>
      <c r="C464" s="115" t="s">
        <v>1256</v>
      </c>
      <c r="D464" s="101" t="str">
        <f aca="true" t="shared" si="54" ref="D464:D489">$B$461</f>
        <v>アンヴァース</v>
      </c>
      <c r="F464" s="103" t="str">
        <f aca="true" t="shared" si="55" ref="F464:F489">A464</f>
        <v>あん０２</v>
      </c>
      <c r="G464" s="101" t="str">
        <f t="shared" si="51"/>
        <v>中川久江</v>
      </c>
      <c r="H464" s="111" t="str">
        <f aca="true" t="shared" si="56" ref="H464:H489">$B$462</f>
        <v>アンヴァース</v>
      </c>
      <c r="I464" s="138" t="s">
        <v>264</v>
      </c>
      <c r="J464" s="109">
        <v>1966</v>
      </c>
      <c r="K464" s="110">
        <f t="shared" si="52"/>
        <v>52</v>
      </c>
      <c r="L464" s="103" t="str">
        <f t="shared" si="53"/>
        <v>OK</v>
      </c>
      <c r="M464" s="159" t="s">
        <v>0</v>
      </c>
    </row>
    <row r="465" spans="1:13" ht="13.5">
      <c r="A465" s="102" t="s">
        <v>1331</v>
      </c>
      <c r="B465" s="140" t="s">
        <v>1257</v>
      </c>
      <c r="C465" s="140" t="s">
        <v>1258</v>
      </c>
      <c r="D465" s="101" t="str">
        <f t="shared" si="54"/>
        <v>アンヴァース</v>
      </c>
      <c r="F465" s="103" t="str">
        <f t="shared" si="55"/>
        <v>あん０３</v>
      </c>
      <c r="G465" s="101" t="str">
        <f t="shared" si="51"/>
        <v>米澤香澄</v>
      </c>
      <c r="H465" s="111" t="str">
        <f t="shared" si="56"/>
        <v>アンヴァース</v>
      </c>
      <c r="I465" s="138" t="s">
        <v>264</v>
      </c>
      <c r="J465" s="112">
        <v>1992</v>
      </c>
      <c r="K465" s="110">
        <f>IF(J465="","",(2018-J465))</f>
        <v>26</v>
      </c>
      <c r="L465" s="103" t="str">
        <f t="shared" si="53"/>
        <v>OK</v>
      </c>
      <c r="M465" s="159" t="s">
        <v>265</v>
      </c>
    </row>
    <row r="466" spans="1:13" ht="13.5">
      <c r="A466" s="102" t="s">
        <v>1332</v>
      </c>
      <c r="B466" s="141" t="s">
        <v>1259</v>
      </c>
      <c r="C466" s="141" t="s">
        <v>1260</v>
      </c>
      <c r="D466" s="101" t="str">
        <f t="shared" si="54"/>
        <v>アンヴァース</v>
      </c>
      <c r="F466" s="103" t="str">
        <f t="shared" si="55"/>
        <v>あん０４</v>
      </c>
      <c r="G466" s="101" t="str">
        <f t="shared" si="51"/>
        <v>上津慶和</v>
      </c>
      <c r="H466" s="111" t="str">
        <f t="shared" si="56"/>
        <v>アンヴァース</v>
      </c>
      <c r="I466" s="111" t="s">
        <v>47</v>
      </c>
      <c r="J466" s="112">
        <v>1993</v>
      </c>
      <c r="K466" s="110">
        <f>IF(J466="","",(2018-J466))</f>
        <v>25</v>
      </c>
      <c r="L466" s="103" t="str">
        <f t="shared" si="53"/>
        <v>OK</v>
      </c>
      <c r="M466" s="159" t="s">
        <v>263</v>
      </c>
    </row>
    <row r="467" spans="1:13" ht="13.5">
      <c r="A467" s="102" t="s">
        <v>1333</v>
      </c>
      <c r="B467" s="141" t="s">
        <v>1261</v>
      </c>
      <c r="C467" s="141" t="s">
        <v>1262</v>
      </c>
      <c r="D467" s="101" t="str">
        <f t="shared" si="54"/>
        <v>アンヴァース</v>
      </c>
      <c r="F467" s="103" t="str">
        <f t="shared" si="55"/>
        <v>あん０５</v>
      </c>
      <c r="G467" s="101" t="str">
        <f t="shared" si="51"/>
        <v>池内大道</v>
      </c>
      <c r="H467" s="111" t="str">
        <f t="shared" si="56"/>
        <v>アンヴァース</v>
      </c>
      <c r="I467" s="111" t="s">
        <v>47</v>
      </c>
      <c r="J467" s="112">
        <v>1992</v>
      </c>
      <c r="K467" s="110">
        <f>IF(J467="","",(2018-J467))</f>
        <v>26</v>
      </c>
      <c r="L467" s="103" t="str">
        <f t="shared" si="53"/>
        <v>OK</v>
      </c>
      <c r="M467" s="159" t="s">
        <v>1154</v>
      </c>
    </row>
    <row r="468" spans="1:13" ht="13.5">
      <c r="A468" s="102" t="s">
        <v>1334</v>
      </c>
      <c r="B468" s="141" t="s">
        <v>1263</v>
      </c>
      <c r="C468" s="141" t="s">
        <v>1264</v>
      </c>
      <c r="D468" s="101" t="str">
        <f t="shared" si="54"/>
        <v>アンヴァース</v>
      </c>
      <c r="F468" s="103" t="str">
        <f t="shared" si="55"/>
        <v>あん０６</v>
      </c>
      <c r="G468" s="101" t="str">
        <f t="shared" si="51"/>
        <v>猪飼尚輝</v>
      </c>
      <c r="H468" s="111" t="str">
        <f t="shared" si="56"/>
        <v>アンヴァース</v>
      </c>
      <c r="I468" s="111" t="s">
        <v>47</v>
      </c>
      <c r="J468" s="112">
        <v>1997</v>
      </c>
      <c r="K468" s="110">
        <f t="shared" si="52"/>
        <v>21</v>
      </c>
      <c r="L468" s="103" t="str">
        <f t="shared" si="53"/>
        <v>OK</v>
      </c>
      <c r="M468" s="159" t="s">
        <v>263</v>
      </c>
    </row>
    <row r="469" spans="1:13" ht="13.5">
      <c r="A469" s="102" t="s">
        <v>1335</v>
      </c>
      <c r="B469" s="105" t="s">
        <v>1265</v>
      </c>
      <c r="C469" s="105" t="s">
        <v>1266</v>
      </c>
      <c r="D469" s="101" t="str">
        <f t="shared" si="54"/>
        <v>アンヴァース</v>
      </c>
      <c r="F469" s="103" t="str">
        <f t="shared" si="55"/>
        <v>あん０７</v>
      </c>
      <c r="G469" s="101" t="str">
        <f t="shared" si="51"/>
        <v>岡栄介</v>
      </c>
      <c r="H469" s="111" t="str">
        <f t="shared" si="56"/>
        <v>アンヴァース</v>
      </c>
      <c r="I469" s="111" t="s">
        <v>47</v>
      </c>
      <c r="J469" s="112">
        <v>1996</v>
      </c>
      <c r="K469" s="110">
        <f t="shared" si="52"/>
        <v>22</v>
      </c>
      <c r="L469" s="103" t="str">
        <f t="shared" si="53"/>
        <v>OK</v>
      </c>
      <c r="M469" s="159" t="s">
        <v>0</v>
      </c>
    </row>
    <row r="470" spans="1:13" ht="13.5">
      <c r="A470" s="102" t="s">
        <v>1336</v>
      </c>
      <c r="B470" s="105" t="s">
        <v>1267</v>
      </c>
      <c r="C470" s="105" t="s">
        <v>1020</v>
      </c>
      <c r="D470" s="101" t="str">
        <f t="shared" si="54"/>
        <v>アンヴァース</v>
      </c>
      <c r="F470" s="103" t="str">
        <f t="shared" si="55"/>
        <v>あん０８</v>
      </c>
      <c r="G470" s="101" t="str">
        <f t="shared" si="51"/>
        <v>西嶌達也</v>
      </c>
      <c r="H470" s="111" t="str">
        <f t="shared" si="56"/>
        <v>アンヴァース</v>
      </c>
      <c r="I470" s="111" t="s">
        <v>47</v>
      </c>
      <c r="J470" s="112">
        <v>1989</v>
      </c>
      <c r="K470" s="110">
        <f t="shared" si="52"/>
        <v>29</v>
      </c>
      <c r="L470" s="103" t="str">
        <f t="shared" si="53"/>
        <v>OK</v>
      </c>
      <c r="M470" s="159" t="s">
        <v>262</v>
      </c>
    </row>
    <row r="471" spans="1:13" ht="13.5">
      <c r="A471" s="102" t="s">
        <v>1337</v>
      </c>
      <c r="B471" s="141" t="s">
        <v>1268</v>
      </c>
      <c r="C471" s="141" t="s">
        <v>1226</v>
      </c>
      <c r="D471" s="101" t="str">
        <f t="shared" si="54"/>
        <v>アンヴァース</v>
      </c>
      <c r="F471" s="103" t="str">
        <f t="shared" si="55"/>
        <v>あん０９</v>
      </c>
      <c r="G471" s="101" t="str">
        <f>B471&amp;C471</f>
        <v>島田洋平</v>
      </c>
      <c r="H471" s="111" t="str">
        <f t="shared" si="56"/>
        <v>アンヴァース</v>
      </c>
      <c r="I471" s="111" t="s">
        <v>47</v>
      </c>
      <c r="J471" s="112">
        <v>1986</v>
      </c>
      <c r="K471" s="110">
        <f t="shared" si="52"/>
        <v>32</v>
      </c>
      <c r="L471" s="103" t="str">
        <f t="shared" si="53"/>
        <v>OK</v>
      </c>
      <c r="M471" s="159" t="s">
        <v>262</v>
      </c>
    </row>
    <row r="472" spans="1:13" ht="13.5">
      <c r="A472" s="102" t="s">
        <v>1338</v>
      </c>
      <c r="B472" s="141" t="s">
        <v>1269</v>
      </c>
      <c r="C472" s="141" t="s">
        <v>1270</v>
      </c>
      <c r="D472" s="101" t="str">
        <f t="shared" si="54"/>
        <v>アンヴァース</v>
      </c>
      <c r="F472" s="103" t="str">
        <f t="shared" si="55"/>
        <v>あん１０</v>
      </c>
      <c r="G472" s="101" t="str">
        <f t="shared" si="51"/>
        <v>宮川裕樹</v>
      </c>
      <c r="H472" s="111" t="str">
        <f t="shared" si="56"/>
        <v>アンヴァース</v>
      </c>
      <c r="I472" s="111" t="s">
        <v>47</v>
      </c>
      <c r="J472" s="112">
        <v>1987</v>
      </c>
      <c r="K472" s="110">
        <f t="shared" si="52"/>
        <v>31</v>
      </c>
      <c r="L472" s="103" t="str">
        <f t="shared" si="53"/>
        <v>OK</v>
      </c>
      <c r="M472" s="159" t="s">
        <v>262</v>
      </c>
    </row>
    <row r="473" spans="1:13" ht="13.5">
      <c r="A473" s="102" t="s">
        <v>1339</v>
      </c>
      <c r="B473" s="105" t="s">
        <v>1271</v>
      </c>
      <c r="C473" s="105" t="s">
        <v>1272</v>
      </c>
      <c r="D473" s="101" t="str">
        <f t="shared" si="54"/>
        <v>アンヴァース</v>
      </c>
      <c r="F473" s="103" t="str">
        <f t="shared" si="55"/>
        <v>あん１１</v>
      </c>
      <c r="G473" s="101" t="str">
        <f t="shared" si="51"/>
        <v>渡辺智之</v>
      </c>
      <c r="H473" s="111" t="str">
        <f t="shared" si="56"/>
        <v>アンヴァース</v>
      </c>
      <c r="I473" s="111" t="s">
        <v>47</v>
      </c>
      <c r="J473" s="112">
        <v>1986</v>
      </c>
      <c r="K473" s="110">
        <f t="shared" si="52"/>
        <v>32</v>
      </c>
      <c r="L473" s="103" t="str">
        <f t="shared" si="53"/>
        <v>OK</v>
      </c>
      <c r="M473" s="159" t="s">
        <v>262</v>
      </c>
    </row>
    <row r="474" spans="1:13" ht="13.5">
      <c r="A474" s="102" t="s">
        <v>1340</v>
      </c>
      <c r="B474" s="105" t="s">
        <v>1273</v>
      </c>
      <c r="C474" s="105" t="s">
        <v>1274</v>
      </c>
      <c r="D474" s="101" t="str">
        <f t="shared" si="54"/>
        <v>アンヴァース</v>
      </c>
      <c r="F474" s="103" t="str">
        <f t="shared" si="55"/>
        <v>あん１２</v>
      </c>
      <c r="G474" s="101" t="str">
        <f t="shared" si="51"/>
        <v>津曲崇志</v>
      </c>
      <c r="H474" s="111" t="str">
        <f t="shared" si="56"/>
        <v>アンヴァース</v>
      </c>
      <c r="I474" s="111" t="s">
        <v>47</v>
      </c>
      <c r="J474" s="112">
        <v>1989</v>
      </c>
      <c r="K474" s="110">
        <f t="shared" si="52"/>
        <v>29</v>
      </c>
      <c r="L474" s="103" t="str">
        <f t="shared" si="53"/>
        <v>OK</v>
      </c>
      <c r="M474" s="159" t="s">
        <v>1275</v>
      </c>
    </row>
    <row r="475" spans="1:13" ht="13.5">
      <c r="A475" s="102" t="s">
        <v>1341</v>
      </c>
      <c r="B475" s="105" t="s">
        <v>1276</v>
      </c>
      <c r="C475" s="105" t="s">
        <v>1277</v>
      </c>
      <c r="D475" s="101" t="str">
        <f t="shared" si="54"/>
        <v>アンヴァース</v>
      </c>
      <c r="F475" s="103" t="str">
        <f t="shared" si="55"/>
        <v>あん１３</v>
      </c>
      <c r="G475" s="101" t="str">
        <f t="shared" si="51"/>
        <v>越智友基</v>
      </c>
      <c r="H475" s="111" t="str">
        <f t="shared" si="56"/>
        <v>アンヴァース</v>
      </c>
      <c r="I475" s="111" t="s">
        <v>1</v>
      </c>
      <c r="J475" s="112">
        <v>1987</v>
      </c>
      <c r="K475" s="110">
        <f t="shared" si="52"/>
        <v>31</v>
      </c>
      <c r="L475" s="103" t="str">
        <f t="shared" si="53"/>
        <v>OK</v>
      </c>
      <c r="M475" s="159" t="s">
        <v>273</v>
      </c>
    </row>
    <row r="476" spans="1:13" ht="13.5">
      <c r="A476" s="102" t="s">
        <v>1342</v>
      </c>
      <c r="B476" s="105" t="s">
        <v>1278</v>
      </c>
      <c r="C476" s="105" t="s">
        <v>1279</v>
      </c>
      <c r="D476" s="101" t="str">
        <f t="shared" si="54"/>
        <v>アンヴァース</v>
      </c>
      <c r="F476" s="103" t="str">
        <f t="shared" si="55"/>
        <v>あん１４</v>
      </c>
      <c r="G476" s="101" t="str">
        <f t="shared" si="51"/>
        <v>辻本将士</v>
      </c>
      <c r="H476" s="111" t="str">
        <f t="shared" si="56"/>
        <v>アンヴァース</v>
      </c>
      <c r="I476" s="111" t="s">
        <v>1</v>
      </c>
      <c r="J476" s="112">
        <v>1986</v>
      </c>
      <c r="K476" s="110">
        <f t="shared" si="52"/>
        <v>32</v>
      </c>
      <c r="L476" s="103" t="str">
        <f t="shared" si="53"/>
        <v>OK</v>
      </c>
      <c r="M476" s="159" t="s">
        <v>273</v>
      </c>
    </row>
    <row r="477" spans="1:13" ht="13.5">
      <c r="A477" s="102" t="s">
        <v>1343</v>
      </c>
      <c r="B477" s="105" t="s">
        <v>1280</v>
      </c>
      <c r="C477" s="105" t="s">
        <v>1281</v>
      </c>
      <c r="D477" s="101" t="str">
        <f t="shared" si="54"/>
        <v>アンヴァース</v>
      </c>
      <c r="F477" s="103" t="str">
        <f t="shared" si="55"/>
        <v>あん１５</v>
      </c>
      <c r="G477" s="101" t="str">
        <f t="shared" si="51"/>
        <v>原智則</v>
      </c>
      <c r="H477" s="111" t="str">
        <f t="shared" si="56"/>
        <v>アンヴァース</v>
      </c>
      <c r="I477" s="111" t="s">
        <v>1282</v>
      </c>
      <c r="J477" s="112">
        <v>1969</v>
      </c>
      <c r="K477" s="110">
        <f t="shared" si="52"/>
        <v>49</v>
      </c>
      <c r="L477" s="103" t="str">
        <f t="shared" si="53"/>
        <v>OK</v>
      </c>
      <c r="M477" s="159" t="s">
        <v>976</v>
      </c>
    </row>
    <row r="478" spans="1:13" ht="13.5">
      <c r="A478" s="102" t="s">
        <v>1344</v>
      </c>
      <c r="B478" s="105" t="s">
        <v>1283</v>
      </c>
      <c r="C478" s="105" t="s">
        <v>683</v>
      </c>
      <c r="D478" s="101" t="str">
        <f t="shared" si="54"/>
        <v>アンヴァース</v>
      </c>
      <c r="F478" s="103" t="str">
        <f t="shared" si="55"/>
        <v>あん１６</v>
      </c>
      <c r="G478" s="101" t="str">
        <f t="shared" si="51"/>
        <v>石倉翔太</v>
      </c>
      <c r="H478" s="111" t="str">
        <f t="shared" si="56"/>
        <v>アンヴァース</v>
      </c>
      <c r="I478" s="111" t="s">
        <v>1282</v>
      </c>
      <c r="J478" s="112">
        <v>1999</v>
      </c>
      <c r="K478" s="110">
        <f t="shared" si="52"/>
        <v>19</v>
      </c>
      <c r="L478" s="103" t="str">
        <f t="shared" si="53"/>
        <v>OK</v>
      </c>
      <c r="M478" s="159" t="s">
        <v>1154</v>
      </c>
    </row>
    <row r="479" spans="1:13" ht="13.5">
      <c r="A479" s="102" t="s">
        <v>1345</v>
      </c>
      <c r="B479" s="105" t="s">
        <v>1284</v>
      </c>
      <c r="C479" s="105" t="s">
        <v>1285</v>
      </c>
      <c r="D479" s="101" t="str">
        <f t="shared" si="54"/>
        <v>アンヴァース</v>
      </c>
      <c r="F479" s="103" t="str">
        <f t="shared" si="55"/>
        <v>あん１７</v>
      </c>
      <c r="G479" s="101" t="str">
        <f t="shared" si="51"/>
        <v>ピーターリーダー</v>
      </c>
      <c r="H479" s="111" t="str">
        <f t="shared" si="56"/>
        <v>アンヴァース</v>
      </c>
      <c r="I479" s="111" t="s">
        <v>1282</v>
      </c>
      <c r="J479" s="112">
        <v>1981</v>
      </c>
      <c r="K479" s="110">
        <f t="shared" si="52"/>
        <v>37</v>
      </c>
      <c r="L479" s="103" t="str">
        <f t="shared" si="53"/>
        <v>OK</v>
      </c>
      <c r="M479" s="159" t="s">
        <v>1154</v>
      </c>
    </row>
    <row r="480" spans="1:13" ht="13.5">
      <c r="A480" s="102" t="s">
        <v>1346</v>
      </c>
      <c r="B480" s="105" t="s">
        <v>1286</v>
      </c>
      <c r="C480" s="105" t="s">
        <v>1287</v>
      </c>
      <c r="D480" s="101" t="str">
        <f t="shared" si="54"/>
        <v>アンヴァース</v>
      </c>
      <c r="F480" s="103" t="str">
        <f t="shared" si="55"/>
        <v>あん１８</v>
      </c>
      <c r="G480" s="101" t="str">
        <f t="shared" si="51"/>
        <v>鍋内雄樹</v>
      </c>
      <c r="H480" s="111" t="str">
        <f t="shared" si="56"/>
        <v>アンヴァース</v>
      </c>
      <c r="I480" s="111" t="s">
        <v>1282</v>
      </c>
      <c r="J480" s="112">
        <v>1990</v>
      </c>
      <c r="K480" s="110">
        <f t="shared" si="52"/>
        <v>28</v>
      </c>
      <c r="L480" s="103" t="str">
        <f t="shared" si="53"/>
        <v>OK</v>
      </c>
      <c r="M480" s="159" t="s">
        <v>1154</v>
      </c>
    </row>
    <row r="481" spans="1:13" ht="13.5">
      <c r="A481" s="102" t="s">
        <v>1347</v>
      </c>
      <c r="B481" s="101" t="s">
        <v>1288</v>
      </c>
      <c r="C481" s="101" t="s">
        <v>1289</v>
      </c>
      <c r="D481" s="101" t="str">
        <f t="shared" si="54"/>
        <v>アンヴァース</v>
      </c>
      <c r="F481" s="103" t="str">
        <f t="shared" si="55"/>
        <v>あん１９</v>
      </c>
      <c r="G481" s="101" t="str">
        <f t="shared" si="51"/>
        <v>石内伸幸</v>
      </c>
      <c r="H481" s="111" t="str">
        <f t="shared" si="56"/>
        <v>アンヴァース</v>
      </c>
      <c r="I481" s="111" t="s">
        <v>47</v>
      </c>
      <c r="J481" s="109">
        <v>1981</v>
      </c>
      <c r="K481" s="110">
        <f t="shared" si="52"/>
        <v>37</v>
      </c>
      <c r="L481" s="103" t="str">
        <f t="shared" si="53"/>
        <v>OK</v>
      </c>
      <c r="M481" s="159" t="s">
        <v>262</v>
      </c>
    </row>
    <row r="482" spans="1:13" ht="13.5">
      <c r="A482" s="102" t="s">
        <v>1348</v>
      </c>
      <c r="B482" s="105" t="s">
        <v>1253</v>
      </c>
      <c r="C482" s="105" t="s">
        <v>1290</v>
      </c>
      <c r="D482" s="101" t="str">
        <f t="shared" si="54"/>
        <v>アンヴァース</v>
      </c>
      <c r="F482" s="103" t="str">
        <f t="shared" si="55"/>
        <v>あん２０</v>
      </c>
      <c r="G482" s="101" t="str">
        <f t="shared" si="51"/>
        <v>片桐靖之</v>
      </c>
      <c r="H482" s="111" t="str">
        <f t="shared" si="56"/>
        <v>アンヴァース</v>
      </c>
      <c r="I482" s="111" t="s">
        <v>47</v>
      </c>
      <c r="J482" s="112">
        <v>1976</v>
      </c>
      <c r="K482" s="110">
        <f t="shared" si="52"/>
        <v>42</v>
      </c>
      <c r="L482" s="103" t="str">
        <f t="shared" si="53"/>
        <v>OK</v>
      </c>
      <c r="M482" s="159" t="s">
        <v>751</v>
      </c>
    </row>
    <row r="483" spans="1:13" ht="13.5">
      <c r="A483" s="102" t="s">
        <v>1349</v>
      </c>
      <c r="B483" s="105" t="s">
        <v>1291</v>
      </c>
      <c r="C483" s="105" t="s">
        <v>1292</v>
      </c>
      <c r="D483" s="101" t="str">
        <f t="shared" si="54"/>
        <v>アンヴァース</v>
      </c>
      <c r="F483" s="103" t="str">
        <f t="shared" si="55"/>
        <v>あん２１</v>
      </c>
      <c r="G483" s="101" t="str">
        <f t="shared" si="51"/>
        <v>鈴木智彦</v>
      </c>
      <c r="H483" s="111" t="str">
        <f t="shared" si="56"/>
        <v>アンヴァース</v>
      </c>
      <c r="I483" s="111" t="s">
        <v>1282</v>
      </c>
      <c r="J483" s="112">
        <v>1981</v>
      </c>
      <c r="K483" s="110">
        <f t="shared" si="52"/>
        <v>37</v>
      </c>
      <c r="L483" s="103" t="str">
        <f t="shared" si="53"/>
        <v>OK</v>
      </c>
      <c r="M483" s="159" t="s">
        <v>1293</v>
      </c>
    </row>
    <row r="484" spans="1:13" ht="13.5">
      <c r="A484" s="102" t="s">
        <v>1350</v>
      </c>
      <c r="B484" s="105" t="s">
        <v>1294</v>
      </c>
      <c r="C484" s="105" t="s">
        <v>1274</v>
      </c>
      <c r="D484" s="101" t="str">
        <f t="shared" si="54"/>
        <v>アンヴァース</v>
      </c>
      <c r="F484" s="103" t="str">
        <f t="shared" si="55"/>
        <v>あん２２</v>
      </c>
      <c r="G484" s="101" t="str">
        <f t="shared" si="51"/>
        <v>橋爪崇志</v>
      </c>
      <c r="H484" s="111" t="str">
        <f t="shared" si="56"/>
        <v>アンヴァース</v>
      </c>
      <c r="I484" s="111" t="s">
        <v>1282</v>
      </c>
      <c r="J484" s="112">
        <v>1999</v>
      </c>
      <c r="K484" s="110">
        <f t="shared" si="52"/>
        <v>19</v>
      </c>
      <c r="L484" s="103" t="str">
        <f t="shared" si="53"/>
        <v>OK</v>
      </c>
      <c r="M484" s="159" t="s">
        <v>976</v>
      </c>
    </row>
    <row r="485" spans="1:13" ht="13.5">
      <c r="A485" s="102" t="s">
        <v>1351</v>
      </c>
      <c r="B485" s="105" t="s">
        <v>1177</v>
      </c>
      <c r="C485" s="105" t="s">
        <v>1295</v>
      </c>
      <c r="D485" s="101" t="str">
        <f t="shared" si="54"/>
        <v>アンヴァース</v>
      </c>
      <c r="F485" s="103" t="str">
        <f t="shared" si="55"/>
        <v>あん２３</v>
      </c>
      <c r="G485" s="101" t="str">
        <f t="shared" si="51"/>
        <v>西村佳祐</v>
      </c>
      <c r="H485" s="111" t="str">
        <f t="shared" si="56"/>
        <v>アンヴァース</v>
      </c>
      <c r="I485" s="111" t="s">
        <v>1282</v>
      </c>
      <c r="J485" s="112">
        <v>1988</v>
      </c>
      <c r="K485" s="110">
        <f t="shared" si="52"/>
        <v>30</v>
      </c>
      <c r="L485" s="103" t="str">
        <f t="shared" si="53"/>
        <v>OK</v>
      </c>
      <c r="M485" s="159" t="s">
        <v>976</v>
      </c>
    </row>
    <row r="486" spans="1:13" ht="13.5">
      <c r="A486" s="102" t="s">
        <v>1352</v>
      </c>
      <c r="B486" s="105" t="s">
        <v>61</v>
      </c>
      <c r="C486" s="105" t="s">
        <v>1353</v>
      </c>
      <c r="D486" s="101" t="str">
        <f t="shared" si="54"/>
        <v>アンヴァース</v>
      </c>
      <c r="F486" s="103" t="str">
        <f t="shared" si="55"/>
        <v>あん２４</v>
      </c>
      <c r="G486" s="101" t="str">
        <f t="shared" si="51"/>
        <v>山本竜平</v>
      </c>
      <c r="H486" s="111" t="str">
        <f t="shared" si="56"/>
        <v>アンヴァース</v>
      </c>
      <c r="I486" s="111" t="s">
        <v>47</v>
      </c>
      <c r="J486" s="112">
        <v>1992</v>
      </c>
      <c r="K486" s="110">
        <f t="shared" si="52"/>
        <v>26</v>
      </c>
      <c r="L486" s="103" t="str">
        <f>IF(G486="","",IF(COUNTIF($G$5:$G$657,G486)&gt;1,"2重登録","OK"))</f>
        <v>OK</v>
      </c>
      <c r="M486" s="159" t="s">
        <v>282</v>
      </c>
    </row>
    <row r="487" spans="1:13" ht="13.5">
      <c r="A487" s="102" t="s">
        <v>1354</v>
      </c>
      <c r="B487" s="105" t="s">
        <v>1355</v>
      </c>
      <c r="C487" s="105" t="s">
        <v>1356</v>
      </c>
      <c r="D487" s="101" t="str">
        <f t="shared" si="54"/>
        <v>アンヴァース</v>
      </c>
      <c r="F487" s="103" t="str">
        <f t="shared" si="55"/>
        <v>あん２５</v>
      </c>
      <c r="G487" s="101" t="str">
        <f t="shared" si="51"/>
        <v>寺元翔太</v>
      </c>
      <c r="H487" s="111" t="str">
        <f t="shared" si="56"/>
        <v>アンヴァース</v>
      </c>
      <c r="I487" s="111" t="s">
        <v>1282</v>
      </c>
      <c r="J487" s="112">
        <v>1993</v>
      </c>
      <c r="K487" s="110">
        <f t="shared" si="52"/>
        <v>25</v>
      </c>
      <c r="L487" s="103" t="str">
        <f>IF(G487="","",IF(COUNTIF($G$5:$G$657,G487)&gt;1,"2重登録","OK"))</f>
        <v>OK</v>
      </c>
      <c r="M487" s="159" t="s">
        <v>282</v>
      </c>
    </row>
    <row r="488" spans="1:13" ht="13.5">
      <c r="A488" s="102" t="s">
        <v>1357</v>
      </c>
      <c r="B488" s="115" t="s">
        <v>276</v>
      </c>
      <c r="C488" s="115" t="s">
        <v>1358</v>
      </c>
      <c r="D488" s="101" t="str">
        <f t="shared" si="54"/>
        <v>アンヴァース</v>
      </c>
      <c r="F488" s="103" t="str">
        <f t="shared" si="55"/>
        <v>あん２６</v>
      </c>
      <c r="G488" s="101" t="str">
        <f t="shared" si="51"/>
        <v>青木知里</v>
      </c>
      <c r="H488" s="111" t="str">
        <f t="shared" si="56"/>
        <v>アンヴァース</v>
      </c>
      <c r="I488" s="138" t="s">
        <v>54</v>
      </c>
      <c r="J488" s="112">
        <v>1992</v>
      </c>
      <c r="K488" s="110">
        <f t="shared" si="52"/>
        <v>26</v>
      </c>
      <c r="L488" s="103" t="str">
        <f>IF(G488="","",IF(COUNTIF($G$5:$G$657,G488)&gt;1,"2重登録","OK"))</f>
        <v>OK</v>
      </c>
      <c r="M488" s="159" t="s">
        <v>275</v>
      </c>
    </row>
    <row r="489" spans="1:13" ht="13.5">
      <c r="A489" s="102" t="s">
        <v>1359</v>
      </c>
      <c r="B489" s="115" t="s">
        <v>1360</v>
      </c>
      <c r="C489" s="115" t="s">
        <v>1361</v>
      </c>
      <c r="D489" s="101" t="str">
        <f t="shared" si="54"/>
        <v>アンヴァース</v>
      </c>
      <c r="F489" s="103" t="str">
        <f t="shared" si="55"/>
        <v>あん２７</v>
      </c>
      <c r="G489" s="101" t="str">
        <f t="shared" si="51"/>
        <v>末木久美子</v>
      </c>
      <c r="H489" s="111" t="str">
        <f t="shared" si="56"/>
        <v>アンヴァース</v>
      </c>
      <c r="I489" s="138" t="s">
        <v>54</v>
      </c>
      <c r="J489" s="112">
        <v>1969</v>
      </c>
      <c r="K489" s="110">
        <f t="shared" si="52"/>
        <v>49</v>
      </c>
      <c r="L489" s="103" t="str">
        <f>IF(G489="","",IF(COUNTIF($G$5:$G$657,G489)&gt;1,"2重登録","OK"))</f>
        <v>OK</v>
      </c>
      <c r="M489" s="159" t="s">
        <v>1362</v>
      </c>
    </row>
    <row r="490" spans="1:13" ht="13.5">
      <c r="A490" s="102"/>
      <c r="B490" s="105"/>
      <c r="C490" s="105"/>
      <c r="F490" s="103"/>
      <c r="H490" s="111"/>
      <c r="I490" s="111"/>
      <c r="J490" s="112"/>
      <c r="K490" s="110"/>
      <c r="L490" s="103"/>
      <c r="M490" s="159"/>
    </row>
    <row r="491" spans="1:12" ht="13.5">
      <c r="A491" s="102"/>
      <c r="L491" s="103">
        <f t="shared" si="53"/>
      </c>
    </row>
    <row r="492" ht="13.5">
      <c r="L492" s="103">
        <f t="shared" si="53"/>
      </c>
    </row>
    <row r="493" ht="13.5">
      <c r="L493" s="103">
        <f t="shared" si="53"/>
      </c>
    </row>
    <row r="494" spans="7:12" ht="13.5">
      <c r="G494" s="101" t="s">
        <v>260</v>
      </c>
      <c r="H494" s="477" t="s">
        <v>261</v>
      </c>
      <c r="I494" s="477"/>
      <c r="J494" s="477"/>
      <c r="L494" s="103"/>
    </row>
    <row r="495" spans="7:12" ht="13.5">
      <c r="G495" s="240">
        <f>COUNTIF($M$497:$M$503,"東近江市")</f>
        <v>1</v>
      </c>
      <c r="H495" s="478">
        <f>(G495/RIGHT($A$502,2))</f>
        <v>0.16666666666666666</v>
      </c>
      <c r="I495" s="478"/>
      <c r="J495" s="478"/>
      <c r="L495" s="103" t="str">
        <f>IF(G495="","",IF(COUNTIF($G$5:$G$612,G495)&gt;1,"2重登録","OK"))</f>
        <v>OK</v>
      </c>
    </row>
    <row r="496" ht="13.5">
      <c r="L496" s="103">
        <f>IF(G496="","",IF(COUNTIF($G$5:$G$612,G496)&gt;1,"2重登録","OK"))</f>
      </c>
    </row>
    <row r="497" spans="1:13" ht="13.5">
      <c r="A497" s="101" t="s">
        <v>1296</v>
      </c>
      <c r="B497" s="101" t="s">
        <v>1297</v>
      </c>
      <c r="C497" s="101" t="s">
        <v>1298</v>
      </c>
      <c r="D497" s="101" t="s">
        <v>1299</v>
      </c>
      <c r="F497" s="214" t="str">
        <f aca="true" t="shared" si="57" ref="F497:F503">A497</f>
        <v>こ０１</v>
      </c>
      <c r="G497" s="101" t="str">
        <f aca="true" t="shared" si="58" ref="G497:G503">B497&amp;C497</f>
        <v>安達隆一</v>
      </c>
      <c r="H497" s="101" t="s">
        <v>1299</v>
      </c>
      <c r="I497" s="141" t="s">
        <v>1</v>
      </c>
      <c r="J497" s="2">
        <v>1970</v>
      </c>
      <c r="K497" s="201">
        <f>2019-J497</f>
        <v>49</v>
      </c>
      <c r="L497" s="103" t="str">
        <f>IF(G497="","",IF(COUNTIF($G$5:$G$612,G497)&gt;1,"2重登録","OK"))</f>
        <v>OK</v>
      </c>
      <c r="M497" s="26" t="s">
        <v>13</v>
      </c>
    </row>
    <row r="498" spans="1:13" ht="13.5">
      <c r="A498" s="159" t="s">
        <v>1300</v>
      </c>
      <c r="B498" s="101" t="s">
        <v>1301</v>
      </c>
      <c r="C498" s="101" t="s">
        <v>1302</v>
      </c>
      <c r="D498" s="101" t="s">
        <v>1299</v>
      </c>
      <c r="F498" s="214" t="str">
        <f t="shared" si="57"/>
        <v>こ０２</v>
      </c>
      <c r="G498" s="101" t="str">
        <f t="shared" si="58"/>
        <v>寺村浩一</v>
      </c>
      <c r="H498" s="101" t="s">
        <v>1299</v>
      </c>
      <c r="I498" s="141" t="s">
        <v>1</v>
      </c>
      <c r="J498" s="109">
        <v>1968</v>
      </c>
      <c r="K498" s="109">
        <f>2019-J498</f>
        <v>51</v>
      </c>
      <c r="L498" s="103" t="str">
        <f>IF(G498="","",IF(COUNTIF($G$5:$G$612,G498)&gt;1,"2重登録","OK"))</f>
        <v>OK</v>
      </c>
      <c r="M498" s="101" t="s">
        <v>1303</v>
      </c>
    </row>
    <row r="499" spans="1:13" ht="13.5">
      <c r="A499" s="101" t="s">
        <v>1304</v>
      </c>
      <c r="B499" s="101" t="s">
        <v>1305</v>
      </c>
      <c r="C499" s="101" t="s">
        <v>1226</v>
      </c>
      <c r="D499" s="101" t="s">
        <v>1299</v>
      </c>
      <c r="F499" s="214" t="str">
        <f t="shared" si="57"/>
        <v>こ０３</v>
      </c>
      <c r="G499" s="101" t="str">
        <f t="shared" si="58"/>
        <v>征矢洋平</v>
      </c>
      <c r="H499" s="101" t="s">
        <v>1299</v>
      </c>
      <c r="I499" s="141" t="s">
        <v>1</v>
      </c>
      <c r="J499" s="109">
        <v>1977</v>
      </c>
      <c r="K499" s="109">
        <f>2019-J499</f>
        <v>42</v>
      </c>
      <c r="L499" s="103" t="str">
        <f>IF(G499="","",IF(COUNTIF($G$5:$G$612,G499)&gt;1,"2重登録","OK"))</f>
        <v>OK</v>
      </c>
      <c r="M499" s="230" t="s">
        <v>266</v>
      </c>
    </row>
    <row r="500" spans="1:12" ht="13.5">
      <c r="A500" s="241" t="s">
        <v>1306</v>
      </c>
      <c r="B500" s="161"/>
      <c r="C500" s="105"/>
      <c r="F500" s="103"/>
      <c r="I500" s="111"/>
      <c r="J500" s="112"/>
      <c r="K500" s="110"/>
      <c r="L500" s="103"/>
    </row>
    <row r="501" spans="1:13" ht="13.5">
      <c r="A501" s="159" t="s">
        <v>1307</v>
      </c>
      <c r="B501" s="161" t="s">
        <v>1308</v>
      </c>
      <c r="C501" s="242" t="s">
        <v>1044</v>
      </c>
      <c r="D501" s="101" t="s">
        <v>1299</v>
      </c>
      <c r="F501" s="103" t="str">
        <f t="shared" si="57"/>
        <v>こ０５</v>
      </c>
      <c r="G501" s="101" t="str">
        <f t="shared" si="58"/>
        <v>國本　太郎</v>
      </c>
      <c r="H501" s="101" t="s">
        <v>1299</v>
      </c>
      <c r="I501" s="111" t="s">
        <v>47</v>
      </c>
      <c r="J501" s="112">
        <v>1974</v>
      </c>
      <c r="K501" s="110">
        <f>IF(J501="","",(2019-J501))</f>
        <v>45</v>
      </c>
      <c r="L501" s="103" t="str">
        <f>IF(G501="","",IF(COUNTIF($G$5:$G$612,G501)&gt;1,"2重登録","OK"))</f>
        <v>OK</v>
      </c>
      <c r="M501" s="101" t="s">
        <v>268</v>
      </c>
    </row>
    <row r="502" spans="1:13" ht="13.5">
      <c r="A502" s="159" t="s">
        <v>1309</v>
      </c>
      <c r="B502" s="101" t="s">
        <v>1310</v>
      </c>
      <c r="C502" s="101" t="s">
        <v>1311</v>
      </c>
      <c r="D502" s="101" t="s">
        <v>1299</v>
      </c>
      <c r="F502" s="101" t="str">
        <f t="shared" si="57"/>
        <v>こ０６</v>
      </c>
      <c r="G502" s="101" t="str">
        <f t="shared" si="58"/>
        <v>大橋賢太郎</v>
      </c>
      <c r="H502" s="101" t="s">
        <v>1299</v>
      </c>
      <c r="I502" s="135" t="s">
        <v>1</v>
      </c>
      <c r="J502" s="109">
        <v>1986</v>
      </c>
      <c r="K502" s="110">
        <f>IF(J502="","",(2019-J502))</f>
        <v>33</v>
      </c>
      <c r="L502" s="103" t="str">
        <f>IF(G502="","",IF(COUNTIF($G$5:$G$612,G502)&gt;1,"2重登録","OK"))</f>
        <v>OK</v>
      </c>
      <c r="M502" s="101" t="s">
        <v>269</v>
      </c>
    </row>
    <row r="503" spans="1:14" ht="13.5">
      <c r="A503" s="101" t="s">
        <v>1312</v>
      </c>
      <c r="B503" s="26" t="s">
        <v>1313</v>
      </c>
      <c r="C503" s="26" t="s">
        <v>1314</v>
      </c>
      <c r="D503" s="97" t="s">
        <v>1315</v>
      </c>
      <c r="E503" s="97"/>
      <c r="F503" s="103" t="str">
        <f t="shared" si="57"/>
        <v>こ０７</v>
      </c>
      <c r="G503" s="159" t="str">
        <f t="shared" si="58"/>
        <v>八木篤司</v>
      </c>
      <c r="H503" s="97" t="s">
        <v>1315</v>
      </c>
      <c r="I503" s="97" t="s">
        <v>1282</v>
      </c>
      <c r="J503" s="97">
        <v>1973</v>
      </c>
      <c r="K503" s="243">
        <f>IF(J503="","",(2019-J503))</f>
        <v>46</v>
      </c>
      <c r="L503" s="103" t="str">
        <f>IF(G503="","",IF(COUNTIF($G$5:$G$612,G503)&gt;1,"2重登録","OK"))</f>
        <v>OK</v>
      </c>
      <c r="M503" s="97" t="s">
        <v>751</v>
      </c>
      <c r="N503" s="97"/>
    </row>
    <row r="504" spans="1:13" s="90" customFormat="1" ht="18.75" customHeight="1">
      <c r="A504" s="477" t="s">
        <v>166</v>
      </c>
      <c r="B504" s="477"/>
      <c r="C504" s="486">
        <f>RIGHT(A453,2)+RIGHT(242,2)+RIGHT(A136,2)+RIGHT(A26,2)+RIGHT(A109,2)+RIGHT(A345,2)+RIGHT(A503,2)+RIGHT(A311,2)+RIGHT(A489,2)+RIGHT(A399,2)+RIGHT(A368,2)+RIGHT(A191,2)+RIGHT(A245,2)</f>
        <v>441</v>
      </c>
      <c r="D504" s="486"/>
      <c r="E504" s="486"/>
      <c r="F504" s="103"/>
      <c r="G504" s="487">
        <f>$H$147+$G$203+$G$254+$H$316+$G$406+$H$44+$H$375+G115+$H$2+I357+$H$460+$G$495</f>
        <v>73</v>
      </c>
      <c r="H504" s="487"/>
      <c r="I504" s="101"/>
      <c r="J504" s="109"/>
      <c r="K504" s="109"/>
      <c r="L504" s="103"/>
      <c r="M504" s="101"/>
    </row>
    <row r="505" spans="1:13" s="90" customFormat="1" ht="18.75" customHeight="1">
      <c r="A505" s="102"/>
      <c r="B505" s="102"/>
      <c r="C505" s="486"/>
      <c r="D505" s="486"/>
      <c r="E505" s="486"/>
      <c r="F505" s="103"/>
      <c r="G505" s="487"/>
      <c r="H505" s="487"/>
      <c r="I505" s="101"/>
      <c r="J505" s="109"/>
      <c r="K505" s="109"/>
      <c r="L505" s="101"/>
      <c r="M505" s="101"/>
    </row>
    <row r="506" spans="1:13" s="90" customFormat="1" ht="18.75" customHeight="1">
      <c r="A506" s="240">
        <f>C504</f>
        <v>441</v>
      </c>
      <c r="B506" s="101"/>
      <c r="C506" s="101"/>
      <c r="D506" s="101"/>
      <c r="E506" s="101"/>
      <c r="F506" s="101"/>
      <c r="G506" s="130"/>
      <c r="H506" s="130"/>
      <c r="I506" s="101"/>
      <c r="J506" s="109"/>
      <c r="K506" s="109"/>
      <c r="L506" s="101"/>
      <c r="M506" s="101"/>
    </row>
    <row r="507" spans="1:13" s="90" customFormat="1" ht="18.75" customHeight="1">
      <c r="A507" s="101"/>
      <c r="B507" s="101"/>
      <c r="C507" s="101"/>
      <c r="D507" s="482"/>
      <c r="E507" s="101"/>
      <c r="F507" s="101"/>
      <c r="G507" s="483" t="s">
        <v>743</v>
      </c>
      <c r="H507" s="483"/>
      <c r="I507" s="101"/>
      <c r="J507" s="109"/>
      <c r="K507" s="109"/>
      <c r="L507" s="101"/>
      <c r="M507" s="101"/>
    </row>
    <row r="508" spans="1:13" s="90" customFormat="1" ht="13.5">
      <c r="A508" s="101"/>
      <c r="B508" s="101"/>
      <c r="C508" s="482"/>
      <c r="D508" s="482"/>
      <c r="E508" s="101"/>
      <c r="F508" s="101"/>
      <c r="G508" s="483"/>
      <c r="H508" s="483"/>
      <c r="I508" s="101"/>
      <c r="J508" s="109"/>
      <c r="K508" s="109"/>
      <c r="L508" s="101"/>
      <c r="M508" s="101"/>
    </row>
    <row r="509" spans="1:13" s="90" customFormat="1" ht="13.5">
      <c r="A509" s="101"/>
      <c r="B509" s="101"/>
      <c r="C509" s="482"/>
      <c r="D509" s="101"/>
      <c r="E509" s="101"/>
      <c r="F509" s="101"/>
      <c r="G509" s="484">
        <f>$G$504/$C$504</f>
        <v>0.1655328798185941</v>
      </c>
      <c r="H509" s="484"/>
      <c r="I509" s="101"/>
      <c r="J509" s="109"/>
      <c r="K509" s="109"/>
      <c r="L509" s="101"/>
      <c r="M509" s="101"/>
    </row>
    <row r="510" spans="1:13" s="90" customFormat="1" ht="13.5">
      <c r="A510" s="101"/>
      <c r="B510" s="101"/>
      <c r="C510" s="101"/>
      <c r="D510" s="101"/>
      <c r="E510" s="101"/>
      <c r="F510" s="101"/>
      <c r="G510" s="484"/>
      <c r="H510" s="484"/>
      <c r="I510" s="101"/>
      <c r="J510" s="109"/>
      <c r="K510" s="109"/>
      <c r="L510" s="101"/>
      <c r="M510" s="101"/>
    </row>
    <row r="511" spans="1:13" s="90" customFormat="1" ht="13.5">
      <c r="A511" s="101"/>
      <c r="B511" s="101"/>
      <c r="C511" s="244"/>
      <c r="D511" s="101"/>
      <c r="E511" s="101"/>
      <c r="F511" s="101"/>
      <c r="G511" s="101"/>
      <c r="H511" s="101"/>
      <c r="I511" s="101"/>
      <c r="J511" s="109"/>
      <c r="K511" s="109"/>
      <c r="L511" s="101"/>
      <c r="M511" s="101"/>
    </row>
    <row r="512" spans="1:13" s="90" customFormat="1" ht="13.5">
      <c r="A512" s="101"/>
      <c r="B512" s="101"/>
      <c r="C512" s="101"/>
      <c r="D512" s="101"/>
      <c r="E512" s="101"/>
      <c r="F512" s="101"/>
      <c r="G512" s="101"/>
      <c r="H512" s="101"/>
      <c r="I512" s="101"/>
      <c r="J512" s="109"/>
      <c r="K512" s="109"/>
      <c r="L512" s="101"/>
      <c r="M512" s="101"/>
    </row>
  </sheetData>
  <sheetProtection password="CC53" sheet="1"/>
  <mergeCells count="60">
    <mergeCell ref="H494:J494"/>
    <mergeCell ref="H495:J495"/>
    <mergeCell ref="A504:B504"/>
    <mergeCell ref="C504:E505"/>
    <mergeCell ref="G504:H505"/>
    <mergeCell ref="D403:G404"/>
    <mergeCell ref="B459:C460"/>
    <mergeCell ref="D459:G460"/>
    <mergeCell ref="I459:K459"/>
    <mergeCell ref="I460:K460"/>
    <mergeCell ref="D507:D508"/>
    <mergeCell ref="G507:H508"/>
    <mergeCell ref="C508:C509"/>
    <mergeCell ref="G509:H510"/>
    <mergeCell ref="B462:C462"/>
    <mergeCell ref="B203:C203"/>
    <mergeCell ref="H203:J203"/>
    <mergeCell ref="B250:D251"/>
    <mergeCell ref="E250:N251"/>
    <mergeCell ref="B252:C253"/>
    <mergeCell ref="B377:C377"/>
    <mergeCell ref="D112:H113"/>
    <mergeCell ref="H114:J114"/>
    <mergeCell ref="B115:C115"/>
    <mergeCell ref="H115:J115"/>
    <mergeCell ref="B1:C2"/>
    <mergeCell ref="D1:G2"/>
    <mergeCell ref="I1:K1"/>
    <mergeCell ref="B4:C4"/>
    <mergeCell ref="I3:K3"/>
    <mergeCell ref="B43:C44"/>
    <mergeCell ref="D43:G44"/>
    <mergeCell ref="I43:K43"/>
    <mergeCell ref="I44:K44"/>
    <mergeCell ref="B46:C46"/>
    <mergeCell ref="B146:C147"/>
    <mergeCell ref="D146:G147"/>
    <mergeCell ref="I146:K146"/>
    <mergeCell ref="I147:K147"/>
    <mergeCell ref="B112:C113"/>
    <mergeCell ref="L357:M357"/>
    <mergeCell ref="B359:C359"/>
    <mergeCell ref="B200:C201"/>
    <mergeCell ref="D200:G201"/>
    <mergeCell ref="H200:I201"/>
    <mergeCell ref="B315:C316"/>
    <mergeCell ref="D315:G316"/>
    <mergeCell ref="I315:K315"/>
    <mergeCell ref="I316:K316"/>
    <mergeCell ref="H202:J202"/>
    <mergeCell ref="B374:C375"/>
    <mergeCell ref="D374:G375"/>
    <mergeCell ref="I374:K374"/>
    <mergeCell ref="I375:K375"/>
    <mergeCell ref="B406:C406"/>
    <mergeCell ref="B318:C318"/>
    <mergeCell ref="B356:D357"/>
    <mergeCell ref="E356:H357"/>
    <mergeCell ref="I357:J357"/>
    <mergeCell ref="B403:C404"/>
  </mergeCells>
  <conditionalFormatting sqref="M500:M501">
    <cfRule type="cellIs" priority="3" dxfId="5" operator="equal">
      <formula>"東近江市"</formula>
    </cfRule>
  </conditionalFormatting>
  <conditionalFormatting sqref="I500:I501">
    <cfRule type="cellIs" priority="4" dxfId="5" operator="equal">
      <formula>"女"</formula>
    </cfRule>
    <cfRule type="cellIs" priority="5" dxfId="6" operator="equal">
      <formula>"女"</formula>
    </cfRule>
  </conditionalFormatting>
  <conditionalFormatting sqref="I47:I105 G47:G105 B47:C105">
    <cfRule type="expression" priority="2" dxfId="5">
      <formula>COUNTIF($I47,"女")</formula>
    </cfRule>
  </conditionalFormatting>
  <conditionalFormatting sqref="M47:M105">
    <cfRule type="expression" priority="1" dxfId="5">
      <formula>COUNTIF($M47,"東近江市")</formula>
    </cfRule>
  </conditionalFormatting>
  <dataValidations count="3">
    <dataValidation type="list" allowBlank="1" showInputMessage="1" showErrorMessage="1" sqref="M500:M501">
      <formula1>"東近江市,彦根市,愛荘町,長浜市,多賀町,"</formula1>
    </dataValidation>
    <dataValidation type="list" allowBlank="1" showInputMessage="1" showErrorMessage="1" sqref="I500:I501">
      <formula1>"男,女,"</formula1>
    </dataValidation>
    <dataValidation type="list" allowBlank="1" showInputMessage="1" showErrorMessage="1" sqref="E500:E502">
      <formula1>"jr, ,"</formula1>
    </dataValidation>
  </dataValidations>
  <printOptions/>
  <pageMargins left="0.75" right="0.75" top="1" bottom="1" header="0.5111111111111111" footer="0.5111111111111111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2019-10-07T06:41:21Z</cp:lastPrinted>
  <dcterms:created xsi:type="dcterms:W3CDTF">2011-07-06T23:31:25Z</dcterms:created>
  <dcterms:modified xsi:type="dcterms:W3CDTF">2019-10-07T23:42:11Z</dcterms:modified>
  <cp:category/>
  <cp:version/>
  <cp:contentType/>
  <cp:contentStatus/>
</cp:coreProperties>
</file>