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0" windowHeight="9870" activeTab="3"/>
  </bookViews>
  <sheets>
    <sheet name="１４０才以上" sheetId="1" r:id="rId1"/>
    <sheet name="１3０才以上" sheetId="2" r:id="rId2"/>
    <sheet name="１５０才以上" sheetId="3" r:id="rId3"/>
    <sheet name="100才以上" sheetId="4" r:id="rId4"/>
    <sheet name="80才以上" sheetId="5" r:id="rId5"/>
    <sheet name="歴代入賞者" sheetId="6" r:id="rId6"/>
    <sheet name="登録ナンバー" sheetId="7" r:id="rId7"/>
    <sheet name="写真集" sheetId="8" r:id="rId8"/>
    <sheet name="Sheet1" sheetId="9" r:id="rId9"/>
    <sheet name="Sheet2" sheetId="10" r:id="rId10"/>
  </sheets>
  <externalReferences>
    <externalReference r:id="rId13"/>
    <externalReference r:id="rId14"/>
  </externalReferences>
  <definedNames>
    <definedName name="_xlnm.Print_Area" localSheetId="3">'100才以上'!$B$1:$CA$47</definedName>
    <definedName name="_xlnm.Print_Area" localSheetId="0">'１４０才以上'!$A$1:$BG$28</definedName>
    <definedName name="_xlnm.Print_Area" localSheetId="6">'登録ナンバー'!$A$404:$C$478</definedName>
  </definedNames>
  <calcPr fullCalcOnLoad="1"/>
</workbook>
</file>

<file path=xl/sharedStrings.xml><?xml version="1.0" encoding="utf-8"?>
<sst xmlns="http://schemas.openxmlformats.org/spreadsheetml/2006/main" count="3838" uniqueCount="1841">
  <si>
    <t>ひばり公園　ドームA　8：45までに本部に出席を届ける</t>
  </si>
  <si>
    <t>成　績</t>
  </si>
  <si>
    <t>順　位</t>
  </si>
  <si>
    <t>ここに</t>
  </si>
  <si>
    <t>・</t>
  </si>
  <si>
    <t>-</t>
  </si>
  <si>
    <t>②</t>
  </si>
  <si>
    <t>登録No</t>
  </si>
  <si>
    <t>①</t>
  </si>
  <si>
    <t>順位決定方法　①勝数　②直接対決（２チームが同勝ち数の場合）　③取得ゲーム率（取得ゲーム数/全ゲーム数）</t>
  </si>
  <si>
    <t>片岡</t>
  </si>
  <si>
    <t>川上</t>
  </si>
  <si>
    <t>政治</t>
  </si>
  <si>
    <t>坪田</t>
  </si>
  <si>
    <t>真嘉</t>
  </si>
  <si>
    <t>牛尾</t>
  </si>
  <si>
    <t>美弥子</t>
  </si>
  <si>
    <t>中村</t>
  </si>
  <si>
    <t>貴子</t>
  </si>
  <si>
    <t>西田</t>
  </si>
  <si>
    <t>和教</t>
  </si>
  <si>
    <t>福永</t>
  </si>
  <si>
    <t>裕美</t>
  </si>
  <si>
    <t>村田</t>
  </si>
  <si>
    <t>彩子</t>
  </si>
  <si>
    <t>順位決定方法　①完了試合数　②勝数　③直接対決　④取得ゲーム率（取得ゲーム数/全ゲーム数）</t>
  </si>
  <si>
    <r>
      <t>ノーアドについて：</t>
    </r>
    <r>
      <rPr>
        <b/>
        <sz val="11"/>
        <color indexed="8"/>
        <rFont val="ＭＳ Ｐゴシック"/>
        <family val="3"/>
      </rPr>
      <t>男性サーバーの時は男性レシーバ、女性サーバーの時は女性レシーバが基本ですが、</t>
    </r>
  </si>
  <si>
    <t>男D、女D、Mixが　混じっているので、相手二人が　同性の時は　レシーバーに　サイドの選択権があります</t>
  </si>
  <si>
    <t>コールは　「40-40」ではなく、「Deuce」とコールする。</t>
  </si>
  <si>
    <t>高瀬</t>
  </si>
  <si>
    <t>浅田</t>
  </si>
  <si>
    <t>藤井</t>
  </si>
  <si>
    <t>け３３</t>
  </si>
  <si>
    <t>東近江市民</t>
  </si>
  <si>
    <t>東近江市民率</t>
  </si>
  <si>
    <t>略称</t>
  </si>
  <si>
    <t>正式名称</t>
  </si>
  <si>
    <t>男</t>
  </si>
  <si>
    <t>彦根市</t>
  </si>
  <si>
    <t>青木</t>
  </si>
  <si>
    <t>草津市</t>
  </si>
  <si>
    <t>京都市</t>
  </si>
  <si>
    <t>佐藤</t>
  </si>
  <si>
    <t>甲賀市</t>
  </si>
  <si>
    <t>女</t>
  </si>
  <si>
    <t>近江八幡市</t>
  </si>
  <si>
    <t>米原市</t>
  </si>
  <si>
    <t>長浜市</t>
  </si>
  <si>
    <t>ぼ０２</t>
  </si>
  <si>
    <t>ぼ０３</t>
  </si>
  <si>
    <t>小林</t>
  </si>
  <si>
    <t>ぼ０４</t>
  </si>
  <si>
    <t>ぼ０５</t>
  </si>
  <si>
    <t>谷口</t>
  </si>
  <si>
    <t>ぼ０６</t>
  </si>
  <si>
    <t>土田</t>
  </si>
  <si>
    <t>ぼ０７</t>
  </si>
  <si>
    <t>ぼ０８</t>
  </si>
  <si>
    <t>ぼ０９</t>
  </si>
  <si>
    <t>ぼ１０</t>
  </si>
  <si>
    <t>ぼ１１</t>
  </si>
  <si>
    <t>ぼ１２</t>
  </si>
  <si>
    <t>ぼ１３</t>
  </si>
  <si>
    <t>ぼ１４</t>
  </si>
  <si>
    <t>ぼ１５</t>
  </si>
  <si>
    <t>ぼ１６</t>
  </si>
  <si>
    <t>木村</t>
  </si>
  <si>
    <t>ぼ１７</t>
  </si>
  <si>
    <t>直美</t>
  </si>
  <si>
    <t>ぼ１８</t>
  </si>
  <si>
    <t>ぼ１９</t>
  </si>
  <si>
    <t>ぼ２０</t>
  </si>
  <si>
    <t>千春</t>
  </si>
  <si>
    <t>守山市</t>
  </si>
  <si>
    <t>ぼ２１</t>
  </si>
  <si>
    <t>藤田</t>
  </si>
  <si>
    <t>森</t>
  </si>
  <si>
    <t>代表：牛尾　紳之介</t>
  </si>
  <si>
    <t>京セラTC</t>
  </si>
  <si>
    <t>京セラ</t>
  </si>
  <si>
    <t>き０１</t>
  </si>
  <si>
    <t>春己</t>
  </si>
  <si>
    <t>東近江市</t>
  </si>
  <si>
    <t>き０２</t>
  </si>
  <si>
    <t>山本</t>
  </si>
  <si>
    <t>　真</t>
  </si>
  <si>
    <t>き０３</t>
  </si>
  <si>
    <t>裕信</t>
  </si>
  <si>
    <t>き０４</t>
  </si>
  <si>
    <t>き０５</t>
  </si>
  <si>
    <t>坂元</t>
  </si>
  <si>
    <t>智成</t>
  </si>
  <si>
    <t>き０６</t>
  </si>
  <si>
    <t>順次</t>
  </si>
  <si>
    <t>大津市</t>
  </si>
  <si>
    <t>き０７</t>
  </si>
  <si>
    <t>き０８</t>
  </si>
  <si>
    <t>き０９</t>
  </si>
  <si>
    <t>宮道</t>
  </si>
  <si>
    <t>祐介</t>
  </si>
  <si>
    <t>き１０</t>
  </si>
  <si>
    <t>き１１</t>
  </si>
  <si>
    <t>並河</t>
  </si>
  <si>
    <t>智加</t>
  </si>
  <si>
    <t>き１２</t>
  </si>
  <si>
    <t>き１３</t>
  </si>
  <si>
    <t>岡本</t>
  </si>
  <si>
    <t>　彰</t>
  </si>
  <si>
    <t>き１４</t>
  </si>
  <si>
    <t>き１５</t>
  </si>
  <si>
    <t>き１６</t>
  </si>
  <si>
    <t>紳之介</t>
  </si>
  <si>
    <t>き１７</t>
  </si>
  <si>
    <t>き１８</t>
  </si>
  <si>
    <t>曽我</t>
  </si>
  <si>
    <t>卓矢</t>
  </si>
  <si>
    <t>き１９</t>
  </si>
  <si>
    <t>薮内</t>
  </si>
  <si>
    <t>陸久</t>
  </si>
  <si>
    <t>き２０</t>
  </si>
  <si>
    <t>き２１</t>
  </si>
  <si>
    <t>理和</t>
  </si>
  <si>
    <t>き２２</t>
  </si>
  <si>
    <t>蒲生郡</t>
  </si>
  <si>
    <t>き２３</t>
  </si>
  <si>
    <t>き２４</t>
  </si>
  <si>
    <t>兼古</t>
  </si>
  <si>
    <t>翔太</t>
  </si>
  <si>
    <t>き２５</t>
  </si>
  <si>
    <t>井澤　</t>
  </si>
  <si>
    <t>匡志</t>
  </si>
  <si>
    <t>C57</t>
  </si>
  <si>
    <t>野洲市</t>
  </si>
  <si>
    <t>き２６</t>
  </si>
  <si>
    <t>き２７</t>
  </si>
  <si>
    <t>湖南市</t>
  </si>
  <si>
    <t>き２８</t>
  </si>
  <si>
    <t>秋山</t>
  </si>
  <si>
    <t>太助</t>
  </si>
  <si>
    <t>き２９</t>
  </si>
  <si>
    <t>廣瀬</t>
  </si>
  <si>
    <t>智也</t>
  </si>
  <si>
    <t>き３０</t>
  </si>
  <si>
    <t>玉川</t>
  </si>
  <si>
    <t>敬三</t>
  </si>
  <si>
    <t>き３１</t>
  </si>
  <si>
    <t>太田</t>
  </si>
  <si>
    <t>圭亮</t>
  </si>
  <si>
    <t>き３２</t>
  </si>
  <si>
    <t>馬場</t>
  </si>
  <si>
    <t>英年</t>
  </si>
  <si>
    <t>き３３</t>
  </si>
  <si>
    <t>C55</t>
  </si>
  <si>
    <t>き３４</t>
  </si>
  <si>
    <t>田中</t>
  </si>
  <si>
    <t>正行</t>
  </si>
  <si>
    <t>き３５</t>
  </si>
  <si>
    <t>一色</t>
  </si>
  <si>
    <t>き３６</t>
  </si>
  <si>
    <t>菊井</t>
  </si>
  <si>
    <t>鈴夏</t>
  </si>
  <si>
    <t>き３７</t>
  </si>
  <si>
    <t>和樹</t>
  </si>
  <si>
    <t>き３８</t>
  </si>
  <si>
    <t>き３９</t>
  </si>
  <si>
    <t>き４０</t>
  </si>
  <si>
    <t>桜井</t>
  </si>
  <si>
    <t>貴哉</t>
  </si>
  <si>
    <t>き４１</t>
  </si>
  <si>
    <t>き４２</t>
  </si>
  <si>
    <t>高橋</t>
  </si>
  <si>
    <t>雄祐</t>
  </si>
  <si>
    <t>き４３</t>
  </si>
  <si>
    <t>吉本</t>
  </si>
  <si>
    <t>泰二</t>
  </si>
  <si>
    <t>き４４</t>
  </si>
  <si>
    <t>村尾</t>
  </si>
  <si>
    <t>彰了</t>
  </si>
  <si>
    <t>き４５</t>
  </si>
  <si>
    <t>澤田</t>
  </si>
  <si>
    <t>き４６</t>
  </si>
  <si>
    <t>き４７</t>
  </si>
  <si>
    <t>き４８</t>
  </si>
  <si>
    <t>住谷</t>
  </si>
  <si>
    <t>岳司</t>
  </si>
  <si>
    <t>き４９</t>
  </si>
  <si>
    <t>永田</t>
  </si>
  <si>
    <t>寛教</t>
  </si>
  <si>
    <t>き５０</t>
  </si>
  <si>
    <t>柴田</t>
  </si>
  <si>
    <t>雅寛</t>
  </si>
  <si>
    <t>名古屋市</t>
  </si>
  <si>
    <t>き５１</t>
  </si>
  <si>
    <t>き５２</t>
  </si>
  <si>
    <t>菊池</t>
  </si>
  <si>
    <t>健太郎</t>
  </si>
  <si>
    <t>宇治市</t>
  </si>
  <si>
    <t>き５３</t>
  </si>
  <si>
    <t>村西</t>
  </si>
  <si>
    <t>き５４</t>
  </si>
  <si>
    <t>松本</t>
  </si>
  <si>
    <t>太一</t>
  </si>
  <si>
    <t>き５５</t>
  </si>
  <si>
    <t>竹村</t>
  </si>
  <si>
    <t>仁志</t>
  </si>
  <si>
    <t>ふ０２</t>
  </si>
  <si>
    <t>大島</t>
  </si>
  <si>
    <t>ふ０３</t>
  </si>
  <si>
    <t>ふ０４</t>
  </si>
  <si>
    <t>ふ０５</t>
  </si>
  <si>
    <t>ふ０６</t>
  </si>
  <si>
    <t>ふ０７</t>
  </si>
  <si>
    <t>ふ０８</t>
  </si>
  <si>
    <t>ふ０９</t>
  </si>
  <si>
    <t>ふ１０</t>
  </si>
  <si>
    <t>ふ１１</t>
  </si>
  <si>
    <t>ふ１２</t>
  </si>
  <si>
    <t>ふ１３</t>
  </si>
  <si>
    <t>ふ１４</t>
  </si>
  <si>
    <t>清水</t>
  </si>
  <si>
    <t>ふ１５</t>
  </si>
  <si>
    <t>ふ１６</t>
  </si>
  <si>
    <t>ふ１７</t>
  </si>
  <si>
    <t>ふ１８</t>
  </si>
  <si>
    <t>ふ１９</t>
  </si>
  <si>
    <t>Jr</t>
  </si>
  <si>
    <t>ふ２０</t>
  </si>
  <si>
    <t>ふ２１</t>
  </si>
  <si>
    <t>西村</t>
  </si>
  <si>
    <t>愛荘町</t>
  </si>
  <si>
    <t>代表 北村 健</t>
  </si>
  <si>
    <t>at2002take@yahoo.co.jp</t>
  </si>
  <si>
    <t>グリフィンズ</t>
  </si>
  <si>
    <t>東近江グリフィンズ</t>
  </si>
  <si>
    <t>ぐ０２</t>
  </si>
  <si>
    <t>ぐ０３</t>
  </si>
  <si>
    <t>ぐ０４</t>
  </si>
  <si>
    <t>ぐ０５</t>
  </si>
  <si>
    <t>梅本</t>
  </si>
  <si>
    <t>彬充</t>
  </si>
  <si>
    <t>ぐ０６</t>
  </si>
  <si>
    <t>浦崎</t>
  </si>
  <si>
    <t>康平</t>
  </si>
  <si>
    <t>ぐ０７</t>
  </si>
  <si>
    <t>ぐ０８</t>
  </si>
  <si>
    <t>ぐ０９</t>
  </si>
  <si>
    <t>栗東市</t>
  </si>
  <si>
    <t>ぐ１０</t>
  </si>
  <si>
    <t>鍵谷</t>
  </si>
  <si>
    <t>浩太</t>
  </si>
  <si>
    <t>ぐ１１</t>
  </si>
  <si>
    <t>ぐ１２</t>
  </si>
  <si>
    <t>岸本</t>
  </si>
  <si>
    <t>ぐ１３</t>
  </si>
  <si>
    <t>北野</t>
  </si>
  <si>
    <t>照幸</t>
  </si>
  <si>
    <t>ぐ１４</t>
  </si>
  <si>
    <t>北村　</t>
  </si>
  <si>
    <t>健</t>
  </si>
  <si>
    <t>ぐ１５</t>
  </si>
  <si>
    <t>ぐ１６</t>
  </si>
  <si>
    <t>ぐ１７</t>
  </si>
  <si>
    <t>ぐ１８</t>
  </si>
  <si>
    <t>達也</t>
  </si>
  <si>
    <t>ぐ１９</t>
  </si>
  <si>
    <t>長谷川</t>
  </si>
  <si>
    <t>ぐ２０</t>
  </si>
  <si>
    <t>愛知郡</t>
  </si>
  <si>
    <t>ぐ２１</t>
  </si>
  <si>
    <t>ぐ２２</t>
  </si>
  <si>
    <t>ぐ２３</t>
  </si>
  <si>
    <t>ぐ２４</t>
  </si>
  <si>
    <t>ぐ２５</t>
  </si>
  <si>
    <t>ぐ２６</t>
  </si>
  <si>
    <t>ぐ２７</t>
  </si>
  <si>
    <t>ぐ２８</t>
  </si>
  <si>
    <t>ぐ２９</t>
  </si>
  <si>
    <t>ぐ３０</t>
  </si>
  <si>
    <t>ぐ３１</t>
  </si>
  <si>
    <t>ぐ３２</t>
  </si>
  <si>
    <t>ぐ３３</t>
  </si>
  <si>
    <t>ぐ３４</t>
  </si>
  <si>
    <t>ぐ３５</t>
  </si>
  <si>
    <t>ぐ３６</t>
  </si>
  <si>
    <t>純子</t>
  </si>
  <si>
    <t>ぐ３７</t>
  </si>
  <si>
    <t>ぐ３８</t>
  </si>
  <si>
    <t>遠崎</t>
  </si>
  <si>
    <t>ぐ３９</t>
  </si>
  <si>
    <t>ぐ４０</t>
  </si>
  <si>
    <t>ぐ４１</t>
  </si>
  <si>
    <t>梅森</t>
  </si>
  <si>
    <t>ぐ４２</t>
  </si>
  <si>
    <t>ぐ４３</t>
  </si>
  <si>
    <t>伊藤</t>
  </si>
  <si>
    <t>ぐ４４</t>
  </si>
  <si>
    <t>ぐ４５</t>
  </si>
  <si>
    <t>森田</t>
  </si>
  <si>
    <t>ぐ４６</t>
  </si>
  <si>
    <t>ぐ４７</t>
  </si>
  <si>
    <t>ぐ４８</t>
  </si>
  <si>
    <t>ぐ４９</t>
  </si>
  <si>
    <t>ぐ５０</t>
  </si>
  <si>
    <t>川並和之</t>
  </si>
  <si>
    <t>kawanami0930@yahoo.co.jp</t>
  </si>
  <si>
    <t>法人会員</t>
  </si>
  <si>
    <t>Ｋテニスカレッジ</t>
  </si>
  <si>
    <t>Kテニス</t>
  </si>
  <si>
    <t>け０１</t>
  </si>
  <si>
    <t>稲岡</t>
  </si>
  <si>
    <t>和紀</t>
  </si>
  <si>
    <t>け０３</t>
  </si>
  <si>
    <t>け０４</t>
  </si>
  <si>
    <t>大樹</t>
  </si>
  <si>
    <t>け０５</t>
  </si>
  <si>
    <t>押谷</t>
  </si>
  <si>
    <t>繁樹</t>
  </si>
  <si>
    <t>け０６</t>
  </si>
  <si>
    <t>け０７</t>
  </si>
  <si>
    <t>浩範</t>
  </si>
  <si>
    <t>け０８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</si>
  <si>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</si>
  <si>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</si>
  <si>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</si>
  <si>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</si>
  <si>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</si>
  <si>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</si>
  <si>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</si>
  <si>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</si>
  <si>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</si>
  <si>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</si>
  <si>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</si>
  <si>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　誠</t>
  </si>
  <si>
    <t>け１４</t>
  </si>
  <si>
    <t>け１５</t>
  </si>
  <si>
    <t>善和</t>
  </si>
  <si>
    <t>犬上郡</t>
  </si>
  <si>
    <t>け１６</t>
  </si>
  <si>
    <t>　治</t>
  </si>
  <si>
    <t>日野町</t>
  </si>
  <si>
    <t>け１７</t>
  </si>
  <si>
    <t>　淳</t>
  </si>
  <si>
    <t>け１８</t>
  </si>
  <si>
    <t>け１９</t>
  </si>
  <si>
    <t>永里</t>
  </si>
  <si>
    <t>裕次</t>
  </si>
  <si>
    <t>三重県</t>
  </si>
  <si>
    <t>け２０</t>
  </si>
  <si>
    <t>け２１</t>
  </si>
  <si>
    <t>け２２</t>
  </si>
  <si>
    <t>け２３</t>
  </si>
  <si>
    <t>け２４</t>
  </si>
  <si>
    <t>け２５</t>
  </si>
  <si>
    <t>け２６</t>
  </si>
  <si>
    <t>宮嶋</t>
  </si>
  <si>
    <t>利行</t>
  </si>
  <si>
    <t>け２７</t>
  </si>
  <si>
    <t>山口</t>
  </si>
  <si>
    <t>直彦</t>
  </si>
  <si>
    <t>け２８</t>
  </si>
  <si>
    <t>真彦</t>
  </si>
  <si>
    <t>け２９</t>
  </si>
  <si>
    <t>け３０</t>
  </si>
  <si>
    <t>吉野</t>
  </si>
  <si>
    <t>淳也</t>
  </si>
  <si>
    <t>け３１</t>
  </si>
  <si>
    <t>石原</t>
  </si>
  <si>
    <t>はる美</t>
  </si>
  <si>
    <t>け３２</t>
  </si>
  <si>
    <t>池尻</t>
  </si>
  <si>
    <t>陽香</t>
  </si>
  <si>
    <t>姫欧</t>
  </si>
  <si>
    <t>け３４</t>
  </si>
  <si>
    <t>出縄</t>
  </si>
  <si>
    <t>久子</t>
  </si>
  <si>
    <t>け３５</t>
  </si>
  <si>
    <t>容子</t>
  </si>
  <si>
    <t>け３６</t>
  </si>
  <si>
    <t>梶木</t>
  </si>
  <si>
    <t>和子</t>
  </si>
  <si>
    <t>け３７</t>
  </si>
  <si>
    <t>け３８</t>
  </si>
  <si>
    <t>け３９</t>
  </si>
  <si>
    <t>和枝</t>
  </si>
  <si>
    <t>け４０</t>
  </si>
  <si>
    <t>有紀</t>
  </si>
  <si>
    <t>竜王町</t>
  </si>
  <si>
    <t>け４１</t>
  </si>
  <si>
    <t>永松</t>
  </si>
  <si>
    <t>け４２</t>
  </si>
  <si>
    <t>け４３</t>
  </si>
  <si>
    <t>布藤</t>
  </si>
  <si>
    <t>江実子</t>
  </si>
  <si>
    <t>け４４</t>
  </si>
  <si>
    <t>美由希</t>
  </si>
  <si>
    <t>村田ＴＣ</t>
  </si>
  <si>
    <t>安久</t>
  </si>
  <si>
    <t>智之</t>
  </si>
  <si>
    <t>む０２</t>
  </si>
  <si>
    <t>稲泉　</t>
  </si>
  <si>
    <t>聡</t>
  </si>
  <si>
    <t>む０３</t>
  </si>
  <si>
    <t>岡川</t>
  </si>
  <si>
    <t>謙二</t>
  </si>
  <si>
    <t>む０４</t>
  </si>
  <si>
    <t>児玉</t>
  </si>
  <si>
    <t>雅弘</t>
  </si>
  <si>
    <t>む０５</t>
  </si>
  <si>
    <t>徳永</t>
  </si>
  <si>
    <t xml:space="preserve"> 剛</t>
  </si>
  <si>
    <t>む０６</t>
  </si>
  <si>
    <t>杉山</t>
  </si>
  <si>
    <t>邦夫</t>
  </si>
  <si>
    <t>む０７</t>
  </si>
  <si>
    <t>杉本</t>
  </si>
  <si>
    <t>龍平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</si>
  <si>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</si>
  <si>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</si>
  <si>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</si>
  <si>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</si>
  <si>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</si>
  <si>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</si>
  <si>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</si>
  <si>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</si>
  <si>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前田</t>
  </si>
  <si>
    <t>雅人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</si>
  <si>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</si>
  <si>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</si>
  <si>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</si>
  <si>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</si>
  <si>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</si>
  <si>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</si>
  <si>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</si>
  <si>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</si>
  <si>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</si>
  <si>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冨田</t>
  </si>
  <si>
    <t>哲弥</t>
  </si>
  <si>
    <t>む１６</t>
  </si>
  <si>
    <t>辰巳</t>
  </si>
  <si>
    <t>悟朗</t>
  </si>
  <si>
    <t>む１７</t>
  </si>
  <si>
    <t>河野</t>
  </si>
  <si>
    <t>晶子</t>
  </si>
  <si>
    <t>む１８</t>
  </si>
  <si>
    <t>恵美</t>
  </si>
  <si>
    <t>む１９</t>
  </si>
  <si>
    <t>西澤</t>
  </si>
  <si>
    <t>友紀</t>
  </si>
  <si>
    <t>む２０</t>
  </si>
  <si>
    <t>速水</t>
  </si>
  <si>
    <t>む２１</t>
  </si>
  <si>
    <t>多田</t>
  </si>
  <si>
    <t>麻実</t>
  </si>
  <si>
    <t>む２２</t>
  </si>
  <si>
    <t>む２３</t>
  </si>
  <si>
    <t>堀田</t>
  </si>
  <si>
    <t>明子</t>
  </si>
  <si>
    <t>む２４</t>
  </si>
  <si>
    <t>大脇</t>
  </si>
  <si>
    <t>和世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</si>
  <si>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</si>
  <si>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</si>
  <si>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</si>
  <si>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</si>
  <si>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</si>
  <si>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</si>
  <si>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</si>
  <si>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</si>
  <si>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</si>
  <si>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</si>
  <si>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</si>
  <si>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</si>
  <si>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彰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</si>
  <si>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</si>
  <si>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</si>
  <si>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</si>
  <si>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</si>
  <si>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</si>
  <si>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</si>
  <si>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</si>
  <si>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</si>
  <si>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</si>
  <si>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</si>
  <si>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朋子</t>
  </si>
  <si>
    <t>む３５</t>
  </si>
  <si>
    <t>あずさ</t>
  </si>
  <si>
    <t>む３６</t>
  </si>
  <si>
    <t>文代</t>
  </si>
  <si>
    <t>む３７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</si>
  <si>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</si>
  <si>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</si>
  <si>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</si>
  <si>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</si>
  <si>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</si>
  <si>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</si>
  <si>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</si>
  <si>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</si>
  <si>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</si>
  <si>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</si>
  <si>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</si>
  <si>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</si>
  <si>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</si>
  <si>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</si>
  <si>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</si>
  <si>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む４４</t>
  </si>
  <si>
    <t>多佳美</t>
  </si>
  <si>
    <t>む４５</t>
  </si>
  <si>
    <t>春澄</t>
  </si>
  <si>
    <t>む４６</t>
  </si>
  <si>
    <t>二上</t>
  </si>
  <si>
    <t>貴光</t>
  </si>
  <si>
    <t>む４７</t>
  </si>
  <si>
    <t>山田</t>
  </si>
  <si>
    <t>義大</t>
  </si>
  <si>
    <t>む４８</t>
  </si>
  <si>
    <t>む４９</t>
  </si>
  <si>
    <t>川東</t>
  </si>
  <si>
    <t>真央</t>
  </si>
  <si>
    <t>和彦</t>
  </si>
  <si>
    <t>北川</t>
  </si>
  <si>
    <t>平野</t>
  </si>
  <si>
    <t>上津慶和</t>
  </si>
  <si>
    <t>smile.yu5052@gmail.com</t>
  </si>
  <si>
    <t>TDC</t>
  </si>
  <si>
    <t>て０１</t>
  </si>
  <si>
    <t>て０２</t>
  </si>
  <si>
    <t>大野</t>
  </si>
  <si>
    <t>みずき</t>
  </si>
  <si>
    <t>て０３</t>
  </si>
  <si>
    <t>片桐</t>
  </si>
  <si>
    <t>美里</t>
  </si>
  <si>
    <t>て０４</t>
  </si>
  <si>
    <t>円香</t>
  </si>
  <si>
    <t>て０５</t>
  </si>
  <si>
    <t>草野</t>
  </si>
  <si>
    <t>菜摘</t>
  </si>
  <si>
    <t>て０６</t>
  </si>
  <si>
    <t>て０７</t>
  </si>
  <si>
    <t>真弓</t>
  </si>
  <si>
    <t>て０８</t>
  </si>
  <si>
    <t>中川</t>
  </si>
  <si>
    <t>久江</t>
  </si>
  <si>
    <t>て０９</t>
  </si>
  <si>
    <t>姫井</t>
  </si>
  <si>
    <t>亜利沙</t>
  </si>
  <si>
    <t>て１０</t>
  </si>
  <si>
    <t>て１１</t>
  </si>
  <si>
    <t>美恵</t>
  </si>
  <si>
    <t>て１２</t>
  </si>
  <si>
    <t>て１３</t>
  </si>
  <si>
    <t>山岡</t>
  </si>
  <si>
    <t>て１４</t>
  </si>
  <si>
    <t>鹿野</t>
  </si>
  <si>
    <t>て１５</t>
  </si>
  <si>
    <t>猪飼</t>
  </si>
  <si>
    <t>尚輝</t>
  </si>
  <si>
    <t>て１６</t>
  </si>
  <si>
    <t>石内</t>
  </si>
  <si>
    <t>伸幸</t>
  </si>
  <si>
    <t>て１７</t>
  </si>
  <si>
    <t>上原</t>
  </si>
  <si>
    <t>義弘</t>
  </si>
  <si>
    <t>て１８</t>
  </si>
  <si>
    <t>上津</t>
  </si>
  <si>
    <t>慶和</t>
  </si>
  <si>
    <t>て１９</t>
  </si>
  <si>
    <t>栄介</t>
  </si>
  <si>
    <t>て２０</t>
  </si>
  <si>
    <t>て２１</t>
  </si>
  <si>
    <t>靖之</t>
  </si>
  <si>
    <t>て２２</t>
  </si>
  <si>
    <t>川合</t>
  </si>
  <si>
    <t>て２３</t>
  </si>
  <si>
    <t>て２４</t>
  </si>
  <si>
    <t>て２５</t>
  </si>
  <si>
    <t>て２６</t>
  </si>
  <si>
    <t>雄大</t>
  </si>
  <si>
    <t>て２７</t>
  </si>
  <si>
    <t>澁谷</t>
  </si>
  <si>
    <t>晃大</t>
  </si>
  <si>
    <t>て２８</t>
  </si>
  <si>
    <t>嶋村</t>
  </si>
  <si>
    <t>て２９</t>
  </si>
  <si>
    <t>白井</t>
  </si>
  <si>
    <t>秀幸</t>
  </si>
  <si>
    <t>て３０</t>
  </si>
  <si>
    <t>て３１</t>
  </si>
  <si>
    <t>津曲</t>
  </si>
  <si>
    <t>崇志</t>
  </si>
  <si>
    <t>て３２</t>
  </si>
  <si>
    <t>中尾</t>
  </si>
  <si>
    <t>大阪府</t>
  </si>
  <si>
    <t>て３３</t>
  </si>
  <si>
    <t>西嶌</t>
  </si>
  <si>
    <t>て３４</t>
  </si>
  <si>
    <t>野村</t>
  </si>
  <si>
    <t>良平</t>
  </si>
  <si>
    <t>て３５</t>
  </si>
  <si>
    <t>て３６</t>
  </si>
  <si>
    <t>東山</t>
  </si>
  <si>
    <t>て３７</t>
  </si>
  <si>
    <t>遼太郎</t>
  </si>
  <si>
    <t>て３８</t>
  </si>
  <si>
    <t>稔貴</t>
  </si>
  <si>
    <t>て３９</t>
  </si>
  <si>
    <t>て４０</t>
  </si>
  <si>
    <t>代表　片岡一寿</t>
  </si>
  <si>
    <t>ptkq67180＠yahoo.co.jp</t>
  </si>
  <si>
    <t>うさかめ</t>
  </si>
  <si>
    <t>うさぎとかめの集い</t>
  </si>
  <si>
    <t>う０２</t>
  </si>
  <si>
    <t>井内</t>
  </si>
  <si>
    <t>一博</t>
  </si>
  <si>
    <t>う０３</t>
  </si>
  <si>
    <t>う０４</t>
  </si>
  <si>
    <t>う０５</t>
  </si>
  <si>
    <t>う０６</t>
  </si>
  <si>
    <t>亀井</t>
  </si>
  <si>
    <t>う０７</t>
  </si>
  <si>
    <t>う０８</t>
  </si>
  <si>
    <t>う０９</t>
  </si>
  <si>
    <t>う１０</t>
  </si>
  <si>
    <t>う１１</t>
  </si>
  <si>
    <t>拓哉</t>
  </si>
  <si>
    <t>う１２</t>
  </si>
  <si>
    <t>う１３</t>
  </si>
  <si>
    <t>和也</t>
  </si>
  <si>
    <t>う１４</t>
  </si>
  <si>
    <t>眞志</t>
  </si>
  <si>
    <t>う１５</t>
  </si>
  <si>
    <t>竹下</t>
  </si>
  <si>
    <t>英伸</t>
  </si>
  <si>
    <t>う１６</t>
  </si>
  <si>
    <t>う１７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</si>
  <si>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</si>
  <si>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</si>
  <si>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</si>
  <si>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</si>
  <si>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</si>
  <si>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</si>
  <si>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</si>
  <si>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</si>
  <si>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</si>
  <si>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</si>
  <si>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う２８</t>
  </si>
  <si>
    <t>う２９</t>
  </si>
  <si>
    <t>和宏</t>
  </si>
  <si>
    <t>う３０</t>
  </si>
  <si>
    <t>う３１</t>
  </si>
  <si>
    <t>う３２</t>
  </si>
  <si>
    <t>う３３</t>
  </si>
  <si>
    <t>う３４</t>
  </si>
  <si>
    <t>う３５</t>
  </si>
  <si>
    <t>う３６</t>
  </si>
  <si>
    <t>う３７</t>
  </si>
  <si>
    <t>う３８</t>
  </si>
  <si>
    <t>う３９</t>
  </si>
  <si>
    <t>淳子</t>
  </si>
  <si>
    <t>う４０</t>
  </si>
  <si>
    <t>う４１</t>
  </si>
  <si>
    <t>う４２</t>
  </si>
  <si>
    <t>う４３</t>
  </si>
  <si>
    <t>う４４</t>
  </si>
  <si>
    <t>う４５</t>
  </si>
  <si>
    <t>う４６</t>
  </si>
  <si>
    <t>う４７</t>
  </si>
  <si>
    <t>う４８</t>
  </si>
  <si>
    <t>Ｊｒ</t>
  </si>
  <si>
    <t>登録メンバー</t>
  </si>
  <si>
    <t>東近江市　市民率</t>
  </si>
  <si>
    <t>代表　落合　良弘</t>
  </si>
  <si>
    <t>アビック</t>
  </si>
  <si>
    <t>あ０１</t>
  </si>
  <si>
    <t>水野</t>
  </si>
  <si>
    <t>圭補</t>
  </si>
  <si>
    <t>彦根市</t>
  </si>
  <si>
    <t>あ０２</t>
  </si>
  <si>
    <t>青木</t>
  </si>
  <si>
    <t>重之</t>
  </si>
  <si>
    <t>草津市</t>
  </si>
  <si>
    <t>乾　</t>
  </si>
  <si>
    <t>勝彦</t>
  </si>
  <si>
    <t>京都市</t>
  </si>
  <si>
    <t>あ０４</t>
  </si>
  <si>
    <t>佐藤</t>
  </si>
  <si>
    <t>政之</t>
  </si>
  <si>
    <t>中村</t>
  </si>
  <si>
    <t>　亨</t>
  </si>
  <si>
    <t>谷崎</t>
  </si>
  <si>
    <t>真也</t>
  </si>
  <si>
    <t>甲賀市</t>
  </si>
  <si>
    <t>齋田</t>
  </si>
  <si>
    <t>至</t>
  </si>
  <si>
    <t>優子</t>
  </si>
  <si>
    <t>女</t>
  </si>
  <si>
    <t>平居</t>
  </si>
  <si>
    <t>　崇</t>
  </si>
  <si>
    <t>多賀町</t>
  </si>
  <si>
    <t>土居</t>
  </si>
  <si>
    <t>　悟</t>
  </si>
  <si>
    <t>近江八幡市</t>
  </si>
  <si>
    <t>野上</t>
  </si>
  <si>
    <t>恵梨子</t>
  </si>
  <si>
    <t>長浜市</t>
  </si>
  <si>
    <t>西山</t>
  </si>
  <si>
    <t>抄千代</t>
  </si>
  <si>
    <t>米原市</t>
  </si>
  <si>
    <t>三原</t>
  </si>
  <si>
    <t>啓子</t>
  </si>
  <si>
    <t>落合</t>
  </si>
  <si>
    <t>良弘</t>
  </si>
  <si>
    <t>長浜市</t>
  </si>
  <si>
    <t>杉原</t>
  </si>
  <si>
    <t>　徹</t>
  </si>
  <si>
    <t>澤村</t>
  </si>
  <si>
    <t>直子</t>
  </si>
  <si>
    <t>東近江市</t>
  </si>
  <si>
    <t>松居</t>
  </si>
  <si>
    <t>眞由美</t>
  </si>
  <si>
    <t>米原市</t>
  </si>
  <si>
    <t>治田</t>
  </si>
  <si>
    <t>沙映子</t>
  </si>
  <si>
    <t>守山市</t>
  </si>
  <si>
    <t>あ１９</t>
  </si>
  <si>
    <t>寺本</t>
  </si>
  <si>
    <t>　恵</t>
  </si>
  <si>
    <t>愛荘町</t>
  </si>
  <si>
    <t>あ２０</t>
  </si>
  <si>
    <t>成宮</t>
  </si>
  <si>
    <t>代表　八木篤司</t>
  </si>
  <si>
    <t>東近江市民率</t>
  </si>
  <si>
    <t>略称</t>
  </si>
  <si>
    <t>正式名称</t>
  </si>
  <si>
    <t>東</t>
  </si>
  <si>
    <t>正隆</t>
  </si>
  <si>
    <t>男</t>
  </si>
  <si>
    <t>四日市市</t>
  </si>
  <si>
    <t>池端</t>
  </si>
  <si>
    <t>誠治</t>
  </si>
  <si>
    <t>金谷</t>
  </si>
  <si>
    <t>太郎</t>
  </si>
  <si>
    <t>佐野</t>
  </si>
  <si>
    <t>望</t>
  </si>
  <si>
    <t>土田</t>
  </si>
  <si>
    <t>哲也</t>
  </si>
  <si>
    <t>堤内</t>
  </si>
  <si>
    <t>昭仁</t>
  </si>
  <si>
    <t>彦根市</t>
  </si>
  <si>
    <t>康弘</t>
  </si>
  <si>
    <t>西川</t>
  </si>
  <si>
    <t>昌一</t>
  </si>
  <si>
    <t>米原市</t>
  </si>
  <si>
    <t>古市</t>
  </si>
  <si>
    <t>卓志</t>
  </si>
  <si>
    <t>八木</t>
  </si>
  <si>
    <t>篤司</t>
  </si>
  <si>
    <t>伊吹</t>
  </si>
  <si>
    <t>邦子</t>
  </si>
  <si>
    <t>木村</t>
  </si>
  <si>
    <t>美香</t>
  </si>
  <si>
    <t>佐竹</t>
  </si>
  <si>
    <t>昌子</t>
  </si>
  <si>
    <t>香織</t>
  </si>
  <si>
    <t>筒井</t>
  </si>
  <si>
    <t>珠世</t>
  </si>
  <si>
    <t>千春</t>
  </si>
  <si>
    <t>守山市</t>
  </si>
  <si>
    <t>橋本</t>
  </si>
  <si>
    <t>真理</t>
  </si>
  <si>
    <t>藤田</t>
  </si>
  <si>
    <t>博美</t>
  </si>
  <si>
    <t>藤原</t>
  </si>
  <si>
    <t>泰子</t>
  </si>
  <si>
    <t>日髙</t>
  </si>
  <si>
    <t>眞規子</t>
  </si>
  <si>
    <t>赤木</t>
  </si>
  <si>
    <t>　拓</t>
  </si>
  <si>
    <t>近江八幡市</t>
  </si>
  <si>
    <t>荒浪</t>
  </si>
  <si>
    <t>大津市</t>
  </si>
  <si>
    <t>野洲市</t>
  </si>
  <si>
    <t>石田</t>
  </si>
  <si>
    <t>文彦</t>
  </si>
  <si>
    <t>東近江市</t>
  </si>
  <si>
    <t>澤田</t>
  </si>
  <si>
    <t>啓一</t>
  </si>
  <si>
    <t>陽介</t>
  </si>
  <si>
    <t>日野市</t>
  </si>
  <si>
    <t>中元寺</t>
  </si>
  <si>
    <t>功貴</t>
  </si>
  <si>
    <t>西岡</t>
  </si>
  <si>
    <t>庸介</t>
  </si>
  <si>
    <t>湖南市</t>
  </si>
  <si>
    <t>草津市</t>
  </si>
  <si>
    <t>松島</t>
  </si>
  <si>
    <t>浅田</t>
  </si>
  <si>
    <t>亜祐子</t>
  </si>
  <si>
    <t>愛捺花</t>
  </si>
  <si>
    <t>涼花</t>
  </si>
  <si>
    <t>成行</t>
  </si>
  <si>
    <t>川田</t>
  </si>
  <si>
    <t>貴也</t>
  </si>
  <si>
    <t>恭介</t>
  </si>
  <si>
    <t>大和郡山市</t>
  </si>
  <si>
    <t>佐治</t>
  </si>
  <si>
    <t>　武</t>
  </si>
  <si>
    <t>　祥</t>
  </si>
  <si>
    <t>細川</t>
  </si>
  <si>
    <t>知剛</t>
  </si>
  <si>
    <t>　徹</t>
  </si>
  <si>
    <t>香奈依</t>
  </si>
  <si>
    <t>大鳥</t>
  </si>
  <si>
    <t>有希子</t>
  </si>
  <si>
    <t>香芝市</t>
  </si>
  <si>
    <t>金山</t>
  </si>
  <si>
    <t>真理子</t>
  </si>
  <si>
    <t>莉乃</t>
  </si>
  <si>
    <t>き５６</t>
  </si>
  <si>
    <t>島井</t>
  </si>
  <si>
    <t>美帆</t>
  </si>
  <si>
    <t>き５７</t>
  </si>
  <si>
    <t>田端</t>
  </si>
  <si>
    <t>輝子</t>
  </si>
  <si>
    <t>八幡市</t>
  </si>
  <si>
    <t>き５８</t>
  </si>
  <si>
    <t>由井</t>
  </si>
  <si>
    <t>利紗子</t>
  </si>
  <si>
    <t>相楽郡</t>
  </si>
  <si>
    <t/>
  </si>
  <si>
    <t>長谷出　浩</t>
  </si>
  <si>
    <t>hasede@keiaikai.or.jp</t>
  </si>
  <si>
    <t>会員</t>
  </si>
  <si>
    <t>20人</t>
  </si>
  <si>
    <t>ふ０１</t>
  </si>
  <si>
    <t>油利</t>
  </si>
  <si>
    <t xml:space="preserve"> 享</t>
  </si>
  <si>
    <t>フレンズ</t>
  </si>
  <si>
    <t>男</t>
  </si>
  <si>
    <t>鈴木</t>
  </si>
  <si>
    <t>英夫</t>
  </si>
  <si>
    <t>長谷出</t>
  </si>
  <si>
    <t xml:space="preserve"> 浩</t>
  </si>
  <si>
    <t xml:space="preserve">山崎 </t>
  </si>
  <si>
    <t xml:space="preserve"> 豊</t>
  </si>
  <si>
    <t>奥内</t>
  </si>
  <si>
    <t>栄治</t>
  </si>
  <si>
    <t>水本</t>
  </si>
  <si>
    <t>佑人</t>
  </si>
  <si>
    <t>小路</t>
  </si>
  <si>
    <t xml:space="preserve"> 貴</t>
  </si>
  <si>
    <t>小路 貴</t>
  </si>
  <si>
    <t>平塚</t>
  </si>
  <si>
    <t xml:space="preserve"> 聡</t>
  </si>
  <si>
    <t>好真</t>
  </si>
  <si>
    <t>三代</t>
  </si>
  <si>
    <t>康成</t>
  </si>
  <si>
    <t>淳史</t>
  </si>
  <si>
    <t>清水</t>
  </si>
  <si>
    <t>善弘</t>
  </si>
  <si>
    <t>松井</t>
  </si>
  <si>
    <t>美和子</t>
  </si>
  <si>
    <t>梨絵</t>
  </si>
  <si>
    <t>土肥</t>
  </si>
  <si>
    <t>祐子</t>
  </si>
  <si>
    <t>菜々</t>
  </si>
  <si>
    <t>松村</t>
  </si>
  <si>
    <t>明香</t>
  </si>
  <si>
    <t>松村明香</t>
  </si>
  <si>
    <t>大野</t>
  </si>
  <si>
    <t>美南</t>
  </si>
  <si>
    <t>大野美南</t>
  </si>
  <si>
    <t>鍵弥</t>
  </si>
  <si>
    <t>初美</t>
  </si>
  <si>
    <t>鍵弥初美</t>
  </si>
  <si>
    <t>吉岡</t>
  </si>
  <si>
    <t>京子</t>
  </si>
  <si>
    <t>ぐ０１</t>
  </si>
  <si>
    <t>栗東市</t>
  </si>
  <si>
    <t>恵亮</t>
  </si>
  <si>
    <t>中西</t>
  </si>
  <si>
    <t>泰輝</t>
  </si>
  <si>
    <t>近江八幡市</t>
  </si>
  <si>
    <t>浜田</t>
  </si>
  <si>
    <t>　豊</t>
  </si>
  <si>
    <t>愛知郡</t>
  </si>
  <si>
    <t>遠池</t>
  </si>
  <si>
    <t>建介</t>
  </si>
  <si>
    <t>中山</t>
  </si>
  <si>
    <t>幸典</t>
  </si>
  <si>
    <t>塩谷</t>
  </si>
  <si>
    <t>敦彦</t>
  </si>
  <si>
    <t>岡　</t>
  </si>
  <si>
    <t>仁史</t>
  </si>
  <si>
    <t>岩渕</t>
  </si>
  <si>
    <t>光紀</t>
  </si>
  <si>
    <t>岡田</t>
  </si>
  <si>
    <t>真樹</t>
  </si>
  <si>
    <t>村上</t>
  </si>
  <si>
    <t>卓</t>
  </si>
  <si>
    <t>栗東市</t>
  </si>
  <si>
    <t>久保</t>
  </si>
  <si>
    <t>侑暉</t>
  </si>
  <si>
    <t>井ノ口</t>
  </si>
  <si>
    <t>幹也</t>
  </si>
  <si>
    <t>鵜飼</t>
  </si>
  <si>
    <t>元一</t>
  </si>
  <si>
    <t>岐阜県</t>
  </si>
  <si>
    <t>漆原</t>
  </si>
  <si>
    <t>大介</t>
  </si>
  <si>
    <t>金武</t>
  </si>
  <si>
    <t>奥村</t>
  </si>
  <si>
    <t>隆広</t>
  </si>
  <si>
    <t>西原</t>
  </si>
  <si>
    <t>達也</t>
  </si>
  <si>
    <t>京都府</t>
  </si>
  <si>
    <t>長谷川</t>
  </si>
  <si>
    <t>俊二</t>
  </si>
  <si>
    <t>藤井</t>
  </si>
  <si>
    <t>正和</t>
  </si>
  <si>
    <t>武藤</t>
  </si>
  <si>
    <t>幸宏</t>
  </si>
  <si>
    <t>男</t>
  </si>
  <si>
    <t>京都市</t>
  </si>
  <si>
    <t>小出</t>
  </si>
  <si>
    <t>周平</t>
  </si>
  <si>
    <t>中根</t>
  </si>
  <si>
    <t>啓伍</t>
  </si>
  <si>
    <t>濱田</t>
  </si>
  <si>
    <t>彬弘</t>
  </si>
  <si>
    <t>森　</t>
  </si>
  <si>
    <t>寿人</t>
  </si>
  <si>
    <t>田内</t>
  </si>
  <si>
    <t>孝宜</t>
  </si>
  <si>
    <t>福島</t>
  </si>
  <si>
    <t>茂嘉</t>
  </si>
  <si>
    <t>恵太</t>
  </si>
  <si>
    <t>京都府</t>
  </si>
  <si>
    <t>田中</t>
  </si>
  <si>
    <t>由子</t>
  </si>
  <si>
    <t>女</t>
  </si>
  <si>
    <t>郊美</t>
  </si>
  <si>
    <t>　恵</t>
  </si>
  <si>
    <t>内田</t>
  </si>
  <si>
    <t>理沙</t>
  </si>
  <si>
    <t>西尾</t>
  </si>
  <si>
    <t>友里</t>
  </si>
  <si>
    <t>愛知県</t>
  </si>
  <si>
    <t>岩崎</t>
  </si>
  <si>
    <t>順子</t>
  </si>
  <si>
    <t>和田</t>
  </si>
  <si>
    <t>桃子</t>
  </si>
  <si>
    <t>藤岡</t>
  </si>
  <si>
    <t>美智子</t>
  </si>
  <si>
    <t>吉村</t>
  </si>
  <si>
    <t>安梨佐</t>
  </si>
  <si>
    <t>晴香</t>
  </si>
  <si>
    <t>奈菜</t>
  </si>
  <si>
    <t>佐々木</t>
  </si>
  <si>
    <t>恵子</t>
  </si>
  <si>
    <t>高田</t>
  </si>
  <si>
    <t>貴代美</t>
  </si>
  <si>
    <t>今井</t>
  </si>
  <si>
    <t>高島市</t>
  </si>
  <si>
    <t>深尾</t>
  </si>
  <si>
    <t>純子</t>
  </si>
  <si>
    <t>伊藤</t>
  </si>
  <si>
    <t>牧子</t>
  </si>
  <si>
    <t>山本</t>
  </si>
  <si>
    <t>山口</t>
  </si>
  <si>
    <t>千恵</t>
  </si>
  <si>
    <t>ぐ５１</t>
  </si>
  <si>
    <t>山中</t>
  </si>
  <si>
    <t>洋二</t>
  </si>
  <si>
    <t>ぐ５２</t>
  </si>
  <si>
    <t>岩切</t>
  </si>
  <si>
    <t>佑磨</t>
  </si>
  <si>
    <t>ぐ５３</t>
  </si>
  <si>
    <t>志保</t>
  </si>
  <si>
    <t>藤本</t>
  </si>
  <si>
    <t>雅之</t>
  </si>
  <si>
    <t>矢田</t>
  </si>
  <si>
    <t>一典</t>
  </si>
  <si>
    <t>畑</t>
  </si>
  <si>
    <t>　彰</t>
  </si>
  <si>
    <t>竹内</t>
  </si>
  <si>
    <t>早苗</t>
  </si>
  <si>
    <t>木澤</t>
  </si>
  <si>
    <t>真人</t>
  </si>
  <si>
    <t>山脇</t>
  </si>
  <si>
    <t>清之</t>
  </si>
  <si>
    <t>西和田</t>
  </si>
  <si>
    <t>昌恭</t>
  </si>
  <si>
    <t>愛荘町</t>
  </si>
  <si>
    <t>朝日</t>
  </si>
  <si>
    <t>尚紀</t>
  </si>
  <si>
    <t>三重県</t>
  </si>
  <si>
    <t>智美</t>
  </si>
  <si>
    <t>河野</t>
  </si>
  <si>
    <t>由子</t>
  </si>
  <si>
    <t>け４５</t>
  </si>
  <si>
    <t>梅田</t>
  </si>
  <si>
    <t>け４６</t>
  </si>
  <si>
    <t>亮平</t>
  </si>
  <si>
    <t>長浜市</t>
  </si>
  <si>
    <t>け４７</t>
  </si>
  <si>
    <t>小百合</t>
  </si>
  <si>
    <t>け４８</t>
  </si>
  <si>
    <t>岸田</t>
  </si>
  <si>
    <t>直也</t>
  </si>
  <si>
    <t>奈良県</t>
  </si>
  <si>
    <t>け４９</t>
  </si>
  <si>
    <t>大阪府</t>
  </si>
  <si>
    <t>け５０</t>
  </si>
  <si>
    <t>中島</t>
  </si>
  <si>
    <t>嬉子</t>
  </si>
  <si>
    <t>け５１</t>
  </si>
  <si>
    <t>山下</t>
  </si>
  <si>
    <t>　歩</t>
  </si>
  <si>
    <t>け５２</t>
  </si>
  <si>
    <t>浅野</t>
  </si>
  <si>
    <t>木奈子</t>
  </si>
  <si>
    <t>け５３</t>
  </si>
  <si>
    <t>小澤</t>
  </si>
  <si>
    <t>藤信</t>
  </si>
  <si>
    <t>け５４</t>
  </si>
  <si>
    <t>嶋田</t>
  </si>
  <si>
    <t>功太郎</t>
  </si>
  <si>
    <t>け５５</t>
  </si>
  <si>
    <t>疋田</t>
  </si>
  <si>
    <t>之宏</t>
  </si>
  <si>
    <t>け５６</t>
  </si>
  <si>
    <t>盛山</t>
  </si>
  <si>
    <t>陽介</t>
  </si>
  <si>
    <t>け５７</t>
  </si>
  <si>
    <t>大阪市</t>
  </si>
  <si>
    <t>森永陽介　yosukem9@gmail.com</t>
  </si>
  <si>
    <t>村田八日市ＴＣ</t>
  </si>
  <si>
    <t>村田ＴＣ</t>
  </si>
  <si>
    <t>む５０</t>
  </si>
  <si>
    <t>涼佑</t>
  </si>
  <si>
    <t>代表　鶴田　進</t>
  </si>
  <si>
    <t>susumu282002@yahoo.co.jp</t>
  </si>
  <si>
    <t>プラチナ</t>
  </si>
  <si>
    <t>湖東プラチナ</t>
  </si>
  <si>
    <t xml:space="preserve"> </t>
  </si>
  <si>
    <t>大林</t>
  </si>
  <si>
    <t>　久</t>
  </si>
  <si>
    <t>ぷ０２</t>
  </si>
  <si>
    <t>洋治</t>
  </si>
  <si>
    <t>中野</t>
  </si>
  <si>
    <t>　潤</t>
  </si>
  <si>
    <t>堀江</t>
  </si>
  <si>
    <t>孝信</t>
  </si>
  <si>
    <t>羽田</t>
  </si>
  <si>
    <t>昭夫</t>
  </si>
  <si>
    <t>蒲生郡</t>
  </si>
  <si>
    <t>樋山</t>
  </si>
  <si>
    <t>達哉</t>
  </si>
  <si>
    <t>昌彦</t>
  </si>
  <si>
    <t>安田</t>
  </si>
  <si>
    <t>和彦</t>
  </si>
  <si>
    <t>ぷ１０</t>
  </si>
  <si>
    <t>吉田</t>
  </si>
  <si>
    <t>知司</t>
  </si>
  <si>
    <t>山田</t>
  </si>
  <si>
    <t>直八</t>
  </si>
  <si>
    <t>新屋</t>
  </si>
  <si>
    <t>正男</t>
  </si>
  <si>
    <t>保憲</t>
  </si>
  <si>
    <t>谷口</t>
  </si>
  <si>
    <t>一男</t>
  </si>
  <si>
    <t>小柳</t>
  </si>
  <si>
    <t>寛明</t>
  </si>
  <si>
    <t>関塚</t>
  </si>
  <si>
    <t>清茂</t>
  </si>
  <si>
    <t>ぷ１７</t>
  </si>
  <si>
    <t>北川</t>
  </si>
  <si>
    <t>美由紀</t>
  </si>
  <si>
    <t>早川</t>
  </si>
  <si>
    <t>　浩</t>
  </si>
  <si>
    <t>蒲生郡</t>
  </si>
  <si>
    <t>平野</t>
  </si>
  <si>
    <t>志津子</t>
  </si>
  <si>
    <t>堀部</t>
  </si>
  <si>
    <t>品子</t>
  </si>
  <si>
    <t>ぷ２１</t>
  </si>
  <si>
    <t>森谷</t>
  </si>
  <si>
    <t>洋子</t>
  </si>
  <si>
    <t>川勝</t>
  </si>
  <si>
    <t>豊子</t>
  </si>
  <si>
    <t>野洲市</t>
  </si>
  <si>
    <t>田邉</t>
  </si>
  <si>
    <t>俊子</t>
  </si>
  <si>
    <t>堀川</t>
  </si>
  <si>
    <t>敬児</t>
  </si>
  <si>
    <t>本池</t>
  </si>
  <si>
    <t>清子</t>
  </si>
  <si>
    <t>犬上郡</t>
  </si>
  <si>
    <t>晶枝</t>
  </si>
  <si>
    <t>前田</t>
  </si>
  <si>
    <t>征人</t>
  </si>
  <si>
    <t>鶴田</t>
  </si>
  <si>
    <t>　進</t>
  </si>
  <si>
    <t>喜久子</t>
  </si>
  <si>
    <t>岡本</t>
  </si>
  <si>
    <t>直美</t>
  </si>
  <si>
    <t>苗村</t>
  </si>
  <si>
    <t>裕子</t>
  </si>
  <si>
    <t>五十嵐</t>
  </si>
  <si>
    <t>英毅</t>
  </si>
  <si>
    <t>川島</t>
  </si>
  <si>
    <t>芳男</t>
  </si>
  <si>
    <t>澤井</t>
  </si>
  <si>
    <t>石崎</t>
  </si>
  <si>
    <t>敬冶</t>
  </si>
  <si>
    <t>代表　宮崎　大悟</t>
  </si>
  <si>
    <t>積樹T</t>
  </si>
  <si>
    <t>積水樹脂テニスクラブ</t>
  </si>
  <si>
    <t>清水</t>
  </si>
  <si>
    <t>英泰</t>
  </si>
  <si>
    <t>せ０２</t>
  </si>
  <si>
    <t>国村</t>
  </si>
  <si>
    <t>昌生</t>
  </si>
  <si>
    <t>せ０３</t>
  </si>
  <si>
    <t>せ０４</t>
  </si>
  <si>
    <t>西垣</t>
  </si>
  <si>
    <t>　学</t>
  </si>
  <si>
    <t>せ０５</t>
  </si>
  <si>
    <t>宮崎</t>
  </si>
  <si>
    <t>大悟</t>
  </si>
  <si>
    <t>竜王町</t>
  </si>
  <si>
    <t>せ０６</t>
  </si>
  <si>
    <t>せ０７</t>
  </si>
  <si>
    <t>永友</t>
  </si>
  <si>
    <t>康貴</t>
  </si>
  <si>
    <t>せ０８</t>
  </si>
  <si>
    <t>みなみ</t>
  </si>
  <si>
    <t>せ０９</t>
  </si>
  <si>
    <t>石梶</t>
  </si>
  <si>
    <t>満里子</t>
  </si>
  <si>
    <t>東</t>
  </si>
  <si>
    <t>佳菜子</t>
  </si>
  <si>
    <t>武田</t>
  </si>
  <si>
    <t>亜加梨</t>
  </si>
  <si>
    <t>西野</t>
  </si>
  <si>
    <t>苅和</t>
  </si>
  <si>
    <t>　司</t>
  </si>
  <si>
    <t>竜平</t>
  </si>
  <si>
    <t>寺元</t>
  </si>
  <si>
    <t>澤村</t>
  </si>
  <si>
    <t>越智</t>
  </si>
  <si>
    <t>友基</t>
  </si>
  <si>
    <t>辻本</t>
  </si>
  <si>
    <t>将士</t>
  </si>
  <si>
    <t>原</t>
  </si>
  <si>
    <t>智則</t>
  </si>
  <si>
    <t>小田</t>
  </si>
  <si>
    <t>紀彦</t>
  </si>
  <si>
    <t>ピーター</t>
  </si>
  <si>
    <t>リーダー</t>
  </si>
  <si>
    <t>鍋内</t>
  </si>
  <si>
    <t>雄樹</t>
  </si>
  <si>
    <t>て４１</t>
  </si>
  <si>
    <t>て４２</t>
  </si>
  <si>
    <t>て４３</t>
  </si>
  <si>
    <t>若森</t>
  </si>
  <si>
    <t>裕生</t>
  </si>
  <si>
    <t>て４４</t>
  </si>
  <si>
    <t>松岡</t>
  </si>
  <si>
    <t>宗隆</t>
  </si>
  <si>
    <t>て４５</t>
  </si>
  <si>
    <t>て４６</t>
  </si>
  <si>
    <t>國領</t>
  </si>
  <si>
    <t>て４７</t>
  </si>
  <si>
    <t>健治</t>
  </si>
  <si>
    <t>て４８</t>
  </si>
  <si>
    <t>吉川</t>
  </si>
  <si>
    <t>孝次</t>
  </si>
  <si>
    <t>て４９</t>
  </si>
  <si>
    <t>清川</t>
  </si>
  <si>
    <t>智輝</t>
  </si>
  <si>
    <t>て５０</t>
  </si>
  <si>
    <t>佑樹</t>
  </si>
  <si>
    <t>智彦</t>
  </si>
  <si>
    <t>大垣市</t>
  </si>
  <si>
    <t>て５２</t>
  </si>
  <si>
    <t>知里</t>
  </si>
  <si>
    <t>池上</t>
  </si>
  <si>
    <t>浩幸</t>
  </si>
  <si>
    <t>うさぎとかめの集い</t>
  </si>
  <si>
    <t>石岡</t>
  </si>
  <si>
    <t>良典</t>
  </si>
  <si>
    <t>小倉</t>
  </si>
  <si>
    <t>俊郎</t>
  </si>
  <si>
    <t>片岡</t>
  </si>
  <si>
    <t>一寿</t>
  </si>
  <si>
    <t>凛耶</t>
  </si>
  <si>
    <t>竜王町</t>
  </si>
  <si>
    <t xml:space="preserve">片岡  </t>
  </si>
  <si>
    <t>大</t>
  </si>
  <si>
    <t>亀井</t>
  </si>
  <si>
    <t>雅嗣</t>
  </si>
  <si>
    <t>皓太</t>
  </si>
  <si>
    <t>神田</t>
  </si>
  <si>
    <t>圭右</t>
  </si>
  <si>
    <t>岐阜市</t>
  </si>
  <si>
    <t>北野</t>
  </si>
  <si>
    <t>智尋</t>
  </si>
  <si>
    <t>木下</t>
  </si>
  <si>
    <t>多賀町</t>
  </si>
  <si>
    <t>木森</t>
  </si>
  <si>
    <t>厚志</t>
  </si>
  <si>
    <t>久保田</t>
  </si>
  <si>
    <t>勉</t>
  </si>
  <si>
    <t>甲賀市</t>
  </si>
  <si>
    <t>稙田</t>
  </si>
  <si>
    <t>優也</t>
  </si>
  <si>
    <t>末　</t>
  </si>
  <si>
    <t>和也</t>
  </si>
  <si>
    <t>竹田</t>
  </si>
  <si>
    <t>圭佑</t>
  </si>
  <si>
    <t>谷野</t>
  </si>
  <si>
    <t>　功</t>
  </si>
  <si>
    <t>中田</t>
  </si>
  <si>
    <t>富憲</t>
  </si>
  <si>
    <t>原　</t>
  </si>
  <si>
    <t>和輝</t>
  </si>
  <si>
    <t>深田</t>
  </si>
  <si>
    <t>健太郎</t>
  </si>
  <si>
    <t>本田</t>
  </si>
  <si>
    <t>建一</t>
  </si>
  <si>
    <t>松野</t>
  </si>
  <si>
    <t>航平</t>
  </si>
  <si>
    <t>健一</t>
  </si>
  <si>
    <t>昌紀</t>
  </si>
  <si>
    <t>浩之</t>
  </si>
  <si>
    <t>舘形</t>
  </si>
  <si>
    <t>和典</t>
  </si>
  <si>
    <t>洋平</t>
  </si>
  <si>
    <t>恭平</t>
  </si>
  <si>
    <t>伸一</t>
  </si>
  <si>
    <t>宏樹</t>
  </si>
  <si>
    <t>石津</t>
  </si>
  <si>
    <t>綾香</t>
  </si>
  <si>
    <t>植垣</t>
  </si>
  <si>
    <t>貴美子</t>
  </si>
  <si>
    <t>川崎</t>
  </si>
  <si>
    <t>悦子</t>
  </si>
  <si>
    <t>古株</t>
  </si>
  <si>
    <t>小塩</t>
  </si>
  <si>
    <t>政子</t>
  </si>
  <si>
    <t>辻　</t>
  </si>
  <si>
    <t>佳子</t>
  </si>
  <si>
    <t>西崎</t>
  </si>
  <si>
    <t>友香</t>
  </si>
  <si>
    <t>倍田</t>
  </si>
  <si>
    <t>光代</t>
  </si>
  <si>
    <t>う４９</t>
  </si>
  <si>
    <t>安達</t>
  </si>
  <si>
    <t>隆一</t>
  </si>
  <si>
    <t>個人登録</t>
  </si>
  <si>
    <t>こ０２</t>
  </si>
  <si>
    <t>寺村</t>
  </si>
  <si>
    <t>浩一</t>
  </si>
  <si>
    <t>こ０３</t>
  </si>
  <si>
    <t>征矢</t>
  </si>
  <si>
    <t>こ０４</t>
  </si>
  <si>
    <t>北村　</t>
  </si>
  <si>
    <t>計</t>
  </si>
  <si>
    <t>こ０５</t>
  </si>
  <si>
    <t>國本　</t>
  </si>
  <si>
    <t>こ０６</t>
  </si>
  <si>
    <t>大橋</t>
  </si>
  <si>
    <t>賢太郎</t>
  </si>
  <si>
    <t>け０８</t>
  </si>
  <si>
    <t>け１０</t>
  </si>
  <si>
    <t>け３１</t>
  </si>
  <si>
    <t>う４３</t>
  </si>
  <si>
    <t>う４７</t>
  </si>
  <si>
    <t>け２８</t>
  </si>
  <si>
    <t>ふ０２</t>
  </si>
  <si>
    <t>ふ２０</t>
  </si>
  <si>
    <t>ぼ１１</t>
  </si>
  <si>
    <t>ふ１３</t>
  </si>
  <si>
    <t>け２５</t>
  </si>
  <si>
    <t>む０６</t>
  </si>
  <si>
    <t>け３０</t>
  </si>
  <si>
    <t>け２１</t>
  </si>
  <si>
    <t>ぷ０２</t>
  </si>
  <si>
    <t>ぷ０６</t>
  </si>
  <si>
    <t>ぷ０８</t>
  </si>
  <si>
    <t>ぷ１４</t>
  </si>
  <si>
    <t>う１１</t>
  </si>
  <si>
    <t>う４２</t>
  </si>
  <si>
    <t>一般</t>
  </si>
  <si>
    <t>む０８</t>
  </si>
  <si>
    <t>む１６</t>
  </si>
  <si>
    <t>ぼ０２</t>
  </si>
  <si>
    <t>ふ１５</t>
  </si>
  <si>
    <t>け５３</t>
  </si>
  <si>
    <t>う３５</t>
  </si>
  <si>
    <t>け２４</t>
  </si>
  <si>
    <t>小口</t>
  </si>
  <si>
    <t>て３４</t>
  </si>
  <si>
    <t>て１１</t>
  </si>
  <si>
    <t>あ１４</t>
  </si>
  <si>
    <t>あ１８</t>
  </si>
  <si>
    <t>8ゲームプロセットマッチ（8-8タイブレーク）ノーアド方式</t>
  </si>
  <si>
    <t>ひばり公園　ドームA・Ｂ　8：45までに本部に出席を届ける</t>
  </si>
  <si>
    <t>２タイブレークマッチ・ファイナル１０ポイントタイブレーク</t>
  </si>
  <si>
    <t>ひばり公園　ドームＢ　8：45までに本部に出席を届ける</t>
  </si>
  <si>
    <t>-</t>
  </si>
  <si>
    <t>１５０才以上</t>
  </si>
  <si>
    <t>１４０才以上</t>
  </si>
  <si>
    <t>130才以上</t>
  </si>
  <si>
    <t>G20</t>
  </si>
  <si>
    <t>C09</t>
  </si>
  <si>
    <t>優勝</t>
  </si>
  <si>
    <t>け１７</t>
  </si>
  <si>
    <t xml:space="preserve">chai828@nifty.com  </t>
  </si>
  <si>
    <t>アビックＢＢ</t>
  </si>
  <si>
    <t>あ０３</t>
  </si>
  <si>
    <t>あ０５</t>
  </si>
  <si>
    <t>あ０６</t>
  </si>
  <si>
    <t>あ０７</t>
  </si>
  <si>
    <t>あ０８</t>
  </si>
  <si>
    <t>あ０９</t>
  </si>
  <si>
    <t>あ１０</t>
  </si>
  <si>
    <t>あ１１</t>
  </si>
  <si>
    <t>あ１２</t>
  </si>
  <si>
    <t>あ１３</t>
  </si>
  <si>
    <t>あ１４</t>
  </si>
  <si>
    <t>あ１５</t>
  </si>
  <si>
    <t>あ１６</t>
  </si>
  <si>
    <t>あ１７</t>
  </si>
  <si>
    <t>あ１８</t>
  </si>
  <si>
    <t>あ１９</t>
  </si>
  <si>
    <t>まき</t>
  </si>
  <si>
    <t>me-me-yagirock@siren.ocn.ne.jp</t>
  </si>
  <si>
    <t>東近江市民</t>
  </si>
  <si>
    <t>東近江市民率</t>
  </si>
  <si>
    <t>ぼ０１</t>
  </si>
  <si>
    <t>ぼんズ</t>
  </si>
  <si>
    <t>ぼんズ</t>
  </si>
  <si>
    <t>ぼんズ</t>
  </si>
  <si>
    <t>ぼんズ</t>
  </si>
  <si>
    <t>ぼんズ</t>
  </si>
  <si>
    <t>ぼんズ</t>
  </si>
  <si>
    <t>ぼんズ</t>
  </si>
  <si>
    <t>ぼんズ</t>
  </si>
  <si>
    <t>ぼんズ</t>
  </si>
  <si>
    <t>ぼんズ</t>
  </si>
  <si>
    <t>ぼんズ</t>
  </si>
  <si>
    <t>ぼんズ</t>
  </si>
  <si>
    <t>ぼんズ</t>
  </si>
  <si>
    <t>ぼんズ</t>
  </si>
  <si>
    <t>ぼんズ</t>
  </si>
  <si>
    <t>ぼんズ</t>
  </si>
  <si>
    <t>ぼんズ</t>
  </si>
  <si>
    <t>　光</t>
  </si>
  <si>
    <t>　　翼</t>
  </si>
  <si>
    <t>東近江市民</t>
  </si>
  <si>
    <t>フレンズ</t>
  </si>
  <si>
    <t>男</t>
  </si>
  <si>
    <t>フレンズ</t>
  </si>
  <si>
    <t>フレンズ</t>
  </si>
  <si>
    <t>男</t>
  </si>
  <si>
    <t>Jr</t>
  </si>
  <si>
    <t>フレンズ</t>
  </si>
  <si>
    <t>フレンズ</t>
  </si>
  <si>
    <t>フレンズ</t>
  </si>
  <si>
    <t>フレンズ</t>
  </si>
  <si>
    <t>フレンズ</t>
  </si>
  <si>
    <t>Jr</t>
  </si>
  <si>
    <t>フレンズ</t>
  </si>
  <si>
    <t>フレンズ</t>
  </si>
  <si>
    <t>フレンズ</t>
  </si>
  <si>
    <t>男</t>
  </si>
  <si>
    <t>男</t>
  </si>
  <si>
    <t>男</t>
  </si>
  <si>
    <t>男</t>
  </si>
  <si>
    <t>男</t>
  </si>
  <si>
    <t>男</t>
  </si>
  <si>
    <t>男</t>
  </si>
  <si>
    <t>男</t>
  </si>
  <si>
    <t>寿憲</t>
  </si>
  <si>
    <t>男</t>
  </si>
  <si>
    <t>女</t>
  </si>
  <si>
    <t>女</t>
  </si>
  <si>
    <t>女</t>
  </si>
  <si>
    <t>女</t>
  </si>
  <si>
    <t>女</t>
  </si>
  <si>
    <t>女</t>
  </si>
  <si>
    <t>あづさ</t>
  </si>
  <si>
    <t>女</t>
  </si>
  <si>
    <t>女</t>
  </si>
  <si>
    <t>け０２</t>
  </si>
  <si>
    <t>　圭</t>
  </si>
  <si>
    <t>福永</t>
  </si>
  <si>
    <t>三重県</t>
  </si>
  <si>
    <t>山口</t>
  </si>
  <si>
    <t>長浜市</t>
  </si>
  <si>
    <t>東近江市</t>
  </si>
  <si>
    <t>長浜市</t>
  </si>
  <si>
    <t>恵</t>
  </si>
  <si>
    <t>む０１</t>
  </si>
  <si>
    <t>　亮</t>
  </si>
  <si>
    <t>プラチナ</t>
  </si>
  <si>
    <t>ぷ０１</t>
  </si>
  <si>
    <t>ぷ０３</t>
  </si>
  <si>
    <t>プラチナ</t>
  </si>
  <si>
    <t>ぷ０４</t>
  </si>
  <si>
    <t>ぷ０５</t>
  </si>
  <si>
    <t>湖東プラチナ</t>
  </si>
  <si>
    <t>男</t>
  </si>
  <si>
    <t>ぷ０６</t>
  </si>
  <si>
    <t>プラチナ</t>
  </si>
  <si>
    <t>ぷ０７</t>
  </si>
  <si>
    <t>プラチナ</t>
  </si>
  <si>
    <t>ぷ０８</t>
  </si>
  <si>
    <t>ぷ０９</t>
  </si>
  <si>
    <t>プラチナ</t>
  </si>
  <si>
    <t>東近江市</t>
  </si>
  <si>
    <t>ぷ１１</t>
  </si>
  <si>
    <t>ぷ１２</t>
  </si>
  <si>
    <t>プラチナ</t>
  </si>
  <si>
    <t>ぷ１３</t>
  </si>
  <si>
    <t>男</t>
  </si>
  <si>
    <t>ぷ１４</t>
  </si>
  <si>
    <t>プラチナ</t>
  </si>
  <si>
    <t>ぷ１５</t>
  </si>
  <si>
    <t>プラチナ</t>
  </si>
  <si>
    <t>ぷ１６</t>
  </si>
  <si>
    <t>ぷ１８</t>
  </si>
  <si>
    <t>プラチナ</t>
  </si>
  <si>
    <t>男</t>
  </si>
  <si>
    <t>ぷ１９</t>
  </si>
  <si>
    <t>ぷ２０</t>
  </si>
  <si>
    <t>プラチナ</t>
  </si>
  <si>
    <t>東近江市</t>
  </si>
  <si>
    <t>ぷ２２</t>
  </si>
  <si>
    <t>プラチナ</t>
  </si>
  <si>
    <t>ぷ２３</t>
  </si>
  <si>
    <t>プラチナ</t>
  </si>
  <si>
    <t>ぷ２４</t>
  </si>
  <si>
    <t>プラチナ</t>
  </si>
  <si>
    <t>ぷ２５</t>
  </si>
  <si>
    <t>ぷ２６</t>
  </si>
  <si>
    <t>プラチナ</t>
  </si>
  <si>
    <t>ぷ２７</t>
  </si>
  <si>
    <t>プラチナ</t>
  </si>
  <si>
    <t>男</t>
  </si>
  <si>
    <t>ぷ２８</t>
  </si>
  <si>
    <t>プラチナ</t>
  </si>
  <si>
    <t>ぷ２９</t>
  </si>
  <si>
    <t>ぷ３０</t>
  </si>
  <si>
    <t>ぷ３１</t>
  </si>
  <si>
    <t>プラチナ</t>
  </si>
  <si>
    <t>ぷ３２</t>
  </si>
  <si>
    <t>男</t>
  </si>
  <si>
    <t>ぷ３３</t>
  </si>
  <si>
    <t>東近江市</t>
  </si>
  <si>
    <t>ぷ３４</t>
  </si>
  <si>
    <t>プラチナ</t>
  </si>
  <si>
    <t>ぷ３５</t>
  </si>
  <si>
    <t>男</t>
  </si>
  <si>
    <t>miyazakid@sekisuijsuhi.co.jp</t>
  </si>
  <si>
    <t>せ０１</t>
  </si>
  <si>
    <t>　悠</t>
  </si>
  <si>
    <t>　羽</t>
  </si>
  <si>
    <t>岡　</t>
  </si>
  <si>
    <t>　優</t>
  </si>
  <si>
    <t>　孟</t>
  </si>
  <si>
    <t>　巧</t>
  </si>
  <si>
    <t>　博</t>
  </si>
  <si>
    <t>　誠</t>
  </si>
  <si>
    <t>東　</t>
  </si>
  <si>
    <t>て５１</t>
  </si>
  <si>
    <t>TDC</t>
  </si>
  <si>
    <t>TDC</t>
  </si>
  <si>
    <t>TDC</t>
  </si>
  <si>
    <t>TDC</t>
  </si>
  <si>
    <t>う０１</t>
  </si>
  <si>
    <t>男</t>
  </si>
  <si>
    <t>男</t>
  </si>
  <si>
    <t>男</t>
  </si>
  <si>
    <t>男</t>
  </si>
  <si>
    <t>男</t>
  </si>
  <si>
    <t>　淳</t>
  </si>
  <si>
    <t>竹下</t>
  </si>
  <si>
    <t>Jr</t>
  </si>
  <si>
    <t>田中</t>
  </si>
  <si>
    <t>邦明</t>
  </si>
  <si>
    <t>田中</t>
  </si>
  <si>
    <t>みほ</t>
  </si>
  <si>
    <t>竹下</t>
  </si>
  <si>
    <t>こ０１</t>
  </si>
  <si>
    <t>愛知郡</t>
  </si>
  <si>
    <t>男</t>
  </si>
  <si>
    <t>う１８</t>
  </si>
  <si>
    <t>け０７</t>
  </si>
  <si>
    <t>け３６</t>
  </si>
  <si>
    <t>け１１</t>
  </si>
  <si>
    <t>け４１</t>
  </si>
  <si>
    <t>う０４</t>
  </si>
  <si>
    <t>ぐ２４</t>
  </si>
  <si>
    <t>ぼ０３</t>
  </si>
  <si>
    <t>け３５</t>
  </si>
  <si>
    <t>あ０９</t>
  </si>
  <si>
    <t>あ０２</t>
  </si>
  <si>
    <t>あ０４</t>
  </si>
  <si>
    <t>て０２</t>
  </si>
  <si>
    <t>ＴＤＣ</t>
  </si>
  <si>
    <t>西口</t>
  </si>
  <si>
    <t>Ｋテニス</t>
  </si>
  <si>
    <t>ひばり公園　外Ａ～Ｄ　8：45までに本部に出席を届ける</t>
  </si>
  <si>
    <t>BYE</t>
  </si>
  <si>
    <t>コンソレーション</t>
  </si>
  <si>
    <t>1セットマッチ（6-6タイブレーク）ノーアド方式</t>
  </si>
  <si>
    <t>川上</t>
  </si>
  <si>
    <t>村田コート　８：４５までに出席を本部に届ける</t>
  </si>
  <si>
    <t>ＮＥＷ ＭＩＸ大会歴代成績</t>
  </si>
  <si>
    <t>大会</t>
  </si>
  <si>
    <t>開催日</t>
  </si>
  <si>
    <t>種目</t>
  </si>
  <si>
    <t>２位</t>
  </si>
  <si>
    <t>３位</t>
  </si>
  <si>
    <t>第１回</t>
  </si>
  <si>
    <t>80歳ダブルス</t>
  </si>
  <si>
    <r>
      <t xml:space="preserve">川上　英二・川端　一彦
</t>
    </r>
    <r>
      <rPr>
        <b/>
        <sz val="7"/>
        <rFont val="Lr oSVbN"/>
        <family val="3"/>
      </rPr>
      <t>（村田製作所・個人登録）</t>
    </r>
  </si>
  <si>
    <t>高瀬　英彦・稲泉　聡
（Kテニス・村田製作所）</t>
  </si>
  <si>
    <t>川並　和之・田中　和枝
（Ｋテニス）</t>
  </si>
  <si>
    <t>100歳ダブルス</t>
  </si>
  <si>
    <t>岡田　孝夫・吉岡　京子
（Ｋテニス）</t>
  </si>
  <si>
    <t>中村　裕治・中村　晃代
（一　般）</t>
  </si>
  <si>
    <t>野口　正和・福永　裕美
（Ｋテニス）</t>
  </si>
  <si>
    <t>120歳ダブルス</t>
  </si>
  <si>
    <t>羽田　昭夫・原内　敏夫
（ＪＡＣＫ・一般）</t>
  </si>
  <si>
    <t>鷹野　泰・片岡　春巳
（ＪＡＣＫ・京セラ）</t>
  </si>
  <si>
    <t>西村　國太郎・伊崎　明
（ＪＡＣＫ）</t>
  </si>
  <si>
    <t>第2回</t>
  </si>
  <si>
    <t>川上　英二・水本　淳史
（村田製作所・Pin　TC）</t>
  </si>
  <si>
    <t>川並　和之・児玉　
（Ｋﾃﾆｽ）</t>
  </si>
  <si>
    <r>
      <rPr>
        <b/>
        <sz val="9"/>
        <rFont val="Lr oSVbN"/>
        <family val="3"/>
      </rPr>
      <t>湯本・柴谷</t>
    </r>
    <r>
      <rPr>
        <b/>
        <sz val="8"/>
        <rFont val="Lr oSVbN"/>
        <family val="3"/>
      </rPr>
      <t xml:space="preserve">
（京セラ）</t>
    </r>
  </si>
  <si>
    <r>
      <rPr>
        <b/>
        <sz val="9"/>
        <rFont val="Lr oSVbN"/>
        <family val="3"/>
      </rPr>
      <t>萬宮・村井</t>
    </r>
    <r>
      <rPr>
        <b/>
        <sz val="8"/>
        <rFont val="Lr oSVbN"/>
        <family val="3"/>
      </rPr>
      <t xml:space="preserve">
（Ｐｉｎ）</t>
    </r>
  </si>
  <si>
    <r>
      <rPr>
        <b/>
        <sz val="9"/>
        <rFont val="Lr oSVbN"/>
        <family val="3"/>
      </rPr>
      <t>宮村・溝川</t>
    </r>
    <r>
      <rPr>
        <b/>
        <sz val="8"/>
        <rFont val="Lr oSVbN"/>
        <family val="3"/>
      </rPr>
      <t xml:space="preserve">
（Ｋﾃﾆｽ）</t>
    </r>
  </si>
  <si>
    <r>
      <rPr>
        <b/>
        <sz val="9"/>
        <rFont val="Lr oSVbN"/>
        <family val="3"/>
      </rPr>
      <t>永沼・片岡</t>
    </r>
    <r>
      <rPr>
        <b/>
        <sz val="8"/>
        <rFont val="Lr oSVbN"/>
        <family val="3"/>
      </rPr>
      <t xml:space="preserve">
（Jack）</t>
    </r>
  </si>
  <si>
    <r>
      <rPr>
        <b/>
        <sz val="9"/>
        <rFont val="Lr oSVbN"/>
        <family val="3"/>
      </rPr>
      <t>稲毛・堀江</t>
    </r>
    <r>
      <rPr>
        <b/>
        <sz val="8"/>
        <rFont val="Lr oSVbN"/>
        <family val="3"/>
      </rPr>
      <t xml:space="preserve">
（一般）</t>
    </r>
  </si>
  <si>
    <r>
      <rPr>
        <b/>
        <sz val="9"/>
        <rFont val="Lr oSVbN"/>
        <family val="3"/>
      </rPr>
      <t>石原・村田</t>
    </r>
    <r>
      <rPr>
        <b/>
        <sz val="8"/>
        <rFont val="Lr oSVbN"/>
        <family val="3"/>
      </rPr>
      <t xml:space="preserve">
（Ｋﾃﾆｽ）</t>
    </r>
  </si>
  <si>
    <t>140歳ダブルス</t>
  </si>
  <si>
    <r>
      <t xml:space="preserve">田浦・宇野
</t>
    </r>
    <r>
      <rPr>
        <b/>
        <sz val="8"/>
        <rFont val="Lr oSVbN"/>
        <family val="3"/>
      </rPr>
      <t>（一　般）</t>
    </r>
  </si>
  <si>
    <r>
      <t xml:space="preserve">達川・福永
</t>
    </r>
    <r>
      <rPr>
        <b/>
        <sz val="8"/>
        <rFont val="Lr oSVbN"/>
        <family val="3"/>
      </rPr>
      <t>（Ｋﾃﾆｽ）</t>
    </r>
  </si>
  <si>
    <t>第３回</t>
  </si>
  <si>
    <r>
      <t xml:space="preserve">稲泉・川上　
</t>
    </r>
    <r>
      <rPr>
        <b/>
        <sz val="8"/>
        <rFont val="Lr oSVbN"/>
        <family val="3"/>
      </rPr>
      <t>（村田製作所）</t>
    </r>
  </si>
  <si>
    <r>
      <t xml:space="preserve">田中・川並　
</t>
    </r>
    <r>
      <rPr>
        <b/>
        <sz val="8"/>
        <rFont val="Lr oSVbN"/>
        <family val="3"/>
      </rPr>
      <t>（Ｋﾃﾆｽ）</t>
    </r>
  </si>
  <si>
    <r>
      <t xml:space="preserve">坂口・梅田　
</t>
    </r>
    <r>
      <rPr>
        <b/>
        <sz val="8"/>
        <rFont val="Lr oSVbN"/>
        <family val="3"/>
      </rPr>
      <t>（個人登録・一般）</t>
    </r>
  </si>
  <si>
    <r>
      <t xml:space="preserve">清水・高瀬
</t>
    </r>
    <r>
      <rPr>
        <b/>
        <sz val="8"/>
        <rFont val="Lr oSVbN"/>
        <family val="3"/>
      </rPr>
      <t>（Ｐｉｎ・個人登録）</t>
    </r>
  </si>
  <si>
    <r>
      <t xml:space="preserve">羽田・原内
</t>
    </r>
    <r>
      <rPr>
        <b/>
        <sz val="8"/>
        <rFont val="Lr oSVbN"/>
        <family val="3"/>
      </rPr>
      <t>（ＪＡＣＫ・一般）</t>
    </r>
  </si>
  <si>
    <r>
      <t xml:space="preserve">杉山・片岡
</t>
    </r>
    <r>
      <rPr>
        <b/>
        <sz val="8"/>
        <rFont val="Lr oSVbN"/>
        <family val="3"/>
      </rPr>
      <t>（村田製作所・京セラ）</t>
    </r>
  </si>
  <si>
    <r>
      <t xml:space="preserve">関塚・関塚
</t>
    </r>
    <r>
      <rPr>
        <b/>
        <sz val="8"/>
        <rFont val="Lr oSVbN"/>
        <family val="3"/>
      </rPr>
      <t>（プラチナ）</t>
    </r>
  </si>
  <si>
    <r>
      <t xml:space="preserve">田浦・宇野
</t>
    </r>
    <r>
      <rPr>
        <b/>
        <sz val="8"/>
        <rFont val="Lr oSVbN"/>
        <family val="3"/>
      </rPr>
      <t>（個人登録）</t>
    </r>
  </si>
  <si>
    <r>
      <t xml:space="preserve">福永・西里　
</t>
    </r>
    <r>
      <rPr>
        <b/>
        <sz val="8"/>
        <rFont val="Lr oSVbN"/>
        <family val="3"/>
      </rPr>
      <t>（Ｋテニスカレッジ）</t>
    </r>
  </si>
  <si>
    <t>第４回</t>
  </si>
  <si>
    <r>
      <t xml:space="preserve">川上・岡川　
</t>
    </r>
    <r>
      <rPr>
        <b/>
        <sz val="8"/>
        <rFont val="Lr oSVbN"/>
        <family val="3"/>
      </rPr>
      <t>（村田製作所）</t>
    </r>
  </si>
  <si>
    <r>
      <t xml:space="preserve">坪田・石原
</t>
    </r>
    <r>
      <rPr>
        <b/>
        <sz val="8"/>
        <rFont val="Lr oSVbN"/>
        <family val="3"/>
      </rPr>
      <t>（Ｋﾃﾆｽ）</t>
    </r>
  </si>
  <si>
    <r>
      <t xml:space="preserve">村地・福永　
</t>
    </r>
    <r>
      <rPr>
        <b/>
        <sz val="8"/>
        <rFont val="Lr oSVbN"/>
        <family val="3"/>
      </rPr>
      <t>（Ｋテニス）</t>
    </r>
  </si>
  <si>
    <r>
      <t xml:space="preserve">川並・田中
</t>
    </r>
    <r>
      <rPr>
        <b/>
        <sz val="8"/>
        <rFont val="Lr oSVbN"/>
        <family val="3"/>
      </rPr>
      <t>（Ｋテニス）</t>
    </r>
  </si>
  <si>
    <r>
      <t xml:space="preserve">原内・羽田
</t>
    </r>
    <r>
      <rPr>
        <b/>
        <sz val="8"/>
        <rFont val="Lr oSVbN"/>
        <family val="3"/>
      </rPr>
      <t>（湖東プラチナ）</t>
    </r>
  </si>
  <si>
    <r>
      <t xml:space="preserve">堤内・堤内
</t>
    </r>
    <r>
      <rPr>
        <b/>
        <sz val="8"/>
        <rFont val="Lr oSVbN"/>
        <family val="3"/>
      </rPr>
      <t>（湖東プラチナ）</t>
    </r>
  </si>
  <si>
    <r>
      <t xml:space="preserve">高田・安田　
</t>
    </r>
    <r>
      <rPr>
        <b/>
        <sz val="8"/>
        <rFont val="Lr oSVbN"/>
        <family val="3"/>
      </rPr>
      <t>（湖東プラチナ）</t>
    </r>
  </si>
  <si>
    <r>
      <t xml:space="preserve">鈴木・川端　
</t>
    </r>
    <r>
      <rPr>
        <b/>
        <sz val="8"/>
        <rFont val="Lr oSVbN"/>
        <family val="3"/>
      </rPr>
      <t>（ぽんぽこ）</t>
    </r>
  </si>
  <si>
    <r>
      <t xml:space="preserve">平野・大林　
</t>
    </r>
    <r>
      <rPr>
        <b/>
        <sz val="8"/>
        <rFont val="Lr oSVbN"/>
        <family val="3"/>
      </rPr>
      <t>（Ｂａｍｂｉ）</t>
    </r>
  </si>
  <si>
    <r>
      <t>田中・前田</t>
    </r>
    <r>
      <rPr>
        <b/>
        <sz val="8"/>
        <rFont val="Lr oSVbN"/>
        <family val="3"/>
      </rPr>
      <t xml:space="preserve">
（湖東プラチナ）</t>
    </r>
  </si>
  <si>
    <r>
      <t xml:space="preserve">北村・佐竹　
</t>
    </r>
    <r>
      <rPr>
        <b/>
        <sz val="8"/>
        <rFont val="Lr oSVbN"/>
        <family val="3"/>
      </rPr>
      <t>（一般・ふれんず）</t>
    </r>
  </si>
  <si>
    <t>第５回</t>
  </si>
  <si>
    <t>川上・稲泉</t>
  </si>
  <si>
    <t>高瀬・水本</t>
  </si>
  <si>
    <t>坂口・梅田　</t>
  </si>
  <si>
    <t>（村田製作所）</t>
  </si>
  <si>
    <r>
      <t>（</t>
    </r>
    <r>
      <rPr>
        <b/>
        <sz val="8"/>
        <rFont val="Century"/>
        <family val="1"/>
      </rPr>
      <t>Pin</t>
    </r>
    <r>
      <rPr>
        <b/>
        <sz val="8"/>
        <rFont val="Lr"/>
        <family val="1"/>
      </rPr>
      <t>　</t>
    </r>
    <r>
      <rPr>
        <b/>
        <sz val="8"/>
        <rFont val="Century"/>
        <family val="1"/>
      </rPr>
      <t>TC</t>
    </r>
    <r>
      <rPr>
        <b/>
        <sz val="8"/>
        <rFont val="Lr"/>
        <family val="1"/>
      </rPr>
      <t>）</t>
    </r>
  </si>
  <si>
    <r>
      <t>（</t>
    </r>
    <r>
      <rPr>
        <b/>
        <sz val="8"/>
        <rFont val="Century"/>
        <family val="1"/>
      </rPr>
      <t>Dragon</t>
    </r>
    <r>
      <rPr>
        <b/>
        <sz val="8"/>
        <rFont val="Lr"/>
        <family val="1"/>
      </rPr>
      <t>　</t>
    </r>
    <r>
      <rPr>
        <b/>
        <sz val="8"/>
        <rFont val="Century"/>
        <family val="1"/>
      </rPr>
      <t>one</t>
    </r>
    <r>
      <rPr>
        <b/>
        <sz val="8"/>
        <rFont val="Lr"/>
        <family val="1"/>
      </rPr>
      <t>）</t>
    </r>
  </si>
  <si>
    <t>　田中・川並　</t>
  </si>
  <si>
    <t>坪田・梶木</t>
  </si>
  <si>
    <t>関・片岡</t>
  </si>
  <si>
    <t>（Ｋﾃﾆｽ）</t>
  </si>
  <si>
    <r>
      <t>（</t>
    </r>
    <r>
      <rPr>
        <b/>
        <sz val="8"/>
        <rFont val="Century"/>
        <family val="1"/>
      </rPr>
      <t>K</t>
    </r>
    <r>
      <rPr>
        <b/>
        <sz val="8"/>
        <rFont val="Lr"/>
        <family val="1"/>
      </rPr>
      <t>テニス）</t>
    </r>
  </si>
  <si>
    <t>（ﾋﾟｰｽ・京ｾﾗ）</t>
  </si>
  <si>
    <t>北村・北村</t>
  </si>
  <si>
    <t>中村・佐竹</t>
  </si>
  <si>
    <t>伊吹・吉岡</t>
  </si>
  <si>
    <t>（個人・ﾘﾗｯｸﾏ）</t>
  </si>
  <si>
    <t>（ﾌﾚﾝｽﾞ）</t>
  </si>
  <si>
    <t>第６回</t>
  </si>
  <si>
    <t>山本・亀井</t>
  </si>
  <si>
    <t>坂口・清水　</t>
  </si>
  <si>
    <r>
      <rPr>
        <b/>
        <sz val="8"/>
        <rFont val="Lr"/>
        <family val="1"/>
      </rPr>
      <t>（一般・</t>
    </r>
    <r>
      <rPr>
        <b/>
        <sz val="8"/>
        <rFont val="Century"/>
        <family val="1"/>
      </rPr>
      <t>Pin</t>
    </r>
    <r>
      <rPr>
        <b/>
        <sz val="8"/>
        <rFont val="Lr"/>
        <family val="1"/>
      </rPr>
      <t>　</t>
    </r>
    <r>
      <rPr>
        <b/>
        <sz val="8"/>
        <rFont val="Century"/>
        <family val="1"/>
      </rPr>
      <t>TC</t>
    </r>
    <r>
      <rPr>
        <b/>
        <sz val="8"/>
        <rFont val="Lr"/>
        <family val="1"/>
      </rPr>
      <t>）</t>
    </r>
  </si>
  <si>
    <r>
      <t>（</t>
    </r>
    <r>
      <rPr>
        <b/>
        <sz val="8"/>
        <rFont val="Century"/>
        <family val="1"/>
      </rPr>
      <t>Dragon</t>
    </r>
    <r>
      <rPr>
        <b/>
        <sz val="8"/>
        <rFont val="Lr"/>
        <family val="1"/>
      </rPr>
      <t>　</t>
    </r>
    <r>
      <rPr>
        <b/>
        <sz val="8"/>
        <rFont val="Century"/>
        <family val="1"/>
      </rPr>
      <t>one</t>
    </r>
    <r>
      <rPr>
        <b/>
        <sz val="8"/>
        <rFont val="Lr"/>
        <family val="1"/>
      </rPr>
      <t>・ピース）</t>
    </r>
  </si>
  <si>
    <t>潤井・西野</t>
  </si>
  <si>
    <t>大倉・潤井</t>
  </si>
  <si>
    <r>
      <t>（Dragon　one</t>
    </r>
    <r>
      <rPr>
        <b/>
        <sz val="8"/>
        <rFont val="Lr"/>
        <family val="1"/>
      </rPr>
      <t>）</t>
    </r>
  </si>
  <si>
    <t>（Dragon　one）</t>
  </si>
  <si>
    <t>皆川・大林</t>
  </si>
  <si>
    <t>浅野・石原</t>
  </si>
  <si>
    <t>高田・羽田</t>
  </si>
  <si>
    <t>（ﾌﾚﾝｽﾞ・Ｋﾃﾆｽ）</t>
  </si>
  <si>
    <t>（湖東プラチナ）</t>
  </si>
  <si>
    <t>佐竹・中村</t>
  </si>
  <si>
    <t>吉岡・酒井</t>
  </si>
  <si>
    <t>藤居・水谷</t>
  </si>
  <si>
    <t>（ぼんズ）</t>
  </si>
  <si>
    <t>第７回</t>
  </si>
  <si>
    <t>坂口・田中</t>
  </si>
  <si>
    <t>中塚・池上　</t>
  </si>
  <si>
    <t>（うさかめ）</t>
  </si>
  <si>
    <t>（Doragon one）</t>
  </si>
  <si>
    <r>
      <t>（うさかめ</t>
    </r>
    <r>
      <rPr>
        <b/>
        <sz val="8"/>
        <rFont val="Lr"/>
        <family val="1"/>
      </rPr>
      <t>）</t>
    </r>
  </si>
  <si>
    <t>坪田・石原　</t>
  </si>
  <si>
    <t>土肥・鈴木</t>
  </si>
  <si>
    <t>宮嶋・永松</t>
  </si>
  <si>
    <t>杉山・梶木</t>
  </si>
  <si>
    <t>鈴木・川端　</t>
  </si>
  <si>
    <t>（村田八日市・Ｋﾃﾆｽ）</t>
  </si>
  <si>
    <t>（あげぽん）</t>
  </si>
  <si>
    <t>羽田・堀部</t>
  </si>
  <si>
    <t>大林・今井</t>
  </si>
  <si>
    <t>高田・前田</t>
  </si>
  <si>
    <t>第8回</t>
  </si>
  <si>
    <t>清水・北村</t>
  </si>
  <si>
    <t>坂口・佐藤　</t>
  </si>
  <si>
    <t>（Ｄ－1・グリフィンズ）</t>
  </si>
  <si>
    <t>田中・川並　</t>
  </si>
  <si>
    <t>福永・小澤</t>
  </si>
  <si>
    <t>石原・浅野</t>
  </si>
  <si>
    <t>永松・宮嶋</t>
  </si>
  <si>
    <t>杉山・片岡　</t>
  </si>
  <si>
    <t>（村田八日市・京セラ）</t>
  </si>
  <si>
    <t>第9回</t>
  </si>
  <si>
    <t>石井・山本</t>
  </si>
  <si>
    <t>稲場・秦泉寺</t>
  </si>
  <si>
    <t>岡・福島</t>
  </si>
  <si>
    <t>（うさかめ）</t>
  </si>
  <si>
    <t>（グリフィンズ・一般）</t>
  </si>
  <si>
    <t>（グリフィンズ）</t>
  </si>
  <si>
    <t>池端・土肥</t>
  </si>
  <si>
    <t>小菅・川崎</t>
  </si>
  <si>
    <t>森本・松井</t>
  </si>
  <si>
    <t>（ぼんズ・フレンズ）</t>
  </si>
  <si>
    <t>（ぼんズ・うさかめ）</t>
  </si>
  <si>
    <t>（フレンズ）</t>
  </si>
  <si>
    <t>川並・田中
（Ｋテニス）</t>
  </si>
  <si>
    <t>杉山・米倉</t>
  </si>
  <si>
    <t>浅野・安田</t>
  </si>
  <si>
    <t>（村田八日市）</t>
  </si>
  <si>
    <t>（湖東プラチナ）</t>
  </si>
  <si>
    <t>木村・近藤</t>
  </si>
  <si>
    <t>羽田・高田</t>
  </si>
  <si>
    <t>中野・堀部</t>
  </si>
  <si>
    <t>（ぼんズ）</t>
  </si>
  <si>
    <t>（湖東プラチナ）</t>
  </si>
  <si>
    <t>第10回</t>
  </si>
  <si>
    <t>清水・北村</t>
  </si>
  <si>
    <t>中田・山口</t>
  </si>
  <si>
    <t>石井・山田</t>
  </si>
  <si>
    <t>（フレンズ・グリフィンズ）</t>
  </si>
  <si>
    <t>（グリフィンズ・Kﾃﾆｽ）</t>
  </si>
  <si>
    <t>土肥・鈴木</t>
  </si>
  <si>
    <t>川並・永松
（Ｋテニス）</t>
  </si>
  <si>
    <t>片岡・今井</t>
  </si>
  <si>
    <t>140歳ダブルス</t>
  </si>
  <si>
    <t>日高・佐竹</t>
  </si>
  <si>
    <t>150歳ダブルス</t>
  </si>
  <si>
    <t>羽田・堀部</t>
  </si>
  <si>
    <t>梶木・酒井</t>
  </si>
  <si>
    <t>田仲・広瀬</t>
  </si>
  <si>
    <t>（Kﾃﾆｽ・フレンズ）</t>
  </si>
  <si>
    <t>（一般）</t>
  </si>
  <si>
    <t>第11回</t>
  </si>
  <si>
    <t>石井・山崎</t>
  </si>
  <si>
    <t>宮嶋・平塚</t>
  </si>
  <si>
    <t>（うさかめ</t>
  </si>
  <si>
    <t>（Kテニス・ぼんズ）</t>
  </si>
  <si>
    <t>成宮・筒井</t>
  </si>
  <si>
    <t>川上・長谷出</t>
  </si>
  <si>
    <t>（村田・フレンズ）</t>
  </si>
  <si>
    <t>川並・田中
（Ｋテニスカレッジ）</t>
  </si>
  <si>
    <t>森・林</t>
  </si>
  <si>
    <t>北野・更家</t>
  </si>
  <si>
    <t>（サプライズ）</t>
  </si>
  <si>
    <t>永松・石原</t>
  </si>
  <si>
    <t>杉山・吉岡</t>
  </si>
  <si>
    <t>木下・小塩</t>
  </si>
  <si>
    <t>（Ｋﾃﾆｽカレッジ）</t>
  </si>
  <si>
    <t>（うさかめ・一般）</t>
  </si>
  <si>
    <t>梶木・酒居</t>
  </si>
  <si>
    <t>中村・佐竹</t>
  </si>
  <si>
    <t>第12回</t>
  </si>
  <si>
    <t>山口・中田</t>
  </si>
  <si>
    <t>宮嶋・平塚</t>
  </si>
  <si>
    <t>北村・山本</t>
  </si>
  <si>
    <t>（Kﾃﾆｽ・グリフィンズ）</t>
  </si>
  <si>
    <t>（Ｋテニス・ぼんズ）</t>
  </si>
  <si>
    <t>川上・水本</t>
  </si>
  <si>
    <t>池端・土肥</t>
  </si>
  <si>
    <t>（村田・フレンズ）</t>
  </si>
  <si>
    <t>川並・田中</t>
  </si>
  <si>
    <t>小倉・別宮</t>
  </si>
  <si>
    <t>（Ｋテニスカレッジ）</t>
  </si>
  <si>
    <t>永松・石原</t>
  </si>
  <si>
    <t>藤原・近藤</t>
  </si>
  <si>
    <t>杉山・吉岡</t>
  </si>
  <si>
    <t>第13回</t>
  </si>
  <si>
    <t>野村・片桐</t>
  </si>
  <si>
    <t>（TDC）</t>
  </si>
  <si>
    <t>川上・岡川　</t>
  </si>
  <si>
    <t>辰巳・川上</t>
  </si>
  <si>
    <t>（村田・Kテニス）</t>
  </si>
  <si>
    <t>川並・永松</t>
  </si>
  <si>
    <t>小倉・別宮</t>
  </si>
  <si>
    <t>今井・佐藤</t>
  </si>
  <si>
    <t>近藤・日高</t>
  </si>
  <si>
    <t>大林・津田</t>
  </si>
  <si>
    <t>谷・長谷川</t>
  </si>
  <si>
    <t>（プラチナ・フレンズ）</t>
  </si>
  <si>
    <t>第14回</t>
  </si>
  <si>
    <t>朝日・朝日</t>
  </si>
  <si>
    <t>片岡・吉村</t>
  </si>
  <si>
    <t>川上・山本</t>
  </si>
  <si>
    <t>坪田・出縄</t>
  </si>
  <si>
    <t>竹村・木澤</t>
  </si>
  <si>
    <t>（村田・うさかめ）</t>
  </si>
  <si>
    <t>（Kテニスカレッジ）</t>
  </si>
  <si>
    <t>木村・福永</t>
  </si>
  <si>
    <t>杉山・梶木</t>
  </si>
  <si>
    <t>鈴木・今井</t>
  </si>
  <si>
    <t>（村田・Ｋテニス）</t>
  </si>
  <si>
    <t>（フレンズ・うさかめ）</t>
  </si>
  <si>
    <t>佐竹・木村</t>
  </si>
  <si>
    <t>（Ｋテニスカレッジ））</t>
  </si>
  <si>
    <t>第１5回東近江市　Ｎｅｗ　Ｍｉｘ大会</t>
  </si>
  <si>
    <t>第1５回東近江市Ｎｅｗ　Ｍｉｘ　　</t>
  </si>
  <si>
    <t>第１５回東近江市　1セットマッチ（６－６タイブレーク）ノーアド方式</t>
  </si>
  <si>
    <t>第15回</t>
  </si>
  <si>
    <t>130歳ダブルス</t>
  </si>
  <si>
    <t>グリフィンズ</t>
  </si>
  <si>
    <t>８０才以上
リーグ１</t>
  </si>
  <si>
    <t>８０才以上
リーグ２</t>
  </si>
  <si>
    <t>80才以上</t>
  </si>
  <si>
    <t>⑥</t>
  </si>
  <si>
    <t>⑥</t>
  </si>
  <si>
    <t>⑥</t>
  </si>
  <si>
    <t>⑧</t>
  </si>
  <si>
    <t>⑧</t>
  </si>
  <si>
    <t>中田</t>
  </si>
  <si>
    <t>梅森</t>
  </si>
  <si>
    <t>北村</t>
  </si>
  <si>
    <t>川上</t>
  </si>
  <si>
    <t>竹村</t>
  </si>
  <si>
    <t>⑥</t>
  </si>
  <si>
    <t>⑧</t>
  </si>
  <si>
    <t>⑥</t>
  </si>
  <si>
    <t>⑩</t>
  </si>
  <si>
    <t>⑥</t>
  </si>
  <si>
    <t>アビック</t>
  </si>
  <si>
    <t>リーグ1</t>
  </si>
  <si>
    <t>⑦</t>
  </si>
  <si>
    <t>矢田・寺本</t>
  </si>
  <si>
    <t>藤井・金谷</t>
  </si>
  <si>
    <t>青木・佐藤</t>
  </si>
  <si>
    <t>片岡・北村</t>
  </si>
  <si>
    <t>決勝リーグ　８ゲームマッチ</t>
  </si>
  <si>
    <t>-</t>
  </si>
  <si>
    <t>⑧</t>
  </si>
  <si>
    <t>木村・梅森</t>
  </si>
  <si>
    <t>水野・平居</t>
  </si>
  <si>
    <t>⑧</t>
  </si>
  <si>
    <t>⑥</t>
  </si>
  <si>
    <t>-</t>
  </si>
  <si>
    <t>⑥</t>
  </si>
  <si>
    <t>8-1</t>
  </si>
  <si>
    <t>8-2</t>
  </si>
  <si>
    <t>⑩</t>
  </si>
  <si>
    <t>⑦</t>
  </si>
  <si>
    <t>⑥</t>
  </si>
  <si>
    <t>8-2</t>
  </si>
  <si>
    <t>8-6</t>
  </si>
  <si>
    <t>⑨</t>
  </si>
  <si>
    <t>⑧</t>
  </si>
  <si>
    <t>2勝</t>
  </si>
  <si>
    <t>１敗</t>
  </si>
  <si>
    <t>１勝</t>
  </si>
  <si>
    <t>２敗</t>
  </si>
  <si>
    <t>２勝</t>
  </si>
  <si>
    <t>３勝</t>
  </si>
  <si>
    <t>４勝</t>
  </si>
  <si>
    <t>３敗</t>
  </si>
  <si>
    <t>５敗</t>
  </si>
  <si>
    <t>0敗</t>
  </si>
  <si>
    <t>0勝</t>
  </si>
  <si>
    <t>3敗</t>
  </si>
  <si>
    <t>8-0</t>
  </si>
  <si>
    <t>第１5回東近江市　Ｎｅｗ　Ｍｉｘ大会　２０１９年３月３１日</t>
  </si>
  <si>
    <t>2位</t>
  </si>
  <si>
    <t>3位</t>
  </si>
  <si>
    <t>1位</t>
  </si>
  <si>
    <t>4位</t>
  </si>
  <si>
    <t>竹村・西和田</t>
  </si>
  <si>
    <t>西口・吉田</t>
  </si>
  <si>
    <t>川上・辰巳</t>
  </si>
  <si>
    <t>（村田八日市TC）</t>
  </si>
  <si>
    <t>出縄・小口</t>
  </si>
  <si>
    <t>（Kテニス・一般）</t>
  </si>
  <si>
    <t>竹下・辻</t>
  </si>
  <si>
    <t>川並・田中</t>
  </si>
  <si>
    <t>伊吹・松井</t>
  </si>
  <si>
    <t>鈴木・吉岡</t>
  </si>
  <si>
    <t>（フレンズ）</t>
  </si>
  <si>
    <t>（村田・Ｋテニス）</t>
  </si>
  <si>
    <t>藤本・谷口</t>
  </si>
  <si>
    <t>８０才の部優勝　西口・吉田</t>
  </si>
  <si>
    <t>８０才の部準優勝　山口・中田</t>
  </si>
  <si>
    <t>８０才の部三位　竹村・西和田</t>
  </si>
  <si>
    <t>（Kﾃﾆｽ・うさかめ）</t>
  </si>
  <si>
    <t>（Kテニスカレッジ）</t>
  </si>
  <si>
    <t>１００才の部優勝　池端・土肥</t>
  </si>
  <si>
    <t>１００才の部準優勝　川上・辰巳</t>
  </si>
  <si>
    <t>１００才の部三位　出縄・小口</t>
  </si>
  <si>
    <t>（ぼんズ・フレンズ）</t>
  </si>
  <si>
    <t>（ぼんズ・フレンズ）</t>
  </si>
  <si>
    <t>（村田八日市TC）</t>
  </si>
  <si>
    <t>（Kテニス・一般）</t>
  </si>
  <si>
    <t>１３０才の部優勝　川並・田中</t>
  </si>
  <si>
    <t>１３０才の部準優勝　竹下・辻</t>
  </si>
  <si>
    <t>（Ｋテニスカレッジ）</t>
  </si>
  <si>
    <t>（Kﾃﾆｽ・うさかめ）</t>
  </si>
  <si>
    <t>（うさかめ）</t>
  </si>
  <si>
    <t>１４０才の部優勝　伊吹・松井</t>
  </si>
  <si>
    <t>１４０才の部準優勝　鈴木・吉岡</t>
  </si>
  <si>
    <t>１５０才の部優勝　永松・石原</t>
  </si>
  <si>
    <t>（Ｋテニスカレッジ））</t>
  </si>
  <si>
    <t>１５０才の部準優勝　羽田・高田</t>
  </si>
  <si>
    <t>（湖東プラチナ）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</si>
</sst>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  <numFmt numFmtId="179" formatCode="0&quot;人&quot;"/>
    <numFmt numFmtId="180" formatCode="0_);[Red]\(0\)"/>
    <numFmt numFmtId="181" formatCode="#&quot;位&quot;"/>
    <numFmt numFmtId="182" formatCode="0&quot;勝&quot;"/>
    <numFmt numFmtId="183" formatCode="0&quot;敗&quot;"/>
    <numFmt numFmtId="184" formatCode="0.000"/>
    <numFmt numFmtId="185" formatCode="0&quot;位&quot;"/>
    <numFmt numFmtId="186" formatCode="yyyy/m/d;@"/>
  </numFmts>
  <fonts count="9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b/>
      <sz val="20"/>
      <color indexed="60"/>
      <name val="Lr oSVbN"/>
      <family val="3"/>
    </font>
    <font>
      <b/>
      <sz val="16"/>
      <name val="Lr oSVbN"/>
      <family val="3"/>
    </font>
    <font>
      <b/>
      <sz val="11"/>
      <name val="Lr oSVbN"/>
      <family val="3"/>
    </font>
    <font>
      <b/>
      <sz val="10"/>
      <name val="Lr oSVbN"/>
      <family val="3"/>
    </font>
    <font>
      <b/>
      <sz val="8"/>
      <name val="Lr oSVbN"/>
      <family val="3"/>
    </font>
    <font>
      <b/>
      <sz val="7"/>
      <name val="Lr oSVbN"/>
      <family val="3"/>
    </font>
    <font>
      <b/>
      <sz val="9"/>
      <name val="Lr oSVbN"/>
      <family val="3"/>
    </font>
    <font>
      <b/>
      <sz val="8"/>
      <name val="Century"/>
      <family val="1"/>
    </font>
    <font>
      <b/>
      <sz val="8"/>
      <name val="Lr"/>
      <family val="1"/>
    </font>
    <font>
      <b/>
      <sz val="11"/>
      <color indexed="8"/>
      <name val="Lr oSVbN"/>
      <family val="3"/>
    </font>
    <font>
      <b/>
      <sz val="10"/>
      <color indexed="8"/>
      <name val="Lr oSVbN"/>
      <family val="3"/>
    </font>
    <font>
      <b/>
      <sz val="9"/>
      <color indexed="8"/>
      <name val="Lr oSVbN"/>
      <family val="3"/>
    </font>
    <font>
      <b/>
      <sz val="8"/>
      <color indexed="8"/>
      <name val="Lr oSVbN"/>
      <family val="3"/>
    </font>
    <font>
      <b/>
      <sz val="10"/>
      <color indexed="8"/>
      <name val="Lr"/>
      <family val="1"/>
    </font>
    <font>
      <b/>
      <sz val="8"/>
      <color indexed="8"/>
      <name val="Lr"/>
      <family val="1"/>
    </font>
    <font>
      <b/>
      <sz val="10"/>
      <name val="Lr"/>
      <family val="1"/>
    </font>
    <font>
      <b/>
      <sz val="13"/>
      <color indexed="8"/>
      <name val="ＭＳ Ｐゴシック"/>
      <family val="3"/>
    </font>
    <font>
      <b/>
      <sz val="13"/>
      <color indexed="10"/>
      <name val="ＭＳ Ｐゴシック"/>
      <family val="3"/>
    </font>
    <font>
      <sz val="13"/>
      <color indexed="8"/>
      <name val="ＭＳ Ｐゴシック"/>
      <family val="3"/>
    </font>
    <font>
      <b/>
      <sz val="13"/>
      <color indexed="17"/>
      <name val="ＭＳ Ｐゴシック"/>
      <family val="3"/>
    </font>
    <font>
      <b/>
      <sz val="13"/>
      <color indexed="30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7"/>
      <name val="ＭＳ Ｐゴシック"/>
      <family val="3"/>
    </font>
    <font>
      <b/>
      <sz val="11"/>
      <color indexed="10"/>
      <name val="Lr oSVbN"/>
      <family val="3"/>
    </font>
    <font>
      <b/>
      <sz val="10"/>
      <color indexed="10"/>
      <name val="Lr oSVbN"/>
      <family val="3"/>
    </font>
    <font>
      <b/>
      <sz val="9"/>
      <color indexed="10"/>
      <name val="Lr oSVbN"/>
      <family val="3"/>
    </font>
    <font>
      <b/>
      <sz val="10"/>
      <color indexed="10"/>
      <name val="Lr"/>
      <family val="1"/>
    </font>
    <font>
      <sz val="11"/>
      <color theme="1"/>
      <name val="Calibri"/>
      <family val="3"/>
    </font>
    <font>
      <b/>
      <sz val="11"/>
      <color rgb="FFFFFFFF"/>
      <name val="Calibri"/>
      <family val="3"/>
    </font>
    <font>
      <sz val="11"/>
      <color rgb="FFFA7D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9"/>
      <color rgb="FFFF0000"/>
      <name val="ＭＳ Ｐゴシック"/>
      <family val="3"/>
    </font>
    <font>
      <b/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00B050"/>
      <name val="ＭＳ Ｐゴシック"/>
      <family val="3"/>
    </font>
    <font>
      <b/>
      <sz val="13"/>
      <color rgb="FFFF0000"/>
      <name val="ＭＳ Ｐゴシック"/>
      <family val="3"/>
    </font>
    <font>
      <b/>
      <sz val="13"/>
      <color rgb="FF00B050"/>
      <name val="ＭＳ Ｐゴシック"/>
      <family val="3"/>
    </font>
    <font>
      <b/>
      <sz val="13"/>
      <color rgb="FF0070C0"/>
      <name val="ＭＳ Ｐゴシック"/>
      <family val="3"/>
    </font>
    <font>
      <b/>
      <sz val="9"/>
      <color rgb="FF00B050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color rgb="FF00B050"/>
      <name val="ＭＳ Ｐゴシック"/>
      <family val="3"/>
    </font>
    <font>
      <b/>
      <sz val="13"/>
      <color theme="1"/>
      <name val="ＭＳ Ｐゴシック"/>
      <family val="3"/>
    </font>
    <font>
      <b/>
      <sz val="10"/>
      <color rgb="FFFF0000"/>
      <name val="Lr oSVbN"/>
      <family val="3"/>
    </font>
    <font>
      <b/>
      <sz val="9"/>
      <color rgb="FFFF0000"/>
      <name val="Lr oSVbN"/>
      <family val="3"/>
    </font>
    <font>
      <b/>
      <sz val="10"/>
      <color rgb="FFFF0000"/>
      <name val="Lr"/>
      <family val="1"/>
    </font>
    <font>
      <b/>
      <sz val="11"/>
      <color rgb="FFFF0000"/>
      <name val="Lr oSVbN"/>
      <family val="3"/>
    </font>
    <font>
      <b/>
      <sz val="10"/>
      <color theme="1"/>
      <name val="Lr oSVbN"/>
      <family val="3"/>
    </font>
    <font>
      <b/>
      <sz val="9"/>
      <color theme="1"/>
      <name val="Lr oSVbN"/>
      <family val="3"/>
    </font>
    <font>
      <b/>
      <sz val="10"/>
      <color theme="1"/>
      <name val="Lr"/>
      <family val="1"/>
    </font>
    <font>
      <b/>
      <sz val="8"/>
      <color theme="1"/>
      <name val="Lr oSVbN"/>
      <family val="3"/>
    </font>
    <font>
      <b/>
      <sz val="11"/>
      <color theme="1"/>
      <name val="Lr oSVbN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indexed="10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indexed="1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</borders>
  <cellStyleXfs count="99"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20" borderId="1" applyNumberFormat="0" applyAlignment="0" applyProtection="0"/>
    <xf numFmtId="0" fontId="65" fillId="21" borderId="2" applyNumberFormat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3" applyNumberFormat="0" applyFont="0" applyAlignment="0" applyProtection="0"/>
    <xf numFmtId="0" fontId="31" fillId="0" borderId="4" applyNumberFormat="0" applyFill="0" applyAlignment="0" applyProtection="0"/>
    <xf numFmtId="0" fontId="66" fillId="0" borderId="5" applyNumberFormat="0" applyFill="0" applyAlignment="0" applyProtection="0"/>
    <xf numFmtId="0" fontId="33" fillId="3" borderId="0" applyNumberFormat="0" applyBorder="0" applyAlignment="0" applyProtection="0"/>
    <xf numFmtId="0" fontId="26" fillId="24" borderId="6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4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5" fillId="24" borderId="11" applyNumberFormat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6" fontId="0" fillId="0" borderId="0" applyProtection="0">
      <alignment vertical="center"/>
    </xf>
    <xf numFmtId="0" fontId="24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23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89" applyFont="1">
      <alignment vertical="center"/>
    </xf>
    <xf numFmtId="0" fontId="3" fillId="0" borderId="0" xfId="89" applyFont="1" applyAlignment="1">
      <alignment horizontal="right" vertical="center"/>
    </xf>
    <xf numFmtId="179" fontId="3" fillId="0" borderId="0" xfId="89" applyNumberFormat="1" applyFont="1">
      <alignment vertical="center"/>
    </xf>
    <xf numFmtId="0" fontId="1" fillId="0" borderId="0" xfId="89" applyFont="1">
      <alignment vertical="center"/>
    </xf>
    <xf numFmtId="0" fontId="1" fillId="0" borderId="0" xfId="89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89" applyFont="1" applyAlignment="1">
      <alignment horizontal="left" vertical="center"/>
    </xf>
    <xf numFmtId="0" fontId="1" fillId="0" borderId="0" xfId="89" applyFont="1" applyAlignment="1">
      <alignment horizontal="left" vertical="center"/>
    </xf>
    <xf numFmtId="0" fontId="5" fillId="0" borderId="0" xfId="89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78" applyFont="1">
      <alignment vertical="center"/>
      <protection/>
    </xf>
    <xf numFmtId="0" fontId="3" fillId="0" borderId="0" xfId="96" applyFont="1">
      <alignment vertical="center"/>
      <protection/>
    </xf>
    <xf numFmtId="0" fontId="5" fillId="0" borderId="0" xfId="96" applyFont="1">
      <alignment vertical="center"/>
      <protection/>
    </xf>
    <xf numFmtId="0" fontId="3" fillId="0" borderId="0" xfId="89" applyFont="1" applyAlignment="1">
      <alignment horizontal="center" vertical="center"/>
    </xf>
    <xf numFmtId="10" fontId="3" fillId="0" borderId="0" xfId="89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89" applyFont="1" applyAlignment="1">
      <alignment horizontal="right" vertical="center"/>
    </xf>
    <xf numFmtId="0" fontId="5" fillId="0" borderId="0" xfId="89" applyFont="1" applyAlignment="1">
      <alignment horizontal="left" vertical="center"/>
    </xf>
    <xf numFmtId="0" fontId="1" fillId="0" borderId="0" xfId="96" applyFont="1" applyAlignment="1">
      <alignment horizontal="right"/>
      <protection/>
    </xf>
    <xf numFmtId="10" fontId="3" fillId="0" borderId="0" xfId="89" applyNumberFormat="1" applyFont="1">
      <alignment vertical="center"/>
    </xf>
    <xf numFmtId="0" fontId="1" fillId="0" borderId="0" xfId="89" applyFont="1" applyAlignment="1">
      <alignment horizontal="left" vertical="center" shrinkToFit="1"/>
    </xf>
    <xf numFmtId="0" fontId="5" fillId="0" borderId="0" xfId="89" applyFont="1" applyAlignment="1">
      <alignment horizontal="left" vertical="center" shrinkToFit="1"/>
    </xf>
    <xf numFmtId="0" fontId="3" fillId="0" borderId="0" xfId="89" applyFont="1" applyAlignment="1">
      <alignment horizontal="left" vertical="center"/>
    </xf>
    <xf numFmtId="0" fontId="3" fillId="0" borderId="0" xfId="94" applyFont="1">
      <alignment vertic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89" applyFont="1">
      <alignment vertical="center"/>
    </xf>
    <xf numFmtId="0" fontId="6" fillId="0" borderId="0" xfId="89" applyFont="1">
      <alignment vertical="center"/>
    </xf>
    <xf numFmtId="0" fontId="1" fillId="0" borderId="0" xfId="0" applyFont="1" applyAlignment="1">
      <alignment vertical="center"/>
    </xf>
    <xf numFmtId="0" fontId="8" fillId="0" borderId="0" xfId="89" applyFont="1">
      <alignment vertical="center"/>
    </xf>
    <xf numFmtId="0" fontId="9" fillId="0" borderId="0" xfId="89" applyFont="1">
      <alignment vertical="center"/>
    </xf>
    <xf numFmtId="0" fontId="10" fillId="0" borderId="0" xfId="89" applyFont="1">
      <alignment vertical="center"/>
    </xf>
    <xf numFmtId="0" fontId="3" fillId="0" borderId="0" xfId="91" applyFont="1">
      <alignment/>
    </xf>
    <xf numFmtId="0" fontId="3" fillId="0" borderId="0" xfId="92" applyFo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0" fontId="1" fillId="0" borderId="0" xfId="89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89" applyFont="1" applyAlignment="1">
      <alignment horizontal="center" vertical="center"/>
    </xf>
    <xf numFmtId="179" fontId="3" fillId="0" borderId="0" xfId="89" applyNumberFormat="1" applyFont="1" applyAlignment="1">
      <alignment horizontal="center" vertical="center"/>
    </xf>
    <xf numFmtId="49" fontId="3" fillId="0" borderId="0" xfId="89" applyNumberFormat="1" applyFont="1">
      <alignment vertical="center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1" fillId="0" borderId="16" xfId="0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vertical="center" shrinkToFit="1"/>
    </xf>
    <xf numFmtId="0" fontId="1" fillId="0" borderId="12" xfId="0" applyFont="1" applyBorder="1" applyAlignment="1" applyProtection="1">
      <alignment vertical="center" shrinkToFit="1"/>
      <protection locked="0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7" xfId="0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vertical="center" shrinkToFit="1"/>
    </xf>
    <xf numFmtId="2" fontId="1" fillId="0" borderId="0" xfId="0" applyNumberFormat="1" applyFont="1" applyAlignment="1">
      <alignment horizontal="center" vertical="center" shrinkToFit="1"/>
    </xf>
    <xf numFmtId="18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181" fontId="1" fillId="0" borderId="0" xfId="0" applyNumberFormat="1" applyFont="1" applyAlignment="1">
      <alignment horizontal="right" vertical="center" shrinkToFit="1"/>
    </xf>
    <xf numFmtId="0" fontId="1" fillId="0" borderId="20" xfId="0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Font="1" applyBorder="1" applyAlignment="1" applyProtection="1">
      <alignment vertical="center" shrinkToFit="1"/>
      <protection locked="0"/>
    </xf>
    <xf numFmtId="0" fontId="1" fillId="0" borderId="25" xfId="0" applyFont="1" applyBorder="1" applyAlignment="1">
      <alignment vertical="center" shrinkToFit="1"/>
    </xf>
    <xf numFmtId="0" fontId="1" fillId="0" borderId="26" xfId="0" applyFont="1" applyBorder="1" applyAlignment="1" applyProtection="1">
      <alignment vertical="center" shrinkToFit="1"/>
      <protection locked="0"/>
    </xf>
    <xf numFmtId="0" fontId="1" fillId="0" borderId="27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7" xfId="0" applyFont="1" applyBorder="1" applyAlignment="1" applyProtection="1">
      <alignment vertical="center" shrinkToFit="1"/>
      <protection locked="0"/>
    </xf>
    <xf numFmtId="0" fontId="1" fillId="0" borderId="27" xfId="0" applyFont="1" applyBorder="1" applyAlignment="1">
      <alignment horizontal="center" vertical="center" shrinkToFit="1"/>
    </xf>
    <xf numFmtId="2" fontId="1" fillId="0" borderId="27" xfId="0" applyNumberFormat="1" applyFont="1" applyBorder="1" applyAlignment="1">
      <alignment horizontal="center" vertical="center" shrinkToFit="1"/>
    </xf>
    <xf numFmtId="181" fontId="1" fillId="0" borderId="27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shrinkToFit="1"/>
    </xf>
    <xf numFmtId="185" fontId="1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 shrinkToFit="1"/>
    </xf>
    <xf numFmtId="185" fontId="1" fillId="0" borderId="0" xfId="0" applyNumberFormat="1" applyFont="1" applyAlignment="1">
      <alignment vertical="center"/>
    </xf>
    <xf numFmtId="2" fontId="1" fillId="0" borderId="28" xfId="0" applyNumberFormat="1" applyFont="1" applyBorder="1" applyAlignment="1">
      <alignment vertical="center" shrinkToFit="1"/>
    </xf>
    <xf numFmtId="2" fontId="1" fillId="0" borderId="29" xfId="0" applyNumberFormat="1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3" fillId="0" borderId="0" xfId="93" applyFont="1">
      <alignment vertical="center"/>
      <protection/>
    </xf>
    <xf numFmtId="0" fontId="67" fillId="0" borderId="0" xfId="89" applyFo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96" applyFont="1">
      <alignment vertical="center"/>
      <protection/>
    </xf>
    <xf numFmtId="0" fontId="3" fillId="0" borderId="0" xfId="90" applyFont="1">
      <alignment vertical="center"/>
    </xf>
    <xf numFmtId="0" fontId="3" fillId="0" borderId="0" xfId="90" applyFont="1" applyAlignment="1">
      <alignment horizontal="right" vertical="center"/>
    </xf>
    <xf numFmtId="0" fontId="1" fillId="0" borderId="0" xfId="77" applyFont="1">
      <alignment vertical="center"/>
    </xf>
    <xf numFmtId="179" fontId="3" fillId="0" borderId="0" xfId="90" applyNumberFormat="1" applyFont="1">
      <alignment vertical="center"/>
    </xf>
    <xf numFmtId="10" fontId="3" fillId="0" borderId="0" xfId="90" applyNumberFormat="1" applyFont="1">
      <alignment vertical="center"/>
    </xf>
    <xf numFmtId="0" fontId="69" fillId="0" borderId="0" xfId="96" applyFont="1">
      <alignment vertical="center"/>
      <protection/>
    </xf>
    <xf numFmtId="0" fontId="69" fillId="0" borderId="0" xfId="96" applyFont="1">
      <alignment vertical="center"/>
      <protection/>
    </xf>
    <xf numFmtId="0" fontId="67" fillId="0" borderId="0" xfId="96" applyFont="1">
      <alignment vertical="center"/>
      <protection/>
    </xf>
    <xf numFmtId="0" fontId="5" fillId="0" borderId="0" xfId="78" applyFont="1">
      <alignment vertical="center"/>
      <protection/>
    </xf>
    <xf numFmtId="0" fontId="5" fillId="0" borderId="0" xfId="74" applyFont="1">
      <alignment vertical="center"/>
      <protection/>
    </xf>
    <xf numFmtId="0" fontId="5" fillId="0" borderId="0" xfId="0" applyFont="1" applyAlignment="1">
      <alignment vertical="center"/>
    </xf>
    <xf numFmtId="0" fontId="1" fillId="0" borderId="0" xfId="74" applyFont="1">
      <alignment vertical="center"/>
      <protection/>
    </xf>
    <xf numFmtId="0" fontId="3" fillId="0" borderId="0" xfId="74" applyFont="1" applyAlignment="1">
      <alignment horizontal="center" vertical="center"/>
      <protection/>
    </xf>
    <xf numFmtId="0" fontId="0" fillId="0" borderId="0" xfId="68">
      <alignment vertical="center"/>
      <protection/>
    </xf>
    <xf numFmtId="0" fontId="1" fillId="0" borderId="0" xfId="68" applyFont="1" applyAlignment="1">
      <alignment/>
      <protection/>
    </xf>
    <xf numFmtId="0" fontId="1" fillId="0" borderId="0" xfId="68" applyFont="1" applyAlignment="1">
      <alignment horizontal="right"/>
      <protection/>
    </xf>
    <xf numFmtId="0" fontId="0" fillId="0" borderId="0" xfId="76" applyFont="1" applyAlignment="1">
      <alignment/>
    </xf>
    <xf numFmtId="0" fontId="1" fillId="0" borderId="0" xfId="76" applyFont="1" applyAlignment="1">
      <alignment/>
    </xf>
    <xf numFmtId="0" fontId="5" fillId="0" borderId="0" xfId="76" applyFont="1" applyAlignment="1">
      <alignment/>
    </xf>
    <xf numFmtId="0" fontId="3" fillId="0" borderId="0" xfId="76" applyFont="1" applyAlignment="1">
      <alignment/>
    </xf>
    <xf numFmtId="0" fontId="0" fillId="0" borderId="0" xfId="76" applyAlignment="1">
      <alignment/>
    </xf>
    <xf numFmtId="0" fontId="1" fillId="0" borderId="0" xfId="68" applyFont="1">
      <alignment vertical="center"/>
      <protection/>
    </xf>
    <xf numFmtId="0" fontId="67" fillId="0" borderId="0" xfId="89" applyFont="1" applyAlignment="1">
      <alignment horizontal="left" vertical="center" shrinkToFit="1"/>
    </xf>
    <xf numFmtId="0" fontId="67" fillId="0" borderId="0" xfId="89" applyFont="1" applyAlignment="1">
      <alignment horizontal="left" vertical="center"/>
    </xf>
    <xf numFmtId="0" fontId="67" fillId="0" borderId="0" xfId="76" applyFont="1">
      <alignment vertical="center"/>
    </xf>
    <xf numFmtId="0" fontId="1" fillId="0" borderId="0" xfId="76" applyFont="1">
      <alignment vertical="center"/>
    </xf>
    <xf numFmtId="0" fontId="3" fillId="0" borderId="0" xfId="88" applyFont="1">
      <alignment vertical="center"/>
    </xf>
    <xf numFmtId="0" fontId="5" fillId="0" borderId="0" xfId="76" applyFont="1">
      <alignment vertical="center"/>
    </xf>
    <xf numFmtId="0" fontId="3" fillId="0" borderId="0" xfId="76" applyFont="1">
      <alignment vertical="center"/>
    </xf>
    <xf numFmtId="0" fontId="69" fillId="0" borderId="0" xfId="88" applyFont="1">
      <alignment vertical="center"/>
    </xf>
    <xf numFmtId="0" fontId="69" fillId="0" borderId="0" xfId="89" applyFont="1">
      <alignment vertical="center"/>
    </xf>
    <xf numFmtId="0" fontId="69" fillId="0" borderId="0" xfId="0" applyFont="1" applyAlignment="1">
      <alignment/>
    </xf>
    <xf numFmtId="0" fontId="69" fillId="0" borderId="0" xfId="89" applyFont="1" applyAlignment="1">
      <alignment horizontal="right" vertical="center"/>
    </xf>
    <xf numFmtId="0" fontId="67" fillId="0" borderId="0" xfId="94" applyFont="1">
      <alignment vertical="center"/>
      <protection/>
    </xf>
    <xf numFmtId="0" fontId="67" fillId="0" borderId="0" xfId="94" applyFont="1">
      <alignment vertical="center"/>
      <protection/>
    </xf>
    <xf numFmtId="0" fontId="67" fillId="0" borderId="0" xfId="0" applyFont="1" applyAlignment="1">
      <alignment vertical="center"/>
    </xf>
    <xf numFmtId="0" fontId="70" fillId="0" borderId="0" xfId="89" applyFont="1">
      <alignment vertical="center"/>
    </xf>
    <xf numFmtId="0" fontId="4" fillId="0" borderId="0" xfId="0" applyFont="1" applyAlignment="1">
      <alignment vertical="center"/>
    </xf>
    <xf numFmtId="0" fontId="3" fillId="25" borderId="0" xfId="0" applyFont="1" applyFill="1" applyAlignment="1">
      <alignment horizontal="left" vertical="center"/>
    </xf>
    <xf numFmtId="0" fontId="3" fillId="25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71" fillId="0" borderId="0" xfId="89" applyFont="1">
      <alignment vertical="center"/>
    </xf>
    <xf numFmtId="0" fontId="67" fillId="0" borderId="0" xfId="0" applyFont="1" applyAlignment="1">
      <alignment vertical="center"/>
    </xf>
    <xf numFmtId="0" fontId="5" fillId="0" borderId="0" xfId="88" applyFont="1">
      <alignment vertical="center"/>
    </xf>
    <xf numFmtId="0" fontId="5" fillId="0" borderId="0" xfId="34" applyFont="1">
      <alignment vertical="center"/>
      <protection/>
    </xf>
    <xf numFmtId="0" fontId="1" fillId="0" borderId="0" xfId="88" applyFont="1">
      <alignment vertical="center"/>
    </xf>
    <xf numFmtId="0" fontId="1" fillId="0" borderId="0" xfId="85" applyFont="1">
      <alignment/>
      <protection/>
    </xf>
    <xf numFmtId="0" fontId="69" fillId="0" borderId="0" xfId="88" applyFont="1">
      <alignment vertical="center"/>
    </xf>
    <xf numFmtId="0" fontId="67" fillId="0" borderId="0" xfId="88" applyFont="1">
      <alignment vertical="center"/>
    </xf>
    <xf numFmtId="0" fontId="67" fillId="0" borderId="0" xfId="88" applyFont="1">
      <alignment vertical="center"/>
    </xf>
    <xf numFmtId="0" fontId="67" fillId="0" borderId="0" xfId="0" applyFont="1" applyAlignment="1">
      <alignment horizontal="right"/>
    </xf>
    <xf numFmtId="0" fontId="69" fillId="0" borderId="0" xfId="76" applyFo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76" applyFont="1" applyAlignment="1">
      <alignment horizontal="right" vertical="center"/>
    </xf>
    <xf numFmtId="0" fontId="1" fillId="0" borderId="0" xfId="95" applyFont="1">
      <alignment vertical="center"/>
      <protection/>
    </xf>
    <xf numFmtId="180" fontId="3" fillId="26" borderId="0" xfId="89" applyNumberFormat="1" applyFont="1" applyFill="1" applyAlignment="1">
      <alignment horizontal="right" vertical="center"/>
    </xf>
    <xf numFmtId="0" fontId="3" fillId="26" borderId="0" xfId="89" applyFont="1" applyFill="1">
      <alignment vertical="center"/>
    </xf>
    <xf numFmtId="0" fontId="3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" fillId="26" borderId="0" xfId="0" applyFont="1" applyFill="1" applyAlignment="1">
      <alignment/>
    </xf>
    <xf numFmtId="0" fontId="1" fillId="26" borderId="0" xfId="89" applyFont="1" applyFill="1" applyAlignment="1">
      <alignment horizontal="left" vertical="center"/>
    </xf>
    <xf numFmtId="180" fontId="1" fillId="26" borderId="0" xfId="89" applyNumberFormat="1" applyFont="1" applyFill="1" applyAlignment="1">
      <alignment horizontal="right" vertical="center"/>
    </xf>
    <xf numFmtId="0" fontId="1" fillId="26" borderId="0" xfId="89" applyFont="1" applyFill="1">
      <alignment vertical="center"/>
    </xf>
    <xf numFmtId="0" fontId="67" fillId="26" borderId="0" xfId="89" applyFont="1" applyFill="1">
      <alignment vertical="center"/>
    </xf>
    <xf numFmtId="0" fontId="67" fillId="26" borderId="0" xfId="89" applyFont="1" applyFill="1" applyAlignment="1">
      <alignment horizontal="left" vertical="center"/>
    </xf>
    <xf numFmtId="0" fontId="0" fillId="26" borderId="0" xfId="0" applyFill="1" applyAlignment="1">
      <alignment vertical="center"/>
    </xf>
    <xf numFmtId="0" fontId="67" fillId="26" borderId="0" xfId="0" applyFont="1" applyFill="1" applyAlignment="1">
      <alignment vertical="center"/>
    </xf>
    <xf numFmtId="0" fontId="3" fillId="26" borderId="0" xfId="89" applyFont="1" applyFill="1" applyAlignment="1">
      <alignment horizontal="center" vertical="center"/>
    </xf>
    <xf numFmtId="0" fontId="3" fillId="26" borderId="0" xfId="89" applyFont="1" applyFill="1" applyAlignment="1">
      <alignment horizontal="right" vertical="center"/>
    </xf>
    <xf numFmtId="0" fontId="72" fillId="0" borderId="0" xfId="0" applyFont="1" applyAlignment="1">
      <alignment vertical="center"/>
    </xf>
    <xf numFmtId="0" fontId="1" fillId="0" borderId="31" xfId="89" applyFont="1" applyBorder="1">
      <alignment vertical="center"/>
    </xf>
    <xf numFmtId="0" fontId="1" fillId="0" borderId="32" xfId="89" applyFont="1" applyBorder="1">
      <alignment vertical="center"/>
    </xf>
    <xf numFmtId="0" fontId="67" fillId="0" borderId="31" xfId="89" applyFont="1" applyBorder="1">
      <alignment vertical="center"/>
    </xf>
    <xf numFmtId="0" fontId="67" fillId="0" borderId="32" xfId="89" applyFont="1" applyBorder="1">
      <alignment vertical="center"/>
    </xf>
    <xf numFmtId="0" fontId="7" fillId="0" borderId="0" xfId="0" applyFont="1" applyAlignment="1">
      <alignment vertical="center"/>
    </xf>
    <xf numFmtId="0" fontId="1" fillId="0" borderId="0" xfId="80" applyFont="1" applyAlignment="1">
      <alignment horizontal="right"/>
      <protection/>
    </xf>
    <xf numFmtId="0" fontId="69" fillId="0" borderId="0" xfId="0" applyFont="1" applyAlignment="1">
      <alignment vertical="center"/>
    </xf>
    <xf numFmtId="0" fontId="69" fillId="0" borderId="0" xfId="89" applyFont="1" applyAlignment="1">
      <alignment horizontal="left" vertical="center"/>
    </xf>
    <xf numFmtId="0" fontId="1" fillId="0" borderId="0" xfId="83" applyFont="1" applyAlignment="1">
      <alignment/>
      <protection/>
    </xf>
    <xf numFmtId="0" fontId="1" fillId="0" borderId="0" xfId="83" applyFont="1">
      <alignment vertical="center"/>
      <protection/>
    </xf>
    <xf numFmtId="0" fontId="1" fillId="0" borderId="0" xfId="76" applyFont="1" applyAlignment="1">
      <alignment horizontal="center" vertical="center"/>
    </xf>
    <xf numFmtId="0" fontId="1" fillId="0" borderId="0" xfId="74" applyFont="1" applyAlignment="1">
      <alignment horizontal="left" vertical="center"/>
      <protection/>
    </xf>
    <xf numFmtId="0" fontId="13" fillId="0" borderId="0" xfId="80" applyFont="1" applyAlignment="1">
      <alignment horizontal="center" vertical="center"/>
      <protection/>
    </xf>
    <xf numFmtId="0" fontId="1" fillId="0" borderId="0" xfId="80" applyFont="1" applyAlignment="1">
      <alignment horizontal="left"/>
      <protection/>
    </xf>
    <xf numFmtId="0" fontId="3" fillId="0" borderId="0" xfId="80" applyFont="1" applyAlignment="1">
      <alignment horizontal="left"/>
      <protection/>
    </xf>
    <xf numFmtId="0" fontId="73" fillId="0" borderId="0" xfId="0" applyFont="1" applyAlignment="1">
      <alignment vertical="center"/>
    </xf>
    <xf numFmtId="0" fontId="3" fillId="0" borderId="0" xfId="74" applyFont="1" applyAlignment="1">
      <alignment horizontal="left" vertical="center"/>
      <protection/>
    </xf>
    <xf numFmtId="0" fontId="1" fillId="0" borderId="0" xfId="80" applyFont="1" applyAlignment="1">
      <alignment horizontal="left" vertical="center"/>
      <protection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1" fillId="0" borderId="0" xfId="67" applyFont="1" applyAlignment="1">
      <alignment horizontal="left"/>
      <protection/>
    </xf>
    <xf numFmtId="0" fontId="1" fillId="0" borderId="0" xfId="83" applyFont="1" applyAlignment="1">
      <alignment horizontal="center" vertical="center"/>
      <protection/>
    </xf>
    <xf numFmtId="0" fontId="1" fillId="0" borderId="0" xfId="87" applyFont="1">
      <alignment vertical="center"/>
      <protection/>
    </xf>
    <xf numFmtId="0" fontId="67" fillId="0" borderId="0" xfId="80" applyFont="1" applyAlignment="1">
      <alignment horizontal="left"/>
      <protection/>
    </xf>
    <xf numFmtId="0" fontId="5" fillId="0" borderId="0" xfId="83" applyFont="1">
      <alignment vertical="center"/>
      <protection/>
    </xf>
    <xf numFmtId="0" fontId="5" fillId="0" borderId="0" xfId="80" applyFont="1" applyAlignment="1">
      <alignment horizontal="left"/>
      <protection/>
    </xf>
    <xf numFmtId="0" fontId="12" fillId="0" borderId="0" xfId="67" applyFont="1" applyAlignment="1">
      <alignment horizontal="left"/>
      <protection/>
    </xf>
    <xf numFmtId="0" fontId="5" fillId="0" borderId="0" xfId="67" applyFont="1" applyAlignment="1">
      <alignment horizontal="left"/>
      <protection/>
    </xf>
    <xf numFmtId="0" fontId="1" fillId="0" borderId="0" xfId="67" applyFont="1">
      <alignment vertical="center"/>
      <protection/>
    </xf>
    <xf numFmtId="0" fontId="1" fillId="0" borderId="0" xfId="67" applyFont="1" applyAlignment="1">
      <alignment horizontal="center" vertical="center"/>
      <protection/>
    </xf>
    <xf numFmtId="0" fontId="5" fillId="0" borderId="0" xfId="74" applyFont="1" applyAlignment="1">
      <alignment horizontal="left" vertical="center"/>
      <protection/>
    </xf>
    <xf numFmtId="0" fontId="67" fillId="0" borderId="0" xfId="74" applyFont="1" applyAlignment="1">
      <alignment horizontal="left" vertical="center"/>
      <protection/>
    </xf>
    <xf numFmtId="0" fontId="74" fillId="0" borderId="0" xfId="0" applyFont="1" applyAlignment="1">
      <alignment vertical="center"/>
    </xf>
    <xf numFmtId="0" fontId="67" fillId="0" borderId="0" xfId="80" applyFont="1" applyAlignment="1">
      <alignment horizontal="left" vertical="center"/>
      <protection/>
    </xf>
    <xf numFmtId="0" fontId="69" fillId="0" borderId="0" xfId="0" applyFont="1" applyAlignment="1">
      <alignment horizontal="center" vertical="center" shrinkToFit="1"/>
    </xf>
    <xf numFmtId="0" fontId="69" fillId="0" borderId="0" xfId="0" applyFont="1" applyAlignment="1">
      <alignment horizontal="center" vertical="center" shrinkToFit="1"/>
    </xf>
    <xf numFmtId="0" fontId="69" fillId="0" borderId="12" xfId="0" applyFont="1" applyBorder="1" applyAlignment="1">
      <alignment vertical="center" shrinkToFit="1"/>
    </xf>
    <xf numFmtId="0" fontId="69" fillId="0" borderId="13" xfId="0" applyFont="1" applyBorder="1" applyAlignment="1">
      <alignment vertical="center" shrinkToFit="1"/>
    </xf>
    <xf numFmtId="0" fontId="1" fillId="0" borderId="33" xfId="0" applyFont="1" applyBorder="1" applyAlignment="1" applyProtection="1">
      <alignment vertical="center" shrinkToFit="1"/>
      <protection locked="0"/>
    </xf>
    <xf numFmtId="0" fontId="69" fillId="0" borderId="0" xfId="0" applyFont="1" applyAlignment="1">
      <alignment vertical="center" shrinkToFit="1"/>
    </xf>
    <xf numFmtId="0" fontId="69" fillId="0" borderId="22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2" fontId="1" fillId="0" borderId="20" xfId="0" applyNumberFormat="1" applyFont="1" applyBorder="1" applyAlignment="1">
      <alignment horizontal="center" vertical="center" shrinkToFit="1"/>
    </xf>
    <xf numFmtId="181" fontId="1" fillId="0" borderId="2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indent="1" shrinkToFit="1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>
      <alignment horizontal="center" vertical="center" shrinkToFit="1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69" fillId="0" borderId="0" xfId="0" applyFont="1" applyAlignment="1">
      <alignment horizontal="center" vertical="center" shrinkToFit="1"/>
    </xf>
    <xf numFmtId="0" fontId="75" fillId="7" borderId="0" xfId="0" applyFont="1" applyFill="1" applyAlignment="1">
      <alignment vertical="center"/>
    </xf>
    <xf numFmtId="0" fontId="36" fillId="7" borderId="0" xfId="0" applyFont="1" applyFill="1" applyAlignment="1">
      <alignment/>
    </xf>
    <xf numFmtId="0" fontId="37" fillId="7" borderId="0" xfId="0" applyFont="1" applyFill="1" applyAlignment="1">
      <alignment/>
    </xf>
    <xf numFmtId="0" fontId="38" fillId="7" borderId="0" xfId="0" applyFont="1" applyFill="1" applyAlignment="1">
      <alignment/>
    </xf>
    <xf numFmtId="0" fontId="75" fillId="0" borderId="0" xfId="0" applyFont="1" applyAlignment="1">
      <alignment vertical="center"/>
    </xf>
    <xf numFmtId="0" fontId="38" fillId="7" borderId="36" xfId="0" applyFont="1" applyFill="1" applyBorder="1" applyAlignment="1">
      <alignment horizontal="center"/>
    </xf>
    <xf numFmtId="0" fontId="38" fillId="7" borderId="34" xfId="0" applyFont="1" applyFill="1" applyBorder="1" applyAlignment="1">
      <alignment horizontal="center"/>
    </xf>
    <xf numFmtId="0" fontId="75" fillId="7" borderId="21" xfId="0" applyFont="1" applyFill="1" applyBorder="1" applyAlignment="1">
      <alignment vertical="center"/>
    </xf>
    <xf numFmtId="0" fontId="75" fillId="7" borderId="37" xfId="0" applyFont="1" applyFill="1" applyBorder="1" applyAlignment="1">
      <alignment vertical="center"/>
    </xf>
    <xf numFmtId="0" fontId="75" fillId="7" borderId="22" xfId="0" applyFont="1" applyFill="1" applyBorder="1" applyAlignment="1">
      <alignment vertical="center"/>
    </xf>
    <xf numFmtId="0" fontId="75" fillId="7" borderId="38" xfId="0" applyFont="1" applyFill="1" applyBorder="1" applyAlignment="1">
      <alignment vertical="center"/>
    </xf>
    <xf numFmtId="0" fontId="75" fillId="7" borderId="39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0" fontId="1" fillId="7" borderId="37" xfId="0" applyFont="1" applyFill="1" applyBorder="1" applyAlignment="1">
      <alignment vertical="center"/>
    </xf>
    <xf numFmtId="0" fontId="1" fillId="7" borderId="38" xfId="0" applyFont="1" applyFill="1" applyBorder="1" applyAlignment="1">
      <alignment vertical="center"/>
    </xf>
    <xf numFmtId="0" fontId="1" fillId="7" borderId="39" xfId="0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3" fillId="7" borderId="37" xfId="0" applyFont="1" applyFill="1" applyBorder="1" applyAlignment="1">
      <alignment vertical="center"/>
    </xf>
    <xf numFmtId="0" fontId="3" fillId="7" borderId="38" xfId="0" applyFont="1" applyFill="1" applyBorder="1" applyAlignment="1">
      <alignment vertical="center"/>
    </xf>
    <xf numFmtId="0" fontId="3" fillId="7" borderId="39" xfId="0" applyFont="1" applyFill="1" applyBorder="1" applyAlignment="1">
      <alignment vertical="center"/>
    </xf>
    <xf numFmtId="0" fontId="69" fillId="7" borderId="21" xfId="0" applyFont="1" applyFill="1" applyBorder="1" applyAlignment="1">
      <alignment vertical="center"/>
    </xf>
    <xf numFmtId="0" fontId="69" fillId="7" borderId="37" xfId="0" applyFont="1" applyFill="1" applyBorder="1" applyAlignment="1">
      <alignment vertical="center"/>
    </xf>
    <xf numFmtId="0" fontId="69" fillId="7" borderId="38" xfId="0" applyFont="1" applyFill="1" applyBorder="1" applyAlignment="1">
      <alignment vertical="center"/>
    </xf>
    <xf numFmtId="0" fontId="69" fillId="7" borderId="39" xfId="0" applyFont="1" applyFill="1" applyBorder="1" applyAlignment="1">
      <alignment vertical="center"/>
    </xf>
    <xf numFmtId="0" fontId="67" fillId="7" borderId="21" xfId="0" applyFont="1" applyFill="1" applyBorder="1" applyAlignment="1">
      <alignment vertical="center"/>
    </xf>
    <xf numFmtId="0" fontId="67" fillId="7" borderId="37" xfId="0" applyFont="1" applyFill="1" applyBorder="1" applyAlignment="1">
      <alignment vertical="center"/>
    </xf>
    <xf numFmtId="0" fontId="67" fillId="7" borderId="38" xfId="0" applyFont="1" applyFill="1" applyBorder="1" applyAlignment="1">
      <alignment vertical="center"/>
    </xf>
    <xf numFmtId="0" fontId="67" fillId="7" borderId="39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67" fillId="0" borderId="12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185" fontId="1" fillId="0" borderId="20" xfId="0" applyNumberFormat="1" applyFont="1" applyBorder="1" applyAlignment="1">
      <alignment vertical="center"/>
    </xf>
    <xf numFmtId="185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41" xfId="0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0" fontId="1" fillId="0" borderId="0" xfId="0" applyFont="1" applyAlignment="1" applyProtection="1">
      <alignment vertical="center" shrinkToFit="1"/>
      <protection locked="0"/>
    </xf>
    <xf numFmtId="0" fontId="67" fillId="0" borderId="0" xfId="0" applyFont="1" applyAlignment="1">
      <alignment horizontal="center" vertical="center" shrinkToFit="1"/>
    </xf>
    <xf numFmtId="0" fontId="67" fillId="0" borderId="12" xfId="0" applyFont="1" applyBorder="1" applyAlignment="1">
      <alignment vertical="center" shrinkToFit="1"/>
    </xf>
    <xf numFmtId="0" fontId="67" fillId="0" borderId="17" xfId="0" applyFont="1" applyBorder="1" applyAlignment="1">
      <alignment vertical="center" shrinkToFit="1"/>
    </xf>
    <xf numFmtId="0" fontId="76" fillId="0" borderId="0" xfId="0" applyFont="1" applyAlignment="1">
      <alignment horizontal="center" vertical="center" shrinkToFit="1"/>
    </xf>
    <xf numFmtId="0" fontId="76" fillId="0" borderId="12" xfId="0" applyFont="1" applyBorder="1" applyAlignment="1">
      <alignment vertical="center" shrinkToFit="1"/>
    </xf>
    <xf numFmtId="0" fontId="76" fillId="0" borderId="17" xfId="0" applyFont="1" applyBorder="1" applyAlignment="1">
      <alignment vertical="center" shrinkToFit="1"/>
    </xf>
    <xf numFmtId="0" fontId="67" fillId="0" borderId="0" xfId="0" applyFont="1" applyAlignment="1">
      <alignment horizontal="center" vertical="center" shrinkToFit="1"/>
    </xf>
    <xf numFmtId="0" fontId="76" fillId="0" borderId="0" xfId="0" applyFont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77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77" fillId="0" borderId="12" xfId="0" applyFont="1" applyBorder="1" applyAlignment="1">
      <alignment vertical="center" shrinkToFit="1"/>
    </xf>
    <xf numFmtId="0" fontId="77" fillId="0" borderId="17" xfId="0" applyFont="1" applyBorder="1" applyAlignment="1">
      <alignment vertical="center" shrinkToFit="1"/>
    </xf>
    <xf numFmtId="0" fontId="77" fillId="0" borderId="15" xfId="0" applyFont="1" applyBorder="1" applyAlignment="1" applyProtection="1">
      <alignment horizontal="center" vertical="center" shrinkToFit="1"/>
      <protection locked="0"/>
    </xf>
    <xf numFmtId="0" fontId="77" fillId="0" borderId="12" xfId="0" applyFont="1" applyBorder="1" applyAlignment="1" applyProtection="1">
      <alignment horizontal="center" vertical="center" shrinkToFit="1"/>
      <protection locked="0"/>
    </xf>
    <xf numFmtId="0" fontId="77" fillId="0" borderId="17" xfId="0" applyFont="1" applyBorder="1" applyAlignment="1" applyProtection="1">
      <alignment horizontal="center" vertical="center" shrinkToFit="1"/>
      <protection locked="0"/>
    </xf>
    <xf numFmtId="0" fontId="52" fillId="0" borderId="33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2" fillId="0" borderId="16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 shrinkToFit="1"/>
      <protection locked="0"/>
    </xf>
    <xf numFmtId="0" fontId="52" fillId="0" borderId="40" xfId="0" applyFont="1" applyBorder="1" applyAlignment="1" applyProtection="1">
      <alignment horizontal="center" vertical="center" shrinkToFit="1"/>
      <protection locked="0"/>
    </xf>
    <xf numFmtId="0" fontId="52" fillId="0" borderId="12" xfId="0" applyFont="1" applyBorder="1" applyAlignment="1">
      <alignment vertical="center" shrinkToFit="1"/>
    </xf>
    <xf numFmtId="0" fontId="52" fillId="0" borderId="17" xfId="0" applyFont="1" applyBorder="1" applyAlignment="1">
      <alignment vertical="center" shrinkToFit="1"/>
    </xf>
    <xf numFmtId="0" fontId="52" fillId="0" borderId="15" xfId="0" applyFont="1" applyBorder="1" applyAlignment="1" applyProtection="1">
      <alignment horizontal="center" vertical="center" shrinkToFit="1"/>
      <protection locked="0"/>
    </xf>
    <xf numFmtId="0" fontId="52" fillId="0" borderId="12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2" xfId="0" applyFont="1" applyBorder="1" applyAlignment="1" applyProtection="1">
      <alignment horizontal="center" vertical="center" shrinkToFit="1"/>
      <protection locked="0"/>
    </xf>
    <xf numFmtId="0" fontId="52" fillId="0" borderId="17" xfId="0" applyFont="1" applyBorder="1" applyAlignment="1" applyProtection="1">
      <alignment horizontal="center" vertical="center" shrinkToFit="1"/>
      <protection locked="0"/>
    </xf>
    <xf numFmtId="0" fontId="52" fillId="0" borderId="24" xfId="0" applyFont="1" applyBorder="1" applyAlignment="1" applyProtection="1">
      <alignment horizontal="center" vertical="center" shrinkToFit="1"/>
      <protection locked="0"/>
    </xf>
    <xf numFmtId="0" fontId="52" fillId="0" borderId="15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 shrinkToFit="1"/>
    </xf>
    <xf numFmtId="0" fontId="52" fillId="0" borderId="45" xfId="0" applyFont="1" applyBorder="1" applyAlignment="1">
      <alignment horizontal="center" vertical="center" shrinkToFit="1"/>
    </xf>
    <xf numFmtId="0" fontId="78" fillId="0" borderId="0" xfId="0" applyFont="1" applyAlignment="1">
      <alignment horizontal="center" vertical="center" shrinkToFit="1"/>
    </xf>
    <xf numFmtId="0" fontId="78" fillId="0" borderId="12" xfId="0" applyFont="1" applyBorder="1" applyAlignment="1">
      <alignment vertical="center" shrinkToFit="1"/>
    </xf>
    <xf numFmtId="0" fontId="78" fillId="0" borderId="16" xfId="0" applyFont="1" applyBorder="1" applyAlignment="1" applyProtection="1">
      <alignment horizontal="center" vertical="center" shrinkToFit="1"/>
      <protection locked="0"/>
    </xf>
    <xf numFmtId="0" fontId="78" fillId="0" borderId="18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left" vertical="center" shrinkToFit="1"/>
    </xf>
    <xf numFmtId="0" fontId="52" fillId="0" borderId="25" xfId="0" applyFont="1" applyBorder="1" applyAlignment="1" applyProtection="1">
      <alignment vertical="center" shrinkToFit="1"/>
      <protection locked="0"/>
    </xf>
    <xf numFmtId="0" fontId="52" fillId="0" borderId="25" xfId="0" applyFont="1" applyBorder="1" applyAlignment="1">
      <alignment vertical="center" shrinkToFit="1"/>
    </xf>
    <xf numFmtId="0" fontId="52" fillId="0" borderId="25" xfId="0" applyFont="1" applyBorder="1" applyAlignment="1">
      <alignment horizontal="center" vertical="center" shrinkToFit="1"/>
    </xf>
    <xf numFmtId="2" fontId="52" fillId="0" borderId="25" xfId="0" applyNumberFormat="1" applyFont="1" applyBorder="1" applyAlignment="1">
      <alignment horizontal="center" vertical="center" shrinkToFit="1"/>
    </xf>
    <xf numFmtId="181" fontId="52" fillId="0" borderId="25" xfId="0" applyNumberFormat="1" applyFont="1" applyBorder="1" applyAlignment="1">
      <alignment horizontal="right" vertical="center"/>
    </xf>
    <xf numFmtId="0" fontId="52" fillId="0" borderId="20" xfId="0" applyFont="1" applyBorder="1" applyAlignment="1">
      <alignment horizontal="center" vertical="center" shrinkToFit="1"/>
    </xf>
    <xf numFmtId="0" fontId="78" fillId="0" borderId="17" xfId="0" applyFont="1" applyBorder="1" applyAlignment="1">
      <alignment vertical="center" shrinkToFit="1"/>
    </xf>
    <xf numFmtId="0" fontId="78" fillId="0" borderId="15" xfId="0" applyFont="1" applyBorder="1" applyAlignment="1" applyProtection="1">
      <alignment horizontal="center" vertical="center" shrinkToFit="1"/>
      <protection locked="0"/>
    </xf>
    <xf numFmtId="0" fontId="78" fillId="0" borderId="12" xfId="0" applyFont="1" applyBorder="1" applyAlignment="1" applyProtection="1">
      <alignment horizontal="center" vertical="center" shrinkToFit="1"/>
      <protection locked="0"/>
    </xf>
    <xf numFmtId="0" fontId="78" fillId="0" borderId="17" xfId="0" applyFont="1" applyBorder="1" applyAlignment="1" applyProtection="1">
      <alignment horizontal="center" vertical="center" shrinkToFit="1"/>
      <protection locked="0"/>
    </xf>
    <xf numFmtId="0" fontId="78" fillId="0" borderId="0" xfId="0" applyFont="1" applyAlignment="1" applyProtection="1">
      <alignment horizontal="center" vertical="center" shrinkToFit="1"/>
      <protection locked="0"/>
    </xf>
    <xf numFmtId="0" fontId="78" fillId="0" borderId="40" xfId="0" applyFont="1" applyBorder="1" applyAlignment="1" applyProtection="1">
      <alignment horizontal="center" vertical="center" shrinkToFit="1"/>
      <protection locked="0"/>
    </xf>
    <xf numFmtId="0" fontId="77" fillId="0" borderId="44" xfId="0" applyFont="1" applyBorder="1" applyAlignment="1">
      <alignment horizontal="center" vertical="center" shrinkToFit="1"/>
    </xf>
    <xf numFmtId="0" fontId="77" fillId="0" borderId="45" xfId="0" applyFont="1" applyBorder="1" applyAlignment="1">
      <alignment horizontal="center" vertical="center" shrinkToFit="1"/>
    </xf>
    <xf numFmtId="0" fontId="77" fillId="0" borderId="12" xfId="0" applyFont="1" applyBorder="1" applyAlignment="1">
      <alignment horizontal="center" vertical="center" shrinkToFit="1"/>
    </xf>
    <xf numFmtId="0" fontId="77" fillId="0" borderId="17" xfId="0" applyFont="1" applyBorder="1" applyAlignment="1">
      <alignment horizontal="center" vertical="center" shrinkToFit="1"/>
    </xf>
    <xf numFmtId="0" fontId="77" fillId="0" borderId="24" xfId="0" applyFont="1" applyBorder="1" applyAlignment="1" applyProtection="1">
      <alignment horizontal="center" vertical="center" shrinkToFit="1"/>
      <protection locked="0"/>
    </xf>
    <xf numFmtId="0" fontId="52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left" vertical="center" shrinkToFit="1"/>
    </xf>
    <xf numFmtId="0" fontId="52" fillId="0" borderId="20" xfId="0" applyFont="1" applyBorder="1" applyAlignment="1" applyProtection="1">
      <alignment vertical="center" shrinkToFit="1"/>
      <protection locked="0"/>
    </xf>
    <xf numFmtId="0" fontId="52" fillId="0" borderId="20" xfId="0" applyFont="1" applyBorder="1" applyAlignment="1">
      <alignment vertical="center" shrinkToFit="1"/>
    </xf>
    <xf numFmtId="2" fontId="52" fillId="0" borderId="20" xfId="0" applyNumberFormat="1" applyFont="1" applyBorder="1" applyAlignment="1">
      <alignment horizontal="center" vertical="center" shrinkToFit="1"/>
    </xf>
    <xf numFmtId="181" fontId="52" fillId="0" borderId="20" xfId="0" applyNumberFormat="1" applyFont="1" applyBorder="1" applyAlignment="1">
      <alignment horizontal="right" vertical="center"/>
    </xf>
    <xf numFmtId="185" fontId="52" fillId="0" borderId="2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21" xfId="0" applyFont="1" applyBorder="1" applyAlignment="1">
      <alignment vertical="center" shrinkToFit="1"/>
    </xf>
    <xf numFmtId="2" fontId="52" fillId="0" borderId="28" xfId="0" applyNumberFormat="1" applyFont="1" applyBorder="1" applyAlignment="1">
      <alignment vertical="center" shrinkToFit="1"/>
    </xf>
    <xf numFmtId="2" fontId="52" fillId="0" borderId="29" xfId="0" applyNumberFormat="1" applyFont="1" applyBorder="1" applyAlignment="1">
      <alignment vertical="center" shrinkToFit="1"/>
    </xf>
    <xf numFmtId="0" fontId="52" fillId="0" borderId="19" xfId="0" applyFont="1" applyBorder="1" applyAlignment="1">
      <alignment vertical="center" shrinkToFit="1"/>
    </xf>
    <xf numFmtId="0" fontId="52" fillId="0" borderId="46" xfId="0" applyFont="1" applyBorder="1" applyAlignment="1">
      <alignment vertical="center" shrinkToFit="1"/>
    </xf>
    <xf numFmtId="0" fontId="54" fillId="0" borderId="0" xfId="0" applyFont="1" applyAlignment="1">
      <alignment vertical="center" shrinkToFit="1"/>
    </xf>
    <xf numFmtId="0" fontId="52" fillId="0" borderId="0" xfId="0" applyFont="1" applyAlignment="1">
      <alignment horizontal="right" vertical="center" shrinkToFit="1"/>
    </xf>
    <xf numFmtId="181" fontId="52" fillId="0" borderId="0" xfId="0" applyNumberFormat="1" applyFont="1" applyAlignment="1">
      <alignment horizontal="right" vertical="center" shrinkToFit="1"/>
    </xf>
    <xf numFmtId="0" fontId="54" fillId="0" borderId="12" xfId="0" applyFont="1" applyBorder="1" applyAlignment="1">
      <alignment vertical="center" shrinkToFit="1"/>
    </xf>
    <xf numFmtId="0" fontId="54" fillId="0" borderId="18" xfId="0" applyFont="1" applyBorder="1" applyAlignment="1">
      <alignment vertical="center" shrinkToFit="1"/>
    </xf>
    <xf numFmtId="49" fontId="52" fillId="0" borderId="0" xfId="0" applyNumberFormat="1" applyFont="1" applyAlignment="1" applyProtection="1">
      <alignment vertical="center" shrinkToFit="1"/>
      <protection locked="0"/>
    </xf>
    <xf numFmtId="0" fontId="54" fillId="0" borderId="41" xfId="0" applyFont="1" applyBorder="1" applyAlignment="1">
      <alignment vertical="center" shrinkToFit="1"/>
    </xf>
    <xf numFmtId="0" fontId="54" fillId="0" borderId="42" xfId="0" applyFont="1" applyBorder="1" applyAlignment="1">
      <alignment vertical="center" shrinkToFit="1"/>
    </xf>
    <xf numFmtId="0" fontId="52" fillId="0" borderId="47" xfId="0" applyFont="1" applyBorder="1" applyAlignment="1">
      <alignment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7" xfId="0" applyFont="1" applyBorder="1" applyAlignment="1">
      <alignment vertical="center" shrinkToFit="1"/>
    </xf>
    <xf numFmtId="0" fontId="54" fillId="0" borderId="14" xfId="0" applyFont="1" applyBorder="1" applyAlignment="1">
      <alignment vertical="center" shrinkToFit="1"/>
    </xf>
    <xf numFmtId="0" fontId="52" fillId="0" borderId="14" xfId="0" applyFont="1" applyBorder="1" applyAlignment="1">
      <alignment vertical="center" shrinkToFit="1"/>
    </xf>
    <xf numFmtId="0" fontId="52" fillId="0" borderId="48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49" xfId="0" applyFont="1" applyBorder="1" applyAlignment="1">
      <alignment vertical="center" shrinkToFit="1"/>
    </xf>
    <xf numFmtId="0" fontId="54" fillId="0" borderId="50" xfId="0" applyFont="1" applyBorder="1" applyAlignment="1">
      <alignment vertical="center" shrinkToFit="1"/>
    </xf>
    <xf numFmtId="0" fontId="52" fillId="0" borderId="50" xfId="0" applyFont="1" applyBorder="1" applyAlignment="1">
      <alignment vertical="center" shrinkToFit="1"/>
    </xf>
    <xf numFmtId="0" fontId="0" fillId="0" borderId="51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0" fillId="0" borderId="50" xfId="0" applyFont="1" applyBorder="1" applyAlignment="1">
      <alignment horizontal="center" vertical="center" shrinkToFit="1"/>
    </xf>
    <xf numFmtId="0" fontId="67" fillId="0" borderId="12" xfId="0" applyFont="1" applyBorder="1" applyAlignment="1" applyProtection="1">
      <alignment vertical="center" shrinkToFit="1"/>
      <protection locked="0"/>
    </xf>
    <xf numFmtId="0" fontId="67" fillId="0" borderId="15" xfId="0" applyFont="1" applyBorder="1" applyAlignment="1" applyProtection="1">
      <alignment vertical="center" shrinkToFit="1"/>
      <protection locked="0"/>
    </xf>
    <xf numFmtId="0" fontId="67" fillId="0" borderId="17" xfId="0" applyFont="1" applyBorder="1" applyAlignment="1" applyProtection="1">
      <alignment vertical="center" shrinkToFit="1"/>
      <protection locked="0"/>
    </xf>
    <xf numFmtId="0" fontId="67" fillId="0" borderId="24" xfId="0" applyFont="1" applyBorder="1" applyAlignment="1" applyProtection="1">
      <alignment vertical="center" shrinkToFit="1"/>
      <protection locked="0"/>
    </xf>
    <xf numFmtId="0" fontId="76" fillId="0" borderId="12" xfId="0" applyFont="1" applyBorder="1" applyAlignment="1">
      <alignment horizontal="center" vertical="center" shrinkToFit="1"/>
    </xf>
    <xf numFmtId="0" fontId="76" fillId="0" borderId="15" xfId="0" applyFont="1" applyBorder="1" applyAlignment="1" applyProtection="1">
      <alignment vertical="center" shrinkToFit="1"/>
      <protection locked="0"/>
    </xf>
    <xf numFmtId="0" fontId="76" fillId="0" borderId="12" xfId="0" applyFont="1" applyBorder="1" applyAlignment="1" applyProtection="1">
      <alignment vertical="center" shrinkToFit="1"/>
      <protection locked="0"/>
    </xf>
    <xf numFmtId="0" fontId="76" fillId="0" borderId="17" xfId="0" applyFont="1" applyBorder="1" applyAlignment="1" applyProtection="1">
      <alignment vertical="center" shrinkToFit="1"/>
      <protection locked="0"/>
    </xf>
    <xf numFmtId="0" fontId="17" fillId="0" borderId="0" xfId="0" applyFont="1" applyAlignment="1">
      <alignment vertical="center" shrinkToFit="1"/>
    </xf>
    <xf numFmtId="0" fontId="76" fillId="0" borderId="15" xfId="0" applyFont="1" applyBorder="1" applyAlignment="1" applyProtection="1">
      <alignment horizontal="center" vertical="center" shrinkToFit="1"/>
      <protection locked="0"/>
    </xf>
    <xf numFmtId="0" fontId="76" fillId="0" borderId="12" xfId="0" applyFont="1" applyBorder="1" applyAlignment="1" applyProtection="1">
      <alignment horizontal="center" vertical="center" shrinkToFit="1"/>
      <protection locked="0"/>
    </xf>
    <xf numFmtId="0" fontId="76" fillId="0" borderId="17" xfId="0" applyFont="1" applyBorder="1" applyAlignment="1" applyProtection="1">
      <alignment horizontal="center" vertical="center" shrinkToFit="1"/>
      <protection locked="0"/>
    </xf>
    <xf numFmtId="0" fontId="67" fillId="0" borderId="12" xfId="0" applyFont="1" applyBorder="1" applyAlignment="1" applyProtection="1">
      <alignment horizontal="center" vertical="center" shrinkToFit="1"/>
      <protection locked="0"/>
    </xf>
    <xf numFmtId="0" fontId="67" fillId="0" borderId="15" xfId="0" applyFont="1" applyBorder="1" applyAlignment="1" applyProtection="1">
      <alignment horizontal="center" vertical="center" shrinkToFit="1"/>
      <protection locked="0"/>
    </xf>
    <xf numFmtId="0" fontId="67" fillId="0" borderId="17" xfId="0" applyFont="1" applyBorder="1" applyAlignment="1" applyProtection="1">
      <alignment horizontal="center" vertical="center" shrinkToFit="1"/>
      <protection locked="0"/>
    </xf>
    <xf numFmtId="0" fontId="67" fillId="0" borderId="24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54" fillId="0" borderId="53" xfId="0" applyFont="1" applyBorder="1" applyAlignment="1">
      <alignment vertical="center" shrinkToFit="1"/>
    </xf>
    <xf numFmtId="0" fontId="54" fillId="0" borderId="54" xfId="0" applyFont="1" applyBorder="1" applyAlignment="1">
      <alignment vertical="center" shrinkToFit="1"/>
    </xf>
    <xf numFmtId="0" fontId="52" fillId="0" borderId="53" xfId="0" applyFont="1" applyBorder="1" applyAlignment="1">
      <alignment vertical="center" shrinkToFit="1"/>
    </xf>
    <xf numFmtId="0" fontId="52" fillId="0" borderId="51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77" fillId="0" borderId="16" xfId="0" applyFont="1" applyBorder="1" applyAlignment="1">
      <alignment vertical="center" shrinkToFit="1"/>
    </xf>
    <xf numFmtId="0" fontId="77" fillId="0" borderId="0" xfId="0" applyFont="1" applyAlignment="1">
      <alignment vertical="center" shrinkToFit="1"/>
    </xf>
    <xf numFmtId="0" fontId="77" fillId="0" borderId="15" xfId="0" applyFont="1" applyBorder="1" applyAlignment="1" applyProtection="1">
      <alignment vertical="center" shrinkToFit="1"/>
      <protection locked="0"/>
    </xf>
    <xf numFmtId="0" fontId="77" fillId="0" borderId="12" xfId="0" applyFont="1" applyBorder="1" applyAlignment="1" applyProtection="1">
      <alignment vertical="center" shrinkToFit="1"/>
      <protection locked="0"/>
    </xf>
    <xf numFmtId="0" fontId="77" fillId="0" borderId="16" xfId="0" applyFont="1" applyBorder="1" applyAlignment="1" applyProtection="1">
      <alignment horizontal="center" vertical="center" shrinkToFit="1"/>
      <protection locked="0"/>
    </xf>
    <xf numFmtId="0" fontId="77" fillId="0" borderId="0" xfId="0" applyFont="1" applyAlignment="1">
      <alignment horizontal="center" vertical="center" shrinkToFit="1"/>
    </xf>
    <xf numFmtId="0" fontId="77" fillId="0" borderId="18" xfId="0" applyFont="1" applyBorder="1" applyAlignment="1">
      <alignment horizontal="center" vertical="center" shrinkToFit="1"/>
    </xf>
    <xf numFmtId="0" fontId="77" fillId="0" borderId="12" xfId="0" applyFont="1" applyBorder="1" applyAlignment="1" applyProtection="1">
      <alignment horizontal="center" vertical="center" shrinkToFit="1"/>
      <protection locked="0"/>
    </xf>
    <xf numFmtId="0" fontId="77" fillId="0" borderId="24" xfId="0" applyFont="1" applyBorder="1" applyAlignment="1" applyProtection="1">
      <alignment horizontal="center" vertical="center" shrinkToFit="1"/>
      <protection locked="0"/>
    </xf>
    <xf numFmtId="0" fontId="78" fillId="0" borderId="16" xfId="0" applyFont="1" applyBorder="1" applyAlignment="1" applyProtection="1">
      <alignment vertical="center" shrinkToFit="1"/>
      <protection locked="0"/>
    </xf>
    <xf numFmtId="0" fontId="78" fillId="0" borderId="0" xfId="0" applyFont="1" applyAlignment="1" applyProtection="1">
      <alignment vertical="center" shrinkToFit="1"/>
      <protection locked="0"/>
    </xf>
    <xf numFmtId="0" fontId="78" fillId="0" borderId="0" xfId="0" applyFont="1" applyAlignment="1">
      <alignment horizontal="center" vertical="center" shrinkToFit="1"/>
    </xf>
    <xf numFmtId="0" fontId="78" fillId="0" borderId="15" xfId="0" applyFont="1" applyBorder="1" applyAlignment="1" applyProtection="1">
      <alignment horizontal="center" vertical="center" shrinkToFit="1"/>
      <protection locked="0"/>
    </xf>
    <xf numFmtId="0" fontId="78" fillId="0" borderId="12" xfId="0" applyFont="1" applyBorder="1" applyAlignment="1" applyProtection="1">
      <alignment horizontal="center" vertical="center" shrinkToFit="1"/>
      <protection locked="0"/>
    </xf>
    <xf numFmtId="0" fontId="78" fillId="0" borderId="17" xfId="0" applyFont="1" applyBorder="1" applyAlignment="1" applyProtection="1">
      <alignment horizontal="center" vertical="center" shrinkToFit="1"/>
      <protection locked="0"/>
    </xf>
    <xf numFmtId="0" fontId="79" fillId="0" borderId="0" xfId="0" applyFont="1" applyAlignment="1">
      <alignment horizontal="center" vertical="center" shrinkToFit="1"/>
    </xf>
    <xf numFmtId="0" fontId="79" fillId="0" borderId="16" xfId="0" applyFont="1" applyBorder="1" applyAlignment="1">
      <alignment vertical="center" shrinkToFit="1"/>
    </xf>
    <xf numFmtId="0" fontId="79" fillId="0" borderId="0" xfId="0" applyFont="1" applyAlignment="1">
      <alignment vertical="center" shrinkToFit="1"/>
    </xf>
    <xf numFmtId="0" fontId="79" fillId="0" borderId="16" xfId="0" applyFont="1" applyBorder="1" applyAlignment="1" applyProtection="1">
      <alignment vertical="center" shrinkToFit="1"/>
      <protection locked="0"/>
    </xf>
    <xf numFmtId="0" fontId="79" fillId="0" borderId="0" xfId="0" applyFont="1" applyAlignment="1" applyProtection="1">
      <alignment vertical="center" shrinkToFit="1"/>
      <protection locked="0"/>
    </xf>
    <xf numFmtId="0" fontId="79" fillId="0" borderId="0" xfId="0" applyFont="1" applyAlignment="1">
      <alignment horizontal="center" vertical="center" shrinkToFit="1"/>
    </xf>
    <xf numFmtId="0" fontId="79" fillId="0" borderId="12" xfId="0" applyFont="1" applyBorder="1" applyAlignment="1">
      <alignment vertical="center" shrinkToFit="1"/>
    </xf>
    <xf numFmtId="0" fontId="79" fillId="0" borderId="17" xfId="0" applyFont="1" applyBorder="1" applyAlignment="1">
      <alignment vertical="center" shrinkToFit="1"/>
    </xf>
    <xf numFmtId="0" fontId="79" fillId="0" borderId="15" xfId="0" applyFont="1" applyBorder="1" applyAlignment="1" applyProtection="1">
      <alignment horizontal="center" vertical="center" shrinkToFit="1"/>
      <protection locked="0"/>
    </xf>
    <xf numFmtId="0" fontId="79" fillId="0" borderId="12" xfId="0" applyFont="1" applyBorder="1" applyAlignment="1">
      <alignment horizontal="center" vertical="center" shrinkToFit="1"/>
    </xf>
    <xf numFmtId="0" fontId="79" fillId="0" borderId="17" xfId="0" applyFont="1" applyBorder="1" applyAlignment="1">
      <alignment horizontal="center" vertical="center" shrinkToFit="1"/>
    </xf>
    <xf numFmtId="0" fontId="79" fillId="0" borderId="12" xfId="0" applyFont="1" applyBorder="1" applyAlignment="1" applyProtection="1">
      <alignment horizontal="center" vertical="center" shrinkToFit="1"/>
      <protection locked="0"/>
    </xf>
    <xf numFmtId="0" fontId="79" fillId="0" borderId="17" xfId="0" applyFont="1" applyBorder="1" applyAlignment="1" applyProtection="1">
      <alignment horizontal="center" vertical="center" shrinkToFit="1"/>
      <protection locked="0"/>
    </xf>
    <xf numFmtId="0" fontId="79" fillId="0" borderId="24" xfId="0" applyFont="1" applyBorder="1" applyAlignment="1" applyProtection="1">
      <alignment horizontal="center" vertical="center" shrinkToFit="1"/>
      <protection locked="0"/>
    </xf>
    <xf numFmtId="0" fontId="1" fillId="0" borderId="56" xfId="0" applyFont="1" applyBorder="1" applyAlignment="1">
      <alignment vertical="center" shrinkToFit="1"/>
    </xf>
    <xf numFmtId="0" fontId="1" fillId="0" borderId="57" xfId="0" applyFont="1" applyBorder="1" applyAlignment="1">
      <alignment vertical="center" shrinkToFit="1"/>
    </xf>
    <xf numFmtId="0" fontId="67" fillId="0" borderId="33" xfId="0" applyFont="1" applyBorder="1" applyAlignment="1" applyProtection="1">
      <alignment vertical="center" shrinkToFit="1"/>
      <protection locked="0"/>
    </xf>
    <xf numFmtId="0" fontId="67" fillId="0" borderId="16" xfId="0" applyFont="1" applyBorder="1" applyAlignment="1" applyProtection="1">
      <alignment vertical="center" shrinkToFit="1"/>
      <protection locked="0"/>
    </xf>
    <xf numFmtId="0" fontId="67" fillId="0" borderId="12" xfId="0" applyFont="1" applyBorder="1" applyAlignment="1" applyProtection="1">
      <alignment horizontal="center" vertical="center" shrinkToFit="1"/>
      <protection locked="0"/>
    </xf>
    <xf numFmtId="0" fontId="67" fillId="0" borderId="17" xfId="0" applyFont="1" applyBorder="1" applyAlignment="1" applyProtection="1">
      <alignment horizontal="center" vertical="center" shrinkToFit="1"/>
      <protection locked="0"/>
    </xf>
    <xf numFmtId="0" fontId="67" fillId="0" borderId="13" xfId="0" applyFont="1" applyBorder="1" applyAlignment="1">
      <alignment vertical="center" shrinkToFit="1"/>
    </xf>
    <xf numFmtId="0" fontId="76" fillId="0" borderId="33" xfId="0" applyFont="1" applyBorder="1" applyAlignment="1" applyProtection="1">
      <alignment vertical="center" shrinkToFit="1"/>
      <protection locked="0"/>
    </xf>
    <xf numFmtId="0" fontId="76" fillId="0" borderId="16" xfId="0" applyFont="1" applyBorder="1" applyAlignment="1" applyProtection="1">
      <alignment vertical="center" shrinkToFit="1"/>
      <protection locked="0"/>
    </xf>
    <xf numFmtId="0" fontId="76" fillId="0" borderId="13" xfId="0" applyFont="1" applyBorder="1" applyAlignment="1">
      <alignment vertical="center" shrinkToFit="1"/>
    </xf>
    <xf numFmtId="0" fontId="76" fillId="0" borderId="0" xfId="0" applyFont="1" applyAlignment="1">
      <alignment vertical="center" shrinkToFit="1"/>
    </xf>
    <xf numFmtId="0" fontId="76" fillId="0" borderId="12" xfId="0" applyFont="1" applyBorder="1" applyAlignment="1" applyProtection="1">
      <alignment horizontal="center" vertical="center" shrinkToFit="1"/>
      <protection locked="0"/>
    </xf>
    <xf numFmtId="0" fontId="76" fillId="0" borderId="18" xfId="0" applyFont="1" applyBorder="1" applyAlignment="1">
      <alignment vertical="center" shrinkToFit="1"/>
    </xf>
    <xf numFmtId="0" fontId="76" fillId="0" borderId="24" xfId="0" applyFont="1" applyBorder="1" applyAlignment="1" applyProtection="1">
      <alignment vertical="center" shrinkToFit="1"/>
      <protection locked="0"/>
    </xf>
    <xf numFmtId="0" fontId="67" fillId="0" borderId="0" xfId="0" applyFont="1" applyAlignment="1" applyProtection="1">
      <alignment vertical="center" shrinkToFit="1"/>
      <protection locked="0"/>
    </xf>
    <xf numFmtId="0" fontId="76" fillId="0" borderId="17" xfId="0" applyFont="1" applyBorder="1" applyAlignment="1">
      <alignment horizontal="center" vertical="center" shrinkToFit="1"/>
    </xf>
    <xf numFmtId="0" fontId="76" fillId="0" borderId="24" xfId="0" applyFont="1" applyBorder="1" applyAlignment="1" applyProtection="1">
      <alignment horizontal="center" vertical="center" shrinkToFit="1"/>
      <protection locked="0"/>
    </xf>
    <xf numFmtId="0" fontId="80" fillId="0" borderId="33" xfId="0" applyFont="1" applyBorder="1" applyAlignment="1">
      <alignment horizontal="center" vertical="center" wrapText="1" shrinkToFit="1"/>
    </xf>
    <xf numFmtId="0" fontId="80" fillId="0" borderId="14" xfId="0" applyFont="1" applyBorder="1" applyAlignment="1">
      <alignment horizontal="center" vertical="center" wrapText="1" shrinkToFit="1"/>
    </xf>
    <xf numFmtId="0" fontId="80" fillId="0" borderId="58" xfId="0" applyFont="1" applyBorder="1" applyAlignment="1">
      <alignment horizontal="center" vertical="center" wrapText="1" shrinkToFit="1"/>
    </xf>
    <xf numFmtId="0" fontId="80" fillId="0" borderId="16" xfId="0" applyFont="1" applyBorder="1" applyAlignment="1">
      <alignment horizontal="center" vertical="center" wrapText="1" shrinkToFit="1"/>
    </xf>
    <xf numFmtId="0" fontId="80" fillId="0" borderId="0" xfId="0" applyFont="1" applyAlignment="1">
      <alignment horizontal="center" vertical="center" wrapText="1" shrinkToFit="1"/>
    </xf>
    <xf numFmtId="0" fontId="80" fillId="0" borderId="18" xfId="0" applyFont="1" applyBorder="1" applyAlignment="1">
      <alignment horizontal="center" vertical="center" wrapText="1" shrinkToFit="1"/>
    </xf>
    <xf numFmtId="0" fontId="80" fillId="0" borderId="15" xfId="0" applyFont="1" applyBorder="1" applyAlignment="1">
      <alignment horizontal="center" vertical="center" wrapText="1" shrinkToFit="1"/>
    </xf>
    <xf numFmtId="0" fontId="80" fillId="0" borderId="12" xfId="0" applyFont="1" applyBorder="1" applyAlignment="1">
      <alignment horizontal="center" vertical="center" wrapText="1" shrinkToFit="1"/>
    </xf>
    <xf numFmtId="0" fontId="80" fillId="0" borderId="17" xfId="0" applyFont="1" applyBorder="1" applyAlignment="1">
      <alignment horizontal="center" vertical="center" wrapText="1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76" fillId="0" borderId="14" xfId="0" applyFont="1" applyBorder="1" applyAlignment="1" applyProtection="1">
      <alignment horizontal="center" vertical="center" shrinkToFit="1"/>
      <protection locked="0"/>
    </xf>
    <xf numFmtId="0" fontId="76" fillId="0" borderId="0" xfId="0" applyFont="1" applyAlignment="1" applyProtection="1">
      <alignment horizontal="center" vertical="center" shrinkToFit="1"/>
      <protection locked="0"/>
    </xf>
    <xf numFmtId="0" fontId="67" fillId="0" borderId="14" xfId="0" applyFont="1" applyBorder="1" applyAlignment="1" applyProtection="1">
      <alignment horizontal="center" vertical="center" shrinkToFit="1"/>
      <protection locked="0"/>
    </xf>
    <xf numFmtId="0" fontId="67" fillId="0" borderId="0" xfId="0" applyFont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67" fillId="0" borderId="16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67" fillId="0" borderId="14" xfId="0" applyFont="1" applyBorder="1" applyAlignment="1">
      <alignment horizontal="center" vertical="center" shrinkToFit="1"/>
    </xf>
    <xf numFmtId="0" fontId="67" fillId="0" borderId="58" xfId="0" applyFont="1" applyBorder="1" applyAlignment="1">
      <alignment horizontal="center" vertical="center" shrinkToFit="1"/>
    </xf>
    <xf numFmtId="0" fontId="67" fillId="0" borderId="58" xfId="0" applyFont="1" applyBorder="1" applyAlignment="1" applyProtection="1">
      <alignment horizontal="center" vertical="center" shrinkToFit="1"/>
      <protection locked="0"/>
    </xf>
    <xf numFmtId="0" fontId="67" fillId="0" borderId="59" xfId="0" applyFont="1" applyBorder="1" applyAlignment="1" applyProtection="1">
      <alignment horizontal="center" vertical="center" shrinkToFit="1"/>
      <protection locked="0"/>
    </xf>
    <xf numFmtId="0" fontId="67" fillId="0" borderId="60" xfId="0" applyFont="1" applyBorder="1" applyAlignment="1" applyProtection="1">
      <alignment horizontal="center" vertical="center" shrinkToFit="1"/>
      <protection locked="0"/>
    </xf>
    <xf numFmtId="0" fontId="67" fillId="0" borderId="61" xfId="0" applyFont="1" applyBorder="1" applyAlignment="1" applyProtection="1">
      <alignment horizontal="center" vertical="center" shrinkToFit="1"/>
      <protection locked="0"/>
    </xf>
    <xf numFmtId="0" fontId="67" fillId="0" borderId="62" xfId="0" applyFont="1" applyBorder="1" applyAlignment="1" applyProtection="1">
      <alignment horizontal="center" vertical="center" shrinkToFit="1"/>
      <protection locked="0"/>
    </xf>
    <xf numFmtId="0" fontId="67" fillId="0" borderId="63" xfId="0" applyFont="1" applyBorder="1" applyAlignment="1" applyProtection="1">
      <alignment horizontal="center" vertical="center" shrinkToFit="1"/>
      <protection locked="0"/>
    </xf>
    <xf numFmtId="0" fontId="67" fillId="0" borderId="64" xfId="0" applyFont="1" applyBorder="1" applyAlignment="1" applyProtection="1">
      <alignment horizontal="center" vertical="center" shrinkToFit="1"/>
      <protection locked="0"/>
    </xf>
    <xf numFmtId="0" fontId="67" fillId="0" borderId="65" xfId="0" applyFont="1" applyBorder="1" applyAlignment="1" applyProtection="1">
      <alignment horizontal="center" vertical="center" shrinkToFit="1"/>
      <protection locked="0"/>
    </xf>
    <xf numFmtId="0" fontId="67" fillId="0" borderId="66" xfId="0" applyFont="1" applyBorder="1" applyAlignment="1" applyProtection="1">
      <alignment horizontal="center" vertical="center" shrinkToFit="1"/>
      <protection locked="0"/>
    </xf>
    <xf numFmtId="0" fontId="67" fillId="0" borderId="67" xfId="0" applyFont="1" applyBorder="1" applyAlignment="1" applyProtection="1">
      <alignment horizontal="center" vertical="center" shrinkToFit="1"/>
      <protection locked="0"/>
    </xf>
    <xf numFmtId="0" fontId="67" fillId="0" borderId="18" xfId="0" applyFont="1" applyBorder="1" applyAlignment="1" applyProtection="1">
      <alignment horizontal="center" vertical="center" shrinkToFit="1"/>
      <protection locked="0"/>
    </xf>
    <xf numFmtId="0" fontId="1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185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indent="1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184" fontId="1" fillId="0" borderId="29" xfId="0" applyNumberFormat="1" applyFont="1" applyBorder="1" applyAlignment="1">
      <alignment horizontal="center" vertical="center" shrinkToFit="1"/>
    </xf>
    <xf numFmtId="184" fontId="1" fillId="0" borderId="69" xfId="0" applyNumberFormat="1" applyFont="1" applyBorder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2" fontId="1" fillId="0" borderId="70" xfId="0" applyNumberFormat="1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49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58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71" xfId="0" applyFont="1" applyBorder="1" applyAlignment="1">
      <alignment horizontal="center" vertical="center" shrinkToFit="1"/>
    </xf>
    <xf numFmtId="182" fontId="1" fillId="0" borderId="14" xfId="0" applyNumberFormat="1" applyFont="1" applyBorder="1" applyAlignment="1">
      <alignment horizontal="center" vertical="center" shrinkToFit="1"/>
    </xf>
    <xf numFmtId="182" fontId="1" fillId="0" borderId="0" xfId="0" applyNumberFormat="1" applyFont="1" applyAlignment="1">
      <alignment horizontal="center" vertical="center" shrinkToFit="1"/>
    </xf>
    <xf numFmtId="183" fontId="7" fillId="0" borderId="14" xfId="0" applyNumberFormat="1" applyFont="1" applyBorder="1" applyAlignment="1">
      <alignment horizontal="left" vertical="center" shrinkToFit="1"/>
    </xf>
    <xf numFmtId="183" fontId="7" fillId="0" borderId="72" xfId="0" applyNumberFormat="1" applyFont="1" applyBorder="1" applyAlignment="1">
      <alignment horizontal="left" vertical="center" shrinkToFit="1"/>
    </xf>
    <xf numFmtId="183" fontId="7" fillId="0" borderId="0" xfId="0" applyNumberFormat="1" applyFont="1" applyAlignment="1">
      <alignment horizontal="left" vertical="center" shrinkToFit="1"/>
    </xf>
    <xf numFmtId="183" fontId="7" fillId="0" borderId="22" xfId="0" applyNumberFormat="1" applyFont="1" applyBorder="1" applyAlignment="1">
      <alignment horizontal="left" vertical="center" shrinkToFit="1"/>
    </xf>
    <xf numFmtId="181" fontId="1" fillId="0" borderId="0" xfId="0" applyNumberFormat="1" applyFont="1" applyAlignment="1">
      <alignment horizontal="right" vertical="center"/>
    </xf>
    <xf numFmtId="181" fontId="1" fillId="0" borderId="22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81" fontId="1" fillId="0" borderId="13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left" vertical="center" shrinkToFit="1"/>
    </xf>
    <xf numFmtId="181" fontId="1" fillId="0" borderId="22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3" xfId="0" applyFont="1" applyBorder="1" applyAlignment="1" applyProtection="1">
      <alignment horizontal="right" vertical="center" shrinkToFit="1"/>
      <protection locked="0"/>
    </xf>
    <xf numFmtId="0" fontId="1" fillId="0" borderId="14" xfId="0" applyFont="1" applyBorder="1" applyAlignment="1" applyProtection="1">
      <alignment horizontal="right" vertical="center" shrinkToFit="1"/>
      <protection locked="0"/>
    </xf>
    <xf numFmtId="0" fontId="1" fillId="0" borderId="16" xfId="0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 applyProtection="1">
      <alignment horizontal="right" vertical="center" shrinkToFit="1"/>
      <protection locked="0"/>
    </xf>
    <xf numFmtId="0" fontId="1" fillId="0" borderId="15" xfId="0" applyFont="1" applyBorder="1" applyAlignment="1" applyProtection="1">
      <alignment horizontal="right" vertical="center" shrinkToFit="1"/>
      <protection locked="0"/>
    </xf>
    <xf numFmtId="0" fontId="1" fillId="0" borderId="12" xfId="0" applyFont="1" applyBorder="1" applyAlignment="1" applyProtection="1">
      <alignment horizontal="right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1" fillId="0" borderId="48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40" xfId="0" applyFont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2" fontId="1" fillId="0" borderId="28" xfId="0" applyNumberFormat="1" applyFont="1" applyBorder="1" applyAlignment="1">
      <alignment horizontal="center" vertical="center" shrinkToFit="1"/>
    </xf>
    <xf numFmtId="2" fontId="1" fillId="0" borderId="29" xfId="0" applyNumberFormat="1" applyFont="1" applyBorder="1" applyAlignment="1">
      <alignment horizontal="center" vertical="center" shrinkToFit="1"/>
    </xf>
    <xf numFmtId="2" fontId="1" fillId="0" borderId="12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9" fillId="0" borderId="14" xfId="0" applyFont="1" applyBorder="1" applyAlignment="1">
      <alignment horizontal="center" vertical="center" shrinkToFit="1"/>
    </xf>
    <xf numFmtId="0" fontId="69" fillId="0" borderId="58" xfId="0" applyFont="1" applyBorder="1" applyAlignment="1">
      <alignment horizontal="center" vertical="center" shrinkToFit="1"/>
    </xf>
    <xf numFmtId="0" fontId="69" fillId="0" borderId="0" xfId="0" applyFont="1" applyAlignment="1">
      <alignment horizontal="center" vertical="center" shrinkToFit="1"/>
    </xf>
    <xf numFmtId="0" fontId="69" fillId="0" borderId="18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83" fontId="81" fillId="0" borderId="14" xfId="0" applyNumberFormat="1" applyFont="1" applyBorder="1" applyAlignment="1">
      <alignment horizontal="left" vertical="center" shrinkToFit="1"/>
    </xf>
    <xf numFmtId="183" fontId="81" fillId="0" borderId="72" xfId="0" applyNumberFormat="1" applyFont="1" applyBorder="1" applyAlignment="1">
      <alignment horizontal="left" vertical="center" shrinkToFit="1"/>
    </xf>
    <xf numFmtId="183" fontId="81" fillId="0" borderId="0" xfId="0" applyNumberFormat="1" applyFont="1" applyAlignment="1">
      <alignment horizontal="left" vertical="center" shrinkToFit="1"/>
    </xf>
    <xf numFmtId="183" fontId="81" fillId="0" borderId="22" xfId="0" applyNumberFormat="1" applyFont="1" applyBorder="1" applyAlignment="1">
      <alignment horizontal="left" vertical="center" shrinkToFit="1"/>
    </xf>
    <xf numFmtId="0" fontId="67" fillId="0" borderId="12" xfId="0" applyFont="1" applyBorder="1" applyAlignment="1">
      <alignment horizontal="center" vertical="center" shrinkToFit="1"/>
    </xf>
    <xf numFmtId="184" fontId="67" fillId="0" borderId="29" xfId="0" applyNumberFormat="1" applyFont="1" applyBorder="1" applyAlignment="1">
      <alignment horizontal="center" vertical="center" shrinkToFit="1"/>
    </xf>
    <xf numFmtId="184" fontId="67" fillId="0" borderId="69" xfId="0" applyNumberFormat="1" applyFont="1" applyBorder="1" applyAlignment="1">
      <alignment horizontal="center" vertical="center" shrinkToFit="1"/>
    </xf>
    <xf numFmtId="181" fontId="67" fillId="0" borderId="0" xfId="0" applyNumberFormat="1" applyFont="1" applyAlignment="1">
      <alignment horizontal="right" vertical="center"/>
    </xf>
    <xf numFmtId="181" fontId="67" fillId="0" borderId="22" xfId="0" applyNumberFormat="1" applyFont="1" applyBorder="1" applyAlignment="1">
      <alignment horizontal="right" vertical="center"/>
    </xf>
    <xf numFmtId="181" fontId="67" fillId="0" borderId="12" xfId="0" applyNumberFormat="1" applyFont="1" applyBorder="1" applyAlignment="1">
      <alignment horizontal="right" vertical="center"/>
    </xf>
    <xf numFmtId="181" fontId="67" fillId="0" borderId="13" xfId="0" applyNumberFormat="1" applyFont="1" applyBorder="1" applyAlignment="1">
      <alignment horizontal="right" vertical="center"/>
    </xf>
    <xf numFmtId="0" fontId="67" fillId="0" borderId="14" xfId="0" applyFont="1" applyBorder="1" applyAlignment="1" applyProtection="1">
      <alignment horizontal="right" vertical="center" shrinkToFit="1"/>
      <protection locked="0"/>
    </xf>
    <xf numFmtId="0" fontId="67" fillId="0" borderId="0" xfId="0" applyFont="1" applyAlignment="1" applyProtection="1">
      <alignment horizontal="right" vertical="center" shrinkToFit="1"/>
      <protection locked="0"/>
    </xf>
    <xf numFmtId="0" fontId="67" fillId="0" borderId="14" xfId="0" applyFont="1" applyBorder="1" applyAlignment="1" applyProtection="1">
      <alignment horizontal="left" vertical="center" shrinkToFit="1"/>
      <protection locked="0"/>
    </xf>
    <xf numFmtId="0" fontId="67" fillId="0" borderId="48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 applyProtection="1">
      <alignment horizontal="left" vertical="center" shrinkToFit="1"/>
      <protection locked="0"/>
    </xf>
    <xf numFmtId="0" fontId="67" fillId="0" borderId="40" xfId="0" applyFont="1" applyBorder="1" applyAlignment="1" applyProtection="1">
      <alignment horizontal="left" vertical="center" shrinkToFit="1"/>
      <protection locked="0"/>
    </xf>
    <xf numFmtId="2" fontId="67" fillId="0" borderId="28" xfId="0" applyNumberFormat="1" applyFont="1" applyBorder="1" applyAlignment="1">
      <alignment horizontal="center" vertical="center" shrinkToFit="1"/>
    </xf>
    <xf numFmtId="2" fontId="67" fillId="0" borderId="29" xfId="0" applyNumberFormat="1" applyFont="1" applyBorder="1" applyAlignment="1">
      <alignment horizontal="center" vertical="center" shrinkToFit="1"/>
    </xf>
    <xf numFmtId="182" fontId="67" fillId="0" borderId="14" xfId="0" applyNumberFormat="1" applyFont="1" applyBorder="1" applyAlignment="1">
      <alignment horizontal="center" vertical="center" shrinkToFit="1"/>
    </xf>
    <xf numFmtId="182" fontId="67" fillId="0" borderId="0" xfId="0" applyNumberFormat="1" applyFont="1" applyAlignment="1">
      <alignment horizontal="center" vertical="center" shrinkToFit="1"/>
    </xf>
    <xf numFmtId="0" fontId="67" fillId="0" borderId="12" xfId="0" applyFont="1" applyBorder="1" applyAlignment="1" applyProtection="1">
      <alignment horizontal="center" vertical="center" shrinkToFit="1"/>
      <protection locked="0"/>
    </xf>
    <xf numFmtId="0" fontId="67" fillId="0" borderId="17" xfId="0" applyFont="1" applyBorder="1" applyAlignment="1" applyProtection="1">
      <alignment horizontal="center" vertical="center" shrinkToFit="1"/>
      <protection locked="0"/>
    </xf>
    <xf numFmtId="0" fontId="67" fillId="0" borderId="33" xfId="0" applyFont="1" applyBorder="1" applyAlignment="1">
      <alignment horizontal="center" vertical="center" shrinkToFit="1"/>
    </xf>
    <xf numFmtId="183" fontId="82" fillId="0" borderId="14" xfId="0" applyNumberFormat="1" applyFont="1" applyBorder="1" applyAlignment="1">
      <alignment horizontal="left" vertical="center" shrinkToFit="1"/>
    </xf>
    <xf numFmtId="183" fontId="82" fillId="0" borderId="72" xfId="0" applyNumberFormat="1" applyFont="1" applyBorder="1" applyAlignment="1">
      <alignment horizontal="left" vertical="center" shrinkToFit="1"/>
    </xf>
    <xf numFmtId="183" fontId="82" fillId="0" borderId="0" xfId="0" applyNumberFormat="1" applyFont="1" applyAlignment="1">
      <alignment horizontal="left" vertical="center" shrinkToFit="1"/>
    </xf>
    <xf numFmtId="183" fontId="82" fillId="0" borderId="22" xfId="0" applyNumberFormat="1" applyFont="1" applyBorder="1" applyAlignment="1">
      <alignment horizontal="left" vertical="center" shrinkToFit="1"/>
    </xf>
    <xf numFmtId="0" fontId="76" fillId="0" borderId="0" xfId="0" applyFont="1" applyAlignment="1">
      <alignment horizontal="center" vertical="center" shrinkToFit="1"/>
    </xf>
    <xf numFmtId="0" fontId="76" fillId="0" borderId="12" xfId="0" applyFont="1" applyBorder="1" applyAlignment="1">
      <alignment horizontal="center" vertical="center" shrinkToFit="1"/>
    </xf>
    <xf numFmtId="0" fontId="76" fillId="0" borderId="18" xfId="0" applyFont="1" applyBorder="1" applyAlignment="1">
      <alignment horizontal="center" vertical="center" shrinkToFit="1"/>
    </xf>
    <xf numFmtId="184" fontId="76" fillId="0" borderId="29" xfId="0" applyNumberFormat="1" applyFont="1" applyBorder="1" applyAlignment="1">
      <alignment horizontal="center" vertical="center" shrinkToFit="1"/>
    </xf>
    <xf numFmtId="184" fontId="76" fillId="0" borderId="69" xfId="0" applyNumberFormat="1" applyFont="1" applyBorder="1" applyAlignment="1">
      <alignment horizontal="center" vertical="center" shrinkToFit="1"/>
    </xf>
    <xf numFmtId="2" fontId="76" fillId="0" borderId="0" xfId="0" applyNumberFormat="1" applyFont="1" applyAlignment="1">
      <alignment horizontal="center" vertical="center" shrinkToFit="1"/>
    </xf>
    <xf numFmtId="2" fontId="76" fillId="0" borderId="12" xfId="0" applyNumberFormat="1" applyFont="1" applyBorder="1" applyAlignment="1">
      <alignment horizontal="center" vertical="center" shrinkToFit="1"/>
    </xf>
    <xf numFmtId="181" fontId="76" fillId="0" borderId="0" xfId="0" applyNumberFormat="1" applyFont="1" applyAlignment="1">
      <alignment horizontal="right" vertical="center"/>
    </xf>
    <xf numFmtId="181" fontId="76" fillId="0" borderId="22" xfId="0" applyNumberFormat="1" applyFont="1" applyBorder="1" applyAlignment="1">
      <alignment horizontal="right" vertical="center"/>
    </xf>
    <xf numFmtId="181" fontId="76" fillId="0" borderId="12" xfId="0" applyNumberFormat="1" applyFont="1" applyBorder="1" applyAlignment="1">
      <alignment horizontal="right" vertical="center"/>
    </xf>
    <xf numFmtId="181" fontId="76" fillId="0" borderId="13" xfId="0" applyNumberFormat="1" applyFont="1" applyBorder="1" applyAlignment="1">
      <alignment horizontal="right" vertical="center"/>
    </xf>
    <xf numFmtId="0" fontId="76" fillId="0" borderId="58" xfId="0" applyFont="1" applyBorder="1" applyAlignment="1" applyProtection="1">
      <alignment horizontal="center" vertical="center" shrinkToFit="1"/>
      <protection locked="0"/>
    </xf>
    <xf numFmtId="0" fontId="76" fillId="0" borderId="14" xfId="0" applyFont="1" applyBorder="1" applyAlignment="1" applyProtection="1">
      <alignment horizontal="right" vertical="center" shrinkToFit="1"/>
      <protection locked="0"/>
    </xf>
    <xf numFmtId="0" fontId="76" fillId="0" borderId="0" xfId="0" applyFont="1" applyAlignment="1" applyProtection="1">
      <alignment horizontal="right" vertical="center" shrinkToFit="1"/>
      <protection locked="0"/>
    </xf>
    <xf numFmtId="0" fontId="76" fillId="0" borderId="14" xfId="0" applyFont="1" applyBorder="1" applyAlignment="1" applyProtection="1">
      <alignment horizontal="left" vertical="center" shrinkToFit="1"/>
      <protection locked="0"/>
    </xf>
    <xf numFmtId="0" fontId="76" fillId="0" borderId="48" xfId="0" applyFont="1" applyBorder="1" applyAlignment="1" applyProtection="1">
      <alignment horizontal="left" vertical="center" shrinkToFit="1"/>
      <protection locked="0"/>
    </xf>
    <xf numFmtId="0" fontId="76" fillId="0" borderId="0" xfId="0" applyFont="1" applyAlignment="1" applyProtection="1">
      <alignment horizontal="left" vertical="center" shrinkToFit="1"/>
      <protection locked="0"/>
    </xf>
    <xf numFmtId="0" fontId="76" fillId="0" borderId="40" xfId="0" applyFont="1" applyBorder="1" applyAlignment="1" applyProtection="1">
      <alignment horizontal="left" vertical="center" shrinkToFit="1"/>
      <protection locked="0"/>
    </xf>
    <xf numFmtId="2" fontId="76" fillId="0" borderId="28" xfId="0" applyNumberFormat="1" applyFont="1" applyBorder="1" applyAlignment="1">
      <alignment horizontal="center" vertical="center" shrinkToFit="1"/>
    </xf>
    <xf numFmtId="2" fontId="76" fillId="0" borderId="29" xfId="0" applyNumberFormat="1" applyFont="1" applyBorder="1" applyAlignment="1">
      <alignment horizontal="center" vertical="center" shrinkToFit="1"/>
    </xf>
    <xf numFmtId="182" fontId="76" fillId="0" borderId="14" xfId="0" applyNumberFormat="1" applyFont="1" applyBorder="1" applyAlignment="1">
      <alignment horizontal="center" vertical="center" shrinkToFit="1"/>
    </xf>
    <xf numFmtId="182" fontId="76" fillId="0" borderId="0" xfId="0" applyNumberFormat="1" applyFont="1" applyAlignment="1">
      <alignment horizontal="center" vertical="center" shrinkToFit="1"/>
    </xf>
    <xf numFmtId="0" fontId="76" fillId="0" borderId="18" xfId="0" applyFont="1" applyBorder="1" applyAlignment="1" applyProtection="1">
      <alignment horizontal="center" vertical="center" shrinkToFit="1"/>
      <protection locked="0"/>
    </xf>
    <xf numFmtId="0" fontId="76" fillId="0" borderId="14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indent="3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76" fillId="0" borderId="33" xfId="0" applyFont="1" applyBorder="1" applyAlignment="1">
      <alignment horizontal="center" vertical="center" shrinkToFit="1"/>
    </xf>
    <xf numFmtId="0" fontId="70" fillId="0" borderId="33" xfId="0" applyFont="1" applyBorder="1" applyAlignment="1">
      <alignment horizontal="center" vertical="center" wrapText="1" shrinkToFit="1"/>
    </xf>
    <xf numFmtId="0" fontId="70" fillId="0" borderId="14" xfId="0" applyFont="1" applyBorder="1" applyAlignment="1">
      <alignment horizontal="center" vertical="center" wrapText="1" shrinkToFit="1"/>
    </xf>
    <xf numFmtId="0" fontId="70" fillId="0" borderId="58" xfId="0" applyFont="1" applyBorder="1" applyAlignment="1">
      <alignment horizontal="center" vertical="center" wrapText="1" shrinkToFit="1"/>
    </xf>
    <xf numFmtId="0" fontId="70" fillId="0" borderId="16" xfId="0" applyFont="1" applyBorder="1" applyAlignment="1">
      <alignment horizontal="center" vertical="center" wrapText="1" shrinkToFit="1"/>
    </xf>
    <xf numFmtId="0" fontId="70" fillId="0" borderId="0" xfId="0" applyFont="1" applyAlignment="1">
      <alignment horizontal="center" vertical="center" wrapText="1" shrinkToFit="1"/>
    </xf>
    <xf numFmtId="0" fontId="70" fillId="0" borderId="18" xfId="0" applyFont="1" applyBorder="1" applyAlignment="1">
      <alignment horizontal="center" vertical="center" wrapText="1" shrinkToFit="1"/>
    </xf>
    <xf numFmtId="0" fontId="70" fillId="0" borderId="15" xfId="0" applyFont="1" applyBorder="1" applyAlignment="1">
      <alignment horizontal="center" vertical="center" wrapText="1" shrinkToFit="1"/>
    </xf>
    <xf numFmtId="0" fontId="70" fillId="0" borderId="12" xfId="0" applyFont="1" applyBorder="1" applyAlignment="1">
      <alignment horizontal="center" vertical="center" wrapText="1" shrinkToFit="1"/>
    </xf>
    <xf numFmtId="0" fontId="70" fillId="0" borderId="17" xfId="0" applyFont="1" applyBorder="1" applyAlignment="1">
      <alignment horizontal="center" vertical="center" wrapText="1" shrinkToFit="1"/>
    </xf>
    <xf numFmtId="0" fontId="76" fillId="0" borderId="58" xfId="0" applyFont="1" applyBorder="1" applyAlignment="1">
      <alignment horizontal="center" vertical="center" shrinkToFit="1"/>
    </xf>
    <xf numFmtId="0" fontId="76" fillId="0" borderId="16" xfId="0" applyFont="1" applyBorder="1" applyAlignment="1">
      <alignment horizontal="center" vertical="center" shrinkToFit="1"/>
    </xf>
    <xf numFmtId="0" fontId="76" fillId="0" borderId="33" xfId="0" applyFont="1" applyBorder="1" applyAlignment="1" applyProtection="1">
      <alignment horizontal="right" vertical="center" shrinkToFit="1"/>
      <protection locked="0"/>
    </xf>
    <xf numFmtId="0" fontId="76" fillId="0" borderId="16" xfId="0" applyFont="1" applyBorder="1" applyAlignment="1" applyProtection="1">
      <alignment horizontal="right" vertical="center" shrinkToFit="1"/>
      <protection locked="0"/>
    </xf>
    <xf numFmtId="0" fontId="76" fillId="0" borderId="15" xfId="0" applyFont="1" applyBorder="1" applyAlignment="1" applyProtection="1">
      <alignment horizontal="right" vertical="center" shrinkToFit="1"/>
      <protection locked="0"/>
    </xf>
    <xf numFmtId="0" fontId="76" fillId="0" borderId="12" xfId="0" applyFont="1" applyBorder="1" applyAlignment="1" applyProtection="1">
      <alignment horizontal="right" vertical="center" shrinkToFit="1"/>
      <protection locked="0"/>
    </xf>
    <xf numFmtId="0" fontId="76" fillId="0" borderId="12" xfId="0" applyFont="1" applyBorder="1" applyAlignment="1" applyProtection="1">
      <alignment horizontal="center" vertical="center" shrinkToFit="1"/>
      <protection locked="0"/>
    </xf>
    <xf numFmtId="0" fontId="76" fillId="0" borderId="12" xfId="0" applyFont="1" applyBorder="1" applyAlignment="1" applyProtection="1">
      <alignment horizontal="left" vertical="center" shrinkToFit="1"/>
      <protection locked="0"/>
    </xf>
    <xf numFmtId="0" fontId="76" fillId="0" borderId="24" xfId="0" applyFont="1" applyBorder="1" applyAlignment="1" applyProtection="1">
      <alignment horizontal="left" vertical="center" shrinkToFit="1"/>
      <protection locked="0"/>
    </xf>
    <xf numFmtId="0" fontId="76" fillId="0" borderId="59" xfId="0" applyFont="1" applyBorder="1" applyAlignment="1">
      <alignment horizontal="center" vertical="center" shrinkToFit="1"/>
    </xf>
    <xf numFmtId="0" fontId="76" fillId="0" borderId="60" xfId="0" applyFont="1" applyBorder="1" applyAlignment="1">
      <alignment horizontal="center" vertical="center" shrinkToFit="1"/>
    </xf>
    <xf numFmtId="0" fontId="76" fillId="0" borderId="63" xfId="0" applyFont="1" applyBorder="1" applyAlignment="1">
      <alignment horizontal="center" vertical="center" shrinkToFit="1"/>
    </xf>
    <xf numFmtId="0" fontId="76" fillId="0" borderId="64" xfId="0" applyFont="1" applyBorder="1" applyAlignment="1">
      <alignment horizontal="center" vertical="center" shrinkToFit="1"/>
    </xf>
    <xf numFmtId="0" fontId="76" fillId="0" borderId="62" xfId="0" applyFont="1" applyBorder="1" applyAlignment="1">
      <alignment horizontal="center" vertical="center" shrinkToFit="1"/>
    </xf>
    <xf numFmtId="0" fontId="76" fillId="0" borderId="65" xfId="0" applyFont="1" applyBorder="1" applyAlignment="1">
      <alignment horizontal="center" vertical="center" shrinkToFit="1"/>
    </xf>
    <xf numFmtId="0" fontId="76" fillId="0" borderId="66" xfId="0" applyFont="1" applyBorder="1" applyAlignment="1">
      <alignment horizontal="center" vertical="center" shrinkToFit="1"/>
    </xf>
    <xf numFmtId="0" fontId="76" fillId="0" borderId="67" xfId="0" applyFont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59" xfId="0" applyFont="1" applyBorder="1" applyAlignment="1" applyProtection="1">
      <alignment horizontal="center" vertical="center" shrinkToFit="1"/>
      <protection locked="0"/>
    </xf>
    <xf numFmtId="0" fontId="1" fillId="0" borderId="60" xfId="0" applyFont="1" applyBorder="1" applyAlignment="1" applyProtection="1">
      <alignment horizontal="center" vertical="center" shrinkToFit="1"/>
      <protection locked="0"/>
    </xf>
    <xf numFmtId="0" fontId="1" fillId="0" borderId="61" xfId="0" applyFont="1" applyBorder="1" applyAlignment="1" applyProtection="1">
      <alignment horizontal="center" vertical="center" shrinkToFit="1"/>
      <protection locked="0"/>
    </xf>
    <xf numFmtId="0" fontId="1" fillId="0" borderId="62" xfId="0" applyFont="1" applyBorder="1" applyAlignment="1" applyProtection="1">
      <alignment horizontal="center" vertical="center" shrinkToFit="1"/>
      <protection locked="0"/>
    </xf>
    <xf numFmtId="0" fontId="1" fillId="0" borderId="63" xfId="0" applyFont="1" applyBorder="1" applyAlignment="1" applyProtection="1">
      <alignment horizontal="center" vertical="center" shrinkToFit="1"/>
      <protection locked="0"/>
    </xf>
    <xf numFmtId="0" fontId="1" fillId="0" borderId="64" xfId="0" applyFont="1" applyBorder="1" applyAlignment="1" applyProtection="1">
      <alignment horizontal="center" vertical="center" shrinkToFit="1"/>
      <protection locked="0"/>
    </xf>
    <xf numFmtId="0" fontId="1" fillId="0" borderId="65" xfId="0" applyFont="1" applyBorder="1" applyAlignment="1" applyProtection="1">
      <alignment horizontal="center" vertical="center" shrinkToFit="1"/>
      <protection locked="0"/>
    </xf>
    <xf numFmtId="0" fontId="1" fillId="0" borderId="66" xfId="0" applyFont="1" applyBorder="1" applyAlignment="1" applyProtection="1">
      <alignment horizontal="center" vertical="center" shrinkToFit="1"/>
      <protection locked="0"/>
    </xf>
    <xf numFmtId="0" fontId="1" fillId="0" borderId="67" xfId="0" applyFont="1" applyBorder="1" applyAlignment="1" applyProtection="1">
      <alignment horizontal="center" vertical="center" shrinkToFit="1"/>
      <protection locked="0"/>
    </xf>
    <xf numFmtId="0" fontId="1" fillId="0" borderId="58" xfId="0" applyFont="1" applyBorder="1" applyAlignment="1" applyProtection="1">
      <alignment horizontal="center" vertical="center" shrinkToFit="1"/>
      <protection locked="0"/>
    </xf>
    <xf numFmtId="2" fontId="67" fillId="0" borderId="0" xfId="0" applyNumberFormat="1" applyFont="1" applyAlignment="1">
      <alignment horizontal="center" vertical="center" shrinkToFit="1"/>
    </xf>
    <xf numFmtId="2" fontId="67" fillId="0" borderId="12" xfId="0" applyNumberFormat="1" applyFont="1" applyBorder="1" applyAlignment="1">
      <alignment horizontal="center" vertical="center" shrinkToFit="1"/>
    </xf>
    <xf numFmtId="0" fontId="76" fillId="0" borderId="59" xfId="0" applyFont="1" applyBorder="1" applyAlignment="1" applyProtection="1">
      <alignment horizontal="center" vertical="center" shrinkToFit="1"/>
      <protection locked="0"/>
    </xf>
    <xf numFmtId="0" fontId="76" fillId="0" borderId="60" xfId="0" applyFont="1" applyBorder="1" applyAlignment="1" applyProtection="1">
      <alignment horizontal="center" vertical="center" shrinkToFit="1"/>
      <protection locked="0"/>
    </xf>
    <xf numFmtId="0" fontId="76" fillId="0" borderId="61" xfId="0" applyFont="1" applyBorder="1" applyAlignment="1" applyProtection="1">
      <alignment horizontal="center" vertical="center" shrinkToFit="1"/>
      <protection locked="0"/>
    </xf>
    <xf numFmtId="0" fontId="76" fillId="0" borderId="62" xfId="0" applyFont="1" applyBorder="1" applyAlignment="1" applyProtection="1">
      <alignment horizontal="center" vertical="center" shrinkToFit="1"/>
      <protection locked="0"/>
    </xf>
    <xf numFmtId="0" fontId="76" fillId="0" borderId="63" xfId="0" applyFont="1" applyBorder="1" applyAlignment="1" applyProtection="1">
      <alignment horizontal="center" vertical="center" shrinkToFit="1"/>
      <protection locked="0"/>
    </xf>
    <xf numFmtId="0" fontId="76" fillId="0" borderId="64" xfId="0" applyFont="1" applyBorder="1" applyAlignment="1" applyProtection="1">
      <alignment horizontal="center" vertical="center" shrinkToFit="1"/>
      <protection locked="0"/>
    </xf>
    <xf numFmtId="0" fontId="76" fillId="0" borderId="65" xfId="0" applyFont="1" applyBorder="1" applyAlignment="1" applyProtection="1">
      <alignment horizontal="center" vertical="center" shrinkToFit="1"/>
      <protection locked="0"/>
    </xf>
    <xf numFmtId="0" fontId="76" fillId="0" borderId="66" xfId="0" applyFont="1" applyBorder="1" applyAlignment="1" applyProtection="1">
      <alignment horizontal="center" vertical="center" shrinkToFit="1"/>
      <protection locked="0"/>
    </xf>
    <xf numFmtId="0" fontId="76" fillId="0" borderId="67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>
      <alignment horizontal="center" vertical="center" shrinkToFit="1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69" fillId="0" borderId="12" xfId="0" applyFont="1" applyBorder="1" applyAlignment="1">
      <alignment horizontal="center" vertical="center" shrinkToFit="1"/>
    </xf>
    <xf numFmtId="0" fontId="76" fillId="0" borderId="33" xfId="0" applyFont="1" applyBorder="1" applyAlignment="1" applyProtection="1">
      <alignment horizontal="center" vertical="center" shrinkToFit="1"/>
      <protection locked="0"/>
    </xf>
    <xf numFmtId="0" fontId="76" fillId="0" borderId="16" xfId="0" applyFont="1" applyBorder="1" applyAlignment="1" applyProtection="1">
      <alignment horizontal="center" vertical="center" shrinkToFit="1"/>
      <protection locked="0"/>
    </xf>
    <xf numFmtId="0" fontId="76" fillId="0" borderId="48" xfId="0" applyFont="1" applyBorder="1" applyAlignment="1" applyProtection="1">
      <alignment horizontal="center" vertical="center" shrinkToFit="1"/>
      <protection locked="0"/>
    </xf>
    <xf numFmtId="0" fontId="76" fillId="0" borderId="4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left" vertical="center" indent="1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67" fillId="0" borderId="40" xfId="0" applyFont="1" applyBorder="1" applyAlignment="1">
      <alignment horizontal="center" vertical="center" shrinkToFit="1"/>
    </xf>
    <xf numFmtId="0" fontId="67" fillId="0" borderId="24" xfId="0" applyFont="1" applyBorder="1" applyAlignment="1">
      <alignment horizontal="center" vertical="center" shrinkToFit="1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67" fillId="0" borderId="35" xfId="0" applyFont="1" applyBorder="1" applyAlignment="1">
      <alignment horizontal="center" vertical="center" shrinkToFit="1"/>
    </xf>
    <xf numFmtId="0" fontId="67" fillId="0" borderId="20" xfId="0" applyFont="1" applyBorder="1" applyAlignment="1">
      <alignment horizontal="center" vertical="center" shrinkToFit="1"/>
    </xf>
    <xf numFmtId="0" fontId="67" fillId="0" borderId="34" xfId="0" applyFont="1" applyBorder="1" applyAlignment="1">
      <alignment horizontal="center" vertical="center" shrinkToFit="1"/>
    </xf>
    <xf numFmtId="0" fontId="67" fillId="0" borderId="33" xfId="0" applyFont="1" applyBorder="1" applyAlignment="1" applyProtection="1">
      <alignment horizontal="center" vertical="center" shrinkToFit="1"/>
      <protection locked="0"/>
    </xf>
    <xf numFmtId="0" fontId="67" fillId="0" borderId="16" xfId="0" applyFont="1" applyBorder="1" applyAlignment="1" applyProtection="1">
      <alignment horizontal="center" vertical="center" shrinkToFit="1"/>
      <protection locked="0"/>
    </xf>
    <xf numFmtId="0" fontId="67" fillId="0" borderId="48" xfId="0" applyFont="1" applyBorder="1" applyAlignment="1" applyProtection="1">
      <alignment horizontal="center" vertical="center" shrinkToFit="1"/>
      <protection locked="0"/>
    </xf>
    <xf numFmtId="0" fontId="67" fillId="0" borderId="40" xfId="0" applyFont="1" applyBorder="1" applyAlignment="1" applyProtection="1">
      <alignment horizontal="center" vertical="center" shrinkToFit="1"/>
      <protection locked="0"/>
    </xf>
    <xf numFmtId="0" fontId="76" fillId="0" borderId="17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1" fillId="0" borderId="78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185" fontId="1" fillId="0" borderId="0" xfId="0" applyNumberFormat="1" applyFont="1" applyAlignment="1">
      <alignment horizontal="center" vertical="center"/>
    </xf>
    <xf numFmtId="0" fontId="52" fillId="0" borderId="3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78" fillId="0" borderId="0" xfId="0" applyFont="1" applyAlignment="1">
      <alignment horizontal="center" vertical="center" shrinkToFit="1"/>
    </xf>
    <xf numFmtId="0" fontId="77" fillId="0" borderId="0" xfId="0" applyFont="1" applyAlignment="1">
      <alignment horizontal="center" vertical="center" shrinkToFit="1"/>
    </xf>
    <xf numFmtId="0" fontId="77" fillId="0" borderId="33" xfId="0" applyFont="1" applyBorder="1" applyAlignment="1">
      <alignment horizontal="center" vertical="center" shrinkToFit="1"/>
    </xf>
    <xf numFmtId="0" fontId="77" fillId="0" borderId="14" xfId="0" applyFont="1" applyBorder="1" applyAlignment="1">
      <alignment horizontal="center" vertical="center" shrinkToFit="1"/>
    </xf>
    <xf numFmtId="0" fontId="77" fillId="0" borderId="16" xfId="0" applyFont="1" applyBorder="1" applyAlignment="1">
      <alignment horizontal="center" vertical="center" shrinkToFit="1"/>
    </xf>
    <xf numFmtId="185" fontId="52" fillId="0" borderId="0" xfId="0" applyNumberFormat="1" applyFont="1" applyAlignment="1">
      <alignment horizontal="left" vertical="center"/>
    </xf>
    <xf numFmtId="181" fontId="52" fillId="0" borderId="0" xfId="0" applyNumberFormat="1" applyFont="1" applyAlignment="1">
      <alignment horizontal="right" vertical="center"/>
    </xf>
    <xf numFmtId="181" fontId="52" fillId="0" borderId="22" xfId="0" applyNumberFormat="1" applyFont="1" applyBorder="1" applyAlignment="1">
      <alignment horizontal="right" vertical="center"/>
    </xf>
    <xf numFmtId="0" fontId="79" fillId="0" borderId="14" xfId="0" applyFont="1" applyBorder="1" applyAlignment="1">
      <alignment horizontal="center" vertical="center" shrinkToFit="1"/>
    </xf>
    <xf numFmtId="0" fontId="79" fillId="0" borderId="0" xfId="0" applyFont="1" applyAlignment="1">
      <alignment horizontal="center" vertical="center" shrinkToFit="1"/>
    </xf>
    <xf numFmtId="0" fontId="79" fillId="0" borderId="14" xfId="0" applyFont="1" applyBorder="1" applyAlignment="1" applyProtection="1">
      <alignment horizontal="center" vertical="center" shrinkToFit="1"/>
      <protection locked="0"/>
    </xf>
    <xf numFmtId="0" fontId="79" fillId="0" borderId="0" xfId="0" applyFont="1" applyAlignment="1" applyProtection="1">
      <alignment horizontal="center" vertical="center" shrinkToFit="1"/>
      <protection locked="0"/>
    </xf>
    <xf numFmtId="0" fontId="52" fillId="0" borderId="63" xfId="0" applyFont="1" applyBorder="1" applyAlignment="1">
      <alignment horizontal="center" vertical="center" shrinkToFit="1"/>
    </xf>
    <xf numFmtId="0" fontId="52" fillId="0" borderId="71" xfId="0" applyFont="1" applyBorder="1" applyAlignment="1">
      <alignment horizontal="center" vertical="center" shrinkToFit="1"/>
    </xf>
    <xf numFmtId="2" fontId="52" fillId="0" borderId="28" xfId="0" applyNumberFormat="1" applyFont="1" applyBorder="1" applyAlignment="1">
      <alignment horizontal="center" vertical="center" shrinkToFit="1"/>
    </xf>
    <xf numFmtId="2" fontId="52" fillId="0" borderId="29" xfId="0" applyNumberFormat="1" applyFont="1" applyBorder="1" applyAlignment="1">
      <alignment horizontal="center" vertical="center" shrinkToFit="1"/>
    </xf>
    <xf numFmtId="182" fontId="52" fillId="0" borderId="14" xfId="0" applyNumberFormat="1" applyFont="1" applyBorder="1" applyAlignment="1">
      <alignment horizontal="center" vertical="center" shrinkToFit="1"/>
    </xf>
    <xf numFmtId="182" fontId="52" fillId="0" borderId="0" xfId="0" applyNumberFormat="1" applyFont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183" fontId="52" fillId="0" borderId="14" xfId="0" applyNumberFormat="1" applyFont="1" applyBorder="1" applyAlignment="1">
      <alignment horizontal="left" vertical="center" shrinkToFit="1"/>
    </xf>
    <xf numFmtId="183" fontId="52" fillId="0" borderId="72" xfId="0" applyNumberFormat="1" applyFont="1" applyBorder="1" applyAlignment="1">
      <alignment horizontal="left" vertical="center" shrinkToFit="1"/>
    </xf>
    <xf numFmtId="183" fontId="52" fillId="0" borderId="0" xfId="0" applyNumberFormat="1" applyFont="1" applyAlignment="1">
      <alignment horizontal="left" vertical="center" shrinkToFit="1"/>
    </xf>
    <xf numFmtId="183" fontId="52" fillId="0" borderId="22" xfId="0" applyNumberFormat="1" applyFont="1" applyBorder="1" applyAlignment="1">
      <alignment horizontal="left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184" fontId="52" fillId="0" borderId="29" xfId="0" applyNumberFormat="1" applyFont="1" applyBorder="1" applyAlignment="1">
      <alignment horizontal="center" vertical="center" shrinkToFit="1"/>
    </xf>
    <xf numFmtId="184" fontId="52" fillId="0" borderId="69" xfId="0" applyNumberFormat="1" applyFont="1" applyBorder="1" applyAlignment="1">
      <alignment horizontal="center" vertical="center" shrinkToFit="1"/>
    </xf>
    <xf numFmtId="2" fontId="52" fillId="0" borderId="0" xfId="0" applyNumberFormat="1" applyFont="1" applyAlignment="1">
      <alignment horizontal="center" vertical="center" shrinkToFit="1"/>
    </xf>
    <xf numFmtId="181" fontId="1" fillId="0" borderId="22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52" fillId="0" borderId="73" xfId="0" applyFont="1" applyBorder="1" applyAlignment="1">
      <alignment horizontal="center" vertical="center" shrinkToFit="1"/>
    </xf>
    <xf numFmtId="0" fontId="77" fillId="0" borderId="58" xfId="0" applyFont="1" applyBorder="1" applyAlignment="1">
      <alignment horizontal="center" vertical="center" shrinkToFit="1"/>
    </xf>
    <xf numFmtId="0" fontId="77" fillId="0" borderId="18" xfId="0" applyFont="1" applyBorder="1" applyAlignment="1">
      <alignment horizontal="center" vertical="center" shrinkToFit="1"/>
    </xf>
    <xf numFmtId="183" fontId="77" fillId="0" borderId="14" xfId="0" applyNumberFormat="1" applyFont="1" applyBorder="1" applyAlignment="1">
      <alignment horizontal="left" vertical="center" shrinkToFit="1"/>
    </xf>
    <xf numFmtId="183" fontId="77" fillId="0" borderId="72" xfId="0" applyNumberFormat="1" applyFont="1" applyBorder="1" applyAlignment="1">
      <alignment horizontal="left" vertical="center" shrinkToFit="1"/>
    </xf>
    <xf numFmtId="183" fontId="77" fillId="0" borderId="0" xfId="0" applyNumberFormat="1" applyFont="1" applyAlignment="1">
      <alignment horizontal="left" vertical="center" shrinkToFit="1"/>
    </xf>
    <xf numFmtId="183" fontId="77" fillId="0" borderId="22" xfId="0" applyNumberFormat="1" applyFont="1" applyBorder="1" applyAlignment="1">
      <alignment horizontal="left" vertical="center" shrinkToFit="1"/>
    </xf>
    <xf numFmtId="184" fontId="77" fillId="0" borderId="29" xfId="0" applyNumberFormat="1" applyFont="1" applyBorder="1" applyAlignment="1">
      <alignment horizontal="center" vertical="center" shrinkToFit="1"/>
    </xf>
    <xf numFmtId="184" fontId="77" fillId="0" borderId="69" xfId="0" applyNumberFormat="1" applyFont="1" applyBorder="1" applyAlignment="1">
      <alignment horizontal="center" vertical="center" shrinkToFit="1"/>
    </xf>
    <xf numFmtId="2" fontId="77" fillId="0" borderId="0" xfId="0" applyNumberFormat="1" applyFont="1" applyAlignment="1">
      <alignment horizontal="center" vertical="center" shrinkToFit="1"/>
    </xf>
    <xf numFmtId="2" fontId="77" fillId="0" borderId="12" xfId="0" applyNumberFormat="1" applyFont="1" applyBorder="1" applyAlignment="1">
      <alignment horizontal="center" vertical="center" shrinkToFit="1"/>
    </xf>
    <xf numFmtId="181" fontId="77" fillId="0" borderId="0" xfId="0" applyNumberFormat="1" applyFont="1" applyAlignment="1">
      <alignment horizontal="right" vertical="center"/>
    </xf>
    <xf numFmtId="181" fontId="77" fillId="0" borderId="22" xfId="0" applyNumberFormat="1" applyFont="1" applyBorder="1" applyAlignment="1">
      <alignment horizontal="right" vertical="center"/>
    </xf>
    <xf numFmtId="181" fontId="77" fillId="0" borderId="12" xfId="0" applyNumberFormat="1" applyFont="1" applyBorder="1" applyAlignment="1">
      <alignment horizontal="right" vertical="center"/>
    </xf>
    <xf numFmtId="181" fontId="77" fillId="0" borderId="13" xfId="0" applyNumberFormat="1" applyFont="1" applyBorder="1" applyAlignment="1">
      <alignment horizontal="right" vertical="center"/>
    </xf>
    <xf numFmtId="0" fontId="77" fillId="0" borderId="59" xfId="0" applyFont="1" applyBorder="1" applyAlignment="1">
      <alignment horizontal="center" vertical="center" shrinkToFit="1"/>
    </xf>
    <xf numFmtId="0" fontId="77" fillId="0" borderId="60" xfId="0" applyFont="1" applyBorder="1" applyAlignment="1">
      <alignment horizontal="center" vertical="center" shrinkToFit="1"/>
    </xf>
    <xf numFmtId="0" fontId="77" fillId="0" borderId="61" xfId="0" applyFont="1" applyBorder="1" applyAlignment="1">
      <alignment horizontal="center" vertical="center" shrinkToFit="1"/>
    </xf>
    <xf numFmtId="0" fontId="77" fillId="0" borderId="62" xfId="0" applyFont="1" applyBorder="1" applyAlignment="1">
      <alignment horizontal="center" vertical="center" shrinkToFit="1"/>
    </xf>
    <xf numFmtId="0" fontId="77" fillId="0" borderId="63" xfId="0" applyFont="1" applyBorder="1" applyAlignment="1">
      <alignment horizontal="center" vertical="center" shrinkToFit="1"/>
    </xf>
    <xf numFmtId="0" fontId="77" fillId="0" borderId="64" xfId="0" applyFont="1" applyBorder="1" applyAlignment="1">
      <alignment horizontal="center" vertical="center" shrinkToFit="1"/>
    </xf>
    <xf numFmtId="0" fontId="77" fillId="0" borderId="65" xfId="0" applyFont="1" applyBorder="1" applyAlignment="1">
      <alignment horizontal="center" vertical="center" shrinkToFit="1"/>
    </xf>
    <xf numFmtId="0" fontId="77" fillId="0" borderId="66" xfId="0" applyFont="1" applyBorder="1" applyAlignment="1">
      <alignment horizontal="center" vertical="center" shrinkToFit="1"/>
    </xf>
    <xf numFmtId="0" fontId="77" fillId="0" borderId="67" xfId="0" applyFont="1" applyBorder="1" applyAlignment="1">
      <alignment horizontal="center" vertical="center" shrinkToFit="1"/>
    </xf>
    <xf numFmtId="0" fontId="77" fillId="0" borderId="33" xfId="0" applyFont="1" applyBorder="1" applyAlignment="1" applyProtection="1">
      <alignment horizontal="center" vertical="center" shrinkToFit="1"/>
      <protection locked="0"/>
    </xf>
    <xf numFmtId="0" fontId="77" fillId="0" borderId="14" xfId="0" applyFont="1" applyBorder="1" applyAlignment="1" applyProtection="1">
      <alignment horizontal="center" vertical="center" shrinkToFit="1"/>
      <protection locked="0"/>
    </xf>
    <xf numFmtId="0" fontId="77" fillId="0" borderId="16" xfId="0" applyFont="1" applyBorder="1" applyAlignment="1" applyProtection="1">
      <alignment horizontal="center" vertical="center" shrinkToFit="1"/>
      <protection locked="0"/>
    </xf>
    <xf numFmtId="0" fontId="77" fillId="0" borderId="0" xfId="0" applyFont="1" applyAlignment="1" applyProtection="1">
      <alignment horizontal="center" vertical="center" shrinkToFit="1"/>
      <protection locked="0"/>
    </xf>
    <xf numFmtId="0" fontId="77" fillId="0" borderId="15" xfId="0" applyFont="1" applyBorder="1" applyAlignment="1" applyProtection="1">
      <alignment horizontal="center" vertical="center" shrinkToFit="1"/>
      <protection locked="0"/>
    </xf>
    <xf numFmtId="0" fontId="77" fillId="0" borderId="12" xfId="0" applyFont="1" applyBorder="1" applyAlignment="1" applyProtection="1">
      <alignment horizontal="center" vertical="center" shrinkToFit="1"/>
      <protection locked="0"/>
    </xf>
    <xf numFmtId="0" fontId="77" fillId="0" borderId="48" xfId="0" applyFont="1" applyBorder="1" applyAlignment="1" applyProtection="1">
      <alignment horizontal="center" vertical="center" shrinkToFit="1"/>
      <protection locked="0"/>
    </xf>
    <xf numFmtId="0" fontId="77" fillId="0" borderId="40" xfId="0" applyFont="1" applyBorder="1" applyAlignment="1" applyProtection="1">
      <alignment horizontal="center" vertical="center" shrinkToFit="1"/>
      <protection locked="0"/>
    </xf>
    <xf numFmtId="0" fontId="77" fillId="0" borderId="24" xfId="0" applyFont="1" applyBorder="1" applyAlignment="1" applyProtection="1">
      <alignment horizontal="center" vertical="center" shrinkToFit="1"/>
      <protection locked="0"/>
    </xf>
    <xf numFmtId="2" fontId="77" fillId="0" borderId="28" xfId="0" applyNumberFormat="1" applyFont="1" applyBorder="1" applyAlignment="1">
      <alignment horizontal="center" vertical="center" shrinkToFit="1"/>
    </xf>
    <xf numFmtId="2" fontId="77" fillId="0" borderId="29" xfId="0" applyNumberFormat="1" applyFont="1" applyBorder="1" applyAlignment="1">
      <alignment horizontal="center" vertical="center" shrinkToFit="1"/>
    </xf>
    <xf numFmtId="182" fontId="77" fillId="0" borderId="14" xfId="0" applyNumberFormat="1" applyFont="1" applyBorder="1" applyAlignment="1">
      <alignment horizontal="center" vertical="center" shrinkToFit="1"/>
    </xf>
    <xf numFmtId="182" fontId="77" fillId="0" borderId="0" xfId="0" applyNumberFormat="1" applyFont="1" applyAlignment="1">
      <alignment horizontal="center" vertical="center" shrinkToFit="1"/>
    </xf>
    <xf numFmtId="0" fontId="77" fillId="0" borderId="15" xfId="0" applyFont="1" applyBorder="1" applyAlignment="1">
      <alignment horizontal="center" vertical="center" shrinkToFit="1"/>
    </xf>
    <xf numFmtId="0" fontId="77" fillId="0" borderId="12" xfId="0" applyFont="1" applyBorder="1" applyAlignment="1">
      <alignment horizontal="center" vertical="center" shrinkToFit="1"/>
    </xf>
    <xf numFmtId="181" fontId="78" fillId="0" borderId="0" xfId="0" applyNumberFormat="1" applyFont="1" applyAlignment="1">
      <alignment horizontal="right" vertical="center"/>
    </xf>
    <xf numFmtId="181" fontId="78" fillId="0" borderId="22" xfId="0" applyNumberFormat="1" applyFont="1" applyBorder="1" applyAlignment="1">
      <alignment horizontal="right" vertical="center"/>
    </xf>
    <xf numFmtId="181" fontId="78" fillId="0" borderId="12" xfId="0" applyNumberFormat="1" applyFont="1" applyBorder="1" applyAlignment="1">
      <alignment horizontal="right" vertical="center"/>
    </xf>
    <xf numFmtId="181" fontId="78" fillId="0" borderId="13" xfId="0" applyNumberFormat="1" applyFont="1" applyBorder="1" applyAlignment="1">
      <alignment horizontal="right" vertical="center"/>
    </xf>
    <xf numFmtId="0" fontId="77" fillId="0" borderId="17" xfId="0" applyFont="1" applyBorder="1" applyAlignment="1">
      <alignment horizontal="center" vertical="center" shrinkToFit="1"/>
    </xf>
    <xf numFmtId="0" fontId="78" fillId="0" borderId="14" xfId="0" applyFont="1" applyBorder="1" applyAlignment="1" applyProtection="1">
      <alignment horizontal="center" vertical="center" shrinkToFit="1"/>
      <protection locked="0"/>
    </xf>
    <xf numFmtId="0" fontId="78" fillId="0" borderId="48" xfId="0" applyFont="1" applyBorder="1" applyAlignment="1" applyProtection="1">
      <alignment horizontal="center" vertical="center" shrinkToFit="1"/>
      <protection locked="0"/>
    </xf>
    <xf numFmtId="0" fontId="78" fillId="0" borderId="0" xfId="0" applyFont="1" applyAlignment="1" applyProtection="1">
      <alignment horizontal="center" vertical="center" shrinkToFit="1"/>
      <protection locked="0"/>
    </xf>
    <xf numFmtId="0" fontId="78" fillId="0" borderId="40" xfId="0" applyFont="1" applyBorder="1" applyAlignment="1" applyProtection="1">
      <alignment horizontal="center" vertical="center" shrinkToFit="1"/>
      <protection locked="0"/>
    </xf>
    <xf numFmtId="2" fontId="78" fillId="0" borderId="28" xfId="0" applyNumberFormat="1" applyFont="1" applyBorder="1" applyAlignment="1">
      <alignment horizontal="center" vertical="center" shrinkToFit="1"/>
    </xf>
    <xf numFmtId="2" fontId="78" fillId="0" borderId="29" xfId="0" applyNumberFormat="1" applyFont="1" applyBorder="1" applyAlignment="1">
      <alignment horizontal="center" vertical="center" shrinkToFit="1"/>
    </xf>
    <xf numFmtId="182" fontId="78" fillId="0" borderId="14" xfId="0" applyNumberFormat="1" applyFont="1" applyBorder="1" applyAlignment="1">
      <alignment horizontal="center" vertical="center" shrinkToFit="1"/>
    </xf>
    <xf numFmtId="182" fontId="78" fillId="0" borderId="0" xfId="0" applyNumberFormat="1" applyFont="1" applyAlignment="1">
      <alignment horizontal="center" vertical="center" shrinkToFit="1"/>
    </xf>
    <xf numFmtId="183" fontId="78" fillId="0" borderId="14" xfId="0" applyNumberFormat="1" applyFont="1" applyBorder="1" applyAlignment="1">
      <alignment horizontal="left" vertical="center" shrinkToFit="1"/>
    </xf>
    <xf numFmtId="183" fontId="78" fillId="0" borderId="72" xfId="0" applyNumberFormat="1" applyFont="1" applyBorder="1" applyAlignment="1">
      <alignment horizontal="left" vertical="center" shrinkToFit="1"/>
    </xf>
    <xf numFmtId="183" fontId="78" fillId="0" borderId="0" xfId="0" applyNumberFormat="1" applyFont="1" applyAlignment="1">
      <alignment horizontal="left" vertical="center" shrinkToFit="1"/>
    </xf>
    <xf numFmtId="183" fontId="78" fillId="0" borderId="22" xfId="0" applyNumberFormat="1" applyFont="1" applyBorder="1" applyAlignment="1">
      <alignment horizontal="left" vertical="center" shrinkToFit="1"/>
    </xf>
    <xf numFmtId="0" fontId="78" fillId="0" borderId="21" xfId="0" applyFont="1" applyBorder="1" applyAlignment="1">
      <alignment horizontal="center" vertical="center" shrinkToFit="1"/>
    </xf>
    <xf numFmtId="0" fontId="78" fillId="0" borderId="18" xfId="0" applyFont="1" applyBorder="1" applyAlignment="1">
      <alignment horizontal="center" vertical="center" shrinkToFit="1"/>
    </xf>
    <xf numFmtId="184" fontId="78" fillId="0" borderId="29" xfId="0" applyNumberFormat="1" applyFont="1" applyBorder="1" applyAlignment="1">
      <alignment horizontal="center" vertical="center" shrinkToFit="1"/>
    </xf>
    <xf numFmtId="184" fontId="78" fillId="0" borderId="69" xfId="0" applyNumberFormat="1" applyFont="1" applyBorder="1" applyAlignment="1">
      <alignment horizontal="center" vertical="center" shrinkToFit="1"/>
    </xf>
    <xf numFmtId="2" fontId="78" fillId="0" borderId="0" xfId="0" applyNumberFormat="1" applyFont="1" applyAlignment="1">
      <alignment horizontal="center" vertical="center" shrinkToFit="1"/>
    </xf>
    <xf numFmtId="2" fontId="78" fillId="0" borderId="12" xfId="0" applyNumberFormat="1" applyFont="1" applyBorder="1" applyAlignment="1">
      <alignment horizontal="center" vertical="center" shrinkToFit="1"/>
    </xf>
    <xf numFmtId="0" fontId="78" fillId="0" borderId="59" xfId="0" applyFont="1" applyBorder="1" applyAlignment="1">
      <alignment horizontal="center" vertical="center" shrinkToFit="1"/>
    </xf>
    <xf numFmtId="0" fontId="78" fillId="0" borderId="60" xfId="0" applyFont="1" applyBorder="1" applyAlignment="1">
      <alignment horizontal="center" vertical="center" shrinkToFit="1"/>
    </xf>
    <xf numFmtId="0" fontId="78" fillId="0" borderId="61" xfId="0" applyFont="1" applyBorder="1" applyAlignment="1">
      <alignment horizontal="center" vertical="center" shrinkToFit="1"/>
    </xf>
    <xf numFmtId="0" fontId="78" fillId="0" borderId="62" xfId="0" applyFont="1" applyBorder="1" applyAlignment="1">
      <alignment horizontal="center" vertical="center" shrinkToFit="1"/>
    </xf>
    <xf numFmtId="0" fontId="78" fillId="0" borderId="63" xfId="0" applyFont="1" applyBorder="1" applyAlignment="1">
      <alignment horizontal="center" vertical="center" shrinkToFit="1"/>
    </xf>
    <xf numFmtId="0" fontId="78" fillId="0" borderId="64" xfId="0" applyFont="1" applyBorder="1" applyAlignment="1">
      <alignment horizontal="center" vertical="center" shrinkToFit="1"/>
    </xf>
    <xf numFmtId="0" fontId="78" fillId="0" borderId="65" xfId="0" applyFont="1" applyBorder="1" applyAlignment="1">
      <alignment horizontal="center" vertical="center" shrinkToFit="1"/>
    </xf>
    <xf numFmtId="0" fontId="78" fillId="0" borderId="66" xfId="0" applyFont="1" applyBorder="1" applyAlignment="1">
      <alignment horizontal="center" vertical="center" shrinkToFit="1"/>
    </xf>
    <xf numFmtId="0" fontId="78" fillId="0" borderId="67" xfId="0" applyFont="1" applyBorder="1" applyAlignment="1">
      <alignment horizontal="center" vertical="center" shrinkToFit="1"/>
    </xf>
    <xf numFmtId="0" fontId="78" fillId="0" borderId="58" xfId="0" applyFont="1" applyBorder="1" applyAlignment="1" applyProtection="1">
      <alignment horizontal="center" vertical="center" shrinkToFit="1"/>
      <protection locked="0"/>
    </xf>
    <xf numFmtId="0" fontId="78" fillId="0" borderId="18" xfId="0" applyFont="1" applyBorder="1" applyAlignment="1" applyProtection="1">
      <alignment horizontal="center" vertical="center" shrinkToFit="1"/>
      <protection locked="0"/>
    </xf>
    <xf numFmtId="0" fontId="78" fillId="0" borderId="33" xfId="0" applyFont="1" applyBorder="1" applyAlignment="1">
      <alignment horizontal="center" vertical="center" shrinkToFit="1"/>
    </xf>
    <xf numFmtId="0" fontId="78" fillId="0" borderId="14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 shrinkToFit="1"/>
    </xf>
    <xf numFmtId="0" fontId="78" fillId="0" borderId="58" xfId="0" applyFont="1" applyBorder="1" applyAlignment="1">
      <alignment horizontal="center" vertical="center" shrinkToFit="1"/>
    </xf>
    <xf numFmtId="181" fontId="52" fillId="0" borderId="12" xfId="0" applyNumberFormat="1" applyFont="1" applyBorder="1" applyAlignment="1">
      <alignment horizontal="right" vertical="center"/>
    </xf>
    <xf numFmtId="181" fontId="52" fillId="0" borderId="13" xfId="0" applyNumberFormat="1" applyFont="1" applyBorder="1" applyAlignment="1">
      <alignment horizontal="right" vertical="center"/>
    </xf>
    <xf numFmtId="0" fontId="52" fillId="0" borderId="14" xfId="0" applyFont="1" applyBorder="1" applyAlignment="1" applyProtection="1">
      <alignment horizontal="center" vertical="center" shrinkToFit="1"/>
      <protection locked="0"/>
    </xf>
    <xf numFmtId="0" fontId="52" fillId="0" borderId="58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 shrinkToFit="1"/>
      <protection locked="0"/>
    </xf>
    <xf numFmtId="0" fontId="52" fillId="0" borderId="18" xfId="0" applyFont="1" applyBorder="1" applyAlignment="1" applyProtection="1">
      <alignment horizontal="center" vertical="center" shrinkToFit="1"/>
      <protection locked="0"/>
    </xf>
    <xf numFmtId="0" fontId="52" fillId="0" borderId="48" xfId="0" applyFont="1" applyBorder="1" applyAlignment="1" applyProtection="1">
      <alignment horizontal="center" vertical="center" shrinkToFit="1"/>
      <protection locked="0"/>
    </xf>
    <xf numFmtId="0" fontId="52" fillId="0" borderId="40" xfId="0" applyFont="1" applyBorder="1" applyAlignment="1" applyProtection="1">
      <alignment horizontal="center" vertical="center" shrinkToFit="1"/>
      <protection locked="0"/>
    </xf>
    <xf numFmtId="0" fontId="52" fillId="0" borderId="59" xfId="0" applyFont="1" applyBorder="1" applyAlignment="1" applyProtection="1">
      <alignment horizontal="center" vertical="center" shrinkToFit="1"/>
      <protection locked="0"/>
    </xf>
    <xf numFmtId="0" fontId="52" fillId="0" borderId="60" xfId="0" applyFont="1" applyBorder="1" applyAlignment="1" applyProtection="1">
      <alignment horizontal="center" vertical="center" shrinkToFit="1"/>
      <protection locked="0"/>
    </xf>
    <xf numFmtId="0" fontId="52" fillId="0" borderId="62" xfId="0" applyFont="1" applyBorder="1" applyAlignment="1" applyProtection="1">
      <alignment horizontal="center" vertical="center" shrinkToFit="1"/>
      <protection locked="0"/>
    </xf>
    <xf numFmtId="0" fontId="52" fillId="0" borderId="63" xfId="0" applyFont="1" applyBorder="1" applyAlignment="1" applyProtection="1">
      <alignment horizontal="center" vertical="center" shrinkToFit="1"/>
      <protection locked="0"/>
    </xf>
    <xf numFmtId="0" fontId="52" fillId="0" borderId="65" xfId="0" applyFont="1" applyBorder="1" applyAlignment="1" applyProtection="1">
      <alignment horizontal="center" vertical="center" shrinkToFit="1"/>
      <protection locked="0"/>
    </xf>
    <xf numFmtId="0" fontId="52" fillId="0" borderId="66" xfId="0" applyFont="1" applyBorder="1" applyAlignment="1" applyProtection="1">
      <alignment horizontal="center" vertical="center" shrinkToFit="1"/>
      <protection locked="0"/>
    </xf>
    <xf numFmtId="0" fontId="52" fillId="0" borderId="33" xfId="0" applyFont="1" applyBorder="1" applyAlignment="1" applyProtection="1">
      <alignment horizontal="center" vertical="center" shrinkToFit="1"/>
      <protection locked="0"/>
    </xf>
    <xf numFmtId="0" fontId="52" fillId="0" borderId="16" xfId="0" applyFont="1" applyBorder="1" applyAlignment="1" applyProtection="1">
      <alignment horizontal="center" vertical="center" shrinkToFit="1"/>
      <protection locked="0"/>
    </xf>
    <xf numFmtId="2" fontId="52" fillId="0" borderId="12" xfId="0" applyNumberFormat="1" applyFont="1" applyBorder="1" applyAlignment="1">
      <alignment horizontal="center" vertical="center" shrinkToFit="1"/>
    </xf>
    <xf numFmtId="0" fontId="52" fillId="0" borderId="33" xfId="0" applyFont="1" applyBorder="1" applyAlignment="1">
      <alignment horizontal="center" vertical="center" wrapText="1" shrinkToFit="1"/>
    </xf>
    <xf numFmtId="0" fontId="52" fillId="0" borderId="14" xfId="0" applyFont="1" applyBorder="1" applyAlignment="1">
      <alignment horizontal="center" vertical="center" wrapText="1" shrinkToFit="1"/>
    </xf>
    <xf numFmtId="0" fontId="52" fillId="0" borderId="58" xfId="0" applyFont="1" applyBorder="1" applyAlignment="1">
      <alignment horizontal="center" vertical="center" wrapText="1" shrinkToFit="1"/>
    </xf>
    <xf numFmtId="0" fontId="52" fillId="0" borderId="16" xfId="0" applyFont="1" applyBorder="1" applyAlignment="1">
      <alignment horizontal="center" vertical="center" wrapText="1" shrinkToFit="1"/>
    </xf>
    <xf numFmtId="0" fontId="52" fillId="0" borderId="0" xfId="0" applyFont="1" applyAlignment="1">
      <alignment horizontal="center" vertical="center" wrapText="1" shrinkToFit="1"/>
    </xf>
    <xf numFmtId="0" fontId="52" fillId="0" borderId="18" xfId="0" applyFont="1" applyBorder="1" applyAlignment="1">
      <alignment horizontal="center" vertical="center" wrapText="1" shrinkToFit="1"/>
    </xf>
    <xf numFmtId="0" fontId="52" fillId="0" borderId="15" xfId="0" applyFont="1" applyBorder="1" applyAlignment="1">
      <alignment horizontal="center" vertical="center" wrapText="1" shrinkToFit="1"/>
    </xf>
    <xf numFmtId="0" fontId="52" fillId="0" borderId="12" xfId="0" applyFont="1" applyBorder="1" applyAlignment="1">
      <alignment horizontal="center" vertical="center" wrapText="1" shrinkToFit="1"/>
    </xf>
    <xf numFmtId="0" fontId="52" fillId="0" borderId="17" xfId="0" applyFont="1" applyBorder="1" applyAlignment="1">
      <alignment horizontal="center" vertical="center" wrapText="1" shrinkToFit="1"/>
    </xf>
    <xf numFmtId="0" fontId="52" fillId="0" borderId="2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76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77" fillId="0" borderId="40" xfId="0" applyFont="1" applyBorder="1" applyAlignment="1">
      <alignment horizontal="center" vertical="center" shrinkToFit="1"/>
    </xf>
    <xf numFmtId="0" fontId="77" fillId="0" borderId="24" xfId="0" applyFont="1" applyBorder="1" applyAlignment="1">
      <alignment horizontal="center" vertical="center" shrinkToFit="1"/>
    </xf>
    <xf numFmtId="0" fontId="52" fillId="0" borderId="69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wrapText="1" shrinkToFit="1"/>
    </xf>
    <xf numFmtId="0" fontId="52" fillId="0" borderId="74" xfId="0" applyFont="1" applyBorder="1" applyAlignment="1">
      <alignment horizontal="center" vertical="center" shrinkToFit="1"/>
    </xf>
    <xf numFmtId="0" fontId="52" fillId="0" borderId="35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78" fillId="0" borderId="19" xfId="0" applyFont="1" applyBorder="1" applyAlignment="1">
      <alignment horizontal="center" vertical="center" shrinkToFit="1"/>
    </xf>
    <xf numFmtId="0" fontId="78" fillId="0" borderId="39" xfId="0" applyFont="1" applyBorder="1" applyAlignment="1">
      <alignment horizontal="center" vertical="center" shrinkToFit="1"/>
    </xf>
    <xf numFmtId="0" fontId="78" fillId="0" borderId="15" xfId="0" applyFont="1" applyBorder="1" applyAlignment="1">
      <alignment horizontal="center" vertical="center" shrinkToFit="1"/>
    </xf>
    <xf numFmtId="0" fontId="78" fillId="0" borderId="12" xfId="0" applyFont="1" applyBorder="1" applyAlignment="1">
      <alignment horizontal="center" vertical="center" shrinkToFit="1"/>
    </xf>
    <xf numFmtId="0" fontId="78" fillId="0" borderId="17" xfId="0" applyFont="1" applyBorder="1" applyAlignment="1">
      <alignment horizontal="center" vertical="center" shrinkToFit="1"/>
    </xf>
    <xf numFmtId="0" fontId="78" fillId="0" borderId="71" xfId="0" applyFont="1" applyBorder="1" applyAlignment="1">
      <alignment horizontal="center" vertical="center" shrinkToFit="1"/>
    </xf>
    <xf numFmtId="0" fontId="52" fillId="0" borderId="12" xfId="0" applyFont="1" applyBorder="1" applyAlignment="1" applyProtection="1">
      <alignment horizontal="center" vertical="center" shrinkToFit="1"/>
      <protection locked="0"/>
    </xf>
    <xf numFmtId="0" fontId="52" fillId="0" borderId="24" xfId="0" applyFont="1" applyBorder="1" applyAlignment="1" applyProtection="1">
      <alignment horizontal="center" vertical="center" shrinkToFit="1"/>
      <protection locked="0"/>
    </xf>
    <xf numFmtId="0" fontId="52" fillId="0" borderId="59" xfId="0" applyFont="1" applyBorder="1" applyAlignment="1">
      <alignment horizontal="center" vertical="center" shrinkToFit="1"/>
    </xf>
    <xf numFmtId="0" fontId="52" fillId="0" borderId="60" xfId="0" applyFont="1" applyBorder="1" applyAlignment="1">
      <alignment horizontal="center" vertical="center" shrinkToFit="1"/>
    </xf>
    <xf numFmtId="0" fontId="52" fillId="0" borderId="61" xfId="0" applyFont="1" applyBorder="1" applyAlignment="1">
      <alignment horizontal="center" vertical="center" shrinkToFit="1"/>
    </xf>
    <xf numFmtId="0" fontId="52" fillId="0" borderId="62" xfId="0" applyFont="1" applyBorder="1" applyAlignment="1">
      <alignment horizontal="center" vertical="center" shrinkToFit="1"/>
    </xf>
    <xf numFmtId="0" fontId="52" fillId="0" borderId="64" xfId="0" applyFont="1" applyBorder="1" applyAlignment="1">
      <alignment horizontal="center" vertical="center" shrinkToFit="1"/>
    </xf>
    <xf numFmtId="0" fontId="52" fillId="0" borderId="65" xfId="0" applyFont="1" applyBorder="1" applyAlignment="1">
      <alignment horizontal="center" vertical="center" shrinkToFit="1"/>
    </xf>
    <xf numFmtId="0" fontId="52" fillId="0" borderId="66" xfId="0" applyFont="1" applyBorder="1" applyAlignment="1">
      <alignment horizontal="center" vertical="center" shrinkToFit="1"/>
    </xf>
    <xf numFmtId="0" fontId="52" fillId="0" borderId="67" xfId="0" applyFont="1" applyBorder="1" applyAlignment="1">
      <alignment horizontal="center" vertical="center" shrinkToFit="1"/>
    </xf>
    <xf numFmtId="0" fontId="52" fillId="0" borderId="15" xfId="0" applyFont="1" applyBorder="1" applyAlignment="1" applyProtection="1">
      <alignment horizontal="center" vertical="center" shrinkToFit="1"/>
      <protection locked="0"/>
    </xf>
    <xf numFmtId="0" fontId="77" fillId="0" borderId="21" xfId="0" applyFont="1" applyBorder="1" applyAlignment="1">
      <alignment horizontal="center" vertical="center" shrinkToFit="1"/>
    </xf>
    <xf numFmtId="0" fontId="77" fillId="0" borderId="58" xfId="0" applyFont="1" applyBorder="1" applyAlignment="1" applyProtection="1">
      <alignment horizontal="center" vertical="center" shrinkToFit="1"/>
      <protection locked="0"/>
    </xf>
    <xf numFmtId="0" fontId="77" fillId="0" borderId="18" xfId="0" applyFont="1" applyBorder="1" applyAlignment="1" applyProtection="1">
      <alignment horizontal="center" vertical="center" shrinkToFit="1"/>
      <protection locked="0"/>
    </xf>
    <xf numFmtId="0" fontId="77" fillId="0" borderId="33" xfId="0" applyFont="1" applyBorder="1" applyAlignment="1">
      <alignment horizontal="center" vertical="center" wrapText="1" shrinkToFit="1"/>
    </xf>
    <xf numFmtId="0" fontId="77" fillId="0" borderId="14" xfId="0" applyFont="1" applyBorder="1" applyAlignment="1">
      <alignment horizontal="center" vertical="center" wrapText="1" shrinkToFit="1"/>
    </xf>
    <xf numFmtId="0" fontId="77" fillId="0" borderId="58" xfId="0" applyFont="1" applyBorder="1" applyAlignment="1">
      <alignment horizontal="center" vertical="center" wrapText="1" shrinkToFit="1"/>
    </xf>
    <xf numFmtId="0" fontId="77" fillId="0" borderId="16" xfId="0" applyFont="1" applyBorder="1" applyAlignment="1">
      <alignment horizontal="center" vertical="center" wrapText="1" shrinkToFit="1"/>
    </xf>
    <xf numFmtId="0" fontId="77" fillId="0" borderId="0" xfId="0" applyFont="1" applyAlignment="1">
      <alignment horizontal="center" vertical="center" wrapText="1" shrinkToFit="1"/>
    </xf>
    <xf numFmtId="0" fontId="77" fillId="0" borderId="18" xfId="0" applyFont="1" applyBorder="1" applyAlignment="1">
      <alignment horizontal="center" vertical="center" wrapText="1" shrinkToFit="1"/>
    </xf>
    <xf numFmtId="0" fontId="77" fillId="0" borderId="15" xfId="0" applyFont="1" applyBorder="1" applyAlignment="1">
      <alignment horizontal="center" vertical="center" wrapText="1" shrinkToFit="1"/>
    </xf>
    <xf numFmtId="0" fontId="77" fillId="0" borderId="12" xfId="0" applyFont="1" applyBorder="1" applyAlignment="1">
      <alignment horizontal="center" vertical="center" wrapText="1" shrinkToFit="1"/>
    </xf>
    <xf numFmtId="0" fontId="77" fillId="0" borderId="17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78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Alignment="1" quotePrefix="1">
      <alignment horizontal="left" vertical="top" shrinkToFit="1"/>
    </xf>
    <xf numFmtId="0" fontId="1" fillId="0" borderId="0" xfId="0" applyFont="1" applyAlignment="1">
      <alignment horizontal="left" vertical="top" shrinkToFit="1"/>
    </xf>
    <xf numFmtId="0" fontId="53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2" fillId="0" borderId="81" xfId="0" applyFont="1" applyBorder="1" applyAlignment="1" quotePrefix="1">
      <alignment horizontal="right" vertical="top" shrinkToFit="1"/>
    </xf>
    <xf numFmtId="0" fontId="52" fillId="0" borderId="81" xfId="0" applyFont="1" applyBorder="1" applyAlignment="1">
      <alignment horizontal="right" vertical="top" shrinkToFit="1"/>
    </xf>
    <xf numFmtId="0" fontId="52" fillId="0" borderId="82" xfId="0" applyFont="1" applyBorder="1" applyAlignment="1">
      <alignment horizontal="right" vertical="top" shrinkToFit="1"/>
    </xf>
    <xf numFmtId="0" fontId="52" fillId="0" borderId="0" xfId="0" applyFont="1" applyAlignment="1">
      <alignment horizontal="right" vertical="top" shrinkToFit="1"/>
    </xf>
    <xf numFmtId="0" fontId="52" fillId="0" borderId="51" xfId="0" applyFont="1" applyBorder="1" applyAlignment="1">
      <alignment horizontal="right" vertical="top" shrinkToFit="1"/>
    </xf>
    <xf numFmtId="0" fontId="0" fillId="0" borderId="51" xfId="0" applyFont="1" applyBorder="1" applyAlignment="1">
      <alignment horizontal="center" vertical="center" shrinkToFit="1"/>
    </xf>
    <xf numFmtId="0" fontId="77" fillId="0" borderId="0" xfId="0" applyFont="1" applyAlignment="1">
      <alignment horizontal="right" vertical="center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82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5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right" vertical="center" shrinkToFit="1"/>
    </xf>
    <xf numFmtId="0" fontId="78" fillId="0" borderId="33" xfId="0" applyFont="1" applyBorder="1" applyAlignment="1" applyProtection="1">
      <alignment horizontal="center" vertical="center" shrinkToFit="1"/>
      <protection locked="0"/>
    </xf>
    <xf numFmtId="0" fontId="78" fillId="0" borderId="16" xfId="0" applyFont="1" applyBorder="1" applyAlignment="1" applyProtection="1">
      <alignment horizontal="center" vertical="center" shrinkToFit="1"/>
      <protection locked="0"/>
    </xf>
    <xf numFmtId="0" fontId="52" fillId="0" borderId="30" xfId="0" applyFont="1" applyBorder="1" applyAlignment="1">
      <alignment horizontal="center" vertical="center" shrinkToFit="1"/>
    </xf>
    <xf numFmtId="0" fontId="79" fillId="0" borderId="33" xfId="0" applyFont="1" applyBorder="1" applyAlignment="1" applyProtection="1">
      <alignment horizontal="center" vertical="center" shrinkToFit="1"/>
      <protection locked="0"/>
    </xf>
    <xf numFmtId="0" fontId="79" fillId="0" borderId="16" xfId="0" applyFont="1" applyBorder="1" applyAlignment="1" applyProtection="1">
      <alignment horizontal="center" vertical="center" shrinkToFit="1"/>
      <protection locked="0"/>
    </xf>
    <xf numFmtId="0" fontId="79" fillId="0" borderId="58" xfId="0" applyFont="1" applyBorder="1" applyAlignment="1" applyProtection="1">
      <alignment horizontal="center" vertical="center" shrinkToFit="1"/>
      <protection locked="0"/>
    </xf>
    <xf numFmtId="0" fontId="79" fillId="0" borderId="18" xfId="0" applyFont="1" applyBorder="1" applyAlignment="1" applyProtection="1">
      <alignment horizontal="center" vertical="center" shrinkToFit="1"/>
      <protection locked="0"/>
    </xf>
    <xf numFmtId="0" fontId="79" fillId="0" borderId="12" xfId="0" applyFont="1" applyBorder="1" applyAlignment="1" applyProtection="1">
      <alignment horizontal="center" vertical="center" shrinkToFit="1"/>
      <protection locked="0"/>
    </xf>
    <xf numFmtId="0" fontId="79" fillId="0" borderId="17" xfId="0" applyFont="1" applyBorder="1" applyAlignment="1" applyProtection="1">
      <alignment horizontal="center" vertical="center" shrinkToFit="1"/>
      <protection locked="0"/>
    </xf>
    <xf numFmtId="0" fontId="79" fillId="0" borderId="48" xfId="0" applyFont="1" applyBorder="1" applyAlignment="1" applyProtection="1">
      <alignment horizontal="center" vertical="center" shrinkToFit="1"/>
      <protection locked="0"/>
    </xf>
    <xf numFmtId="0" fontId="79" fillId="0" borderId="40" xfId="0" applyFont="1" applyBorder="1" applyAlignment="1" applyProtection="1">
      <alignment horizontal="center" vertical="center" shrinkToFit="1"/>
      <protection locked="0"/>
    </xf>
    <xf numFmtId="181" fontId="1" fillId="0" borderId="83" xfId="0" applyNumberFormat="1" applyFont="1" applyBorder="1" applyAlignment="1">
      <alignment horizontal="center" vertical="center" shrinkToFit="1"/>
    </xf>
    <xf numFmtId="0" fontId="79" fillId="0" borderId="33" xfId="0" applyFont="1" applyBorder="1" applyAlignment="1">
      <alignment horizontal="center" vertical="center" shrinkToFit="1"/>
    </xf>
    <xf numFmtId="0" fontId="79" fillId="0" borderId="16" xfId="0" applyFont="1" applyBorder="1" applyAlignment="1">
      <alignment horizontal="center" vertical="center" shrinkToFit="1"/>
    </xf>
    <xf numFmtId="0" fontId="79" fillId="0" borderId="58" xfId="0" applyFont="1" applyBorder="1" applyAlignment="1">
      <alignment horizontal="center" vertical="center" shrinkToFit="1"/>
    </xf>
    <xf numFmtId="0" fontId="79" fillId="0" borderId="18" xfId="0" applyFont="1" applyBorder="1" applyAlignment="1">
      <alignment horizontal="center" vertical="center" shrinkToFit="1"/>
    </xf>
    <xf numFmtId="0" fontId="79" fillId="0" borderId="59" xfId="0" applyFont="1" applyBorder="1" applyAlignment="1" applyProtection="1">
      <alignment horizontal="center" vertical="center" shrinkToFit="1"/>
      <protection locked="0"/>
    </xf>
    <xf numFmtId="0" fontId="79" fillId="0" borderId="60" xfId="0" applyFont="1" applyBorder="1" applyAlignment="1" applyProtection="1">
      <alignment horizontal="center" vertical="center" shrinkToFit="1"/>
      <protection locked="0"/>
    </xf>
    <xf numFmtId="0" fontId="79" fillId="0" borderId="61" xfId="0" applyFont="1" applyBorder="1" applyAlignment="1" applyProtection="1">
      <alignment horizontal="center" vertical="center" shrinkToFit="1"/>
      <protection locked="0"/>
    </xf>
    <xf numFmtId="0" fontId="79" fillId="0" borderId="62" xfId="0" applyFont="1" applyBorder="1" applyAlignment="1" applyProtection="1">
      <alignment horizontal="center" vertical="center" shrinkToFit="1"/>
      <protection locked="0"/>
    </xf>
    <xf numFmtId="0" fontId="79" fillId="0" borderId="63" xfId="0" applyFont="1" applyBorder="1" applyAlignment="1" applyProtection="1">
      <alignment horizontal="center" vertical="center" shrinkToFit="1"/>
      <protection locked="0"/>
    </xf>
    <xf numFmtId="0" fontId="79" fillId="0" borderId="64" xfId="0" applyFont="1" applyBorder="1" applyAlignment="1" applyProtection="1">
      <alignment horizontal="center" vertical="center" shrinkToFit="1"/>
      <protection locked="0"/>
    </xf>
    <xf numFmtId="0" fontId="79" fillId="0" borderId="65" xfId="0" applyFont="1" applyBorder="1" applyAlignment="1" applyProtection="1">
      <alignment horizontal="center" vertical="center" shrinkToFit="1"/>
      <protection locked="0"/>
    </xf>
    <xf numFmtId="0" fontId="79" fillId="0" borderId="66" xfId="0" applyFont="1" applyBorder="1" applyAlignment="1" applyProtection="1">
      <alignment horizontal="center" vertical="center" shrinkToFit="1"/>
      <protection locked="0"/>
    </xf>
    <xf numFmtId="0" fontId="79" fillId="0" borderId="67" xfId="0" applyFont="1" applyBorder="1" applyAlignment="1" applyProtection="1">
      <alignment horizontal="center" vertical="center" shrinkToFit="1"/>
      <protection locked="0"/>
    </xf>
    <xf numFmtId="0" fontId="52" fillId="0" borderId="84" xfId="0" applyFont="1" applyBorder="1" applyAlignment="1">
      <alignment horizontal="center" vertical="center" shrinkToFit="1"/>
    </xf>
    <xf numFmtId="0" fontId="52" fillId="0" borderId="75" xfId="0" applyFont="1" applyBorder="1" applyAlignment="1">
      <alignment horizontal="center" vertical="center" shrinkToFit="1"/>
    </xf>
    <xf numFmtId="0" fontId="76" fillId="0" borderId="33" xfId="0" applyFont="1" applyBorder="1" applyAlignment="1">
      <alignment horizontal="center" vertical="center" wrapText="1" shrinkToFit="1"/>
    </xf>
    <xf numFmtId="0" fontId="76" fillId="0" borderId="14" xfId="0" applyFont="1" applyBorder="1" applyAlignment="1">
      <alignment horizontal="center" vertical="center" wrapText="1" shrinkToFit="1"/>
    </xf>
    <xf numFmtId="0" fontId="76" fillId="0" borderId="58" xfId="0" applyFont="1" applyBorder="1" applyAlignment="1">
      <alignment horizontal="center" vertical="center" wrapText="1" shrinkToFit="1"/>
    </xf>
    <xf numFmtId="0" fontId="76" fillId="0" borderId="16" xfId="0" applyFont="1" applyBorder="1" applyAlignment="1">
      <alignment horizontal="center" vertical="center" wrapText="1" shrinkToFit="1"/>
    </xf>
    <xf numFmtId="0" fontId="76" fillId="0" borderId="0" xfId="0" applyFont="1" applyAlignment="1">
      <alignment horizontal="center" vertical="center" wrapText="1" shrinkToFit="1"/>
    </xf>
    <xf numFmtId="0" fontId="76" fillId="0" borderId="18" xfId="0" applyFont="1" applyBorder="1" applyAlignment="1">
      <alignment horizontal="center" vertical="center" wrapText="1" shrinkToFit="1"/>
    </xf>
    <xf numFmtId="0" fontId="76" fillId="0" borderId="15" xfId="0" applyFont="1" applyBorder="1" applyAlignment="1">
      <alignment horizontal="center" vertical="center" wrapText="1" shrinkToFit="1"/>
    </xf>
    <xf numFmtId="0" fontId="76" fillId="0" borderId="12" xfId="0" applyFont="1" applyBorder="1" applyAlignment="1">
      <alignment horizontal="center" vertical="center" wrapText="1" shrinkToFit="1"/>
    </xf>
    <xf numFmtId="0" fontId="76" fillId="0" borderId="17" xfId="0" applyFont="1" applyBorder="1" applyAlignment="1">
      <alignment horizontal="center" vertical="center" wrapText="1" shrinkToFit="1"/>
    </xf>
    <xf numFmtId="2" fontId="79" fillId="0" borderId="28" xfId="0" applyNumberFormat="1" applyFont="1" applyBorder="1" applyAlignment="1">
      <alignment horizontal="center" vertical="center" shrinkToFit="1"/>
    </xf>
    <xf numFmtId="2" fontId="79" fillId="0" borderId="29" xfId="0" applyNumberFormat="1" applyFont="1" applyBorder="1" applyAlignment="1">
      <alignment horizontal="center" vertical="center" shrinkToFit="1"/>
    </xf>
    <xf numFmtId="182" fontId="79" fillId="0" borderId="14" xfId="0" applyNumberFormat="1" applyFont="1" applyBorder="1" applyAlignment="1">
      <alignment horizontal="center" vertical="center" shrinkToFit="1"/>
    </xf>
    <xf numFmtId="182" fontId="79" fillId="0" borderId="0" xfId="0" applyNumberFormat="1" applyFont="1" applyAlignment="1">
      <alignment horizontal="center" vertical="center" shrinkToFit="1"/>
    </xf>
    <xf numFmtId="183" fontId="79" fillId="0" borderId="14" xfId="0" applyNumberFormat="1" applyFont="1" applyBorder="1" applyAlignment="1">
      <alignment horizontal="left" vertical="center" shrinkToFit="1"/>
    </xf>
    <xf numFmtId="183" fontId="79" fillId="0" borderId="72" xfId="0" applyNumberFormat="1" applyFont="1" applyBorder="1" applyAlignment="1">
      <alignment horizontal="left" vertical="center" shrinkToFit="1"/>
    </xf>
    <xf numFmtId="183" fontId="79" fillId="0" borderId="0" xfId="0" applyNumberFormat="1" applyFont="1" applyAlignment="1">
      <alignment horizontal="left" vertical="center" shrinkToFit="1"/>
    </xf>
    <xf numFmtId="183" fontId="79" fillId="0" borderId="22" xfId="0" applyNumberFormat="1" applyFont="1" applyBorder="1" applyAlignment="1">
      <alignment horizontal="left" vertical="center" shrinkToFit="1"/>
    </xf>
    <xf numFmtId="0" fontId="79" fillId="0" borderId="12" xfId="0" applyFont="1" applyBorder="1" applyAlignment="1">
      <alignment horizontal="center" vertical="center" shrinkToFit="1"/>
    </xf>
    <xf numFmtId="184" fontId="79" fillId="0" borderId="29" xfId="0" applyNumberFormat="1" applyFont="1" applyBorder="1" applyAlignment="1">
      <alignment horizontal="center" vertical="center" shrinkToFit="1"/>
    </xf>
    <xf numFmtId="184" fontId="79" fillId="0" borderId="69" xfId="0" applyNumberFormat="1" applyFont="1" applyBorder="1" applyAlignment="1">
      <alignment horizontal="center" vertical="center" shrinkToFit="1"/>
    </xf>
    <xf numFmtId="0" fontId="83" fillId="0" borderId="14" xfId="0" applyFont="1" applyBorder="1" applyAlignment="1">
      <alignment horizontal="center" vertical="center" shrinkToFit="1"/>
    </xf>
    <xf numFmtId="0" fontId="8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center" vertical="center" shrinkToFit="1"/>
    </xf>
    <xf numFmtId="0" fontId="1" fillId="0" borderId="85" xfId="0" applyFont="1" applyBorder="1" applyAlignment="1" quotePrefix="1">
      <alignment horizontal="left" vertical="top" shrinkToFit="1"/>
    </xf>
    <xf numFmtId="0" fontId="1" fillId="0" borderId="85" xfId="0" applyFont="1" applyBorder="1" applyAlignment="1">
      <alignment horizontal="left" vertical="top" shrinkToFit="1"/>
    </xf>
    <xf numFmtId="0" fontId="1" fillId="0" borderId="86" xfId="0" applyFont="1" applyBorder="1" applyAlignment="1">
      <alignment horizontal="left" vertical="top" shrinkToFit="1"/>
    </xf>
    <xf numFmtId="0" fontId="1" fillId="0" borderId="0" xfId="0" applyFont="1" applyAlignment="1" quotePrefix="1">
      <alignment horizontal="right" vertical="top" shrinkToFit="1"/>
    </xf>
    <xf numFmtId="0" fontId="1" fillId="0" borderId="0" xfId="0" applyFont="1" applyAlignment="1">
      <alignment horizontal="right" vertical="top" shrinkToFit="1"/>
    </xf>
    <xf numFmtId="0" fontId="1" fillId="0" borderId="18" xfId="0" applyFont="1" applyBorder="1" applyAlignment="1">
      <alignment horizontal="right" vertical="top" shrinkToFit="1"/>
    </xf>
    <xf numFmtId="0" fontId="84" fillId="7" borderId="33" xfId="0" applyFont="1" applyFill="1" applyBorder="1" applyAlignment="1">
      <alignment horizontal="center" vertical="center"/>
    </xf>
    <xf numFmtId="0" fontId="84" fillId="7" borderId="58" xfId="0" applyFont="1" applyFill="1" applyBorder="1" applyAlignment="1">
      <alignment horizontal="center" vertical="center"/>
    </xf>
    <xf numFmtId="0" fontId="84" fillId="7" borderId="49" xfId="0" applyFont="1" applyFill="1" applyBorder="1" applyAlignment="1">
      <alignment horizontal="center" vertical="center"/>
    </xf>
    <xf numFmtId="0" fontId="84" fillId="7" borderId="39" xfId="0" applyFont="1" applyFill="1" applyBorder="1" applyAlignment="1">
      <alignment horizontal="center" vertical="center"/>
    </xf>
    <xf numFmtId="0" fontId="85" fillId="7" borderId="16" xfId="0" applyFont="1" applyFill="1" applyBorder="1" applyAlignment="1">
      <alignment horizontal="center"/>
    </xf>
    <xf numFmtId="0" fontId="85" fillId="7" borderId="18" xfId="0" applyFont="1" applyFill="1" applyBorder="1" applyAlignment="1">
      <alignment horizontal="center"/>
    </xf>
    <xf numFmtId="0" fontId="85" fillId="7" borderId="33" xfId="0" applyFont="1" applyFill="1" applyBorder="1" applyAlignment="1">
      <alignment horizontal="center"/>
    </xf>
    <xf numFmtId="0" fontId="85" fillId="7" borderId="58" xfId="0" applyFont="1" applyFill="1" applyBorder="1" applyAlignment="1">
      <alignment horizontal="center"/>
    </xf>
    <xf numFmtId="0" fontId="85" fillId="7" borderId="72" xfId="0" applyFont="1" applyFill="1" applyBorder="1" applyAlignment="1">
      <alignment horizontal="center"/>
    </xf>
    <xf numFmtId="0" fontId="86" fillId="7" borderId="49" xfId="0" applyFont="1" applyFill="1" applyBorder="1" applyAlignment="1">
      <alignment horizontal="center"/>
    </xf>
    <xf numFmtId="0" fontId="86" fillId="7" borderId="39" xfId="0" applyFont="1" applyFill="1" applyBorder="1" applyAlignment="1">
      <alignment horizontal="center"/>
    </xf>
    <xf numFmtId="0" fontId="84" fillId="7" borderId="49" xfId="0" applyFont="1" applyFill="1" applyBorder="1" applyAlignment="1">
      <alignment horizontal="center"/>
    </xf>
    <xf numFmtId="0" fontId="84" fillId="7" borderId="39" xfId="0" applyFont="1" applyFill="1" applyBorder="1" applyAlignment="1">
      <alignment horizontal="center"/>
    </xf>
    <xf numFmtId="0" fontId="84" fillId="7" borderId="46" xfId="0" applyFont="1" applyFill="1" applyBorder="1" applyAlignment="1">
      <alignment horizontal="center"/>
    </xf>
    <xf numFmtId="0" fontId="84" fillId="7" borderId="16" xfId="0" applyFont="1" applyFill="1" applyBorder="1" applyAlignment="1">
      <alignment horizontal="center" vertical="center"/>
    </xf>
    <xf numFmtId="0" fontId="84" fillId="7" borderId="18" xfId="0" applyFont="1" applyFill="1" applyBorder="1" applyAlignment="1">
      <alignment horizontal="center" vertical="center"/>
    </xf>
    <xf numFmtId="0" fontId="85" fillId="7" borderId="15" xfId="0" applyFont="1" applyFill="1" applyBorder="1" applyAlignment="1">
      <alignment horizontal="center" wrapText="1"/>
    </xf>
    <xf numFmtId="0" fontId="85" fillId="7" borderId="17" xfId="0" applyFont="1" applyFill="1" applyBorder="1" applyAlignment="1">
      <alignment horizontal="center" wrapText="1"/>
    </xf>
    <xf numFmtId="0" fontId="86" fillId="7" borderId="16" xfId="0" applyFont="1" applyFill="1" applyBorder="1" applyAlignment="1">
      <alignment horizontal="center"/>
    </xf>
    <xf numFmtId="0" fontId="86" fillId="7" borderId="18" xfId="0" applyFont="1" applyFill="1" applyBorder="1" applyAlignment="1">
      <alignment horizontal="center"/>
    </xf>
    <xf numFmtId="0" fontId="85" fillId="7" borderId="22" xfId="0" applyFont="1" applyFill="1" applyBorder="1" applyAlignment="1">
      <alignment horizontal="center"/>
    </xf>
    <xf numFmtId="0" fontId="84" fillId="7" borderId="15" xfId="0" applyFont="1" applyFill="1" applyBorder="1" applyAlignment="1">
      <alignment horizontal="center" vertical="center"/>
    </xf>
    <xf numFmtId="0" fontId="84" fillId="7" borderId="17" xfId="0" applyFont="1" applyFill="1" applyBorder="1" applyAlignment="1">
      <alignment horizontal="center" vertical="center"/>
    </xf>
    <xf numFmtId="0" fontId="85" fillId="7" borderId="33" xfId="0" applyFont="1" applyFill="1" applyBorder="1" applyAlignment="1">
      <alignment horizontal="center" vertical="center" wrapText="1"/>
    </xf>
    <xf numFmtId="0" fontId="85" fillId="7" borderId="58" xfId="0" applyFont="1" applyFill="1" applyBorder="1" applyAlignment="1">
      <alignment horizontal="center" vertical="center" wrapText="1"/>
    </xf>
    <xf numFmtId="0" fontId="85" fillId="7" borderId="33" xfId="0" applyFont="1" applyFill="1" applyBorder="1" applyAlignment="1">
      <alignment horizontal="center" vertical="center"/>
    </xf>
    <xf numFmtId="0" fontId="85" fillId="7" borderId="58" xfId="0" applyFont="1" applyFill="1" applyBorder="1" applyAlignment="1">
      <alignment horizontal="center" vertical="center"/>
    </xf>
    <xf numFmtId="0" fontId="85" fillId="7" borderId="72" xfId="0" applyFont="1" applyFill="1" applyBorder="1" applyAlignment="1">
      <alignment horizontal="center" vertical="center"/>
    </xf>
    <xf numFmtId="0" fontId="84" fillId="7" borderId="15" xfId="0" applyFont="1" applyFill="1" applyBorder="1" applyAlignment="1">
      <alignment horizontal="center"/>
    </xf>
    <xf numFmtId="0" fontId="84" fillId="7" borderId="17" xfId="0" applyFont="1" applyFill="1" applyBorder="1" applyAlignment="1">
      <alignment horizontal="center"/>
    </xf>
    <xf numFmtId="0" fontId="84" fillId="7" borderId="13" xfId="0" applyFont="1" applyFill="1" applyBorder="1" applyAlignment="1">
      <alignment horizontal="center"/>
    </xf>
    <xf numFmtId="0" fontId="85" fillId="7" borderId="33" xfId="0" applyFont="1" applyFill="1" applyBorder="1" applyAlignment="1">
      <alignment horizontal="center" wrapText="1"/>
    </xf>
    <xf numFmtId="0" fontId="85" fillId="7" borderId="14" xfId="0" applyFont="1" applyFill="1" applyBorder="1" applyAlignment="1">
      <alignment horizontal="center"/>
    </xf>
    <xf numFmtId="0" fontId="85" fillId="7" borderId="15" xfId="0" applyFont="1" applyFill="1" applyBorder="1" applyAlignment="1">
      <alignment horizontal="center"/>
    </xf>
    <xf numFmtId="0" fontId="85" fillId="7" borderId="17" xfId="0" applyFont="1" applyFill="1" applyBorder="1" applyAlignment="1">
      <alignment horizontal="center"/>
    </xf>
    <xf numFmtId="0" fontId="85" fillId="7" borderId="12" xfId="0" applyFont="1" applyFill="1" applyBorder="1" applyAlignment="1">
      <alignment horizontal="center"/>
    </xf>
    <xf numFmtId="0" fontId="87" fillId="7" borderId="36" xfId="0" applyFont="1" applyFill="1" applyBorder="1" applyAlignment="1">
      <alignment horizontal="center" vertical="center"/>
    </xf>
    <xf numFmtId="0" fontId="87" fillId="7" borderId="87" xfId="0" applyFont="1" applyFill="1" applyBorder="1" applyAlignment="1">
      <alignment horizontal="center" vertical="center"/>
    </xf>
    <xf numFmtId="186" fontId="84" fillId="7" borderId="88" xfId="0" applyNumberFormat="1" applyFont="1" applyFill="1" applyBorder="1" applyAlignment="1">
      <alignment horizontal="center" vertical="center"/>
    </xf>
    <xf numFmtId="186" fontId="84" fillId="7" borderId="37" xfId="0" applyNumberFormat="1" applyFont="1" applyFill="1" applyBorder="1" applyAlignment="1">
      <alignment horizontal="center" vertical="center"/>
    </xf>
    <xf numFmtId="0" fontId="84" fillId="7" borderId="35" xfId="0" applyFont="1" applyFill="1" applyBorder="1" applyAlignment="1">
      <alignment horizontal="center" vertical="center"/>
    </xf>
    <xf numFmtId="0" fontId="84" fillId="7" borderId="34" xfId="0" applyFont="1" applyFill="1" applyBorder="1" applyAlignment="1">
      <alignment horizontal="center" vertical="center"/>
    </xf>
    <xf numFmtId="0" fontId="85" fillId="7" borderId="35" xfId="0" applyFont="1" applyFill="1" applyBorder="1" applyAlignment="1">
      <alignment horizontal="center"/>
    </xf>
    <xf numFmtId="0" fontId="85" fillId="7" borderId="34" xfId="0" applyFont="1" applyFill="1" applyBorder="1" applyAlignment="1">
      <alignment horizontal="center"/>
    </xf>
    <xf numFmtId="0" fontId="85" fillId="7" borderId="76" xfId="0" applyFont="1" applyFill="1" applyBorder="1" applyAlignment="1">
      <alignment horizontal="center"/>
    </xf>
    <xf numFmtId="0" fontId="88" fillId="7" borderId="33" xfId="0" applyFont="1" applyFill="1" applyBorder="1" applyAlignment="1">
      <alignment horizontal="center" vertical="center"/>
    </xf>
    <xf numFmtId="0" fontId="88" fillId="7" borderId="58" xfId="0" applyFont="1" applyFill="1" applyBorder="1" applyAlignment="1">
      <alignment horizontal="center" vertical="center"/>
    </xf>
    <xf numFmtId="0" fontId="88" fillId="7" borderId="49" xfId="0" applyFont="1" applyFill="1" applyBorder="1" applyAlignment="1">
      <alignment horizontal="center" vertical="center"/>
    </xf>
    <xf numFmtId="0" fontId="88" fillId="7" borderId="39" xfId="0" applyFont="1" applyFill="1" applyBorder="1" applyAlignment="1">
      <alignment horizontal="center" vertical="center"/>
    </xf>
    <xf numFmtId="0" fontId="89" fillId="7" borderId="16" xfId="0" applyFont="1" applyFill="1" applyBorder="1" applyAlignment="1">
      <alignment horizontal="center"/>
    </xf>
    <xf numFmtId="0" fontId="89" fillId="7" borderId="18" xfId="0" applyFont="1" applyFill="1" applyBorder="1" applyAlignment="1">
      <alignment horizontal="center"/>
    </xf>
    <xf numFmtId="0" fontId="89" fillId="7" borderId="33" xfId="0" applyFont="1" applyFill="1" applyBorder="1" applyAlignment="1">
      <alignment horizontal="center"/>
    </xf>
    <xf numFmtId="0" fontId="89" fillId="7" borderId="58" xfId="0" applyFont="1" applyFill="1" applyBorder="1" applyAlignment="1">
      <alignment horizontal="center"/>
    </xf>
    <xf numFmtId="0" fontId="89" fillId="7" borderId="72" xfId="0" applyFont="1" applyFill="1" applyBorder="1" applyAlignment="1">
      <alignment horizontal="center"/>
    </xf>
    <xf numFmtId="0" fontId="90" fillId="7" borderId="49" xfId="0" applyFont="1" applyFill="1" applyBorder="1" applyAlignment="1">
      <alignment horizontal="center"/>
    </xf>
    <xf numFmtId="0" fontId="90" fillId="7" borderId="39" xfId="0" applyFont="1" applyFill="1" applyBorder="1" applyAlignment="1">
      <alignment horizontal="center"/>
    </xf>
    <xf numFmtId="0" fontId="88" fillId="7" borderId="49" xfId="0" applyFont="1" applyFill="1" applyBorder="1" applyAlignment="1">
      <alignment horizontal="center"/>
    </xf>
    <xf numFmtId="0" fontId="88" fillId="7" borderId="39" xfId="0" applyFont="1" applyFill="1" applyBorder="1" applyAlignment="1">
      <alignment horizontal="center"/>
    </xf>
    <xf numFmtId="0" fontId="88" fillId="7" borderId="46" xfId="0" applyFont="1" applyFill="1" applyBorder="1" applyAlignment="1">
      <alignment horizontal="center"/>
    </xf>
    <xf numFmtId="0" fontId="88" fillId="7" borderId="16" xfId="0" applyFont="1" applyFill="1" applyBorder="1" applyAlignment="1">
      <alignment horizontal="center" vertical="center"/>
    </xf>
    <xf numFmtId="0" fontId="88" fillId="7" borderId="18" xfId="0" applyFont="1" applyFill="1" applyBorder="1" applyAlignment="1">
      <alignment horizontal="center" vertical="center"/>
    </xf>
    <xf numFmtId="0" fontId="89" fillId="7" borderId="15" xfId="0" applyFont="1" applyFill="1" applyBorder="1" applyAlignment="1">
      <alignment horizontal="center" wrapText="1"/>
    </xf>
    <xf numFmtId="0" fontId="89" fillId="7" borderId="17" xfId="0" applyFont="1" applyFill="1" applyBorder="1" applyAlignment="1">
      <alignment horizontal="center" wrapText="1"/>
    </xf>
    <xf numFmtId="0" fontId="90" fillId="7" borderId="16" xfId="0" applyFont="1" applyFill="1" applyBorder="1" applyAlignment="1">
      <alignment horizontal="center"/>
    </xf>
    <xf numFmtId="0" fontId="90" fillId="7" borderId="18" xfId="0" applyFont="1" applyFill="1" applyBorder="1" applyAlignment="1">
      <alignment horizontal="center"/>
    </xf>
    <xf numFmtId="0" fontId="89" fillId="7" borderId="22" xfId="0" applyFont="1" applyFill="1" applyBorder="1" applyAlignment="1">
      <alignment horizontal="center"/>
    </xf>
    <xf numFmtId="0" fontId="88" fillId="7" borderId="15" xfId="0" applyFont="1" applyFill="1" applyBorder="1" applyAlignment="1">
      <alignment horizontal="center" vertical="center"/>
    </xf>
    <xf numFmtId="0" fontId="88" fillId="7" borderId="17" xfId="0" applyFont="1" applyFill="1" applyBorder="1" applyAlignment="1">
      <alignment horizontal="center" vertical="center"/>
    </xf>
    <xf numFmtId="0" fontId="89" fillId="7" borderId="33" xfId="0" applyFont="1" applyFill="1" applyBorder="1" applyAlignment="1">
      <alignment horizontal="center" vertical="center" wrapText="1"/>
    </xf>
    <xf numFmtId="0" fontId="89" fillId="7" borderId="58" xfId="0" applyFont="1" applyFill="1" applyBorder="1" applyAlignment="1">
      <alignment horizontal="center" vertical="center" wrapText="1"/>
    </xf>
    <xf numFmtId="0" fontId="89" fillId="7" borderId="33" xfId="0" applyFont="1" applyFill="1" applyBorder="1" applyAlignment="1">
      <alignment horizontal="center" vertical="center"/>
    </xf>
    <xf numFmtId="0" fontId="89" fillId="7" borderId="58" xfId="0" applyFont="1" applyFill="1" applyBorder="1" applyAlignment="1">
      <alignment horizontal="center" vertical="center"/>
    </xf>
    <xf numFmtId="0" fontId="88" fillId="7" borderId="15" xfId="0" applyFont="1" applyFill="1" applyBorder="1" applyAlignment="1">
      <alignment horizontal="center"/>
    </xf>
    <xf numFmtId="0" fontId="88" fillId="7" borderId="17" xfId="0" applyFont="1" applyFill="1" applyBorder="1" applyAlignment="1">
      <alignment horizontal="center"/>
    </xf>
    <xf numFmtId="0" fontId="88" fillId="7" borderId="13" xfId="0" applyFont="1" applyFill="1" applyBorder="1" applyAlignment="1">
      <alignment horizontal="center"/>
    </xf>
    <xf numFmtId="0" fontId="89" fillId="7" borderId="33" xfId="0" applyFont="1" applyFill="1" applyBorder="1" applyAlignment="1">
      <alignment horizontal="center" wrapText="1"/>
    </xf>
    <xf numFmtId="0" fontId="89" fillId="7" borderId="14" xfId="0" applyFont="1" applyFill="1" applyBorder="1" applyAlignment="1">
      <alignment horizontal="center"/>
    </xf>
    <xf numFmtId="0" fontId="89" fillId="7" borderId="15" xfId="0" applyFont="1" applyFill="1" applyBorder="1" applyAlignment="1">
      <alignment horizontal="center"/>
    </xf>
    <xf numFmtId="0" fontId="89" fillId="7" borderId="17" xfId="0" applyFont="1" applyFill="1" applyBorder="1" applyAlignment="1">
      <alignment horizontal="center"/>
    </xf>
    <xf numFmtId="0" fontId="91" fillId="7" borderId="15" xfId="0" applyFont="1" applyFill="1" applyBorder="1" applyAlignment="1">
      <alignment horizontal="center"/>
    </xf>
    <xf numFmtId="0" fontId="91" fillId="7" borderId="12" xfId="0" applyFont="1" applyFill="1" applyBorder="1" applyAlignment="1">
      <alignment horizontal="center"/>
    </xf>
    <xf numFmtId="0" fontId="92" fillId="7" borderId="36" xfId="0" applyFont="1" applyFill="1" applyBorder="1" applyAlignment="1">
      <alignment horizontal="center" vertical="center"/>
    </xf>
    <xf numFmtId="0" fontId="92" fillId="7" borderId="87" xfId="0" applyFont="1" applyFill="1" applyBorder="1" applyAlignment="1">
      <alignment horizontal="center" vertical="center"/>
    </xf>
    <xf numFmtId="186" fontId="88" fillId="7" borderId="88" xfId="0" applyNumberFormat="1" applyFont="1" applyFill="1" applyBorder="1" applyAlignment="1">
      <alignment horizontal="center" vertical="center"/>
    </xf>
    <xf numFmtId="186" fontId="88" fillId="7" borderId="37" xfId="0" applyNumberFormat="1" applyFont="1" applyFill="1" applyBorder="1" applyAlignment="1">
      <alignment horizontal="center" vertical="center"/>
    </xf>
    <xf numFmtId="0" fontId="88" fillId="7" borderId="35" xfId="0" applyFont="1" applyFill="1" applyBorder="1" applyAlignment="1">
      <alignment horizontal="center" vertical="center"/>
    </xf>
    <xf numFmtId="0" fontId="88" fillId="7" borderId="34" xfId="0" applyFont="1" applyFill="1" applyBorder="1" applyAlignment="1">
      <alignment horizontal="center" vertical="center"/>
    </xf>
    <xf numFmtId="0" fontId="89" fillId="7" borderId="35" xfId="0" applyFont="1" applyFill="1" applyBorder="1" applyAlignment="1">
      <alignment horizontal="center"/>
    </xf>
    <xf numFmtId="0" fontId="89" fillId="7" borderId="34" xfId="0" applyFont="1" applyFill="1" applyBorder="1" applyAlignment="1">
      <alignment horizontal="center"/>
    </xf>
    <xf numFmtId="0" fontId="89" fillId="7" borderId="20" xfId="0" applyFont="1" applyFill="1" applyBorder="1" applyAlignment="1">
      <alignment horizontal="center"/>
    </xf>
    <xf numFmtId="0" fontId="89" fillId="7" borderId="76" xfId="0" applyFont="1" applyFill="1" applyBorder="1" applyAlignment="1">
      <alignment horizontal="center"/>
    </xf>
    <xf numFmtId="0" fontId="89" fillId="7" borderId="12" xfId="0" applyFont="1" applyFill="1" applyBorder="1" applyAlignment="1">
      <alignment horizontal="center"/>
    </xf>
    <xf numFmtId="0" fontId="89" fillId="7" borderId="58" xfId="0" applyFont="1" applyFill="1" applyBorder="1" applyAlignment="1">
      <alignment horizontal="center" wrapText="1"/>
    </xf>
    <xf numFmtId="0" fontId="39" fillId="7" borderId="33" xfId="0" applyFont="1" applyFill="1" applyBorder="1" applyAlignment="1">
      <alignment horizontal="center" vertical="center"/>
    </xf>
    <xf numFmtId="0" fontId="39" fillId="7" borderId="58" xfId="0" applyFont="1" applyFill="1" applyBorder="1" applyAlignment="1">
      <alignment horizontal="center" vertical="center"/>
    </xf>
    <xf numFmtId="0" fontId="39" fillId="7" borderId="49" xfId="0" applyFont="1" applyFill="1" applyBorder="1" applyAlignment="1">
      <alignment horizontal="center" vertical="center"/>
    </xf>
    <xf numFmtId="0" fontId="39" fillId="7" borderId="39" xfId="0" applyFont="1" applyFill="1" applyBorder="1" applyAlignment="1">
      <alignment horizontal="center" vertical="center"/>
    </xf>
    <xf numFmtId="0" fontId="42" fillId="7" borderId="16" xfId="0" applyFont="1" applyFill="1" applyBorder="1" applyAlignment="1">
      <alignment horizontal="center"/>
    </xf>
    <xf numFmtId="0" fontId="42" fillId="7" borderId="18" xfId="0" applyFont="1" applyFill="1" applyBorder="1" applyAlignment="1">
      <alignment horizontal="center"/>
    </xf>
    <xf numFmtId="0" fontId="42" fillId="7" borderId="33" xfId="0" applyFont="1" applyFill="1" applyBorder="1" applyAlignment="1">
      <alignment horizontal="center"/>
    </xf>
    <xf numFmtId="0" fontId="42" fillId="7" borderId="58" xfId="0" applyFont="1" applyFill="1" applyBorder="1" applyAlignment="1">
      <alignment horizontal="center"/>
    </xf>
    <xf numFmtId="0" fontId="42" fillId="7" borderId="72" xfId="0" applyFont="1" applyFill="1" applyBorder="1" applyAlignment="1">
      <alignment horizontal="center"/>
    </xf>
    <xf numFmtId="0" fontId="51" fillId="7" borderId="49" xfId="0" applyFont="1" applyFill="1" applyBorder="1" applyAlignment="1">
      <alignment horizontal="center"/>
    </xf>
    <xf numFmtId="0" fontId="51" fillId="7" borderId="39" xfId="0" applyFont="1" applyFill="1" applyBorder="1" applyAlignment="1">
      <alignment horizontal="center"/>
    </xf>
    <xf numFmtId="0" fontId="40" fillId="7" borderId="49" xfId="0" applyFont="1" applyFill="1" applyBorder="1" applyAlignment="1">
      <alignment horizontal="center"/>
    </xf>
    <xf numFmtId="0" fontId="40" fillId="7" borderId="39" xfId="0" applyFont="1" applyFill="1" applyBorder="1" applyAlignment="1">
      <alignment horizontal="center"/>
    </xf>
    <xf numFmtId="0" fontId="40" fillId="7" borderId="46" xfId="0" applyFont="1" applyFill="1" applyBorder="1" applyAlignment="1">
      <alignment horizontal="center"/>
    </xf>
    <xf numFmtId="0" fontId="39" fillId="7" borderId="16" xfId="0" applyFont="1" applyFill="1" applyBorder="1" applyAlignment="1">
      <alignment horizontal="center" vertical="center"/>
    </xf>
    <xf numFmtId="0" fontId="39" fillId="7" borderId="18" xfId="0" applyFont="1" applyFill="1" applyBorder="1" applyAlignment="1">
      <alignment horizontal="center" vertical="center"/>
    </xf>
    <xf numFmtId="0" fontId="42" fillId="7" borderId="15" xfId="0" applyFont="1" applyFill="1" applyBorder="1" applyAlignment="1">
      <alignment horizontal="center" wrapText="1"/>
    </xf>
    <xf numFmtId="0" fontId="42" fillId="7" borderId="17" xfId="0" applyFont="1" applyFill="1" applyBorder="1" applyAlignment="1">
      <alignment horizontal="center" wrapText="1"/>
    </xf>
    <xf numFmtId="0" fontId="51" fillId="7" borderId="16" xfId="0" applyFont="1" applyFill="1" applyBorder="1" applyAlignment="1">
      <alignment horizontal="center"/>
    </xf>
    <xf numFmtId="0" fontId="51" fillId="7" borderId="18" xfId="0" applyFont="1" applyFill="1" applyBorder="1" applyAlignment="1">
      <alignment horizontal="center"/>
    </xf>
    <xf numFmtId="0" fontId="42" fillId="7" borderId="22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42" fillId="7" borderId="33" xfId="0" applyFont="1" applyFill="1" applyBorder="1" applyAlignment="1">
      <alignment horizontal="center" wrapText="1"/>
    </xf>
    <xf numFmtId="0" fontId="42" fillId="7" borderId="58" xfId="0" applyFont="1" applyFill="1" applyBorder="1" applyAlignment="1">
      <alignment horizontal="center" wrapText="1"/>
    </xf>
    <xf numFmtId="0" fontId="39" fillId="7" borderId="15" xfId="0" applyFont="1" applyFill="1" applyBorder="1" applyAlignment="1">
      <alignment horizontal="center"/>
    </xf>
    <xf numFmtId="0" fontId="39" fillId="7" borderId="17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/>
    </xf>
    <xf numFmtId="0" fontId="40" fillId="7" borderId="13" xfId="0" applyFont="1" applyFill="1" applyBorder="1" applyAlignment="1">
      <alignment horizontal="center"/>
    </xf>
    <xf numFmtId="0" fontId="42" fillId="7" borderId="14" xfId="0" applyFont="1" applyFill="1" applyBorder="1" applyAlignment="1">
      <alignment horizontal="center"/>
    </xf>
    <xf numFmtId="0" fontId="42" fillId="7" borderId="15" xfId="0" applyFont="1" applyFill="1" applyBorder="1" applyAlignment="1">
      <alignment horizontal="center"/>
    </xf>
    <xf numFmtId="0" fontId="42" fillId="7" borderId="17" xfId="0" applyFont="1" applyFill="1" applyBorder="1" applyAlignment="1">
      <alignment horizontal="center"/>
    </xf>
    <xf numFmtId="0" fontId="40" fillId="7" borderId="12" xfId="0" applyFont="1" applyFill="1" applyBorder="1" applyAlignment="1">
      <alignment horizontal="center"/>
    </xf>
    <xf numFmtId="0" fontId="38" fillId="7" borderId="36" xfId="0" applyFont="1" applyFill="1" applyBorder="1" applyAlignment="1">
      <alignment horizontal="center" vertical="center"/>
    </xf>
    <xf numFmtId="0" fontId="38" fillId="7" borderId="87" xfId="0" applyFont="1" applyFill="1" applyBorder="1" applyAlignment="1">
      <alignment horizontal="center" vertical="center"/>
    </xf>
    <xf numFmtId="186" fontId="39" fillId="7" borderId="88" xfId="0" applyNumberFormat="1" applyFont="1" applyFill="1" applyBorder="1" applyAlignment="1">
      <alignment horizontal="center" vertical="center"/>
    </xf>
    <xf numFmtId="186" fontId="39" fillId="7" borderId="37" xfId="0" applyNumberFormat="1" applyFont="1" applyFill="1" applyBorder="1" applyAlignment="1">
      <alignment horizontal="center" vertical="center"/>
    </xf>
    <xf numFmtId="0" fontId="39" fillId="7" borderId="35" xfId="0" applyFont="1" applyFill="1" applyBorder="1" applyAlignment="1">
      <alignment horizontal="center" vertical="center"/>
    </xf>
    <xf numFmtId="0" fontId="39" fillId="7" borderId="34" xfId="0" applyFont="1" applyFill="1" applyBorder="1" applyAlignment="1">
      <alignment horizontal="center" vertical="center"/>
    </xf>
    <xf numFmtId="0" fontId="42" fillId="7" borderId="35" xfId="0" applyFont="1" applyFill="1" applyBorder="1" applyAlignment="1">
      <alignment horizontal="center"/>
    </xf>
    <xf numFmtId="0" fontId="42" fillId="7" borderId="34" xfId="0" applyFont="1" applyFill="1" applyBorder="1" applyAlignment="1">
      <alignment horizontal="center"/>
    </xf>
    <xf numFmtId="0" fontId="42" fillId="7" borderId="20" xfId="0" applyFont="1" applyFill="1" applyBorder="1" applyAlignment="1">
      <alignment horizontal="center"/>
    </xf>
    <xf numFmtId="0" fontId="42" fillId="7" borderId="76" xfId="0" applyFont="1" applyFill="1" applyBorder="1" applyAlignment="1">
      <alignment horizontal="center"/>
    </xf>
    <xf numFmtId="0" fontId="42" fillId="7" borderId="12" xfId="0" applyFont="1" applyFill="1" applyBorder="1" applyAlignment="1">
      <alignment horizontal="center"/>
    </xf>
    <xf numFmtId="0" fontId="39" fillId="7" borderId="13" xfId="0" applyFont="1" applyFill="1" applyBorder="1" applyAlignment="1">
      <alignment horizontal="center"/>
    </xf>
    <xf numFmtId="0" fontId="46" fillId="7" borderId="33" xfId="0" applyFont="1" applyFill="1" applyBorder="1" applyAlignment="1">
      <alignment horizontal="center" vertical="center"/>
    </xf>
    <xf numFmtId="0" fontId="46" fillId="7" borderId="58" xfId="0" applyFont="1" applyFill="1" applyBorder="1" applyAlignment="1">
      <alignment horizontal="center" vertical="center"/>
    </xf>
    <xf numFmtId="0" fontId="46" fillId="7" borderId="49" xfId="0" applyFont="1" applyFill="1" applyBorder="1" applyAlignment="1">
      <alignment horizontal="center" vertical="center"/>
    </xf>
    <xf numFmtId="0" fontId="46" fillId="7" borderId="39" xfId="0" applyFont="1" applyFill="1" applyBorder="1" applyAlignment="1">
      <alignment horizontal="center" vertical="center"/>
    </xf>
    <xf numFmtId="0" fontId="47" fillId="7" borderId="16" xfId="0" applyFont="1" applyFill="1" applyBorder="1" applyAlignment="1">
      <alignment horizontal="center"/>
    </xf>
    <xf numFmtId="0" fontId="47" fillId="7" borderId="18" xfId="0" applyFont="1" applyFill="1" applyBorder="1" applyAlignment="1">
      <alignment horizontal="center"/>
    </xf>
    <xf numFmtId="0" fontId="47" fillId="7" borderId="33" xfId="0" applyFont="1" applyFill="1" applyBorder="1" applyAlignment="1">
      <alignment horizontal="center"/>
    </xf>
    <xf numFmtId="0" fontId="47" fillId="7" borderId="58" xfId="0" applyFont="1" applyFill="1" applyBorder="1" applyAlignment="1">
      <alignment horizontal="center"/>
    </xf>
    <xf numFmtId="0" fontId="47" fillId="7" borderId="72" xfId="0" applyFont="1" applyFill="1" applyBorder="1" applyAlignment="1">
      <alignment horizontal="center"/>
    </xf>
    <xf numFmtId="0" fontId="50" fillId="7" borderId="49" xfId="0" applyFont="1" applyFill="1" applyBorder="1" applyAlignment="1">
      <alignment horizontal="center"/>
    </xf>
    <xf numFmtId="0" fontId="50" fillId="7" borderId="39" xfId="0" applyFont="1" applyFill="1" applyBorder="1" applyAlignment="1">
      <alignment horizontal="center"/>
    </xf>
    <xf numFmtId="0" fontId="48" fillId="7" borderId="49" xfId="0" applyFont="1" applyFill="1" applyBorder="1" applyAlignment="1">
      <alignment horizontal="center"/>
    </xf>
    <xf numFmtId="0" fontId="48" fillId="7" borderId="39" xfId="0" applyFont="1" applyFill="1" applyBorder="1" applyAlignment="1">
      <alignment horizontal="center"/>
    </xf>
    <xf numFmtId="0" fontId="48" fillId="7" borderId="46" xfId="0" applyFont="1" applyFill="1" applyBorder="1" applyAlignment="1">
      <alignment horizontal="center"/>
    </xf>
    <xf numFmtId="0" fontId="46" fillId="7" borderId="16" xfId="0" applyFont="1" applyFill="1" applyBorder="1" applyAlignment="1">
      <alignment horizontal="center" vertical="center"/>
    </xf>
    <xf numFmtId="0" fontId="46" fillId="7" borderId="18" xfId="0" applyFont="1" applyFill="1" applyBorder="1" applyAlignment="1">
      <alignment horizontal="center" vertical="center"/>
    </xf>
    <xf numFmtId="0" fontId="49" fillId="7" borderId="15" xfId="0" applyFont="1" applyFill="1" applyBorder="1" applyAlignment="1">
      <alignment horizontal="center"/>
    </xf>
    <xf numFmtId="0" fontId="49" fillId="7" borderId="17" xfId="0" applyFont="1" applyFill="1" applyBorder="1" applyAlignment="1">
      <alignment horizontal="center"/>
    </xf>
    <xf numFmtId="0" fontId="50" fillId="7" borderId="16" xfId="0" applyFont="1" applyFill="1" applyBorder="1" applyAlignment="1">
      <alignment horizontal="center"/>
    </xf>
    <xf numFmtId="0" fontId="50" fillId="7" borderId="18" xfId="0" applyFont="1" applyFill="1" applyBorder="1" applyAlignment="1">
      <alignment horizontal="center"/>
    </xf>
    <xf numFmtId="0" fontId="48" fillId="7" borderId="16" xfId="0" applyFont="1" applyFill="1" applyBorder="1" applyAlignment="1">
      <alignment horizontal="center"/>
    </xf>
    <xf numFmtId="0" fontId="48" fillId="7" borderId="22" xfId="0" applyFont="1" applyFill="1" applyBorder="1" applyAlignment="1">
      <alignment horizontal="center"/>
    </xf>
    <xf numFmtId="0" fontId="46" fillId="7" borderId="15" xfId="0" applyFont="1" applyFill="1" applyBorder="1" applyAlignment="1">
      <alignment horizontal="center" vertical="center"/>
    </xf>
    <xf numFmtId="0" fontId="46" fillId="7" borderId="17" xfId="0" applyFont="1" applyFill="1" applyBorder="1" applyAlignment="1">
      <alignment horizontal="center" vertical="center"/>
    </xf>
    <xf numFmtId="0" fontId="47" fillId="7" borderId="33" xfId="0" applyFont="1" applyFill="1" applyBorder="1" applyAlignment="1">
      <alignment horizontal="center" wrapText="1"/>
    </xf>
    <xf numFmtId="0" fontId="47" fillId="7" borderId="58" xfId="0" applyFont="1" applyFill="1" applyBorder="1" applyAlignment="1">
      <alignment horizontal="center" wrapText="1"/>
    </xf>
    <xf numFmtId="0" fontId="47" fillId="7" borderId="15" xfId="0" applyFont="1" applyFill="1" applyBorder="1" applyAlignment="1">
      <alignment horizontal="center" wrapText="1"/>
    </xf>
    <xf numFmtId="0" fontId="47" fillId="7" borderId="17" xfId="0" applyFont="1" applyFill="1" applyBorder="1" applyAlignment="1">
      <alignment horizontal="center" wrapText="1"/>
    </xf>
    <xf numFmtId="0" fontId="48" fillId="7" borderId="15" xfId="0" applyFont="1" applyFill="1" applyBorder="1" applyAlignment="1">
      <alignment horizontal="center"/>
    </xf>
    <xf numFmtId="0" fontId="48" fillId="7" borderId="17" xfId="0" applyFont="1" applyFill="1" applyBorder="1" applyAlignment="1">
      <alignment horizontal="center"/>
    </xf>
    <xf numFmtId="0" fontId="48" fillId="7" borderId="13" xfId="0" applyFont="1" applyFill="1" applyBorder="1" applyAlignment="1">
      <alignment horizontal="center"/>
    </xf>
    <xf numFmtId="0" fontId="47" fillId="7" borderId="14" xfId="0" applyFont="1" applyFill="1" applyBorder="1" applyAlignment="1">
      <alignment horizontal="center"/>
    </xf>
    <xf numFmtId="0" fontId="48" fillId="7" borderId="12" xfId="0" applyFont="1" applyFill="1" applyBorder="1" applyAlignment="1">
      <alignment horizontal="center"/>
    </xf>
    <xf numFmtId="0" fontId="45" fillId="7" borderId="36" xfId="0" applyFont="1" applyFill="1" applyBorder="1" applyAlignment="1">
      <alignment horizontal="center" vertical="center"/>
    </xf>
    <xf numFmtId="0" fontId="45" fillId="7" borderId="87" xfId="0" applyFont="1" applyFill="1" applyBorder="1" applyAlignment="1">
      <alignment horizontal="center" vertical="center"/>
    </xf>
    <xf numFmtId="186" fontId="46" fillId="7" borderId="88" xfId="0" applyNumberFormat="1" applyFont="1" applyFill="1" applyBorder="1" applyAlignment="1">
      <alignment horizontal="center" vertical="center"/>
    </xf>
    <xf numFmtId="186" fontId="46" fillId="7" borderId="37" xfId="0" applyNumberFormat="1" applyFont="1" applyFill="1" applyBorder="1" applyAlignment="1">
      <alignment horizontal="center" vertical="center"/>
    </xf>
    <xf numFmtId="0" fontId="46" fillId="7" borderId="35" xfId="0" applyFont="1" applyFill="1" applyBorder="1" applyAlignment="1">
      <alignment horizontal="center" vertical="center"/>
    </xf>
    <xf numFmtId="0" fontId="46" fillId="7" borderId="34" xfId="0" applyFont="1" applyFill="1" applyBorder="1" applyAlignment="1">
      <alignment horizontal="center" vertical="center"/>
    </xf>
    <xf numFmtId="0" fontId="47" fillId="7" borderId="35" xfId="0" applyFont="1" applyFill="1" applyBorder="1" applyAlignment="1">
      <alignment horizontal="center"/>
    </xf>
    <xf numFmtId="0" fontId="47" fillId="7" borderId="76" xfId="0" applyFont="1" applyFill="1" applyBorder="1" applyAlignment="1">
      <alignment horizontal="center"/>
    </xf>
    <xf numFmtId="0" fontId="47" fillId="7" borderId="34" xfId="0" applyFont="1" applyFill="1" applyBorder="1" applyAlignment="1">
      <alignment horizontal="center"/>
    </xf>
    <xf numFmtId="0" fontId="44" fillId="7" borderId="49" xfId="0" applyFont="1" applyFill="1" applyBorder="1" applyAlignment="1">
      <alignment horizontal="center"/>
    </xf>
    <xf numFmtId="0" fontId="44" fillId="7" borderId="39" xfId="0" applyFont="1" applyFill="1" applyBorder="1" applyAlignment="1">
      <alignment horizontal="center"/>
    </xf>
    <xf numFmtId="0" fontId="44" fillId="7" borderId="15" xfId="0" applyFont="1" applyFill="1" applyBorder="1" applyAlignment="1">
      <alignment horizontal="center"/>
    </xf>
    <xf numFmtId="0" fontId="44" fillId="7" borderId="17" xfId="0" applyFont="1" applyFill="1" applyBorder="1" applyAlignment="1">
      <alignment horizontal="center"/>
    </xf>
    <xf numFmtId="0" fontId="44" fillId="7" borderId="16" xfId="0" applyFont="1" applyFill="1" applyBorder="1" applyAlignment="1">
      <alignment horizontal="center"/>
    </xf>
    <xf numFmtId="0" fontId="44" fillId="7" borderId="18" xfId="0" applyFont="1" applyFill="1" applyBorder="1" applyAlignment="1">
      <alignment horizontal="center"/>
    </xf>
    <xf numFmtId="0" fontId="40" fillId="7" borderId="16" xfId="0" applyFont="1" applyFill="1" applyBorder="1" applyAlignment="1">
      <alignment horizontal="center"/>
    </xf>
    <xf numFmtId="0" fontId="40" fillId="7" borderId="22" xfId="0" applyFont="1" applyFill="1" applyBorder="1" applyAlignment="1">
      <alignment horizontal="center"/>
    </xf>
    <xf numFmtId="0" fontId="40" fillId="7" borderId="17" xfId="0" applyFont="1" applyFill="1" applyBorder="1" applyAlignment="1">
      <alignment horizontal="center"/>
    </xf>
    <xf numFmtId="0" fontId="38" fillId="7" borderId="38" xfId="0" applyFont="1" applyFill="1" applyBorder="1" applyAlignment="1">
      <alignment horizontal="center" vertical="center"/>
    </xf>
    <xf numFmtId="186" fontId="39" fillId="7" borderId="89" xfId="0" applyNumberFormat="1" applyFont="1" applyFill="1" applyBorder="1" applyAlignment="1">
      <alignment horizontal="center" vertical="center"/>
    </xf>
    <xf numFmtId="0" fontId="42" fillId="7" borderId="90" xfId="0" applyFont="1" applyFill="1" applyBorder="1" applyAlignment="1">
      <alignment horizontal="center"/>
    </xf>
    <xf numFmtId="0" fontId="42" fillId="7" borderId="91" xfId="0" applyFont="1" applyFill="1" applyBorder="1" applyAlignment="1">
      <alignment horizontal="center"/>
    </xf>
    <xf numFmtId="0" fontId="42" fillId="7" borderId="92" xfId="0" applyFont="1" applyFill="1" applyBorder="1" applyAlignment="1">
      <alignment horizontal="center"/>
    </xf>
    <xf numFmtId="0" fontId="40" fillId="7" borderId="33" xfId="0" applyFont="1" applyFill="1" applyBorder="1" applyAlignment="1">
      <alignment horizontal="center"/>
    </xf>
    <xf numFmtId="0" fontId="40" fillId="7" borderId="58" xfId="0" applyFont="1" applyFill="1" applyBorder="1" applyAlignment="1">
      <alignment horizontal="center"/>
    </xf>
    <xf numFmtId="0" fontId="40" fillId="7" borderId="90" xfId="0" applyFont="1" applyFill="1" applyBorder="1" applyAlignment="1">
      <alignment horizontal="center"/>
    </xf>
    <xf numFmtId="0" fontId="40" fillId="7" borderId="91" xfId="0" applyFont="1" applyFill="1" applyBorder="1" applyAlignment="1">
      <alignment horizontal="center"/>
    </xf>
    <xf numFmtId="0" fontId="40" fillId="7" borderId="72" xfId="0" applyFont="1" applyFill="1" applyBorder="1" applyAlignment="1">
      <alignment horizontal="center"/>
    </xf>
    <xf numFmtId="0" fontId="39" fillId="7" borderId="93" xfId="0" applyFont="1" applyFill="1" applyBorder="1" applyAlignment="1">
      <alignment horizontal="center" vertical="center"/>
    </xf>
    <xf numFmtId="0" fontId="42" fillId="7" borderId="94" xfId="0" applyFont="1" applyFill="1" applyBorder="1" applyAlignment="1">
      <alignment horizontal="center" vertical="center" wrapText="1"/>
    </xf>
    <xf numFmtId="0" fontId="42" fillId="7" borderId="95" xfId="0" applyFont="1" applyFill="1" applyBorder="1" applyAlignment="1">
      <alignment horizontal="center" vertical="center" wrapText="1"/>
    </xf>
    <xf numFmtId="0" fontId="42" fillId="7" borderId="93" xfId="0" applyFont="1" applyFill="1" applyBorder="1" applyAlignment="1">
      <alignment horizontal="center" vertical="center" wrapText="1"/>
    </xf>
    <xf numFmtId="0" fontId="42" fillId="7" borderId="96" xfId="0" applyFont="1" applyFill="1" applyBorder="1" applyAlignment="1">
      <alignment horizontal="center" vertical="center" wrapText="1"/>
    </xf>
    <xf numFmtId="0" fontId="39" fillId="7" borderId="97" xfId="0" applyFont="1" applyFill="1" applyBorder="1" applyAlignment="1">
      <alignment horizontal="center" vertical="center"/>
    </xf>
    <xf numFmtId="0" fontId="42" fillId="7" borderId="97" xfId="0" applyFont="1" applyFill="1" applyBorder="1" applyAlignment="1">
      <alignment horizontal="center" vertical="center" wrapText="1"/>
    </xf>
    <xf numFmtId="0" fontId="42" fillId="7" borderId="98" xfId="0" applyFont="1" applyFill="1" applyBorder="1" applyAlignment="1">
      <alignment horizontal="center" vertical="center" wrapText="1"/>
    </xf>
    <xf numFmtId="0" fontId="39" fillId="7" borderId="94" xfId="0" applyFont="1" applyFill="1" applyBorder="1" applyAlignment="1">
      <alignment horizontal="center" vertical="center"/>
    </xf>
    <xf numFmtId="0" fontId="39" fillId="7" borderId="89" xfId="0" applyFont="1" applyFill="1" applyBorder="1" applyAlignment="1">
      <alignment horizontal="center" vertical="center"/>
    </xf>
    <xf numFmtId="0" fontId="40" fillId="7" borderId="94" xfId="0" applyFont="1" applyFill="1" applyBorder="1" applyAlignment="1">
      <alignment horizontal="center" vertical="center" wrapText="1"/>
    </xf>
    <xf numFmtId="0" fontId="40" fillId="7" borderId="95" xfId="0" applyFont="1" applyFill="1" applyBorder="1" applyAlignment="1">
      <alignment horizontal="center" vertical="center" wrapText="1"/>
    </xf>
    <xf numFmtId="0" fontId="42" fillId="7" borderId="93" xfId="0" applyFont="1" applyFill="1" applyBorder="1" applyAlignment="1">
      <alignment horizontal="center" vertical="center"/>
    </xf>
    <xf numFmtId="0" fontId="42" fillId="7" borderId="96" xfId="0" applyFont="1" applyFill="1" applyBorder="1" applyAlignment="1">
      <alignment horizontal="center" vertical="center"/>
    </xf>
    <xf numFmtId="0" fontId="40" fillId="7" borderId="97" xfId="0" applyFont="1" applyFill="1" applyBorder="1" applyAlignment="1">
      <alignment horizontal="center" vertical="center" wrapText="1"/>
    </xf>
    <xf numFmtId="0" fontId="40" fillId="7" borderId="98" xfId="0" applyFont="1" applyFill="1" applyBorder="1" applyAlignment="1">
      <alignment horizontal="center" vertical="center" wrapText="1"/>
    </xf>
    <xf numFmtId="0" fontId="40" fillId="7" borderId="93" xfId="0" applyFont="1" applyFill="1" applyBorder="1" applyAlignment="1">
      <alignment horizontal="center" vertical="center" wrapText="1"/>
    </xf>
    <xf numFmtId="0" fontId="40" fillId="7" borderId="96" xfId="0" applyFont="1" applyFill="1" applyBorder="1" applyAlignment="1">
      <alignment horizontal="center" vertical="center" wrapText="1"/>
    </xf>
    <xf numFmtId="0" fontId="38" fillId="7" borderId="88" xfId="0" applyFont="1" applyFill="1" applyBorder="1" applyAlignment="1">
      <alignment horizontal="center"/>
    </xf>
    <xf numFmtId="0" fontId="38" fillId="7" borderId="99" xfId="0" applyFont="1" applyFill="1" applyBorder="1" applyAlignment="1">
      <alignment horizontal="center"/>
    </xf>
    <xf numFmtId="0" fontId="3" fillId="0" borderId="0" xfId="89" applyFont="1" applyAlignment="1">
      <alignment horizontal="center" vertical="center"/>
    </xf>
    <xf numFmtId="179" fontId="3" fillId="0" borderId="0" xfId="89" applyNumberFormat="1" applyFont="1" applyAlignment="1">
      <alignment horizontal="center" vertical="center"/>
    </xf>
    <xf numFmtId="179" fontId="5" fillId="0" borderId="0" xfId="76" applyNumberFormat="1" applyFont="1" applyAlignment="1">
      <alignment horizontal="center"/>
    </xf>
    <xf numFmtId="49" fontId="3" fillId="0" borderId="0" xfId="89" applyNumberFormat="1" applyFont="1" applyAlignment="1">
      <alignment horizontal="center" vertical="center"/>
    </xf>
    <xf numFmtId="0" fontId="5" fillId="0" borderId="0" xfId="76" applyFont="1" applyAlignment="1">
      <alignment horizontal="center"/>
    </xf>
    <xf numFmtId="10" fontId="5" fillId="0" borderId="0" xfId="76" applyNumberFormat="1" applyFont="1" applyAlignment="1">
      <alignment horizontal="center"/>
    </xf>
    <xf numFmtId="10" fontId="3" fillId="0" borderId="0" xfId="89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76" applyFont="1" applyAlignment="1">
      <alignment horizontal="left" vertical="center"/>
    </xf>
    <xf numFmtId="0" fontId="1" fillId="0" borderId="0" xfId="89" applyFont="1" applyAlignment="1">
      <alignment horizontal="left" vertical="center"/>
    </xf>
    <xf numFmtId="0" fontId="6" fillId="0" borderId="0" xfId="89" applyFont="1" applyAlignment="1">
      <alignment horizontal="left" vertical="center"/>
    </xf>
    <xf numFmtId="0" fontId="69" fillId="0" borderId="0" xfId="89" applyFont="1" applyAlignment="1">
      <alignment horizontal="center" vertical="center"/>
    </xf>
    <xf numFmtId="10" fontId="6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89" applyFont="1" applyAlignment="1">
      <alignment horizontal="center" vertical="center"/>
    </xf>
    <xf numFmtId="0" fontId="1" fillId="0" borderId="0" xfId="89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89" applyFont="1">
      <alignment vertical="center"/>
    </xf>
    <xf numFmtId="0" fontId="1" fillId="0" borderId="0" xfId="0" applyFont="1" applyAlignment="1">
      <alignment vertical="center"/>
    </xf>
    <xf numFmtId="0" fontId="1" fillId="0" borderId="0" xfId="96" applyFont="1" applyAlignment="1">
      <alignment horizontal="center" vertical="center"/>
      <protection/>
    </xf>
    <xf numFmtId="0" fontId="1" fillId="0" borderId="0" xfId="77" applyFont="1">
      <alignment vertical="center"/>
    </xf>
    <xf numFmtId="0" fontId="3" fillId="0" borderId="0" xfId="74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チェックセル" xfId="43"/>
    <cellStyle name="どちらでもない" xfId="44"/>
    <cellStyle name="Percent" xfId="45"/>
    <cellStyle name="Hyperlink" xfId="46"/>
    <cellStyle name="メモ" xfId="47"/>
    <cellStyle name="リンク セル" xfId="48"/>
    <cellStyle name="リンク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10" xfId="66"/>
    <cellStyle name="標準 10 2" xfId="67"/>
    <cellStyle name="標準 11" xfId="68"/>
    <cellStyle name="標準 2" xfId="69"/>
    <cellStyle name="標準 2 2" xfId="70"/>
    <cellStyle name="標準 2 2 2" xfId="71"/>
    <cellStyle name="標準 2_登録ナンバー" xfId="72"/>
    <cellStyle name="標準 3" xfId="73"/>
    <cellStyle name="標準 3 2" xfId="74"/>
    <cellStyle name="標準 3_登録ナンバー" xfId="75"/>
    <cellStyle name="標準 3_登録ナンバー 2" xfId="76"/>
    <cellStyle name="標準 3_登録ナンバー_登録ナンバー15.02.16" xfId="77"/>
    <cellStyle name="標準 3_登録ナンバー15.02.16" xfId="78"/>
    <cellStyle name="標準 4" xfId="79"/>
    <cellStyle name="標準 4 2" xfId="80"/>
    <cellStyle name="標準 5" xfId="81"/>
    <cellStyle name="標準 6" xfId="82"/>
    <cellStyle name="標準 6 2" xfId="83"/>
    <cellStyle name="標準 7" xfId="84"/>
    <cellStyle name="標準 8" xfId="85"/>
    <cellStyle name="標準 9" xfId="86"/>
    <cellStyle name="標準 9 2" xfId="87"/>
    <cellStyle name="標準_Book2 2" xfId="88"/>
    <cellStyle name="標準_Book2_登録ナンバー" xfId="89"/>
    <cellStyle name="標準_Book2_登録ナンバー_登録ナンバー15.02.16" xfId="90"/>
    <cellStyle name="標準_Sheet1" xfId="91"/>
    <cellStyle name="標準_Sheet1_登録ナンバー" xfId="92"/>
    <cellStyle name="標準_オーダーオブプレイ原紙" xfId="93"/>
    <cellStyle name="標準_登録ナンバー" xfId="94"/>
    <cellStyle name="標準_登録ナンバー　2013.06.07" xfId="95"/>
    <cellStyle name="標準_登録ナンバー15.02.16" xfId="96"/>
    <cellStyle name="Followed Hyperlink" xfId="97"/>
    <cellStyle name="良い" xfId="98"/>
  </cellStyles>
  <dxfs count="47">
    <dxf>
      <font>
        <color rgb="FF9C0006"/>
      </font>
    </dxf>
    <dxf>
      <font>
        <color rgb="FFFF000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512</xdr:row>
      <xdr:rowOff>114300</xdr:rowOff>
    </xdr:from>
    <xdr:to>
      <xdr:col>2</xdr:col>
      <xdr:colOff>47625</xdr:colOff>
      <xdr:row>512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971550" y="8788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407</xdr:row>
      <xdr:rowOff>114300</xdr:rowOff>
    </xdr:from>
    <xdr:to>
      <xdr:col>2</xdr:col>
      <xdr:colOff>47625</xdr:colOff>
      <xdr:row>407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971550" y="698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522</xdr:row>
      <xdr:rowOff>114300</xdr:rowOff>
    </xdr:from>
    <xdr:to>
      <xdr:col>2</xdr:col>
      <xdr:colOff>47625</xdr:colOff>
      <xdr:row>522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97155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413</xdr:row>
      <xdr:rowOff>114300</xdr:rowOff>
    </xdr:from>
    <xdr:to>
      <xdr:col>2</xdr:col>
      <xdr:colOff>47625</xdr:colOff>
      <xdr:row>413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597</xdr:row>
      <xdr:rowOff>114300</xdr:rowOff>
    </xdr:from>
    <xdr:to>
      <xdr:col>2</xdr:col>
      <xdr:colOff>47625</xdr:colOff>
      <xdr:row>597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971550" y="1028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462</xdr:row>
      <xdr:rowOff>114300</xdr:rowOff>
    </xdr:from>
    <xdr:to>
      <xdr:col>2</xdr:col>
      <xdr:colOff>47625</xdr:colOff>
      <xdr:row>462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971550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559</xdr:row>
      <xdr:rowOff>0</xdr:rowOff>
    </xdr:from>
    <xdr:to>
      <xdr:col>2</xdr:col>
      <xdr:colOff>47625</xdr:colOff>
      <xdr:row>559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971550" y="959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413</xdr:row>
      <xdr:rowOff>114300</xdr:rowOff>
    </xdr:from>
    <xdr:to>
      <xdr:col>2</xdr:col>
      <xdr:colOff>47625</xdr:colOff>
      <xdr:row>413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9" name="Line 7"/>
        <xdr:cNvSpPr>
          <a:spLocks/>
        </xdr:cNvSpPr>
      </xdr:nvSpPr>
      <xdr:spPr>
        <a:xfrm flipH="1" flipV="1">
          <a:off x="97155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1" name="Line 7"/>
        <xdr:cNvSpPr>
          <a:spLocks/>
        </xdr:cNvSpPr>
      </xdr:nvSpPr>
      <xdr:spPr>
        <a:xfrm flipH="1" flipV="1">
          <a:off x="97155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97155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512</xdr:row>
      <xdr:rowOff>114300</xdr:rowOff>
    </xdr:from>
    <xdr:to>
      <xdr:col>2</xdr:col>
      <xdr:colOff>47625</xdr:colOff>
      <xdr:row>512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971550" y="8788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407</xdr:row>
      <xdr:rowOff>114300</xdr:rowOff>
    </xdr:from>
    <xdr:to>
      <xdr:col>2</xdr:col>
      <xdr:colOff>47625</xdr:colOff>
      <xdr:row>407</xdr:row>
      <xdr:rowOff>114300</xdr:rowOff>
    </xdr:to>
    <xdr:sp>
      <xdr:nvSpPr>
        <xdr:cNvPr id="14" name="Line 8"/>
        <xdr:cNvSpPr>
          <a:spLocks/>
        </xdr:cNvSpPr>
      </xdr:nvSpPr>
      <xdr:spPr>
        <a:xfrm flipH="1">
          <a:off x="971550" y="698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522</xdr:row>
      <xdr:rowOff>114300</xdr:rowOff>
    </xdr:from>
    <xdr:to>
      <xdr:col>2</xdr:col>
      <xdr:colOff>47625</xdr:colOff>
      <xdr:row>522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97155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413</xdr:row>
      <xdr:rowOff>114300</xdr:rowOff>
    </xdr:from>
    <xdr:to>
      <xdr:col>2</xdr:col>
      <xdr:colOff>47625</xdr:colOff>
      <xdr:row>413</xdr:row>
      <xdr:rowOff>114300</xdr:rowOff>
    </xdr:to>
    <xdr:sp>
      <xdr:nvSpPr>
        <xdr:cNvPr id="16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597</xdr:row>
      <xdr:rowOff>114300</xdr:rowOff>
    </xdr:from>
    <xdr:to>
      <xdr:col>2</xdr:col>
      <xdr:colOff>47625</xdr:colOff>
      <xdr:row>597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971550" y="1028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462</xdr:row>
      <xdr:rowOff>114300</xdr:rowOff>
    </xdr:from>
    <xdr:to>
      <xdr:col>2</xdr:col>
      <xdr:colOff>47625</xdr:colOff>
      <xdr:row>462</xdr:row>
      <xdr:rowOff>114300</xdr:rowOff>
    </xdr:to>
    <xdr:sp>
      <xdr:nvSpPr>
        <xdr:cNvPr id="18" name="Line 8"/>
        <xdr:cNvSpPr>
          <a:spLocks/>
        </xdr:cNvSpPr>
      </xdr:nvSpPr>
      <xdr:spPr>
        <a:xfrm flipH="1">
          <a:off x="971550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559</xdr:row>
      <xdr:rowOff>0</xdr:rowOff>
    </xdr:from>
    <xdr:to>
      <xdr:col>2</xdr:col>
      <xdr:colOff>47625</xdr:colOff>
      <xdr:row>559</xdr:row>
      <xdr:rowOff>0</xdr:rowOff>
    </xdr:to>
    <xdr:sp>
      <xdr:nvSpPr>
        <xdr:cNvPr id="19" name="Line 8"/>
        <xdr:cNvSpPr>
          <a:spLocks/>
        </xdr:cNvSpPr>
      </xdr:nvSpPr>
      <xdr:spPr>
        <a:xfrm flipH="1">
          <a:off x="971550" y="959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413</xdr:row>
      <xdr:rowOff>114300</xdr:rowOff>
    </xdr:from>
    <xdr:to>
      <xdr:col>2</xdr:col>
      <xdr:colOff>47625</xdr:colOff>
      <xdr:row>413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21" name="Line 7"/>
        <xdr:cNvSpPr>
          <a:spLocks/>
        </xdr:cNvSpPr>
      </xdr:nvSpPr>
      <xdr:spPr>
        <a:xfrm flipH="1" flipV="1">
          <a:off x="97155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23" name="Line 7"/>
        <xdr:cNvSpPr>
          <a:spLocks/>
        </xdr:cNvSpPr>
      </xdr:nvSpPr>
      <xdr:spPr>
        <a:xfrm flipH="1" flipV="1">
          <a:off x="97155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24" name="Line 8"/>
        <xdr:cNvSpPr>
          <a:spLocks/>
        </xdr:cNvSpPr>
      </xdr:nvSpPr>
      <xdr:spPr>
        <a:xfrm flipH="1">
          <a:off x="97155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453</xdr:row>
      <xdr:rowOff>114300</xdr:rowOff>
    </xdr:from>
    <xdr:to>
      <xdr:col>2</xdr:col>
      <xdr:colOff>47625</xdr:colOff>
      <xdr:row>453</xdr:row>
      <xdr:rowOff>114300</xdr:rowOff>
    </xdr:to>
    <xdr:sp>
      <xdr:nvSpPr>
        <xdr:cNvPr id="25" name="Line 8"/>
        <xdr:cNvSpPr>
          <a:spLocks/>
        </xdr:cNvSpPr>
      </xdr:nvSpPr>
      <xdr:spPr>
        <a:xfrm flipH="1">
          <a:off x="97155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26" name="Line 7"/>
        <xdr:cNvSpPr>
          <a:spLocks/>
        </xdr:cNvSpPr>
      </xdr:nvSpPr>
      <xdr:spPr>
        <a:xfrm flipH="1" flipV="1">
          <a:off x="97155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7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8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29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453</xdr:row>
      <xdr:rowOff>114300</xdr:rowOff>
    </xdr:from>
    <xdr:to>
      <xdr:col>2</xdr:col>
      <xdr:colOff>47625</xdr:colOff>
      <xdr:row>453</xdr:row>
      <xdr:rowOff>114300</xdr:rowOff>
    </xdr:to>
    <xdr:sp>
      <xdr:nvSpPr>
        <xdr:cNvPr id="30" name="Line 8"/>
        <xdr:cNvSpPr>
          <a:spLocks/>
        </xdr:cNvSpPr>
      </xdr:nvSpPr>
      <xdr:spPr>
        <a:xfrm flipH="1">
          <a:off x="97155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31" name="Line 7"/>
        <xdr:cNvSpPr>
          <a:spLocks/>
        </xdr:cNvSpPr>
      </xdr:nvSpPr>
      <xdr:spPr>
        <a:xfrm flipH="1" flipV="1">
          <a:off x="97155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32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33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34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453</xdr:row>
      <xdr:rowOff>114300</xdr:rowOff>
    </xdr:from>
    <xdr:to>
      <xdr:col>2</xdr:col>
      <xdr:colOff>47625</xdr:colOff>
      <xdr:row>453</xdr:row>
      <xdr:rowOff>114300</xdr:rowOff>
    </xdr:to>
    <xdr:sp>
      <xdr:nvSpPr>
        <xdr:cNvPr id="35" name="Line 8"/>
        <xdr:cNvSpPr>
          <a:spLocks/>
        </xdr:cNvSpPr>
      </xdr:nvSpPr>
      <xdr:spPr>
        <a:xfrm flipH="1">
          <a:off x="97155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36" name="Line 7"/>
        <xdr:cNvSpPr>
          <a:spLocks/>
        </xdr:cNvSpPr>
      </xdr:nvSpPr>
      <xdr:spPr>
        <a:xfrm flipH="1" flipV="1">
          <a:off x="97155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37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38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39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559</xdr:row>
      <xdr:rowOff>114300</xdr:rowOff>
    </xdr:from>
    <xdr:to>
      <xdr:col>2</xdr:col>
      <xdr:colOff>47625</xdr:colOff>
      <xdr:row>559</xdr:row>
      <xdr:rowOff>114300</xdr:rowOff>
    </xdr:to>
    <xdr:sp>
      <xdr:nvSpPr>
        <xdr:cNvPr id="40" name="Line 8"/>
        <xdr:cNvSpPr>
          <a:spLocks/>
        </xdr:cNvSpPr>
      </xdr:nvSpPr>
      <xdr:spPr>
        <a:xfrm flipH="1">
          <a:off x="971550" y="960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446</xdr:row>
      <xdr:rowOff>114300</xdr:rowOff>
    </xdr:from>
    <xdr:to>
      <xdr:col>2</xdr:col>
      <xdr:colOff>47625</xdr:colOff>
      <xdr:row>446</xdr:row>
      <xdr:rowOff>114300</xdr:rowOff>
    </xdr:to>
    <xdr:sp>
      <xdr:nvSpPr>
        <xdr:cNvPr id="41" name="Line 8"/>
        <xdr:cNvSpPr>
          <a:spLocks/>
        </xdr:cNvSpPr>
      </xdr:nvSpPr>
      <xdr:spPr>
        <a:xfrm flipH="1">
          <a:off x="971550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453</xdr:row>
      <xdr:rowOff>114300</xdr:rowOff>
    </xdr:from>
    <xdr:to>
      <xdr:col>2</xdr:col>
      <xdr:colOff>47625</xdr:colOff>
      <xdr:row>453</xdr:row>
      <xdr:rowOff>114300</xdr:rowOff>
    </xdr:to>
    <xdr:sp>
      <xdr:nvSpPr>
        <xdr:cNvPr id="42" name="Line 8"/>
        <xdr:cNvSpPr>
          <a:spLocks/>
        </xdr:cNvSpPr>
      </xdr:nvSpPr>
      <xdr:spPr>
        <a:xfrm flipH="1">
          <a:off x="97155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43" name="Line 7"/>
        <xdr:cNvSpPr>
          <a:spLocks/>
        </xdr:cNvSpPr>
      </xdr:nvSpPr>
      <xdr:spPr>
        <a:xfrm flipH="1" flipV="1">
          <a:off x="97155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44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45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46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440</xdr:row>
      <xdr:rowOff>114300</xdr:rowOff>
    </xdr:from>
    <xdr:to>
      <xdr:col>2</xdr:col>
      <xdr:colOff>47625</xdr:colOff>
      <xdr:row>440</xdr:row>
      <xdr:rowOff>114300</xdr:rowOff>
    </xdr:to>
    <xdr:sp>
      <xdr:nvSpPr>
        <xdr:cNvPr id="47" name="Line 8"/>
        <xdr:cNvSpPr>
          <a:spLocks/>
        </xdr:cNvSpPr>
      </xdr:nvSpPr>
      <xdr:spPr>
        <a:xfrm flipH="1">
          <a:off x="971550" y="7554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48" name="Line 7"/>
        <xdr:cNvSpPr>
          <a:spLocks/>
        </xdr:cNvSpPr>
      </xdr:nvSpPr>
      <xdr:spPr>
        <a:xfrm flipH="1" flipV="1">
          <a:off x="971550" y="80152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49" name="Line 8"/>
        <xdr:cNvSpPr>
          <a:spLocks/>
        </xdr:cNvSpPr>
      </xdr:nvSpPr>
      <xdr:spPr>
        <a:xfrm flipH="1">
          <a:off x="971550" y="803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50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51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526</xdr:row>
      <xdr:rowOff>114300</xdr:rowOff>
    </xdr:from>
    <xdr:to>
      <xdr:col>2</xdr:col>
      <xdr:colOff>47625</xdr:colOff>
      <xdr:row>526</xdr:row>
      <xdr:rowOff>114300</xdr:rowOff>
    </xdr:to>
    <xdr:sp>
      <xdr:nvSpPr>
        <xdr:cNvPr id="52" name="Line 8"/>
        <xdr:cNvSpPr>
          <a:spLocks/>
        </xdr:cNvSpPr>
      </xdr:nvSpPr>
      <xdr:spPr>
        <a:xfrm flipH="1">
          <a:off x="971550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421</xdr:row>
      <xdr:rowOff>114300</xdr:rowOff>
    </xdr:from>
    <xdr:to>
      <xdr:col>2</xdr:col>
      <xdr:colOff>47625</xdr:colOff>
      <xdr:row>421</xdr:row>
      <xdr:rowOff>114300</xdr:rowOff>
    </xdr:to>
    <xdr:sp>
      <xdr:nvSpPr>
        <xdr:cNvPr id="53" name="Line 8"/>
        <xdr:cNvSpPr>
          <a:spLocks/>
        </xdr:cNvSpPr>
      </xdr:nvSpPr>
      <xdr:spPr>
        <a:xfrm flipH="1">
          <a:off x="971550" y="7228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526</xdr:row>
      <xdr:rowOff>114300</xdr:rowOff>
    </xdr:from>
    <xdr:to>
      <xdr:col>2</xdr:col>
      <xdr:colOff>47625</xdr:colOff>
      <xdr:row>526</xdr:row>
      <xdr:rowOff>114300</xdr:rowOff>
    </xdr:to>
    <xdr:sp>
      <xdr:nvSpPr>
        <xdr:cNvPr id="54" name="Line 8"/>
        <xdr:cNvSpPr>
          <a:spLocks/>
        </xdr:cNvSpPr>
      </xdr:nvSpPr>
      <xdr:spPr>
        <a:xfrm flipH="1">
          <a:off x="971550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421</xdr:row>
      <xdr:rowOff>114300</xdr:rowOff>
    </xdr:from>
    <xdr:to>
      <xdr:col>2</xdr:col>
      <xdr:colOff>47625</xdr:colOff>
      <xdr:row>421</xdr:row>
      <xdr:rowOff>114300</xdr:rowOff>
    </xdr:to>
    <xdr:sp>
      <xdr:nvSpPr>
        <xdr:cNvPr id="55" name="Line 8"/>
        <xdr:cNvSpPr>
          <a:spLocks/>
        </xdr:cNvSpPr>
      </xdr:nvSpPr>
      <xdr:spPr>
        <a:xfrm flipH="1">
          <a:off x="971550" y="7228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413</xdr:row>
      <xdr:rowOff>114300</xdr:rowOff>
    </xdr:from>
    <xdr:to>
      <xdr:col>2</xdr:col>
      <xdr:colOff>47625</xdr:colOff>
      <xdr:row>413</xdr:row>
      <xdr:rowOff>114300</xdr:rowOff>
    </xdr:to>
    <xdr:sp>
      <xdr:nvSpPr>
        <xdr:cNvPr id="56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57" name="Line 7"/>
        <xdr:cNvSpPr>
          <a:spLocks/>
        </xdr:cNvSpPr>
      </xdr:nvSpPr>
      <xdr:spPr>
        <a:xfrm flipH="1" flipV="1">
          <a:off x="97155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58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59" name="Line 7"/>
        <xdr:cNvSpPr>
          <a:spLocks/>
        </xdr:cNvSpPr>
      </xdr:nvSpPr>
      <xdr:spPr>
        <a:xfrm flipH="1" flipV="1">
          <a:off x="97155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60" name="Line 8"/>
        <xdr:cNvSpPr>
          <a:spLocks/>
        </xdr:cNvSpPr>
      </xdr:nvSpPr>
      <xdr:spPr>
        <a:xfrm flipH="1">
          <a:off x="97155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440</xdr:row>
      <xdr:rowOff>114300</xdr:rowOff>
    </xdr:from>
    <xdr:to>
      <xdr:col>2</xdr:col>
      <xdr:colOff>47625</xdr:colOff>
      <xdr:row>440</xdr:row>
      <xdr:rowOff>114300</xdr:rowOff>
    </xdr:to>
    <xdr:sp>
      <xdr:nvSpPr>
        <xdr:cNvPr id="61" name="Line 8"/>
        <xdr:cNvSpPr>
          <a:spLocks/>
        </xdr:cNvSpPr>
      </xdr:nvSpPr>
      <xdr:spPr>
        <a:xfrm flipH="1">
          <a:off x="971550" y="7554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62" name="Line 7"/>
        <xdr:cNvSpPr>
          <a:spLocks/>
        </xdr:cNvSpPr>
      </xdr:nvSpPr>
      <xdr:spPr>
        <a:xfrm flipH="1" flipV="1">
          <a:off x="971550" y="80152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63" name="Line 8"/>
        <xdr:cNvSpPr>
          <a:spLocks/>
        </xdr:cNvSpPr>
      </xdr:nvSpPr>
      <xdr:spPr>
        <a:xfrm flipH="1">
          <a:off x="971550" y="803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64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65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444</xdr:row>
      <xdr:rowOff>114300</xdr:rowOff>
    </xdr:from>
    <xdr:to>
      <xdr:col>2</xdr:col>
      <xdr:colOff>47625</xdr:colOff>
      <xdr:row>444</xdr:row>
      <xdr:rowOff>114300</xdr:rowOff>
    </xdr:to>
    <xdr:sp>
      <xdr:nvSpPr>
        <xdr:cNvPr id="66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67" name="Line 7"/>
        <xdr:cNvSpPr>
          <a:spLocks/>
        </xdr:cNvSpPr>
      </xdr:nvSpPr>
      <xdr:spPr>
        <a:xfrm flipH="1" flipV="1">
          <a:off x="971550" y="8083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68" name="Line 8"/>
        <xdr:cNvSpPr>
          <a:spLocks/>
        </xdr:cNvSpPr>
      </xdr:nvSpPr>
      <xdr:spPr>
        <a:xfrm flipH="1">
          <a:off x="971550" y="810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69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0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530</xdr:row>
      <xdr:rowOff>114300</xdr:rowOff>
    </xdr:from>
    <xdr:to>
      <xdr:col>2</xdr:col>
      <xdr:colOff>47625</xdr:colOff>
      <xdr:row>530</xdr:row>
      <xdr:rowOff>114300</xdr:rowOff>
    </xdr:to>
    <xdr:sp>
      <xdr:nvSpPr>
        <xdr:cNvPr id="71" name="Line 8"/>
        <xdr:cNvSpPr>
          <a:spLocks/>
        </xdr:cNvSpPr>
      </xdr:nvSpPr>
      <xdr:spPr>
        <a:xfrm flipH="1">
          <a:off x="971550" y="9098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425</xdr:row>
      <xdr:rowOff>114300</xdr:rowOff>
    </xdr:from>
    <xdr:to>
      <xdr:col>2</xdr:col>
      <xdr:colOff>47625</xdr:colOff>
      <xdr:row>425</xdr:row>
      <xdr:rowOff>114300</xdr:rowOff>
    </xdr:to>
    <xdr:sp>
      <xdr:nvSpPr>
        <xdr:cNvPr id="72" name="Line 8"/>
        <xdr:cNvSpPr>
          <a:spLocks/>
        </xdr:cNvSpPr>
      </xdr:nvSpPr>
      <xdr:spPr>
        <a:xfrm flipH="1">
          <a:off x="971550" y="7297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530</xdr:row>
      <xdr:rowOff>114300</xdr:rowOff>
    </xdr:from>
    <xdr:to>
      <xdr:col>2</xdr:col>
      <xdr:colOff>47625</xdr:colOff>
      <xdr:row>530</xdr:row>
      <xdr:rowOff>114300</xdr:rowOff>
    </xdr:to>
    <xdr:sp>
      <xdr:nvSpPr>
        <xdr:cNvPr id="73" name="Line 8"/>
        <xdr:cNvSpPr>
          <a:spLocks/>
        </xdr:cNvSpPr>
      </xdr:nvSpPr>
      <xdr:spPr>
        <a:xfrm flipH="1">
          <a:off x="971550" y="9098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425</xdr:row>
      <xdr:rowOff>114300</xdr:rowOff>
    </xdr:from>
    <xdr:to>
      <xdr:col>2</xdr:col>
      <xdr:colOff>47625</xdr:colOff>
      <xdr:row>425</xdr:row>
      <xdr:rowOff>114300</xdr:rowOff>
    </xdr:to>
    <xdr:sp>
      <xdr:nvSpPr>
        <xdr:cNvPr id="74" name="Line 8"/>
        <xdr:cNvSpPr>
          <a:spLocks/>
        </xdr:cNvSpPr>
      </xdr:nvSpPr>
      <xdr:spPr>
        <a:xfrm flipH="1">
          <a:off x="971550" y="7297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417</xdr:row>
      <xdr:rowOff>114300</xdr:rowOff>
    </xdr:from>
    <xdr:to>
      <xdr:col>2</xdr:col>
      <xdr:colOff>47625</xdr:colOff>
      <xdr:row>417</xdr:row>
      <xdr:rowOff>114300</xdr:rowOff>
    </xdr:to>
    <xdr:sp>
      <xdr:nvSpPr>
        <xdr:cNvPr id="75" name="Line 8"/>
        <xdr:cNvSpPr>
          <a:spLocks/>
        </xdr:cNvSpPr>
      </xdr:nvSpPr>
      <xdr:spPr>
        <a:xfrm flipH="1">
          <a:off x="97155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95250</xdr:rowOff>
    </xdr:from>
    <xdr:to>
      <xdr:col>2</xdr:col>
      <xdr:colOff>38100</xdr:colOff>
      <xdr:row>445</xdr:row>
      <xdr:rowOff>104775</xdr:rowOff>
    </xdr:to>
    <xdr:sp>
      <xdr:nvSpPr>
        <xdr:cNvPr id="76" name="Line 7"/>
        <xdr:cNvSpPr>
          <a:spLocks/>
        </xdr:cNvSpPr>
      </xdr:nvSpPr>
      <xdr:spPr>
        <a:xfrm flipH="1" flipV="1">
          <a:off x="971550" y="7638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446</xdr:row>
      <xdr:rowOff>114300</xdr:rowOff>
    </xdr:from>
    <xdr:to>
      <xdr:col>2</xdr:col>
      <xdr:colOff>0</xdr:colOff>
      <xdr:row>446</xdr:row>
      <xdr:rowOff>114300</xdr:rowOff>
    </xdr:to>
    <xdr:sp>
      <xdr:nvSpPr>
        <xdr:cNvPr id="77" name="Line 8"/>
        <xdr:cNvSpPr>
          <a:spLocks/>
        </xdr:cNvSpPr>
      </xdr:nvSpPr>
      <xdr:spPr>
        <a:xfrm flipH="1">
          <a:off x="971550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444</xdr:row>
      <xdr:rowOff>114300</xdr:rowOff>
    </xdr:from>
    <xdr:to>
      <xdr:col>2</xdr:col>
      <xdr:colOff>47625</xdr:colOff>
      <xdr:row>444</xdr:row>
      <xdr:rowOff>114300</xdr:rowOff>
    </xdr:to>
    <xdr:sp>
      <xdr:nvSpPr>
        <xdr:cNvPr id="78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79" name="Line 7"/>
        <xdr:cNvSpPr>
          <a:spLocks/>
        </xdr:cNvSpPr>
      </xdr:nvSpPr>
      <xdr:spPr>
        <a:xfrm flipH="1" flipV="1">
          <a:off x="971550" y="8083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80" name="Line 8"/>
        <xdr:cNvSpPr>
          <a:spLocks/>
        </xdr:cNvSpPr>
      </xdr:nvSpPr>
      <xdr:spPr>
        <a:xfrm flipH="1">
          <a:off x="971550" y="810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81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82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442</xdr:row>
      <xdr:rowOff>114300</xdr:rowOff>
    </xdr:from>
    <xdr:to>
      <xdr:col>2</xdr:col>
      <xdr:colOff>47625</xdr:colOff>
      <xdr:row>442</xdr:row>
      <xdr:rowOff>114300</xdr:rowOff>
    </xdr:to>
    <xdr:sp>
      <xdr:nvSpPr>
        <xdr:cNvPr id="83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4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85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86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87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528</xdr:row>
      <xdr:rowOff>114300</xdr:rowOff>
    </xdr:from>
    <xdr:to>
      <xdr:col>2</xdr:col>
      <xdr:colOff>47625</xdr:colOff>
      <xdr:row>528</xdr:row>
      <xdr:rowOff>114300</xdr:rowOff>
    </xdr:to>
    <xdr:sp>
      <xdr:nvSpPr>
        <xdr:cNvPr id="88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423</xdr:row>
      <xdr:rowOff>114300</xdr:rowOff>
    </xdr:from>
    <xdr:to>
      <xdr:col>2</xdr:col>
      <xdr:colOff>47625</xdr:colOff>
      <xdr:row>423</xdr:row>
      <xdr:rowOff>114300</xdr:rowOff>
    </xdr:to>
    <xdr:sp>
      <xdr:nvSpPr>
        <xdr:cNvPr id="89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528</xdr:row>
      <xdr:rowOff>114300</xdr:rowOff>
    </xdr:from>
    <xdr:to>
      <xdr:col>2</xdr:col>
      <xdr:colOff>47625</xdr:colOff>
      <xdr:row>528</xdr:row>
      <xdr:rowOff>114300</xdr:rowOff>
    </xdr:to>
    <xdr:sp>
      <xdr:nvSpPr>
        <xdr:cNvPr id="90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423</xdr:row>
      <xdr:rowOff>114300</xdr:rowOff>
    </xdr:from>
    <xdr:to>
      <xdr:col>2</xdr:col>
      <xdr:colOff>47625</xdr:colOff>
      <xdr:row>423</xdr:row>
      <xdr:rowOff>114300</xdr:rowOff>
    </xdr:to>
    <xdr:sp>
      <xdr:nvSpPr>
        <xdr:cNvPr id="91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415</xdr:row>
      <xdr:rowOff>114300</xdr:rowOff>
    </xdr:from>
    <xdr:to>
      <xdr:col>2</xdr:col>
      <xdr:colOff>47625</xdr:colOff>
      <xdr:row>415</xdr:row>
      <xdr:rowOff>114300</xdr:rowOff>
    </xdr:to>
    <xdr:sp>
      <xdr:nvSpPr>
        <xdr:cNvPr id="92" name="Line 8"/>
        <xdr:cNvSpPr>
          <a:spLocks/>
        </xdr:cNvSpPr>
      </xdr:nvSpPr>
      <xdr:spPr>
        <a:xfrm flipH="1">
          <a:off x="97155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93" name="Line 7"/>
        <xdr:cNvSpPr>
          <a:spLocks/>
        </xdr:cNvSpPr>
      </xdr:nvSpPr>
      <xdr:spPr>
        <a:xfrm flipH="1" flipV="1">
          <a:off x="971550" y="76038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94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442</xdr:row>
      <xdr:rowOff>114300</xdr:rowOff>
    </xdr:from>
    <xdr:to>
      <xdr:col>2</xdr:col>
      <xdr:colOff>47625</xdr:colOff>
      <xdr:row>442</xdr:row>
      <xdr:rowOff>114300</xdr:rowOff>
    </xdr:to>
    <xdr:sp>
      <xdr:nvSpPr>
        <xdr:cNvPr id="95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96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97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98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99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442</xdr:row>
      <xdr:rowOff>114300</xdr:rowOff>
    </xdr:from>
    <xdr:to>
      <xdr:col>2</xdr:col>
      <xdr:colOff>47625</xdr:colOff>
      <xdr:row>442</xdr:row>
      <xdr:rowOff>114300</xdr:rowOff>
    </xdr:to>
    <xdr:sp>
      <xdr:nvSpPr>
        <xdr:cNvPr id="100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101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102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03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04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528</xdr:row>
      <xdr:rowOff>114300</xdr:rowOff>
    </xdr:from>
    <xdr:to>
      <xdr:col>2</xdr:col>
      <xdr:colOff>47625</xdr:colOff>
      <xdr:row>528</xdr:row>
      <xdr:rowOff>114300</xdr:rowOff>
    </xdr:to>
    <xdr:sp>
      <xdr:nvSpPr>
        <xdr:cNvPr id="105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423</xdr:row>
      <xdr:rowOff>114300</xdr:rowOff>
    </xdr:from>
    <xdr:to>
      <xdr:col>2</xdr:col>
      <xdr:colOff>47625</xdr:colOff>
      <xdr:row>423</xdr:row>
      <xdr:rowOff>114300</xdr:rowOff>
    </xdr:to>
    <xdr:sp>
      <xdr:nvSpPr>
        <xdr:cNvPr id="106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528</xdr:row>
      <xdr:rowOff>114300</xdr:rowOff>
    </xdr:from>
    <xdr:to>
      <xdr:col>2</xdr:col>
      <xdr:colOff>47625</xdr:colOff>
      <xdr:row>528</xdr:row>
      <xdr:rowOff>114300</xdr:rowOff>
    </xdr:to>
    <xdr:sp>
      <xdr:nvSpPr>
        <xdr:cNvPr id="107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423</xdr:row>
      <xdr:rowOff>114300</xdr:rowOff>
    </xdr:from>
    <xdr:to>
      <xdr:col>2</xdr:col>
      <xdr:colOff>47625</xdr:colOff>
      <xdr:row>423</xdr:row>
      <xdr:rowOff>114300</xdr:rowOff>
    </xdr:to>
    <xdr:sp>
      <xdr:nvSpPr>
        <xdr:cNvPr id="108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415</xdr:row>
      <xdr:rowOff>114300</xdr:rowOff>
    </xdr:from>
    <xdr:to>
      <xdr:col>2</xdr:col>
      <xdr:colOff>47625</xdr:colOff>
      <xdr:row>415</xdr:row>
      <xdr:rowOff>114300</xdr:rowOff>
    </xdr:to>
    <xdr:sp>
      <xdr:nvSpPr>
        <xdr:cNvPr id="109" name="Line 8"/>
        <xdr:cNvSpPr>
          <a:spLocks/>
        </xdr:cNvSpPr>
      </xdr:nvSpPr>
      <xdr:spPr>
        <a:xfrm flipH="1">
          <a:off x="97155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110" name="Line 7"/>
        <xdr:cNvSpPr>
          <a:spLocks/>
        </xdr:cNvSpPr>
      </xdr:nvSpPr>
      <xdr:spPr>
        <a:xfrm flipH="1" flipV="1">
          <a:off x="971550" y="76038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111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442</xdr:row>
      <xdr:rowOff>114300</xdr:rowOff>
    </xdr:from>
    <xdr:to>
      <xdr:col>2</xdr:col>
      <xdr:colOff>47625</xdr:colOff>
      <xdr:row>442</xdr:row>
      <xdr:rowOff>114300</xdr:rowOff>
    </xdr:to>
    <xdr:sp>
      <xdr:nvSpPr>
        <xdr:cNvPr id="112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113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114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15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16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512</xdr:row>
      <xdr:rowOff>114300</xdr:rowOff>
    </xdr:from>
    <xdr:to>
      <xdr:col>2</xdr:col>
      <xdr:colOff>47625</xdr:colOff>
      <xdr:row>512</xdr:row>
      <xdr:rowOff>114300</xdr:rowOff>
    </xdr:to>
    <xdr:sp>
      <xdr:nvSpPr>
        <xdr:cNvPr id="117" name="Line 8"/>
        <xdr:cNvSpPr>
          <a:spLocks/>
        </xdr:cNvSpPr>
      </xdr:nvSpPr>
      <xdr:spPr>
        <a:xfrm flipH="1">
          <a:off x="971550" y="8788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407</xdr:row>
      <xdr:rowOff>114300</xdr:rowOff>
    </xdr:from>
    <xdr:to>
      <xdr:col>2</xdr:col>
      <xdr:colOff>47625</xdr:colOff>
      <xdr:row>407</xdr:row>
      <xdr:rowOff>114300</xdr:rowOff>
    </xdr:to>
    <xdr:sp>
      <xdr:nvSpPr>
        <xdr:cNvPr id="118" name="Line 8"/>
        <xdr:cNvSpPr>
          <a:spLocks/>
        </xdr:cNvSpPr>
      </xdr:nvSpPr>
      <xdr:spPr>
        <a:xfrm flipH="1">
          <a:off x="971550" y="698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522</xdr:row>
      <xdr:rowOff>114300</xdr:rowOff>
    </xdr:from>
    <xdr:to>
      <xdr:col>2</xdr:col>
      <xdr:colOff>47625</xdr:colOff>
      <xdr:row>522</xdr:row>
      <xdr:rowOff>114300</xdr:rowOff>
    </xdr:to>
    <xdr:sp>
      <xdr:nvSpPr>
        <xdr:cNvPr id="119" name="Line 8"/>
        <xdr:cNvSpPr>
          <a:spLocks/>
        </xdr:cNvSpPr>
      </xdr:nvSpPr>
      <xdr:spPr>
        <a:xfrm flipH="1">
          <a:off x="97155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413</xdr:row>
      <xdr:rowOff>114300</xdr:rowOff>
    </xdr:from>
    <xdr:to>
      <xdr:col>2</xdr:col>
      <xdr:colOff>47625</xdr:colOff>
      <xdr:row>413</xdr:row>
      <xdr:rowOff>114300</xdr:rowOff>
    </xdr:to>
    <xdr:sp>
      <xdr:nvSpPr>
        <xdr:cNvPr id="120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597</xdr:row>
      <xdr:rowOff>114300</xdr:rowOff>
    </xdr:from>
    <xdr:to>
      <xdr:col>2</xdr:col>
      <xdr:colOff>47625</xdr:colOff>
      <xdr:row>597</xdr:row>
      <xdr:rowOff>114300</xdr:rowOff>
    </xdr:to>
    <xdr:sp>
      <xdr:nvSpPr>
        <xdr:cNvPr id="121" name="Line 8"/>
        <xdr:cNvSpPr>
          <a:spLocks/>
        </xdr:cNvSpPr>
      </xdr:nvSpPr>
      <xdr:spPr>
        <a:xfrm flipH="1">
          <a:off x="971550" y="1028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462</xdr:row>
      <xdr:rowOff>114300</xdr:rowOff>
    </xdr:from>
    <xdr:to>
      <xdr:col>2</xdr:col>
      <xdr:colOff>47625</xdr:colOff>
      <xdr:row>462</xdr:row>
      <xdr:rowOff>114300</xdr:rowOff>
    </xdr:to>
    <xdr:sp>
      <xdr:nvSpPr>
        <xdr:cNvPr id="122" name="Line 8"/>
        <xdr:cNvSpPr>
          <a:spLocks/>
        </xdr:cNvSpPr>
      </xdr:nvSpPr>
      <xdr:spPr>
        <a:xfrm flipH="1">
          <a:off x="971550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559</xdr:row>
      <xdr:rowOff>0</xdr:rowOff>
    </xdr:from>
    <xdr:to>
      <xdr:col>2</xdr:col>
      <xdr:colOff>47625</xdr:colOff>
      <xdr:row>559</xdr:row>
      <xdr:rowOff>0</xdr:rowOff>
    </xdr:to>
    <xdr:sp>
      <xdr:nvSpPr>
        <xdr:cNvPr id="123" name="Line 8"/>
        <xdr:cNvSpPr>
          <a:spLocks/>
        </xdr:cNvSpPr>
      </xdr:nvSpPr>
      <xdr:spPr>
        <a:xfrm flipH="1">
          <a:off x="971550" y="959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413</xdr:row>
      <xdr:rowOff>114300</xdr:rowOff>
    </xdr:from>
    <xdr:to>
      <xdr:col>2</xdr:col>
      <xdr:colOff>47625</xdr:colOff>
      <xdr:row>413</xdr:row>
      <xdr:rowOff>114300</xdr:rowOff>
    </xdr:to>
    <xdr:sp>
      <xdr:nvSpPr>
        <xdr:cNvPr id="124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125" name="Line 7"/>
        <xdr:cNvSpPr>
          <a:spLocks/>
        </xdr:cNvSpPr>
      </xdr:nvSpPr>
      <xdr:spPr>
        <a:xfrm flipH="1" flipV="1">
          <a:off x="97155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26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27" name="Line 7"/>
        <xdr:cNvSpPr>
          <a:spLocks/>
        </xdr:cNvSpPr>
      </xdr:nvSpPr>
      <xdr:spPr>
        <a:xfrm flipH="1" flipV="1">
          <a:off x="97155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28" name="Line 8"/>
        <xdr:cNvSpPr>
          <a:spLocks/>
        </xdr:cNvSpPr>
      </xdr:nvSpPr>
      <xdr:spPr>
        <a:xfrm flipH="1">
          <a:off x="97155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453</xdr:row>
      <xdr:rowOff>114300</xdr:rowOff>
    </xdr:from>
    <xdr:to>
      <xdr:col>2</xdr:col>
      <xdr:colOff>47625</xdr:colOff>
      <xdr:row>453</xdr:row>
      <xdr:rowOff>114300</xdr:rowOff>
    </xdr:to>
    <xdr:sp>
      <xdr:nvSpPr>
        <xdr:cNvPr id="129" name="Line 8"/>
        <xdr:cNvSpPr>
          <a:spLocks/>
        </xdr:cNvSpPr>
      </xdr:nvSpPr>
      <xdr:spPr>
        <a:xfrm flipH="1">
          <a:off x="97155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30" name="Line 7"/>
        <xdr:cNvSpPr>
          <a:spLocks/>
        </xdr:cNvSpPr>
      </xdr:nvSpPr>
      <xdr:spPr>
        <a:xfrm flipH="1" flipV="1">
          <a:off x="97155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31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32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33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453</xdr:row>
      <xdr:rowOff>114300</xdr:rowOff>
    </xdr:from>
    <xdr:to>
      <xdr:col>2</xdr:col>
      <xdr:colOff>47625</xdr:colOff>
      <xdr:row>453</xdr:row>
      <xdr:rowOff>114300</xdr:rowOff>
    </xdr:to>
    <xdr:sp>
      <xdr:nvSpPr>
        <xdr:cNvPr id="134" name="Line 8"/>
        <xdr:cNvSpPr>
          <a:spLocks/>
        </xdr:cNvSpPr>
      </xdr:nvSpPr>
      <xdr:spPr>
        <a:xfrm flipH="1">
          <a:off x="97155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35" name="Line 7"/>
        <xdr:cNvSpPr>
          <a:spLocks/>
        </xdr:cNvSpPr>
      </xdr:nvSpPr>
      <xdr:spPr>
        <a:xfrm flipH="1" flipV="1">
          <a:off x="97155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36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37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38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453</xdr:row>
      <xdr:rowOff>114300</xdr:rowOff>
    </xdr:from>
    <xdr:to>
      <xdr:col>2</xdr:col>
      <xdr:colOff>47625</xdr:colOff>
      <xdr:row>453</xdr:row>
      <xdr:rowOff>114300</xdr:rowOff>
    </xdr:to>
    <xdr:sp>
      <xdr:nvSpPr>
        <xdr:cNvPr id="139" name="Line 8"/>
        <xdr:cNvSpPr>
          <a:spLocks/>
        </xdr:cNvSpPr>
      </xdr:nvSpPr>
      <xdr:spPr>
        <a:xfrm flipH="1">
          <a:off x="97155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40" name="Line 7"/>
        <xdr:cNvSpPr>
          <a:spLocks/>
        </xdr:cNvSpPr>
      </xdr:nvSpPr>
      <xdr:spPr>
        <a:xfrm flipH="1" flipV="1">
          <a:off x="97155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41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42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43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559</xdr:row>
      <xdr:rowOff>114300</xdr:rowOff>
    </xdr:from>
    <xdr:to>
      <xdr:col>2</xdr:col>
      <xdr:colOff>47625</xdr:colOff>
      <xdr:row>559</xdr:row>
      <xdr:rowOff>114300</xdr:rowOff>
    </xdr:to>
    <xdr:sp>
      <xdr:nvSpPr>
        <xdr:cNvPr id="144" name="Line 8"/>
        <xdr:cNvSpPr>
          <a:spLocks/>
        </xdr:cNvSpPr>
      </xdr:nvSpPr>
      <xdr:spPr>
        <a:xfrm flipH="1">
          <a:off x="971550" y="960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446</xdr:row>
      <xdr:rowOff>114300</xdr:rowOff>
    </xdr:from>
    <xdr:to>
      <xdr:col>2</xdr:col>
      <xdr:colOff>47625</xdr:colOff>
      <xdr:row>446</xdr:row>
      <xdr:rowOff>114300</xdr:rowOff>
    </xdr:to>
    <xdr:sp>
      <xdr:nvSpPr>
        <xdr:cNvPr id="145" name="Line 8"/>
        <xdr:cNvSpPr>
          <a:spLocks/>
        </xdr:cNvSpPr>
      </xdr:nvSpPr>
      <xdr:spPr>
        <a:xfrm flipH="1">
          <a:off x="971550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453</xdr:row>
      <xdr:rowOff>114300</xdr:rowOff>
    </xdr:from>
    <xdr:to>
      <xdr:col>2</xdr:col>
      <xdr:colOff>47625</xdr:colOff>
      <xdr:row>453</xdr:row>
      <xdr:rowOff>114300</xdr:rowOff>
    </xdr:to>
    <xdr:sp>
      <xdr:nvSpPr>
        <xdr:cNvPr id="146" name="Line 8"/>
        <xdr:cNvSpPr>
          <a:spLocks/>
        </xdr:cNvSpPr>
      </xdr:nvSpPr>
      <xdr:spPr>
        <a:xfrm flipH="1">
          <a:off x="97155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47" name="Line 7"/>
        <xdr:cNvSpPr>
          <a:spLocks/>
        </xdr:cNvSpPr>
      </xdr:nvSpPr>
      <xdr:spPr>
        <a:xfrm flipH="1" flipV="1">
          <a:off x="97155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48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49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50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440</xdr:row>
      <xdr:rowOff>114300</xdr:rowOff>
    </xdr:from>
    <xdr:to>
      <xdr:col>2</xdr:col>
      <xdr:colOff>47625</xdr:colOff>
      <xdr:row>440</xdr:row>
      <xdr:rowOff>114300</xdr:rowOff>
    </xdr:to>
    <xdr:sp>
      <xdr:nvSpPr>
        <xdr:cNvPr id="151" name="Line 8"/>
        <xdr:cNvSpPr>
          <a:spLocks/>
        </xdr:cNvSpPr>
      </xdr:nvSpPr>
      <xdr:spPr>
        <a:xfrm flipH="1">
          <a:off x="971550" y="7554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152" name="Line 7"/>
        <xdr:cNvSpPr>
          <a:spLocks/>
        </xdr:cNvSpPr>
      </xdr:nvSpPr>
      <xdr:spPr>
        <a:xfrm flipH="1" flipV="1">
          <a:off x="971550" y="80152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153" name="Line 8"/>
        <xdr:cNvSpPr>
          <a:spLocks/>
        </xdr:cNvSpPr>
      </xdr:nvSpPr>
      <xdr:spPr>
        <a:xfrm flipH="1">
          <a:off x="971550" y="803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54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55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526</xdr:row>
      <xdr:rowOff>114300</xdr:rowOff>
    </xdr:from>
    <xdr:to>
      <xdr:col>2</xdr:col>
      <xdr:colOff>47625</xdr:colOff>
      <xdr:row>526</xdr:row>
      <xdr:rowOff>114300</xdr:rowOff>
    </xdr:to>
    <xdr:sp>
      <xdr:nvSpPr>
        <xdr:cNvPr id="156" name="Line 8"/>
        <xdr:cNvSpPr>
          <a:spLocks/>
        </xdr:cNvSpPr>
      </xdr:nvSpPr>
      <xdr:spPr>
        <a:xfrm flipH="1">
          <a:off x="971550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421</xdr:row>
      <xdr:rowOff>114300</xdr:rowOff>
    </xdr:from>
    <xdr:to>
      <xdr:col>2</xdr:col>
      <xdr:colOff>47625</xdr:colOff>
      <xdr:row>421</xdr:row>
      <xdr:rowOff>114300</xdr:rowOff>
    </xdr:to>
    <xdr:sp>
      <xdr:nvSpPr>
        <xdr:cNvPr id="157" name="Line 8"/>
        <xdr:cNvSpPr>
          <a:spLocks/>
        </xdr:cNvSpPr>
      </xdr:nvSpPr>
      <xdr:spPr>
        <a:xfrm flipH="1">
          <a:off x="971550" y="7228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526</xdr:row>
      <xdr:rowOff>114300</xdr:rowOff>
    </xdr:from>
    <xdr:to>
      <xdr:col>2</xdr:col>
      <xdr:colOff>47625</xdr:colOff>
      <xdr:row>526</xdr:row>
      <xdr:rowOff>114300</xdr:rowOff>
    </xdr:to>
    <xdr:sp>
      <xdr:nvSpPr>
        <xdr:cNvPr id="158" name="Line 8"/>
        <xdr:cNvSpPr>
          <a:spLocks/>
        </xdr:cNvSpPr>
      </xdr:nvSpPr>
      <xdr:spPr>
        <a:xfrm flipH="1">
          <a:off x="971550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421</xdr:row>
      <xdr:rowOff>114300</xdr:rowOff>
    </xdr:from>
    <xdr:to>
      <xdr:col>2</xdr:col>
      <xdr:colOff>47625</xdr:colOff>
      <xdr:row>421</xdr:row>
      <xdr:rowOff>114300</xdr:rowOff>
    </xdr:to>
    <xdr:sp>
      <xdr:nvSpPr>
        <xdr:cNvPr id="159" name="Line 8"/>
        <xdr:cNvSpPr>
          <a:spLocks/>
        </xdr:cNvSpPr>
      </xdr:nvSpPr>
      <xdr:spPr>
        <a:xfrm flipH="1">
          <a:off x="971550" y="7228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413</xdr:row>
      <xdr:rowOff>114300</xdr:rowOff>
    </xdr:from>
    <xdr:to>
      <xdr:col>2</xdr:col>
      <xdr:colOff>47625</xdr:colOff>
      <xdr:row>413</xdr:row>
      <xdr:rowOff>114300</xdr:rowOff>
    </xdr:to>
    <xdr:sp>
      <xdr:nvSpPr>
        <xdr:cNvPr id="160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161" name="Line 7"/>
        <xdr:cNvSpPr>
          <a:spLocks/>
        </xdr:cNvSpPr>
      </xdr:nvSpPr>
      <xdr:spPr>
        <a:xfrm flipH="1" flipV="1">
          <a:off x="97155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62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63" name="Line 7"/>
        <xdr:cNvSpPr>
          <a:spLocks/>
        </xdr:cNvSpPr>
      </xdr:nvSpPr>
      <xdr:spPr>
        <a:xfrm flipH="1" flipV="1">
          <a:off x="97155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64" name="Line 8"/>
        <xdr:cNvSpPr>
          <a:spLocks/>
        </xdr:cNvSpPr>
      </xdr:nvSpPr>
      <xdr:spPr>
        <a:xfrm flipH="1">
          <a:off x="97155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440</xdr:row>
      <xdr:rowOff>114300</xdr:rowOff>
    </xdr:from>
    <xdr:to>
      <xdr:col>2</xdr:col>
      <xdr:colOff>47625</xdr:colOff>
      <xdr:row>440</xdr:row>
      <xdr:rowOff>114300</xdr:rowOff>
    </xdr:to>
    <xdr:sp>
      <xdr:nvSpPr>
        <xdr:cNvPr id="165" name="Line 8"/>
        <xdr:cNvSpPr>
          <a:spLocks/>
        </xdr:cNvSpPr>
      </xdr:nvSpPr>
      <xdr:spPr>
        <a:xfrm flipH="1">
          <a:off x="971550" y="7554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166" name="Line 7"/>
        <xdr:cNvSpPr>
          <a:spLocks/>
        </xdr:cNvSpPr>
      </xdr:nvSpPr>
      <xdr:spPr>
        <a:xfrm flipH="1" flipV="1">
          <a:off x="971550" y="80152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167" name="Line 8"/>
        <xdr:cNvSpPr>
          <a:spLocks/>
        </xdr:cNvSpPr>
      </xdr:nvSpPr>
      <xdr:spPr>
        <a:xfrm flipH="1">
          <a:off x="971550" y="803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68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69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444</xdr:row>
      <xdr:rowOff>114300</xdr:rowOff>
    </xdr:from>
    <xdr:to>
      <xdr:col>2</xdr:col>
      <xdr:colOff>47625</xdr:colOff>
      <xdr:row>444</xdr:row>
      <xdr:rowOff>114300</xdr:rowOff>
    </xdr:to>
    <xdr:sp>
      <xdr:nvSpPr>
        <xdr:cNvPr id="170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171" name="Line 7"/>
        <xdr:cNvSpPr>
          <a:spLocks/>
        </xdr:cNvSpPr>
      </xdr:nvSpPr>
      <xdr:spPr>
        <a:xfrm flipH="1" flipV="1">
          <a:off x="971550" y="8083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172" name="Line 8"/>
        <xdr:cNvSpPr>
          <a:spLocks/>
        </xdr:cNvSpPr>
      </xdr:nvSpPr>
      <xdr:spPr>
        <a:xfrm flipH="1">
          <a:off x="971550" y="810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73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74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530</xdr:row>
      <xdr:rowOff>114300</xdr:rowOff>
    </xdr:from>
    <xdr:to>
      <xdr:col>2</xdr:col>
      <xdr:colOff>47625</xdr:colOff>
      <xdr:row>530</xdr:row>
      <xdr:rowOff>114300</xdr:rowOff>
    </xdr:to>
    <xdr:sp>
      <xdr:nvSpPr>
        <xdr:cNvPr id="175" name="Line 8"/>
        <xdr:cNvSpPr>
          <a:spLocks/>
        </xdr:cNvSpPr>
      </xdr:nvSpPr>
      <xdr:spPr>
        <a:xfrm flipH="1">
          <a:off x="971550" y="9098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425</xdr:row>
      <xdr:rowOff>114300</xdr:rowOff>
    </xdr:from>
    <xdr:to>
      <xdr:col>2</xdr:col>
      <xdr:colOff>47625</xdr:colOff>
      <xdr:row>425</xdr:row>
      <xdr:rowOff>114300</xdr:rowOff>
    </xdr:to>
    <xdr:sp>
      <xdr:nvSpPr>
        <xdr:cNvPr id="176" name="Line 8"/>
        <xdr:cNvSpPr>
          <a:spLocks/>
        </xdr:cNvSpPr>
      </xdr:nvSpPr>
      <xdr:spPr>
        <a:xfrm flipH="1">
          <a:off x="971550" y="7297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530</xdr:row>
      <xdr:rowOff>114300</xdr:rowOff>
    </xdr:from>
    <xdr:to>
      <xdr:col>2</xdr:col>
      <xdr:colOff>47625</xdr:colOff>
      <xdr:row>530</xdr:row>
      <xdr:rowOff>114300</xdr:rowOff>
    </xdr:to>
    <xdr:sp>
      <xdr:nvSpPr>
        <xdr:cNvPr id="177" name="Line 8"/>
        <xdr:cNvSpPr>
          <a:spLocks/>
        </xdr:cNvSpPr>
      </xdr:nvSpPr>
      <xdr:spPr>
        <a:xfrm flipH="1">
          <a:off x="971550" y="9098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425</xdr:row>
      <xdr:rowOff>114300</xdr:rowOff>
    </xdr:from>
    <xdr:to>
      <xdr:col>2</xdr:col>
      <xdr:colOff>47625</xdr:colOff>
      <xdr:row>425</xdr:row>
      <xdr:rowOff>114300</xdr:rowOff>
    </xdr:to>
    <xdr:sp>
      <xdr:nvSpPr>
        <xdr:cNvPr id="178" name="Line 8"/>
        <xdr:cNvSpPr>
          <a:spLocks/>
        </xdr:cNvSpPr>
      </xdr:nvSpPr>
      <xdr:spPr>
        <a:xfrm flipH="1">
          <a:off x="971550" y="7297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417</xdr:row>
      <xdr:rowOff>114300</xdr:rowOff>
    </xdr:from>
    <xdr:to>
      <xdr:col>2</xdr:col>
      <xdr:colOff>47625</xdr:colOff>
      <xdr:row>417</xdr:row>
      <xdr:rowOff>114300</xdr:rowOff>
    </xdr:to>
    <xdr:sp>
      <xdr:nvSpPr>
        <xdr:cNvPr id="179" name="Line 8"/>
        <xdr:cNvSpPr>
          <a:spLocks/>
        </xdr:cNvSpPr>
      </xdr:nvSpPr>
      <xdr:spPr>
        <a:xfrm flipH="1">
          <a:off x="97155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95250</xdr:rowOff>
    </xdr:from>
    <xdr:to>
      <xdr:col>2</xdr:col>
      <xdr:colOff>38100</xdr:colOff>
      <xdr:row>445</xdr:row>
      <xdr:rowOff>104775</xdr:rowOff>
    </xdr:to>
    <xdr:sp>
      <xdr:nvSpPr>
        <xdr:cNvPr id="180" name="Line 7"/>
        <xdr:cNvSpPr>
          <a:spLocks/>
        </xdr:cNvSpPr>
      </xdr:nvSpPr>
      <xdr:spPr>
        <a:xfrm flipH="1" flipV="1">
          <a:off x="971550" y="7638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446</xdr:row>
      <xdr:rowOff>114300</xdr:rowOff>
    </xdr:from>
    <xdr:to>
      <xdr:col>2</xdr:col>
      <xdr:colOff>0</xdr:colOff>
      <xdr:row>446</xdr:row>
      <xdr:rowOff>114300</xdr:rowOff>
    </xdr:to>
    <xdr:sp>
      <xdr:nvSpPr>
        <xdr:cNvPr id="181" name="Line 8"/>
        <xdr:cNvSpPr>
          <a:spLocks/>
        </xdr:cNvSpPr>
      </xdr:nvSpPr>
      <xdr:spPr>
        <a:xfrm flipH="1">
          <a:off x="971550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444</xdr:row>
      <xdr:rowOff>114300</xdr:rowOff>
    </xdr:from>
    <xdr:to>
      <xdr:col>2</xdr:col>
      <xdr:colOff>47625</xdr:colOff>
      <xdr:row>444</xdr:row>
      <xdr:rowOff>114300</xdr:rowOff>
    </xdr:to>
    <xdr:sp>
      <xdr:nvSpPr>
        <xdr:cNvPr id="182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183" name="Line 7"/>
        <xdr:cNvSpPr>
          <a:spLocks/>
        </xdr:cNvSpPr>
      </xdr:nvSpPr>
      <xdr:spPr>
        <a:xfrm flipH="1" flipV="1">
          <a:off x="971550" y="8083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184" name="Line 8"/>
        <xdr:cNvSpPr>
          <a:spLocks/>
        </xdr:cNvSpPr>
      </xdr:nvSpPr>
      <xdr:spPr>
        <a:xfrm flipH="1">
          <a:off x="971550" y="810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85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86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442</xdr:row>
      <xdr:rowOff>114300</xdr:rowOff>
    </xdr:from>
    <xdr:to>
      <xdr:col>2</xdr:col>
      <xdr:colOff>47625</xdr:colOff>
      <xdr:row>442</xdr:row>
      <xdr:rowOff>114300</xdr:rowOff>
    </xdr:to>
    <xdr:sp>
      <xdr:nvSpPr>
        <xdr:cNvPr id="187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188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189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90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91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528</xdr:row>
      <xdr:rowOff>114300</xdr:rowOff>
    </xdr:from>
    <xdr:to>
      <xdr:col>2</xdr:col>
      <xdr:colOff>47625</xdr:colOff>
      <xdr:row>528</xdr:row>
      <xdr:rowOff>114300</xdr:rowOff>
    </xdr:to>
    <xdr:sp>
      <xdr:nvSpPr>
        <xdr:cNvPr id="192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423</xdr:row>
      <xdr:rowOff>114300</xdr:rowOff>
    </xdr:from>
    <xdr:to>
      <xdr:col>2</xdr:col>
      <xdr:colOff>47625</xdr:colOff>
      <xdr:row>423</xdr:row>
      <xdr:rowOff>114300</xdr:rowOff>
    </xdr:to>
    <xdr:sp>
      <xdr:nvSpPr>
        <xdr:cNvPr id="193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528</xdr:row>
      <xdr:rowOff>114300</xdr:rowOff>
    </xdr:from>
    <xdr:to>
      <xdr:col>2</xdr:col>
      <xdr:colOff>47625</xdr:colOff>
      <xdr:row>528</xdr:row>
      <xdr:rowOff>114300</xdr:rowOff>
    </xdr:to>
    <xdr:sp>
      <xdr:nvSpPr>
        <xdr:cNvPr id="194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423</xdr:row>
      <xdr:rowOff>114300</xdr:rowOff>
    </xdr:from>
    <xdr:to>
      <xdr:col>2</xdr:col>
      <xdr:colOff>47625</xdr:colOff>
      <xdr:row>423</xdr:row>
      <xdr:rowOff>114300</xdr:rowOff>
    </xdr:to>
    <xdr:sp>
      <xdr:nvSpPr>
        <xdr:cNvPr id="195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415</xdr:row>
      <xdr:rowOff>114300</xdr:rowOff>
    </xdr:from>
    <xdr:to>
      <xdr:col>2</xdr:col>
      <xdr:colOff>47625</xdr:colOff>
      <xdr:row>415</xdr:row>
      <xdr:rowOff>114300</xdr:rowOff>
    </xdr:to>
    <xdr:sp>
      <xdr:nvSpPr>
        <xdr:cNvPr id="196" name="Line 8"/>
        <xdr:cNvSpPr>
          <a:spLocks/>
        </xdr:cNvSpPr>
      </xdr:nvSpPr>
      <xdr:spPr>
        <a:xfrm flipH="1">
          <a:off x="97155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197" name="Line 7"/>
        <xdr:cNvSpPr>
          <a:spLocks/>
        </xdr:cNvSpPr>
      </xdr:nvSpPr>
      <xdr:spPr>
        <a:xfrm flipH="1" flipV="1">
          <a:off x="971550" y="76038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198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442</xdr:row>
      <xdr:rowOff>114300</xdr:rowOff>
    </xdr:from>
    <xdr:to>
      <xdr:col>2</xdr:col>
      <xdr:colOff>47625</xdr:colOff>
      <xdr:row>442</xdr:row>
      <xdr:rowOff>114300</xdr:rowOff>
    </xdr:to>
    <xdr:sp>
      <xdr:nvSpPr>
        <xdr:cNvPr id="199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200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201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202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203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442</xdr:row>
      <xdr:rowOff>114300</xdr:rowOff>
    </xdr:from>
    <xdr:to>
      <xdr:col>2</xdr:col>
      <xdr:colOff>47625</xdr:colOff>
      <xdr:row>442</xdr:row>
      <xdr:rowOff>114300</xdr:rowOff>
    </xdr:to>
    <xdr:sp>
      <xdr:nvSpPr>
        <xdr:cNvPr id="204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205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206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207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208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528</xdr:row>
      <xdr:rowOff>114300</xdr:rowOff>
    </xdr:from>
    <xdr:to>
      <xdr:col>2</xdr:col>
      <xdr:colOff>47625</xdr:colOff>
      <xdr:row>528</xdr:row>
      <xdr:rowOff>114300</xdr:rowOff>
    </xdr:to>
    <xdr:sp>
      <xdr:nvSpPr>
        <xdr:cNvPr id="209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423</xdr:row>
      <xdr:rowOff>114300</xdr:rowOff>
    </xdr:from>
    <xdr:to>
      <xdr:col>2</xdr:col>
      <xdr:colOff>47625</xdr:colOff>
      <xdr:row>423</xdr:row>
      <xdr:rowOff>114300</xdr:rowOff>
    </xdr:to>
    <xdr:sp>
      <xdr:nvSpPr>
        <xdr:cNvPr id="210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528</xdr:row>
      <xdr:rowOff>114300</xdr:rowOff>
    </xdr:from>
    <xdr:to>
      <xdr:col>2</xdr:col>
      <xdr:colOff>47625</xdr:colOff>
      <xdr:row>528</xdr:row>
      <xdr:rowOff>114300</xdr:rowOff>
    </xdr:to>
    <xdr:sp>
      <xdr:nvSpPr>
        <xdr:cNvPr id="211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423</xdr:row>
      <xdr:rowOff>114300</xdr:rowOff>
    </xdr:from>
    <xdr:to>
      <xdr:col>2</xdr:col>
      <xdr:colOff>47625</xdr:colOff>
      <xdr:row>423</xdr:row>
      <xdr:rowOff>114300</xdr:rowOff>
    </xdr:to>
    <xdr:sp>
      <xdr:nvSpPr>
        <xdr:cNvPr id="212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415</xdr:row>
      <xdr:rowOff>114300</xdr:rowOff>
    </xdr:from>
    <xdr:to>
      <xdr:col>2</xdr:col>
      <xdr:colOff>47625</xdr:colOff>
      <xdr:row>415</xdr:row>
      <xdr:rowOff>114300</xdr:rowOff>
    </xdr:to>
    <xdr:sp>
      <xdr:nvSpPr>
        <xdr:cNvPr id="213" name="Line 8"/>
        <xdr:cNvSpPr>
          <a:spLocks/>
        </xdr:cNvSpPr>
      </xdr:nvSpPr>
      <xdr:spPr>
        <a:xfrm flipH="1">
          <a:off x="97155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214" name="Line 7"/>
        <xdr:cNvSpPr>
          <a:spLocks/>
        </xdr:cNvSpPr>
      </xdr:nvSpPr>
      <xdr:spPr>
        <a:xfrm flipH="1" flipV="1">
          <a:off x="971550" y="76038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215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442</xdr:row>
      <xdr:rowOff>114300</xdr:rowOff>
    </xdr:from>
    <xdr:to>
      <xdr:col>2</xdr:col>
      <xdr:colOff>47625</xdr:colOff>
      <xdr:row>442</xdr:row>
      <xdr:rowOff>114300</xdr:rowOff>
    </xdr:to>
    <xdr:sp>
      <xdr:nvSpPr>
        <xdr:cNvPr id="216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217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218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219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220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76200</xdr:rowOff>
    </xdr:from>
    <xdr:to>
      <xdr:col>27</xdr:col>
      <xdr:colOff>9525</xdr:colOff>
      <xdr:row>18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60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</xdr:colOff>
      <xdr:row>2</xdr:row>
      <xdr:rowOff>57150</xdr:rowOff>
    </xdr:from>
    <xdr:to>
      <xdr:col>53</xdr:col>
      <xdr:colOff>47625</xdr:colOff>
      <xdr:row>18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09550"/>
          <a:ext cx="1609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9525</xdr:colOff>
      <xdr:row>3</xdr:row>
      <xdr:rowOff>9525</xdr:rowOff>
    </xdr:from>
    <xdr:to>
      <xdr:col>81</xdr:col>
      <xdr:colOff>19050</xdr:colOff>
      <xdr:row>19</xdr:row>
      <xdr:rowOff>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238125"/>
          <a:ext cx="1609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24</xdr:row>
      <xdr:rowOff>76200</xdr:rowOff>
    </xdr:from>
    <xdr:to>
      <xdr:col>27</xdr:col>
      <xdr:colOff>9525</xdr:colOff>
      <xdr:row>40</xdr:row>
      <xdr:rowOff>57150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905000"/>
          <a:ext cx="160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24</xdr:row>
      <xdr:rowOff>66675</xdr:rowOff>
    </xdr:from>
    <xdr:to>
      <xdr:col>52</xdr:col>
      <xdr:colOff>57150</xdr:colOff>
      <xdr:row>40</xdr:row>
      <xdr:rowOff>47625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4525" y="1895475"/>
          <a:ext cx="1609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28575</xdr:colOff>
      <xdr:row>24</xdr:row>
      <xdr:rowOff>76200</xdr:rowOff>
    </xdr:from>
    <xdr:to>
      <xdr:col>80</xdr:col>
      <xdr:colOff>28575</xdr:colOff>
      <xdr:row>40</xdr:row>
      <xdr:rowOff>57150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62375" y="1905000"/>
          <a:ext cx="160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45</xdr:row>
      <xdr:rowOff>57150</xdr:rowOff>
    </xdr:from>
    <xdr:to>
      <xdr:col>27</xdr:col>
      <xdr:colOff>9525</xdr:colOff>
      <xdr:row>61</xdr:row>
      <xdr:rowOff>38100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3486150"/>
          <a:ext cx="160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45</xdr:row>
      <xdr:rowOff>57150</xdr:rowOff>
    </xdr:from>
    <xdr:to>
      <xdr:col>53</xdr:col>
      <xdr:colOff>19050</xdr:colOff>
      <xdr:row>61</xdr:row>
      <xdr:rowOff>38100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62150" y="3486150"/>
          <a:ext cx="1590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67</xdr:row>
      <xdr:rowOff>38100</xdr:rowOff>
    </xdr:from>
    <xdr:to>
      <xdr:col>26</xdr:col>
      <xdr:colOff>47625</xdr:colOff>
      <xdr:row>83</xdr:row>
      <xdr:rowOff>9525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5143500"/>
          <a:ext cx="1590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68</xdr:row>
      <xdr:rowOff>0</xdr:rowOff>
    </xdr:from>
    <xdr:to>
      <xdr:col>53</xdr:col>
      <xdr:colOff>19050</xdr:colOff>
      <xdr:row>83</xdr:row>
      <xdr:rowOff>47625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62150" y="5181600"/>
          <a:ext cx="1590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88</xdr:row>
      <xdr:rowOff>57150</xdr:rowOff>
    </xdr:from>
    <xdr:to>
      <xdr:col>27</xdr:col>
      <xdr:colOff>9525</xdr:colOff>
      <xdr:row>104</xdr:row>
      <xdr:rowOff>47625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6762750"/>
          <a:ext cx="1600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88</xdr:row>
      <xdr:rowOff>38100</xdr:rowOff>
    </xdr:from>
    <xdr:to>
      <xdr:col>54</xdr:col>
      <xdr:colOff>38100</xdr:colOff>
      <xdr:row>104</xdr:row>
      <xdr:rowOff>19050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38350" y="6743700"/>
          <a:ext cx="160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489;&#12525;&#12540;&#20316;&#25104;&#12288;&#30331;&#37682;&#12490;&#12531;&#12496;&#12540;&#12354;&#12426;&#12288;&#12480;&#12502;&#12523;&#12473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namikazuyuki\Documents\&#12489;&#12525;&#12540;&#20316;&#25104;&#12288;&#30331;&#37682;&#12490;&#12531;&#12496;&#12540;&#12354;&#12426;&#12288;&#12480;&#12502;&#12523;&#1247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オブプレイ"/>
      <sheetName val="3名リーグ"/>
      <sheetName val="4名リーグ"/>
      <sheetName val="5名リーグ"/>
      <sheetName val="6名リーグ"/>
      <sheetName val="3Ｘ2＝6名リーグ"/>
      <sheetName val="4＋3＝7名リーグ"/>
      <sheetName val="7名1リーグ"/>
      <sheetName val="4X2=8名リーグ"/>
      <sheetName val="3Ｘ3＝9名リーグ (3)"/>
      <sheetName val="5X2=10名リーグ"/>
      <sheetName val="3+3+4=10名リーグ"/>
      <sheetName val="3＋4＋4＝11名リーグ"/>
      <sheetName val="3X4=12名リーグ"/>
      <sheetName val="6X2＝12リーグ"/>
      <sheetName val="12＋1名"/>
      <sheetName val="１４名リーグ"/>
      <sheetName val="3X5=15名リーグ"/>
      <sheetName val="4X4＝16名リーグ"/>
      <sheetName val="17名リーグ"/>
      <sheetName val="3X6=18名リーグ"/>
      <sheetName val="19名"/>
      <sheetName val="4X5=20名リーグ"/>
      <sheetName val="3X7=21名リーグ"/>
      <sheetName val="21+1=22名リーグ"/>
      <sheetName val="23名リーグ"/>
      <sheetName val="3Ｘ8＝24名リーグ関数あり、隠しデータ不要"/>
      <sheetName val="24+1=25名"/>
      <sheetName val="24＋2＝26名"/>
      <sheetName val="3X9=27名"/>
      <sheetName val="3X10=30名リーグ"/>
      <sheetName val="3X11＝33名リーグ"/>
      <sheetName val="3X13＝39名リーグ"/>
      <sheetName val="登録ナンバー"/>
      <sheetName val="盗難及びアドバイス防止措置"/>
      <sheetName val="Sheet1"/>
      <sheetName val="Sheet2"/>
    </sheetNames>
    <sheetDataSet>
      <sheetData sheetId="33">
        <row r="1">
          <cell r="B1" t="str">
            <v>　落合　良弘</v>
          </cell>
          <cell r="D1" t="str">
            <v>chai828@nifty.com  </v>
          </cell>
        </row>
        <row r="3">
          <cell r="B3" t="str">
            <v>アビック</v>
          </cell>
          <cell r="D3" t="str">
            <v>略称</v>
          </cell>
        </row>
        <row r="4">
          <cell r="B4" t="str">
            <v>アビックＢＢ</v>
          </cell>
          <cell r="D4" t="str">
            <v>正式名称</v>
          </cell>
        </row>
        <row r="5">
          <cell r="A5" t="str">
            <v>あ０１</v>
          </cell>
          <cell r="B5" t="str">
            <v>水野</v>
          </cell>
          <cell r="C5" t="str">
            <v>圭補</v>
          </cell>
          <cell r="D5" t="str">
            <v>アビック</v>
          </cell>
        </row>
        <row r="6">
          <cell r="A6" t="str">
            <v>あ０２</v>
          </cell>
          <cell r="B6" t="str">
            <v>青木</v>
          </cell>
          <cell r="C6" t="str">
            <v>重之</v>
          </cell>
          <cell r="D6" t="str">
            <v>アビック</v>
          </cell>
        </row>
        <row r="7">
          <cell r="A7" t="str">
            <v>あ０３</v>
          </cell>
          <cell r="B7" t="str">
            <v>乾</v>
          </cell>
          <cell r="C7" t="str">
            <v>勝彦</v>
          </cell>
          <cell r="D7" t="str">
            <v>アビック</v>
          </cell>
        </row>
        <row r="8">
          <cell r="A8" t="str">
            <v>あ０４</v>
          </cell>
          <cell r="B8" t="str">
            <v>佐藤</v>
          </cell>
          <cell r="C8" t="str">
            <v>政之</v>
          </cell>
          <cell r="D8" t="str">
            <v>アビック</v>
          </cell>
        </row>
        <row r="9">
          <cell r="A9" t="str">
            <v>あ０５</v>
          </cell>
          <cell r="B9" t="str">
            <v>中村</v>
          </cell>
          <cell r="C9" t="str">
            <v>亨</v>
          </cell>
          <cell r="D9" t="str">
            <v>アビック</v>
          </cell>
        </row>
        <row r="10">
          <cell r="A10" t="str">
            <v>あ０６</v>
          </cell>
          <cell r="B10" t="str">
            <v>谷崎</v>
          </cell>
          <cell r="C10" t="str">
            <v>真也</v>
          </cell>
          <cell r="D10" t="str">
            <v>アビック</v>
          </cell>
        </row>
        <row r="11">
          <cell r="A11" t="str">
            <v>あ０７</v>
          </cell>
          <cell r="B11" t="str">
            <v>齋田</v>
          </cell>
          <cell r="C11" t="str">
            <v>至</v>
          </cell>
          <cell r="D11" t="str">
            <v>アビック</v>
          </cell>
        </row>
        <row r="12">
          <cell r="A12" t="str">
            <v>あ０８</v>
          </cell>
          <cell r="B12" t="str">
            <v>齋田</v>
          </cell>
          <cell r="C12" t="str">
            <v>優子</v>
          </cell>
          <cell r="D12" t="str">
            <v>アビック</v>
          </cell>
        </row>
        <row r="13">
          <cell r="A13" t="str">
            <v>あ０９</v>
          </cell>
          <cell r="B13" t="str">
            <v>平居</v>
          </cell>
          <cell r="C13" t="str">
            <v>崇</v>
          </cell>
          <cell r="D13" t="str">
            <v>アビック</v>
          </cell>
        </row>
        <row r="14">
          <cell r="A14" t="str">
            <v>あ１０</v>
          </cell>
          <cell r="B14" t="str">
            <v>土居</v>
          </cell>
          <cell r="C14" t="str">
            <v>悟</v>
          </cell>
          <cell r="D14" t="str">
            <v>アビック</v>
          </cell>
        </row>
        <row r="15">
          <cell r="A15" t="str">
            <v>あ１１</v>
          </cell>
          <cell r="B15" t="str">
            <v>宮村</v>
          </cell>
          <cell r="C15" t="str">
            <v>ナオキ</v>
          </cell>
          <cell r="D15" t="str">
            <v>アビック</v>
          </cell>
        </row>
        <row r="16">
          <cell r="A16" t="str">
            <v>あ１２</v>
          </cell>
          <cell r="B16" t="str">
            <v>西山</v>
          </cell>
          <cell r="C16" t="str">
            <v>抄千代</v>
          </cell>
          <cell r="D16" t="str">
            <v>アビック</v>
          </cell>
        </row>
        <row r="17">
          <cell r="A17" t="str">
            <v>あ１３</v>
          </cell>
          <cell r="B17" t="str">
            <v>三原</v>
          </cell>
          <cell r="C17" t="str">
            <v>啓子</v>
          </cell>
          <cell r="D17" t="str">
            <v>アビック</v>
          </cell>
        </row>
        <row r="18">
          <cell r="A18" t="str">
            <v>あ１４</v>
          </cell>
          <cell r="B18" t="str">
            <v>落合</v>
          </cell>
          <cell r="C18" t="str">
            <v>良弘</v>
          </cell>
          <cell r="D18" t="str">
            <v>アビック</v>
          </cell>
        </row>
        <row r="19">
          <cell r="A19" t="str">
            <v>あ１５</v>
          </cell>
          <cell r="B19" t="str">
            <v>杉原</v>
          </cell>
          <cell r="C19" t="str">
            <v>徹</v>
          </cell>
          <cell r="D19" t="str">
            <v>アビック</v>
          </cell>
        </row>
        <row r="20">
          <cell r="A20" t="str">
            <v>あ１６</v>
          </cell>
          <cell r="B20" t="str">
            <v>澤村</v>
          </cell>
          <cell r="C20" t="str">
            <v>直子</v>
          </cell>
          <cell r="D20" t="str">
            <v>アビック</v>
          </cell>
        </row>
        <row r="21">
          <cell r="A21" t="str">
            <v>あ１７</v>
          </cell>
          <cell r="B21" t="str">
            <v>松居</v>
          </cell>
          <cell r="C21" t="str">
            <v>眞由美</v>
          </cell>
          <cell r="D21" t="str">
            <v>アビック</v>
          </cell>
        </row>
        <row r="22">
          <cell r="A22" t="str">
            <v>あ１８</v>
          </cell>
          <cell r="B22" t="str">
            <v>治田</v>
          </cell>
          <cell r="C22" t="str">
            <v>沙映子</v>
          </cell>
          <cell r="D22" t="str">
            <v>アビック</v>
          </cell>
        </row>
        <row r="23">
          <cell r="A23" t="str">
            <v>あ１９</v>
          </cell>
          <cell r="B23" t="str">
            <v>寺本</v>
          </cell>
          <cell r="C23" t="str">
            <v>　恵</v>
          </cell>
          <cell r="D23" t="str">
            <v>アビック</v>
          </cell>
        </row>
        <row r="24">
          <cell r="A24" t="str">
            <v>あ２０</v>
          </cell>
          <cell r="B24" t="str">
            <v>成宮</v>
          </cell>
          <cell r="C24" t="str">
            <v>まき</v>
          </cell>
          <cell r="D24" t="str">
            <v>アビック</v>
          </cell>
        </row>
        <row r="25">
          <cell r="B25" t="str">
            <v>八木　篤司</v>
          </cell>
          <cell r="D25" t="str">
            <v>me-me-yagirock@siren.ocn.ne.jp</v>
          </cell>
        </row>
        <row r="27">
          <cell r="B27" t="str">
            <v>ぼんズ</v>
          </cell>
          <cell r="D27" t="str">
            <v>me-me-yagirock@siren.ocn.ne.jp</v>
          </cell>
        </row>
        <row r="28">
          <cell r="B28" t="str">
            <v>ぼんズ</v>
          </cell>
        </row>
        <row r="29">
          <cell r="A29" t="str">
            <v>ぼ０１</v>
          </cell>
          <cell r="B29" t="str">
            <v>池端</v>
          </cell>
          <cell r="C29" t="str">
            <v>誠治</v>
          </cell>
          <cell r="D29" t="str">
            <v>ぼんズ</v>
          </cell>
        </row>
        <row r="30">
          <cell r="A30" t="str">
            <v>ぼ０２</v>
          </cell>
          <cell r="B30" t="str">
            <v>金谷</v>
          </cell>
          <cell r="C30" t="str">
            <v>太郎</v>
          </cell>
          <cell r="D30" t="str">
            <v>ぼんズ</v>
          </cell>
        </row>
        <row r="31">
          <cell r="A31" t="str">
            <v>ぼ０３</v>
          </cell>
          <cell r="B31" t="str">
            <v>小林</v>
          </cell>
          <cell r="C31" t="str">
            <v>祐太</v>
          </cell>
          <cell r="D31" t="str">
            <v>ぼんズ</v>
          </cell>
        </row>
        <row r="32">
          <cell r="A32" t="str">
            <v>ぼ０４</v>
          </cell>
          <cell r="B32" t="str">
            <v>佐野</v>
          </cell>
          <cell r="C32" t="str">
            <v>望</v>
          </cell>
          <cell r="D32" t="str">
            <v>ぼんズ</v>
          </cell>
        </row>
        <row r="33">
          <cell r="A33" t="str">
            <v>ぼ０５</v>
          </cell>
          <cell r="B33" t="str">
            <v>谷口</v>
          </cell>
          <cell r="C33" t="str">
            <v>友宏</v>
          </cell>
          <cell r="D33" t="str">
            <v>ぼんズ</v>
          </cell>
        </row>
        <row r="34">
          <cell r="A34" t="str">
            <v>ぼ０６</v>
          </cell>
          <cell r="B34" t="str">
            <v>土田</v>
          </cell>
          <cell r="C34" t="str">
            <v>哲也</v>
          </cell>
          <cell r="D34" t="str">
            <v>ぼんズ</v>
          </cell>
        </row>
        <row r="35">
          <cell r="A35" t="str">
            <v>ぼ０７</v>
          </cell>
          <cell r="B35" t="str">
            <v>堤内</v>
          </cell>
          <cell r="C35" t="str">
            <v>昭仁</v>
          </cell>
          <cell r="D35" t="str">
            <v>ぼんズ</v>
          </cell>
        </row>
        <row r="36">
          <cell r="A36" t="str">
            <v>ぼ０８</v>
          </cell>
          <cell r="B36" t="str">
            <v>成宮</v>
          </cell>
          <cell r="C36" t="str">
            <v>康弘</v>
          </cell>
          <cell r="D36" t="str">
            <v>ぼんズ</v>
          </cell>
        </row>
        <row r="37">
          <cell r="A37" t="str">
            <v>ぼ０９</v>
          </cell>
          <cell r="B37" t="str">
            <v>西川</v>
          </cell>
          <cell r="C37" t="str">
            <v>昌一</v>
          </cell>
          <cell r="D37" t="str">
            <v>ぼんズ</v>
          </cell>
        </row>
        <row r="38">
          <cell r="A38" t="str">
            <v>ぼ１０</v>
          </cell>
          <cell r="B38" t="str">
            <v>古市</v>
          </cell>
          <cell r="C38" t="str">
            <v>卓志</v>
          </cell>
          <cell r="D38" t="str">
            <v>ぼんズ</v>
          </cell>
        </row>
        <row r="39">
          <cell r="A39" t="str">
            <v>ぼ１１</v>
          </cell>
          <cell r="B39" t="str">
            <v>松井</v>
          </cell>
          <cell r="C39" t="str">
            <v>寛司</v>
          </cell>
          <cell r="D39" t="str">
            <v>ぼんズ</v>
          </cell>
        </row>
        <row r="40">
          <cell r="A40" t="str">
            <v>ぼ１２</v>
          </cell>
          <cell r="B40" t="str">
            <v>村上</v>
          </cell>
          <cell r="C40" t="str">
            <v>知孝</v>
          </cell>
          <cell r="D40" t="str">
            <v>ぼんズ</v>
          </cell>
        </row>
        <row r="41">
          <cell r="A41" t="str">
            <v>ぼ１３</v>
          </cell>
          <cell r="B41" t="str">
            <v>八木</v>
          </cell>
          <cell r="C41" t="str">
            <v>篤司</v>
          </cell>
          <cell r="D41" t="str">
            <v>ぼんズ</v>
          </cell>
        </row>
        <row r="42">
          <cell r="A42" t="str">
            <v>ぼ１４</v>
          </cell>
          <cell r="B42" t="str">
            <v>山崎</v>
          </cell>
          <cell r="C42" t="str">
            <v>正雄</v>
          </cell>
          <cell r="D42" t="str">
            <v>ぼんズ</v>
          </cell>
        </row>
        <row r="43">
          <cell r="A43" t="str">
            <v>ぼ１５</v>
          </cell>
          <cell r="B43" t="str">
            <v>伊吹</v>
          </cell>
          <cell r="C43" t="str">
            <v>邦子</v>
          </cell>
          <cell r="D43" t="str">
            <v>ぼんズ</v>
          </cell>
        </row>
        <row r="44">
          <cell r="A44" t="str">
            <v>ぼ１６</v>
          </cell>
          <cell r="B44" t="str">
            <v>木村</v>
          </cell>
          <cell r="C44" t="str">
            <v>美香</v>
          </cell>
          <cell r="D44" t="str">
            <v>ぼんズ</v>
          </cell>
        </row>
        <row r="45">
          <cell r="A45" t="str">
            <v>ぼ１７</v>
          </cell>
          <cell r="B45" t="str">
            <v>近藤</v>
          </cell>
          <cell r="C45" t="str">
            <v>直美</v>
          </cell>
          <cell r="D45" t="str">
            <v>ぼんズ</v>
          </cell>
        </row>
        <row r="46">
          <cell r="A46" t="str">
            <v>ぼ１８</v>
          </cell>
          <cell r="B46" t="str">
            <v>佐竹</v>
          </cell>
          <cell r="C46" t="str">
            <v>昌子</v>
          </cell>
          <cell r="D46" t="str">
            <v>ぼんズ</v>
          </cell>
        </row>
        <row r="47">
          <cell r="A47" t="str">
            <v>ぼ１９</v>
          </cell>
          <cell r="B47" t="str">
            <v>筒井</v>
          </cell>
          <cell r="C47" t="str">
            <v>珠世</v>
          </cell>
          <cell r="D47" t="str">
            <v>ぼんズ</v>
          </cell>
        </row>
        <row r="48">
          <cell r="A48" t="str">
            <v>ぼ２０</v>
          </cell>
          <cell r="B48" t="str">
            <v>中村</v>
          </cell>
          <cell r="C48" t="str">
            <v>千春</v>
          </cell>
          <cell r="D48" t="str">
            <v>ぼんズ</v>
          </cell>
        </row>
        <row r="49">
          <cell r="A49" t="str">
            <v>ぼ２１</v>
          </cell>
          <cell r="B49" t="str">
            <v>成宮</v>
          </cell>
          <cell r="C49" t="str">
            <v>まき</v>
          </cell>
          <cell r="D49" t="str">
            <v>ぼんズ</v>
          </cell>
        </row>
        <row r="50">
          <cell r="A50" t="str">
            <v>ぼ２２</v>
          </cell>
          <cell r="B50" t="str">
            <v>橋本</v>
          </cell>
          <cell r="C50" t="str">
            <v>真理</v>
          </cell>
          <cell r="D50" t="str">
            <v>ぼんズ</v>
          </cell>
        </row>
        <row r="51">
          <cell r="A51" t="str">
            <v>ぼ２３</v>
          </cell>
          <cell r="B51" t="str">
            <v>藤田</v>
          </cell>
          <cell r="C51" t="str">
            <v>博美</v>
          </cell>
          <cell r="D51" t="str">
            <v>ぼんズ</v>
          </cell>
        </row>
        <row r="52">
          <cell r="A52" t="str">
            <v>ぼ２４</v>
          </cell>
          <cell r="B52" t="str">
            <v>藤原</v>
          </cell>
          <cell r="C52" t="str">
            <v>泰子</v>
          </cell>
          <cell r="D52" t="str">
            <v>ぼんズ</v>
          </cell>
        </row>
        <row r="53">
          <cell r="A53" t="str">
            <v>ぼ２５</v>
          </cell>
          <cell r="B53" t="str">
            <v>森</v>
          </cell>
          <cell r="C53" t="str">
            <v>薫吏</v>
          </cell>
          <cell r="D53" t="str">
            <v>ぼんズ</v>
          </cell>
        </row>
        <row r="54">
          <cell r="A54" t="str">
            <v>ぼ２６</v>
          </cell>
          <cell r="B54" t="str">
            <v>日髙</v>
          </cell>
          <cell r="C54" t="str">
            <v>眞規子</v>
          </cell>
          <cell r="D54" t="str">
            <v>ぼんズ</v>
          </cell>
        </row>
        <row r="68">
          <cell r="C68" t="str">
            <v>代表：牛尾　紳之介</v>
          </cell>
        </row>
        <row r="70">
          <cell r="B70" t="str">
            <v>京セラTC</v>
          </cell>
        </row>
        <row r="71">
          <cell r="B71" t="str">
            <v>京セラ</v>
          </cell>
        </row>
        <row r="72">
          <cell r="A72" t="str">
            <v>き０１</v>
          </cell>
          <cell r="B72" t="str">
            <v>片岡</v>
          </cell>
          <cell r="C72" t="str">
            <v>春己</v>
          </cell>
          <cell r="D72" t="str">
            <v>京セラ</v>
          </cell>
        </row>
        <row r="73">
          <cell r="A73" t="str">
            <v>き０２</v>
          </cell>
          <cell r="B73" t="str">
            <v>山本</v>
          </cell>
          <cell r="C73" t="str">
            <v>　真</v>
          </cell>
          <cell r="D73" t="str">
            <v>京セラ</v>
          </cell>
        </row>
        <row r="74">
          <cell r="A74" t="str">
            <v>き０３</v>
          </cell>
          <cell r="B74" t="str">
            <v>西田</v>
          </cell>
          <cell r="C74" t="str">
            <v>裕信</v>
          </cell>
          <cell r="D74" t="str">
            <v>京セラ</v>
          </cell>
        </row>
        <row r="75">
          <cell r="A75" t="str">
            <v>き０４</v>
          </cell>
          <cell r="B75" t="str">
            <v>柴谷</v>
          </cell>
          <cell r="C75" t="str">
            <v>義信</v>
          </cell>
          <cell r="D75" t="str">
            <v>京セラ</v>
          </cell>
        </row>
        <row r="76">
          <cell r="A76" t="str">
            <v>き０５</v>
          </cell>
          <cell r="B76" t="str">
            <v>坂元</v>
          </cell>
          <cell r="C76" t="str">
            <v>智成</v>
          </cell>
          <cell r="D76" t="str">
            <v>京セラ</v>
          </cell>
        </row>
        <row r="77">
          <cell r="A77" t="str">
            <v>き０６</v>
          </cell>
          <cell r="B77" t="str">
            <v>荒浪</v>
          </cell>
          <cell r="C77" t="str">
            <v>順次</v>
          </cell>
          <cell r="D77" t="str">
            <v>京セラ</v>
          </cell>
        </row>
        <row r="78">
          <cell r="A78" t="str">
            <v>き０７</v>
          </cell>
          <cell r="B78" t="str">
            <v>中本</v>
          </cell>
          <cell r="C78" t="str">
            <v>隆司</v>
          </cell>
          <cell r="D78" t="str">
            <v>京セラ</v>
          </cell>
        </row>
        <row r="79">
          <cell r="A79" t="str">
            <v>き０８</v>
          </cell>
          <cell r="B79" t="str">
            <v>鉄川</v>
          </cell>
          <cell r="C79" t="str">
            <v>聡志</v>
          </cell>
          <cell r="D79" t="str">
            <v>京セラ</v>
          </cell>
        </row>
        <row r="80">
          <cell r="A80" t="str">
            <v>き０９</v>
          </cell>
          <cell r="B80" t="str">
            <v>宮道</v>
          </cell>
          <cell r="C80" t="str">
            <v>祐介</v>
          </cell>
          <cell r="D80" t="str">
            <v>京セラ</v>
          </cell>
        </row>
        <row r="81">
          <cell r="A81" t="str">
            <v>き１０</v>
          </cell>
          <cell r="B81" t="str">
            <v>本間</v>
          </cell>
          <cell r="C81" t="str">
            <v>靖教</v>
          </cell>
          <cell r="D81" t="str">
            <v>京セラ</v>
          </cell>
        </row>
        <row r="82">
          <cell r="A82" t="str">
            <v>き１１</v>
          </cell>
          <cell r="B82" t="str">
            <v>並河</v>
          </cell>
          <cell r="C82" t="str">
            <v>智加</v>
          </cell>
          <cell r="D82" t="str">
            <v>京セラ</v>
          </cell>
        </row>
        <row r="83">
          <cell r="A83" t="str">
            <v>き１２</v>
          </cell>
          <cell r="B83" t="str">
            <v>橘　</v>
          </cell>
          <cell r="C83" t="str">
            <v>崇博</v>
          </cell>
          <cell r="D83" t="str">
            <v>京セラ</v>
          </cell>
        </row>
        <row r="84">
          <cell r="A84" t="str">
            <v>き１３</v>
          </cell>
          <cell r="B84" t="str">
            <v>岡本</v>
          </cell>
          <cell r="C84" t="str">
            <v>　彰</v>
          </cell>
          <cell r="D84" t="str">
            <v>京セラ</v>
          </cell>
        </row>
        <row r="85">
          <cell r="A85" t="str">
            <v>き１４</v>
          </cell>
          <cell r="B85" t="str">
            <v>辻井</v>
          </cell>
          <cell r="C85" t="str">
            <v>貴大</v>
          </cell>
          <cell r="D85" t="str">
            <v>京セラ</v>
          </cell>
        </row>
        <row r="86">
          <cell r="A86" t="str">
            <v>き１５</v>
          </cell>
          <cell r="B86" t="str">
            <v>寺岡</v>
          </cell>
          <cell r="C86" t="str">
            <v>淳平</v>
          </cell>
          <cell r="D86" t="str">
            <v>京セラ</v>
          </cell>
        </row>
        <row r="87">
          <cell r="A87" t="str">
            <v>き１６</v>
          </cell>
          <cell r="B87" t="str">
            <v>牛尾</v>
          </cell>
          <cell r="C87" t="str">
            <v>紳之介</v>
          </cell>
          <cell r="D87" t="str">
            <v>京セラ</v>
          </cell>
        </row>
        <row r="88">
          <cell r="A88" t="str">
            <v>き１７</v>
          </cell>
          <cell r="B88" t="str">
            <v>神山</v>
          </cell>
          <cell r="C88" t="str">
            <v>孝行</v>
          </cell>
          <cell r="D88" t="str">
            <v>京セラ</v>
          </cell>
        </row>
        <row r="89">
          <cell r="A89" t="str">
            <v>き１８</v>
          </cell>
          <cell r="B89" t="str">
            <v>曽我</v>
          </cell>
          <cell r="C89" t="str">
            <v>卓矢</v>
          </cell>
          <cell r="D89" t="str">
            <v>京セラ</v>
          </cell>
        </row>
        <row r="90">
          <cell r="A90" t="str">
            <v>き１９</v>
          </cell>
          <cell r="B90" t="str">
            <v>薮内</v>
          </cell>
          <cell r="C90" t="str">
            <v>陸久</v>
          </cell>
          <cell r="D90" t="str">
            <v>京セラ</v>
          </cell>
        </row>
        <row r="91">
          <cell r="A91" t="str">
            <v>き２０</v>
          </cell>
          <cell r="B91" t="str">
            <v>龍村</v>
          </cell>
          <cell r="C91" t="str">
            <v>信</v>
          </cell>
          <cell r="D91" t="str">
            <v>京セラ</v>
          </cell>
        </row>
        <row r="92">
          <cell r="A92" t="str">
            <v>き２１</v>
          </cell>
          <cell r="B92" t="str">
            <v>松島</v>
          </cell>
          <cell r="C92" t="str">
            <v>理和</v>
          </cell>
          <cell r="D92" t="str">
            <v>京セラ</v>
          </cell>
        </row>
        <row r="93">
          <cell r="A93" t="str">
            <v>き２２</v>
          </cell>
          <cell r="B93" t="str">
            <v>西岡</v>
          </cell>
          <cell r="C93" t="str">
            <v>庸介</v>
          </cell>
          <cell r="D93" t="str">
            <v>京セラ</v>
          </cell>
        </row>
        <row r="94">
          <cell r="A94" t="str">
            <v>き２３</v>
          </cell>
          <cell r="B94" t="str">
            <v>石川</v>
          </cell>
          <cell r="C94" t="str">
            <v>和洋</v>
          </cell>
          <cell r="D94" t="str">
            <v>京セラ</v>
          </cell>
        </row>
        <row r="95">
          <cell r="A95" t="str">
            <v>き２４</v>
          </cell>
          <cell r="B95" t="str">
            <v>兼古</v>
          </cell>
          <cell r="C95" t="str">
            <v>翔太</v>
          </cell>
          <cell r="D95" t="str">
            <v>京セラ</v>
          </cell>
        </row>
        <row r="96">
          <cell r="A96" t="str">
            <v>き２５</v>
          </cell>
          <cell r="B96" t="str">
            <v>井澤　</v>
          </cell>
          <cell r="C96" t="str">
            <v>匡志</v>
          </cell>
          <cell r="D96" t="str">
            <v>京セラ</v>
          </cell>
        </row>
        <row r="97">
          <cell r="A97" t="str">
            <v>き２６</v>
          </cell>
          <cell r="B97" t="str">
            <v>奥田</v>
          </cell>
          <cell r="C97" t="str">
            <v>康博</v>
          </cell>
          <cell r="D97" t="str">
            <v>京セラ</v>
          </cell>
        </row>
        <row r="98">
          <cell r="A98" t="str">
            <v>き２７</v>
          </cell>
          <cell r="B98" t="str">
            <v>山崎</v>
          </cell>
          <cell r="C98" t="str">
            <v>茂智</v>
          </cell>
          <cell r="D98" t="str">
            <v>京セラ</v>
          </cell>
        </row>
        <row r="99">
          <cell r="A99" t="str">
            <v>き２８</v>
          </cell>
          <cell r="B99" t="str">
            <v>秋山</v>
          </cell>
          <cell r="C99" t="str">
            <v>太助</v>
          </cell>
          <cell r="D99" t="str">
            <v>京セラ</v>
          </cell>
        </row>
        <row r="100">
          <cell r="A100" t="str">
            <v>き２９</v>
          </cell>
          <cell r="B100" t="str">
            <v>廣瀬</v>
          </cell>
          <cell r="C100" t="str">
            <v>智也</v>
          </cell>
          <cell r="D100" t="str">
            <v>京セラ</v>
          </cell>
        </row>
        <row r="101">
          <cell r="A101" t="str">
            <v>き３０</v>
          </cell>
          <cell r="B101" t="str">
            <v>玉川</v>
          </cell>
          <cell r="C101" t="str">
            <v>敬三</v>
          </cell>
          <cell r="D101" t="str">
            <v>京セラ</v>
          </cell>
        </row>
        <row r="102">
          <cell r="A102" t="str">
            <v>き３１</v>
          </cell>
          <cell r="B102" t="str">
            <v>太田</v>
          </cell>
          <cell r="C102" t="str">
            <v>圭亮</v>
          </cell>
          <cell r="D102" t="str">
            <v>京セラ</v>
          </cell>
        </row>
        <row r="103">
          <cell r="A103" t="str">
            <v>き３２</v>
          </cell>
          <cell r="B103" t="str">
            <v>馬場</v>
          </cell>
          <cell r="C103" t="str">
            <v>英年</v>
          </cell>
          <cell r="D103" t="str">
            <v>京セラ</v>
          </cell>
        </row>
        <row r="104">
          <cell r="A104" t="str">
            <v>き３３</v>
          </cell>
          <cell r="B104" t="str">
            <v>石田</v>
          </cell>
          <cell r="C104" t="str">
            <v>文彦</v>
          </cell>
          <cell r="D104" t="str">
            <v>京セラ</v>
          </cell>
        </row>
        <row r="105">
          <cell r="A105" t="str">
            <v>き３４</v>
          </cell>
          <cell r="B105" t="str">
            <v>田中</v>
          </cell>
          <cell r="C105" t="str">
            <v>正行</v>
          </cell>
          <cell r="D105" t="str">
            <v>京セラ</v>
          </cell>
        </row>
        <row r="106">
          <cell r="A106" t="str">
            <v>き３５</v>
          </cell>
          <cell r="B106" t="str">
            <v>一色</v>
          </cell>
          <cell r="C106" t="str">
            <v>翼</v>
          </cell>
          <cell r="D106" t="str">
            <v>京セラ</v>
          </cell>
        </row>
        <row r="107">
          <cell r="A107" t="str">
            <v>き３６</v>
          </cell>
          <cell r="B107" t="str">
            <v>菊井</v>
          </cell>
          <cell r="C107" t="str">
            <v>鈴夏</v>
          </cell>
          <cell r="D107" t="str">
            <v>京セラ</v>
          </cell>
        </row>
        <row r="108">
          <cell r="A108" t="str">
            <v>き３７</v>
          </cell>
          <cell r="B108" t="str">
            <v>山本</v>
          </cell>
          <cell r="C108" t="str">
            <v>和樹</v>
          </cell>
          <cell r="D108" t="str">
            <v>京セラ</v>
          </cell>
        </row>
        <row r="109">
          <cell r="A109" t="str">
            <v>き３８</v>
          </cell>
          <cell r="B109" t="str">
            <v>島山</v>
          </cell>
          <cell r="C109" t="str">
            <v>莉旺</v>
          </cell>
          <cell r="D109" t="str">
            <v>京セラ</v>
          </cell>
        </row>
        <row r="110">
          <cell r="A110" t="str">
            <v>き３９</v>
          </cell>
          <cell r="B110" t="str">
            <v>浅田</v>
          </cell>
          <cell r="C110" t="str">
            <v>光</v>
          </cell>
          <cell r="D110" t="str">
            <v>京セラ</v>
          </cell>
        </row>
        <row r="111">
          <cell r="A111" t="str">
            <v>き４０</v>
          </cell>
          <cell r="B111" t="str">
            <v>桜井</v>
          </cell>
          <cell r="C111" t="str">
            <v>貴哉</v>
          </cell>
          <cell r="D111" t="str">
            <v>京セラ</v>
          </cell>
        </row>
        <row r="112">
          <cell r="A112" t="str">
            <v>き４１</v>
          </cell>
          <cell r="B112" t="str">
            <v>湯本</v>
          </cell>
          <cell r="C112" t="str">
            <v>芳明</v>
          </cell>
          <cell r="D112" t="str">
            <v>京セラ</v>
          </cell>
        </row>
        <row r="113">
          <cell r="A113" t="str">
            <v>き４２</v>
          </cell>
          <cell r="B113" t="str">
            <v>高橋</v>
          </cell>
          <cell r="C113" t="str">
            <v>雄祐</v>
          </cell>
          <cell r="D113" t="str">
            <v>京セラ</v>
          </cell>
        </row>
        <row r="114">
          <cell r="A114" t="str">
            <v>き４３</v>
          </cell>
          <cell r="B114" t="str">
            <v>吉本</v>
          </cell>
          <cell r="C114" t="str">
            <v>泰二</v>
          </cell>
          <cell r="D114" t="str">
            <v>京セラ</v>
          </cell>
        </row>
        <row r="115">
          <cell r="A115" t="str">
            <v>き４４</v>
          </cell>
          <cell r="B115" t="str">
            <v>村尾</v>
          </cell>
          <cell r="C115" t="str">
            <v>彰了</v>
          </cell>
          <cell r="D115" t="str">
            <v>京セラ</v>
          </cell>
        </row>
        <row r="116">
          <cell r="A116" t="str">
            <v>き４５</v>
          </cell>
          <cell r="B116" t="str">
            <v>澤田</v>
          </cell>
          <cell r="C116" t="str">
            <v>啓一</v>
          </cell>
          <cell r="D116" t="str">
            <v>京セラ</v>
          </cell>
        </row>
        <row r="117">
          <cell r="A117" t="str">
            <v>き４６</v>
          </cell>
          <cell r="B117" t="str">
            <v>浅田</v>
          </cell>
          <cell r="C117" t="str">
            <v>亜祐子</v>
          </cell>
          <cell r="D117" t="str">
            <v>京セラ</v>
          </cell>
        </row>
        <row r="118">
          <cell r="A118" t="str">
            <v>き４７</v>
          </cell>
          <cell r="B118" t="str">
            <v>赤木</v>
          </cell>
          <cell r="C118" t="str">
            <v>拓</v>
          </cell>
          <cell r="D118" t="str">
            <v>京セラ</v>
          </cell>
        </row>
        <row r="119">
          <cell r="A119" t="str">
            <v>き４８</v>
          </cell>
          <cell r="B119" t="str">
            <v>住谷</v>
          </cell>
          <cell r="C119" t="str">
            <v>岳司</v>
          </cell>
          <cell r="D119" t="str">
            <v>京セラ</v>
          </cell>
        </row>
        <row r="120">
          <cell r="A120" t="str">
            <v>き４９</v>
          </cell>
          <cell r="B120" t="str">
            <v>永田</v>
          </cell>
          <cell r="C120" t="str">
            <v>寛教</v>
          </cell>
          <cell r="D120" t="str">
            <v>京セラ</v>
          </cell>
        </row>
        <row r="121">
          <cell r="A121" t="str">
            <v>き５０</v>
          </cell>
          <cell r="B121" t="str">
            <v>柴田</v>
          </cell>
          <cell r="C121" t="str">
            <v>雅寛</v>
          </cell>
          <cell r="D121" t="str">
            <v>京セラ</v>
          </cell>
        </row>
        <row r="122">
          <cell r="A122" t="str">
            <v>き５１</v>
          </cell>
          <cell r="B122" t="str">
            <v>大鳥</v>
          </cell>
          <cell r="C122" t="str">
            <v>有希子</v>
          </cell>
          <cell r="D122" t="str">
            <v>京セラ</v>
          </cell>
        </row>
        <row r="123">
          <cell r="A123" t="str">
            <v>き５２</v>
          </cell>
          <cell r="B123" t="str">
            <v>菊池</v>
          </cell>
          <cell r="C123" t="str">
            <v>健太郎</v>
          </cell>
          <cell r="D123" t="str">
            <v>京セラ</v>
          </cell>
        </row>
        <row r="124">
          <cell r="A124" t="str">
            <v>き５３</v>
          </cell>
          <cell r="B124" t="str">
            <v>村西</v>
          </cell>
          <cell r="C124" t="str">
            <v>徹</v>
          </cell>
          <cell r="D124" t="str">
            <v>京セラ</v>
          </cell>
        </row>
        <row r="125">
          <cell r="A125" t="str">
            <v>き５４</v>
          </cell>
          <cell r="B125" t="str">
            <v>松本</v>
          </cell>
          <cell r="C125" t="str">
            <v>太一</v>
          </cell>
          <cell r="D125" t="str">
            <v>京セラ</v>
          </cell>
        </row>
        <row r="126">
          <cell r="A126" t="str">
            <v>き５５</v>
          </cell>
          <cell r="B126" t="str">
            <v>竹村</v>
          </cell>
          <cell r="C126" t="str">
            <v>仁志</v>
          </cell>
          <cell r="D126" t="str">
            <v>京セラ</v>
          </cell>
        </row>
        <row r="127">
          <cell r="A127" t="str">
            <v>き４９</v>
          </cell>
          <cell r="B127" t="str">
            <v>細川</v>
          </cell>
          <cell r="C127" t="str">
            <v>知剛</v>
          </cell>
          <cell r="D127" t="str">
            <v>京セラ</v>
          </cell>
        </row>
        <row r="128">
          <cell r="A128" t="str">
            <v>き５０</v>
          </cell>
          <cell r="B128" t="str">
            <v>松本</v>
          </cell>
          <cell r="C128" t="str">
            <v>太一</v>
          </cell>
          <cell r="D128" t="str">
            <v>京セラ</v>
          </cell>
        </row>
        <row r="129">
          <cell r="A129" t="str">
            <v>き５１</v>
          </cell>
          <cell r="B129" t="str">
            <v>村西</v>
          </cell>
          <cell r="C129" t="str">
            <v>　徹</v>
          </cell>
          <cell r="D129" t="str">
            <v>京セラ</v>
          </cell>
        </row>
        <row r="130">
          <cell r="A130" t="str">
            <v>き５２</v>
          </cell>
          <cell r="B130" t="str">
            <v>D</v>
          </cell>
          <cell r="C130" t="str">
            <v>E</v>
          </cell>
          <cell r="D130" t="str">
            <v>京セラ</v>
          </cell>
        </row>
        <row r="131">
          <cell r="A131" t="str">
            <v>き５３</v>
          </cell>
          <cell r="B131" t="str">
            <v>大鳥</v>
          </cell>
          <cell r="C131" t="str">
            <v>有希子</v>
          </cell>
          <cell r="D131" t="str">
            <v>京セラ</v>
          </cell>
        </row>
        <row r="132">
          <cell r="A132" t="str">
            <v>き５４</v>
          </cell>
          <cell r="B132" t="str">
            <v>金山</v>
          </cell>
          <cell r="C132" t="str">
            <v>真理子</v>
          </cell>
          <cell r="D132" t="str">
            <v>京セラ</v>
          </cell>
        </row>
        <row r="133">
          <cell r="A133" t="str">
            <v>き５５</v>
          </cell>
          <cell r="B133" t="str">
            <v>亀井</v>
          </cell>
          <cell r="C133" t="str">
            <v>莉乃</v>
          </cell>
          <cell r="D133" t="str">
            <v>京セラ</v>
          </cell>
        </row>
        <row r="134">
          <cell r="A134" t="str">
            <v>き５６</v>
          </cell>
          <cell r="B134" t="str">
            <v>島井</v>
          </cell>
          <cell r="C134" t="str">
            <v>美帆</v>
          </cell>
          <cell r="D134" t="str">
            <v>京セラ</v>
          </cell>
        </row>
        <row r="135">
          <cell r="A135" t="str">
            <v>き５７</v>
          </cell>
          <cell r="B135" t="str">
            <v>田端</v>
          </cell>
          <cell r="C135" t="str">
            <v>輝子</v>
          </cell>
          <cell r="D135" t="str">
            <v>京セラ</v>
          </cell>
        </row>
        <row r="136">
          <cell r="A136" t="str">
            <v>き５８</v>
          </cell>
          <cell r="B136" t="str">
            <v>吉岡　京子</v>
          </cell>
          <cell r="C136" t="str">
            <v>利紗子</v>
          </cell>
          <cell r="D136" t="str">
            <v>vwkt57422@nike.eonet.ne.jp</v>
          </cell>
        </row>
        <row r="140">
          <cell r="D140" t="str">
            <v>略称</v>
          </cell>
        </row>
        <row r="141">
          <cell r="A141" t="str">
            <v>ふ０１</v>
          </cell>
          <cell r="B141" t="str">
            <v>水本</v>
          </cell>
          <cell r="C141" t="str">
            <v>佑人</v>
          </cell>
          <cell r="D141" t="str">
            <v>フレンズ</v>
          </cell>
        </row>
        <row r="142">
          <cell r="A142" t="str">
            <v>ふ０２</v>
          </cell>
          <cell r="B142" t="str">
            <v>大島</v>
          </cell>
          <cell r="C142" t="str">
            <v>巧也</v>
          </cell>
          <cell r="D142" t="str">
            <v>フレンズ</v>
          </cell>
        </row>
        <row r="143">
          <cell r="A143" t="str">
            <v>ふ０３</v>
          </cell>
          <cell r="B143" t="str">
            <v>津田</v>
          </cell>
          <cell r="C143" t="str">
            <v>原樹</v>
          </cell>
          <cell r="D143" t="str">
            <v>フレンズ</v>
          </cell>
        </row>
        <row r="144">
          <cell r="A144" t="str">
            <v>ふ０４</v>
          </cell>
          <cell r="B144" t="str">
            <v>土肥</v>
          </cell>
          <cell r="C144" t="str">
            <v>将博</v>
          </cell>
          <cell r="D144" t="str">
            <v>フレンズ</v>
          </cell>
        </row>
        <row r="145">
          <cell r="A145" t="str">
            <v>ふ０５</v>
          </cell>
          <cell r="B145" t="str">
            <v>奥内</v>
          </cell>
          <cell r="C145" t="str">
            <v>栄治</v>
          </cell>
          <cell r="D145" t="str">
            <v>フレンズ</v>
          </cell>
        </row>
        <row r="146">
          <cell r="A146" t="str">
            <v>ふ０６</v>
          </cell>
          <cell r="B146" t="str">
            <v>油利</v>
          </cell>
          <cell r="C146" t="str">
            <v> 享</v>
          </cell>
          <cell r="D146" t="str">
            <v>フレンズ</v>
          </cell>
        </row>
        <row r="147">
          <cell r="A147" t="str">
            <v>ふ０７</v>
          </cell>
          <cell r="B147" t="str">
            <v>鈴木</v>
          </cell>
          <cell r="C147" t="str">
            <v>英夫</v>
          </cell>
          <cell r="D147" t="str">
            <v>フレンズ</v>
          </cell>
        </row>
        <row r="148">
          <cell r="A148" t="str">
            <v>ふ０８</v>
          </cell>
          <cell r="B148" t="str">
            <v>長谷出</v>
          </cell>
          <cell r="C148" t="str">
            <v> 浩</v>
          </cell>
          <cell r="D148" t="str">
            <v>フレンズ</v>
          </cell>
        </row>
        <row r="149">
          <cell r="A149" t="str">
            <v>ふ０９</v>
          </cell>
          <cell r="B149" t="str">
            <v>山崎 </v>
          </cell>
          <cell r="C149" t="str">
            <v> 豊</v>
          </cell>
          <cell r="D149" t="str">
            <v>フレンズ</v>
          </cell>
        </row>
        <row r="150">
          <cell r="A150" t="str">
            <v>ふ１０</v>
          </cell>
          <cell r="B150" t="str">
            <v>三代</v>
          </cell>
          <cell r="C150" t="str">
            <v>康成</v>
          </cell>
          <cell r="D150" t="str">
            <v>フレンズ</v>
          </cell>
        </row>
        <row r="151">
          <cell r="A151" t="str">
            <v>ふ１１</v>
          </cell>
          <cell r="B151" t="str">
            <v>水本</v>
          </cell>
          <cell r="C151" t="str">
            <v>淳史</v>
          </cell>
          <cell r="D151" t="str">
            <v>フレンズ</v>
          </cell>
        </row>
        <row r="152">
          <cell r="A152" t="str">
            <v>ふ１２</v>
          </cell>
          <cell r="B152" t="str">
            <v>山本</v>
          </cell>
          <cell r="C152" t="str">
            <v>将義</v>
          </cell>
          <cell r="D152" t="str">
            <v>フレンズ</v>
          </cell>
        </row>
        <row r="153">
          <cell r="A153" t="str">
            <v>ふ１３</v>
          </cell>
          <cell r="B153" t="str">
            <v>大丸</v>
          </cell>
          <cell r="C153" t="str">
            <v>和輝</v>
          </cell>
          <cell r="D153" t="str">
            <v>フレンズ</v>
          </cell>
        </row>
        <row r="154">
          <cell r="A154" t="str">
            <v>ふ１４</v>
          </cell>
          <cell r="B154" t="str">
            <v>清水</v>
          </cell>
          <cell r="C154" t="str">
            <v>善弘</v>
          </cell>
          <cell r="D154" t="str">
            <v>フレンズ</v>
          </cell>
        </row>
        <row r="155">
          <cell r="A155" t="str">
            <v>ふ１５</v>
          </cell>
          <cell r="B155" t="str">
            <v>平塚</v>
          </cell>
          <cell r="C155" t="str">
            <v> 聡</v>
          </cell>
          <cell r="D155" t="str">
            <v>フレンズ</v>
          </cell>
        </row>
        <row r="156">
          <cell r="A156" t="str">
            <v>ふ１６</v>
          </cell>
          <cell r="B156" t="str">
            <v>脇野</v>
          </cell>
          <cell r="C156" t="str">
            <v>佳邦</v>
          </cell>
          <cell r="D156" t="str">
            <v>フレンズ</v>
          </cell>
        </row>
        <row r="157">
          <cell r="A157" t="str">
            <v>ふ１７</v>
          </cell>
          <cell r="B157" t="str">
            <v>森本</v>
          </cell>
          <cell r="C157" t="str">
            <v>進太郎</v>
          </cell>
          <cell r="D157" t="str">
            <v>フレンズ</v>
          </cell>
        </row>
        <row r="158">
          <cell r="A158" t="str">
            <v>ふ１８</v>
          </cell>
          <cell r="B158" t="str">
            <v>小路</v>
          </cell>
          <cell r="C158" t="str">
            <v> 貴</v>
          </cell>
          <cell r="D158" t="str">
            <v>フレンズ</v>
          </cell>
        </row>
        <row r="159">
          <cell r="A159" t="str">
            <v>ふ１９</v>
          </cell>
          <cell r="B159" t="str">
            <v>平塚</v>
          </cell>
          <cell r="C159" t="str">
            <v>好真</v>
          </cell>
          <cell r="D159" t="str">
            <v>フレンズ</v>
          </cell>
        </row>
        <row r="160">
          <cell r="A160" t="str">
            <v>ふ２０</v>
          </cell>
          <cell r="B160" t="str">
            <v>松井</v>
          </cell>
          <cell r="C160" t="str">
            <v>美和子</v>
          </cell>
          <cell r="D160" t="str">
            <v>フレンズ</v>
          </cell>
        </row>
        <row r="161">
          <cell r="A161" t="str">
            <v>ふ２１</v>
          </cell>
          <cell r="B161" t="str">
            <v>三代</v>
          </cell>
          <cell r="C161" t="str">
            <v>梨絵</v>
          </cell>
          <cell r="D161" t="str">
            <v>フレンズ</v>
          </cell>
        </row>
        <row r="162">
          <cell r="A162" t="str">
            <v>ふ２２</v>
          </cell>
          <cell r="B162" t="str">
            <v>土肥</v>
          </cell>
          <cell r="C162" t="str">
            <v>祐子</v>
          </cell>
          <cell r="D162" t="str">
            <v>フレンズ</v>
          </cell>
        </row>
        <row r="163">
          <cell r="A163" t="str">
            <v>ふ２３</v>
          </cell>
          <cell r="B163" t="str">
            <v>西村</v>
          </cell>
          <cell r="C163" t="str">
            <v>千秋</v>
          </cell>
          <cell r="D163" t="str">
            <v>フレンズ</v>
          </cell>
        </row>
        <row r="164">
          <cell r="A164" t="str">
            <v>ふ２４</v>
          </cell>
          <cell r="B164" t="str">
            <v>津田</v>
          </cell>
          <cell r="C164" t="str">
            <v>伸子</v>
          </cell>
          <cell r="D164" t="str">
            <v>フレンズ</v>
          </cell>
        </row>
        <row r="165">
          <cell r="A165" t="str">
            <v>ふ２５</v>
          </cell>
          <cell r="B165" t="str">
            <v>岩崎</v>
          </cell>
          <cell r="C165" t="str">
            <v>ひとみ</v>
          </cell>
          <cell r="D165" t="str">
            <v>フレンズ</v>
          </cell>
        </row>
        <row r="166">
          <cell r="A166" t="str">
            <v>ふ２６</v>
          </cell>
          <cell r="B166" t="str">
            <v>奥内</v>
          </cell>
          <cell r="C166" t="str">
            <v>菜々</v>
          </cell>
          <cell r="D166" t="str">
            <v>フレンズ</v>
          </cell>
        </row>
        <row r="167">
          <cell r="A167" t="str">
            <v>ふ２７</v>
          </cell>
          <cell r="B167" t="str">
            <v>志村</v>
          </cell>
          <cell r="C167" t="str">
            <v> 桃</v>
          </cell>
          <cell r="D167" t="str">
            <v>フレンズ</v>
          </cell>
        </row>
        <row r="168">
          <cell r="A168" t="str">
            <v>ふ２８</v>
          </cell>
          <cell r="B168" t="str">
            <v>松村</v>
          </cell>
          <cell r="C168" t="str">
            <v>明香</v>
          </cell>
          <cell r="D168" t="str">
            <v>フレンズ</v>
          </cell>
        </row>
        <row r="169">
          <cell r="A169" t="str">
            <v>ふ２９</v>
          </cell>
          <cell r="B169" t="str">
            <v>廣部</v>
          </cell>
          <cell r="C169" t="str">
            <v>節恵</v>
          </cell>
          <cell r="D169" t="str">
            <v>フレンズ</v>
          </cell>
        </row>
        <row r="170">
          <cell r="A170" t="str">
            <v>ふ３０</v>
          </cell>
          <cell r="B170" t="str">
            <v>吉岡</v>
          </cell>
          <cell r="C170" t="str">
            <v>京子</v>
          </cell>
          <cell r="D170" t="str">
            <v>フレンズ</v>
          </cell>
        </row>
        <row r="194">
          <cell r="B194" t="str">
            <v>代表 北村 健</v>
          </cell>
          <cell r="D194" t="str">
            <v>at2002take@yahoo.co.jp</v>
          </cell>
        </row>
        <row r="196">
          <cell r="B196" t="str">
            <v>グリフィンズ</v>
          </cell>
          <cell r="D196" t="str">
            <v>略称</v>
          </cell>
        </row>
        <row r="197">
          <cell r="B197" t="str">
            <v>東近江グリフィンズ</v>
          </cell>
          <cell r="D197" t="str">
            <v>正式名称</v>
          </cell>
        </row>
        <row r="198">
          <cell r="A198" t="str">
            <v>ぐ０１</v>
          </cell>
          <cell r="B198" t="str">
            <v>浅田</v>
          </cell>
          <cell r="C198" t="str">
            <v>恵亮</v>
          </cell>
          <cell r="D198" t="str">
            <v>グリフィンズ</v>
          </cell>
        </row>
        <row r="199">
          <cell r="A199" t="str">
            <v>ぐ０２</v>
          </cell>
          <cell r="B199" t="str">
            <v>石橋</v>
          </cell>
          <cell r="C199" t="str">
            <v>和基</v>
          </cell>
          <cell r="D199" t="str">
            <v>グリフィンズ</v>
          </cell>
        </row>
        <row r="200">
          <cell r="A200" t="str">
            <v>ぐ０３</v>
          </cell>
          <cell r="B200" t="str">
            <v>井ノ口</v>
          </cell>
          <cell r="C200" t="str">
            <v>弘祐</v>
          </cell>
          <cell r="D200" t="str">
            <v>グリフィンズ</v>
          </cell>
        </row>
        <row r="201">
          <cell r="A201" t="str">
            <v>ぐ０４</v>
          </cell>
          <cell r="B201" t="str">
            <v>井ノ口</v>
          </cell>
          <cell r="C201" t="str">
            <v>幹也</v>
          </cell>
          <cell r="D201" t="str">
            <v>グリフィンズ</v>
          </cell>
        </row>
        <row r="202">
          <cell r="A202" t="str">
            <v>ぐ０５</v>
          </cell>
          <cell r="B202" t="str">
            <v>梅本</v>
          </cell>
          <cell r="C202" t="str">
            <v>彬充</v>
          </cell>
          <cell r="D202" t="str">
            <v>グリフィンズ</v>
          </cell>
        </row>
        <row r="203">
          <cell r="A203" t="str">
            <v>ぐ０６</v>
          </cell>
          <cell r="B203" t="str">
            <v>浦崎</v>
          </cell>
          <cell r="C203" t="str">
            <v>康平</v>
          </cell>
          <cell r="D203" t="str">
            <v>グリフィンズ</v>
          </cell>
        </row>
        <row r="204">
          <cell r="A204" t="str">
            <v>ぐ０７</v>
          </cell>
          <cell r="B204" t="str">
            <v>岡　</v>
          </cell>
          <cell r="C204" t="str">
            <v>仁史</v>
          </cell>
          <cell r="D204" t="str">
            <v>グリフィンズ</v>
          </cell>
        </row>
        <row r="205">
          <cell r="A205" t="str">
            <v>ぐ０８</v>
          </cell>
          <cell r="B205" t="str">
            <v>岡田</v>
          </cell>
          <cell r="C205" t="str">
            <v>真樹</v>
          </cell>
          <cell r="D205" t="str">
            <v>グリフィンズ</v>
          </cell>
        </row>
        <row r="206">
          <cell r="A206" t="str">
            <v>ぐ０９</v>
          </cell>
          <cell r="B206" t="str">
            <v>奥村</v>
          </cell>
          <cell r="C206" t="str">
            <v>隆広</v>
          </cell>
          <cell r="D206" t="str">
            <v>グリフィンズ</v>
          </cell>
        </row>
        <row r="207">
          <cell r="A207" t="str">
            <v>ぐ１０</v>
          </cell>
          <cell r="B207" t="str">
            <v>鍵谷</v>
          </cell>
          <cell r="C207" t="str">
            <v>浩太</v>
          </cell>
          <cell r="D207" t="str">
            <v>グリフィンズ</v>
          </cell>
        </row>
        <row r="208">
          <cell r="A208" t="str">
            <v>ぐ１１</v>
          </cell>
          <cell r="B208" t="str">
            <v>金武</v>
          </cell>
          <cell r="C208" t="str">
            <v>寿憲</v>
          </cell>
          <cell r="D208" t="str">
            <v>グリフィンズ</v>
          </cell>
        </row>
        <row r="209">
          <cell r="A209" t="str">
            <v>ぐ１２</v>
          </cell>
          <cell r="B209" t="str">
            <v>岸本</v>
          </cell>
          <cell r="C209" t="str">
            <v>美敬</v>
          </cell>
          <cell r="D209" t="str">
            <v>グリフィンズ</v>
          </cell>
        </row>
        <row r="210">
          <cell r="A210" t="str">
            <v>ぐ１３</v>
          </cell>
          <cell r="B210" t="str">
            <v>北野</v>
          </cell>
          <cell r="C210" t="str">
            <v>照幸</v>
          </cell>
          <cell r="D210" t="str">
            <v>グリフィンズ</v>
          </cell>
        </row>
        <row r="211">
          <cell r="A211" t="str">
            <v>ぐ１４</v>
          </cell>
          <cell r="B211" t="str">
            <v>北村　</v>
          </cell>
          <cell r="C211" t="str">
            <v>健</v>
          </cell>
          <cell r="D211" t="str">
            <v>グリフィンズ</v>
          </cell>
        </row>
        <row r="212">
          <cell r="A212" t="str">
            <v>ぐ１５</v>
          </cell>
          <cell r="B212" t="str">
            <v>倉本</v>
          </cell>
          <cell r="C212" t="str">
            <v>亮太</v>
          </cell>
          <cell r="D212" t="str">
            <v>グリフィンズ</v>
          </cell>
        </row>
        <row r="213">
          <cell r="A213" t="str">
            <v>ぐ１６</v>
          </cell>
          <cell r="B213" t="str">
            <v>坪田</v>
          </cell>
          <cell r="C213" t="str">
            <v>英樹</v>
          </cell>
          <cell r="D213" t="str">
            <v>グリフィンズ</v>
          </cell>
        </row>
        <row r="214">
          <cell r="A214" t="str">
            <v>ぐ１７</v>
          </cell>
          <cell r="B214" t="str">
            <v>遠池</v>
          </cell>
          <cell r="C214" t="str">
            <v>建介</v>
          </cell>
          <cell r="D214" t="str">
            <v>グリフィンズ</v>
          </cell>
        </row>
        <row r="215">
          <cell r="A215" t="str">
            <v>ぐ１８</v>
          </cell>
          <cell r="B215" t="str">
            <v>西原</v>
          </cell>
          <cell r="C215" t="str">
            <v>達也</v>
          </cell>
          <cell r="D215" t="str">
            <v>グリフィンズ</v>
          </cell>
        </row>
        <row r="216">
          <cell r="A216" t="str">
            <v>ぐ１９</v>
          </cell>
          <cell r="B216" t="str">
            <v>長谷川</v>
          </cell>
          <cell r="C216" t="str">
            <v>俊二</v>
          </cell>
          <cell r="D216" t="str">
            <v>グリフィンズ</v>
          </cell>
        </row>
        <row r="217">
          <cell r="A217" t="str">
            <v>ぐ２０</v>
          </cell>
          <cell r="B217" t="str">
            <v>浜田</v>
          </cell>
          <cell r="C217" t="str">
            <v>　豊</v>
          </cell>
          <cell r="D217" t="str">
            <v>グリフィンズ</v>
          </cell>
        </row>
        <row r="218">
          <cell r="A218" t="str">
            <v>ぐ２１</v>
          </cell>
          <cell r="B218" t="str">
            <v>飛鷹</v>
          </cell>
          <cell r="C218" t="str">
            <v>強志</v>
          </cell>
          <cell r="D218" t="str">
            <v>グリフィンズ</v>
          </cell>
        </row>
        <row r="219">
          <cell r="A219" t="str">
            <v>ぐ２２</v>
          </cell>
          <cell r="B219" t="str">
            <v>藤井</v>
          </cell>
          <cell r="C219" t="str">
            <v>正和</v>
          </cell>
          <cell r="D219" t="str">
            <v>グリフィンズ</v>
          </cell>
        </row>
        <row r="220">
          <cell r="A220" t="str">
            <v>ぐ２３</v>
          </cell>
          <cell r="B220" t="str">
            <v>村上</v>
          </cell>
          <cell r="C220" t="str">
            <v>卓</v>
          </cell>
          <cell r="D220" t="str">
            <v>グリフィンズ</v>
          </cell>
        </row>
        <row r="221">
          <cell r="A221" t="str">
            <v>ぐ２４</v>
          </cell>
          <cell r="B221" t="str">
            <v>山崎</v>
          </cell>
          <cell r="C221" t="str">
            <v>俊輔</v>
          </cell>
          <cell r="D221" t="str">
            <v>グリフィンズ</v>
          </cell>
        </row>
        <row r="222">
          <cell r="A222" t="str">
            <v>ぐ２５</v>
          </cell>
          <cell r="B222" t="str">
            <v>久保</v>
          </cell>
          <cell r="C222" t="str">
            <v>侑暉</v>
          </cell>
          <cell r="D222" t="str">
            <v>グリフィンズ</v>
          </cell>
        </row>
        <row r="223">
          <cell r="A223" t="str">
            <v>ぐ２６</v>
          </cell>
          <cell r="B223" t="str">
            <v>武藤</v>
          </cell>
          <cell r="C223" t="str">
            <v>幸宏</v>
          </cell>
          <cell r="D223" t="str">
            <v>グリフィンズ</v>
          </cell>
        </row>
        <row r="224">
          <cell r="A224" t="str">
            <v>ぐ２７</v>
          </cell>
          <cell r="B224" t="str">
            <v>小出</v>
          </cell>
          <cell r="C224" t="str">
            <v>周平</v>
          </cell>
          <cell r="D224" t="str">
            <v>グリフィンズ</v>
          </cell>
        </row>
        <row r="225">
          <cell r="A225" t="str">
            <v>ぐ２８</v>
          </cell>
          <cell r="B225" t="str">
            <v>中根</v>
          </cell>
          <cell r="C225" t="str">
            <v>啓伍</v>
          </cell>
          <cell r="D225" t="str">
            <v>グリフィンズ</v>
          </cell>
        </row>
        <row r="226">
          <cell r="A226" t="str">
            <v>ぐ２９</v>
          </cell>
          <cell r="B226" t="str">
            <v>木村</v>
          </cell>
          <cell r="C226" t="str">
            <v>恵太</v>
          </cell>
          <cell r="D226" t="str">
            <v>グリフィンズ</v>
          </cell>
        </row>
        <row r="227">
          <cell r="A227" t="str">
            <v>ぐ３０</v>
          </cell>
          <cell r="B227" t="str">
            <v>中山</v>
          </cell>
          <cell r="C227" t="str">
            <v>幸典</v>
          </cell>
          <cell r="D227" t="str">
            <v>グリフィンズ</v>
          </cell>
        </row>
        <row r="228">
          <cell r="A228" t="str">
            <v>ぐ３１</v>
          </cell>
          <cell r="B228" t="str">
            <v>塩谷</v>
          </cell>
          <cell r="C228" t="str">
            <v>敦彦</v>
          </cell>
          <cell r="D228" t="str">
            <v>グリフィンズ</v>
          </cell>
        </row>
        <row r="229">
          <cell r="A229" t="str">
            <v>ぐ３２</v>
          </cell>
          <cell r="B229" t="str">
            <v>山本</v>
          </cell>
          <cell r="C229" t="str">
            <v>良人</v>
          </cell>
          <cell r="D229" t="str">
            <v>グリフィンズ</v>
          </cell>
        </row>
        <row r="230">
          <cell r="A230" t="str">
            <v>ぐ３３</v>
          </cell>
          <cell r="B230" t="str">
            <v>山本</v>
          </cell>
          <cell r="C230" t="str">
            <v>友也</v>
          </cell>
          <cell r="D230" t="str">
            <v>グリフィンズ</v>
          </cell>
        </row>
        <row r="231">
          <cell r="A231" t="str">
            <v>ぐ３４</v>
          </cell>
          <cell r="B231" t="str">
            <v>金武</v>
          </cell>
          <cell r="C231" t="str">
            <v>恵</v>
          </cell>
          <cell r="D231" t="str">
            <v>グリフィンズ</v>
          </cell>
        </row>
        <row r="232">
          <cell r="A232" t="str">
            <v>ぐ３５</v>
          </cell>
          <cell r="B232" t="str">
            <v>佐々木</v>
          </cell>
          <cell r="C232" t="str">
            <v>恵子</v>
          </cell>
          <cell r="D232" t="str">
            <v>グリフィンズ</v>
          </cell>
        </row>
        <row r="233">
          <cell r="A233" t="str">
            <v>ぐ３６</v>
          </cell>
          <cell r="B233" t="str">
            <v>深尾</v>
          </cell>
          <cell r="C233" t="str">
            <v>純子</v>
          </cell>
          <cell r="D233" t="str">
            <v>グリフィンズ</v>
          </cell>
        </row>
        <row r="234">
          <cell r="A234" t="str">
            <v>ぐ３７</v>
          </cell>
          <cell r="B234" t="str">
            <v>岡</v>
          </cell>
          <cell r="C234" t="str">
            <v>麻公</v>
          </cell>
          <cell r="D234" t="str">
            <v>グリフィンズ</v>
          </cell>
        </row>
        <row r="235">
          <cell r="A235" t="str">
            <v>ぐ３８</v>
          </cell>
          <cell r="B235" t="str">
            <v>遠崎</v>
          </cell>
          <cell r="C235" t="str">
            <v>真依</v>
          </cell>
          <cell r="D235" t="str">
            <v>グリフィンズ</v>
          </cell>
        </row>
        <row r="236">
          <cell r="A236" t="str">
            <v>ぐ３９</v>
          </cell>
          <cell r="B236" t="str">
            <v>山本</v>
          </cell>
          <cell r="C236" t="str">
            <v>あづさ</v>
          </cell>
          <cell r="D236" t="str">
            <v>グリフィンズ</v>
          </cell>
        </row>
        <row r="237">
          <cell r="A237" t="str">
            <v>ぐ４０</v>
          </cell>
          <cell r="B237" t="str">
            <v>山本</v>
          </cell>
          <cell r="C237" t="str">
            <v>順子</v>
          </cell>
          <cell r="D237" t="str">
            <v>グリフィンズ</v>
          </cell>
        </row>
        <row r="238">
          <cell r="A238" t="str">
            <v>ぐ４１</v>
          </cell>
          <cell r="B238" t="str">
            <v>梅森</v>
          </cell>
          <cell r="C238" t="str">
            <v>直美</v>
          </cell>
          <cell r="D238" t="str">
            <v>グリフィンズ</v>
          </cell>
        </row>
        <row r="239">
          <cell r="A239" t="str">
            <v>ぐ４２</v>
          </cell>
          <cell r="B239" t="str">
            <v>田中</v>
          </cell>
          <cell r="C239" t="str">
            <v>由子</v>
          </cell>
          <cell r="D239" t="str">
            <v>グリフィンズ</v>
          </cell>
        </row>
        <row r="240">
          <cell r="A240" t="str">
            <v>ぐ４３</v>
          </cell>
          <cell r="B240" t="str">
            <v>伊藤</v>
          </cell>
          <cell r="C240" t="str">
            <v>牧子</v>
          </cell>
          <cell r="D240" t="str">
            <v>グリフィンズ</v>
          </cell>
        </row>
        <row r="241">
          <cell r="A241" t="str">
            <v>ぐ４４</v>
          </cell>
          <cell r="B241" t="str">
            <v>高田</v>
          </cell>
          <cell r="C241" t="str">
            <v>貴代美</v>
          </cell>
          <cell r="D241" t="str">
            <v>グリフィンズ</v>
          </cell>
        </row>
        <row r="242">
          <cell r="A242" t="str">
            <v>ぐ４５</v>
          </cell>
          <cell r="B242" t="str">
            <v>森田</v>
          </cell>
          <cell r="C242" t="str">
            <v>千瑛</v>
          </cell>
          <cell r="D242" t="str">
            <v>グリフィンズ</v>
          </cell>
        </row>
        <row r="243">
          <cell r="A243" t="str">
            <v>ぐ４６</v>
          </cell>
          <cell r="B243" t="str">
            <v>吉村</v>
          </cell>
          <cell r="C243" t="str">
            <v>安梨佐</v>
          </cell>
          <cell r="D243" t="str">
            <v>グリフィンズ</v>
          </cell>
        </row>
        <row r="244">
          <cell r="A244" t="str">
            <v>ぐ４７</v>
          </cell>
          <cell r="B244" t="str">
            <v>岩崎</v>
          </cell>
          <cell r="C244" t="str">
            <v>順子</v>
          </cell>
          <cell r="D244" t="str">
            <v>グリフィンズ</v>
          </cell>
        </row>
        <row r="245">
          <cell r="A245" t="str">
            <v>ぐ４８</v>
          </cell>
          <cell r="B245" t="str">
            <v>八木</v>
          </cell>
          <cell r="C245" t="str">
            <v>郊美</v>
          </cell>
          <cell r="D245" t="str">
            <v>グリフィンズ</v>
          </cell>
        </row>
        <row r="246">
          <cell r="A246" t="str">
            <v>ぐ４９</v>
          </cell>
          <cell r="B246" t="str">
            <v>村尾</v>
          </cell>
          <cell r="C246" t="str">
            <v>直子</v>
          </cell>
          <cell r="D246" t="str">
            <v>グリフィンズ</v>
          </cell>
        </row>
        <row r="247">
          <cell r="A247" t="str">
            <v>ぐ５０</v>
          </cell>
          <cell r="B247" t="str">
            <v>大家</v>
          </cell>
          <cell r="C247" t="str">
            <v>香</v>
          </cell>
          <cell r="D247" t="str">
            <v>グリフィンズ</v>
          </cell>
        </row>
        <row r="248">
          <cell r="A248" t="str">
            <v>ぐ４２</v>
          </cell>
          <cell r="B248" t="str">
            <v>濱田</v>
          </cell>
          <cell r="C248" t="str">
            <v>晴香</v>
          </cell>
          <cell r="D248" t="str">
            <v>グリフィンズ</v>
          </cell>
        </row>
        <row r="249">
          <cell r="A249" t="str">
            <v>ぐ４３</v>
          </cell>
          <cell r="B249" t="str">
            <v>岩渕</v>
          </cell>
          <cell r="C249" t="str">
            <v>奈菜</v>
          </cell>
          <cell r="D249" t="str">
            <v>グリフィンズ</v>
          </cell>
        </row>
        <row r="250">
          <cell r="A250" t="str">
            <v>ぐ４４</v>
          </cell>
          <cell r="B250" t="str">
            <v>川並和之</v>
          </cell>
          <cell r="C250" t="str">
            <v>恵子</v>
          </cell>
          <cell r="D250" t="str">
            <v>kawanami0930@yahoo.co.jp</v>
          </cell>
        </row>
        <row r="251">
          <cell r="A251" t="str">
            <v>ぐ４５</v>
          </cell>
          <cell r="B251" t="str">
            <v>高田</v>
          </cell>
          <cell r="C251" t="str">
            <v>貴代美</v>
          </cell>
          <cell r="D251" t="str">
            <v>グリフィンズ</v>
          </cell>
        </row>
        <row r="252">
          <cell r="A252" t="str">
            <v>ぐ４６</v>
          </cell>
          <cell r="B252" t="str">
            <v>今井</v>
          </cell>
          <cell r="C252" t="str">
            <v>あづさ</v>
          </cell>
          <cell r="D252" t="str">
            <v>グリフィンズ</v>
          </cell>
        </row>
        <row r="253">
          <cell r="A253" t="str">
            <v>ぐ４７</v>
          </cell>
          <cell r="B253" t="str">
            <v>Ｋテニスカレッジ</v>
          </cell>
          <cell r="C253" t="str">
            <v>純子</v>
          </cell>
          <cell r="D253" t="str">
            <v>正式名称</v>
          </cell>
        </row>
        <row r="254">
          <cell r="A254" t="str">
            <v>ぐ４８</v>
          </cell>
          <cell r="B254" t="str">
            <v>Kテニス</v>
          </cell>
          <cell r="C254" t="str">
            <v>牧子</v>
          </cell>
          <cell r="D254" t="str">
            <v>略称</v>
          </cell>
        </row>
        <row r="255">
          <cell r="A255" t="str">
            <v>け０１</v>
          </cell>
          <cell r="B255" t="str">
            <v>稲岡</v>
          </cell>
          <cell r="C255" t="str">
            <v>和紀</v>
          </cell>
          <cell r="D255" t="str">
            <v>Kテニス</v>
          </cell>
        </row>
        <row r="256">
          <cell r="A256" t="str">
            <v>け０２</v>
          </cell>
          <cell r="B256" t="str">
            <v>岩渕</v>
          </cell>
          <cell r="C256" t="str">
            <v>光紀</v>
          </cell>
          <cell r="D256" t="str">
            <v>Kテニス</v>
          </cell>
        </row>
        <row r="257">
          <cell r="A257" t="str">
            <v>け０３</v>
          </cell>
          <cell r="B257" t="str">
            <v>梅津</v>
          </cell>
          <cell r="C257" t="str">
            <v>圭</v>
          </cell>
          <cell r="D257" t="str">
            <v>Kテニス</v>
          </cell>
        </row>
        <row r="258">
          <cell r="A258" t="str">
            <v>け０４</v>
          </cell>
          <cell r="B258" t="str">
            <v>岡本</v>
          </cell>
          <cell r="C258" t="str">
            <v>大樹</v>
          </cell>
          <cell r="D258" t="str">
            <v>Kテニス</v>
          </cell>
        </row>
        <row r="259">
          <cell r="A259" t="str">
            <v>け０５</v>
          </cell>
          <cell r="B259" t="str">
            <v>押谷</v>
          </cell>
          <cell r="C259" t="str">
            <v>繁樹</v>
          </cell>
          <cell r="D259" t="str">
            <v>Kテニス</v>
          </cell>
        </row>
        <row r="260">
          <cell r="A260" t="str">
            <v>け０６</v>
          </cell>
          <cell r="B260" t="str">
            <v>小笠原</v>
          </cell>
          <cell r="C260" t="str">
            <v>光雄</v>
          </cell>
          <cell r="D260" t="str">
            <v>Kテニス</v>
          </cell>
        </row>
        <row r="261">
          <cell r="A261" t="str">
            <v>け０７</v>
          </cell>
          <cell r="B261" t="str">
            <v>大島</v>
          </cell>
          <cell r="C261" t="str">
            <v>浩範</v>
          </cell>
          <cell r="D261" t="str">
            <v>Kテニス</v>
          </cell>
        </row>
        <row r="262">
          <cell r="A262" t="str">
            <v>け０８</v>
          </cell>
          <cell r="B262" t="str">
            <v>川上</v>
          </cell>
          <cell r="C262" t="str">
            <v>政治</v>
          </cell>
          <cell r="D262" t="str">
            <v>Kテニス</v>
          </cell>
        </row>
        <row r="263">
          <cell r="A263" t="str">
            <v>け０９</v>
          </cell>
          <cell r="B263" t="str">
            <v>上村</v>
          </cell>
          <cell r="C263" t="str">
            <v>悠大</v>
          </cell>
          <cell r="D263" t="str">
            <v>Kテニス</v>
          </cell>
        </row>
        <row r="264">
          <cell r="A264" t="str">
            <v>け１０</v>
          </cell>
          <cell r="B264" t="str">
            <v>上村</v>
          </cell>
          <cell r="C264" t="str">
            <v>　武</v>
          </cell>
          <cell r="D264" t="str">
            <v>Kテニス</v>
          </cell>
        </row>
        <row r="265">
          <cell r="A265" t="str">
            <v>け１１</v>
          </cell>
          <cell r="B265" t="str">
            <v>川上</v>
          </cell>
          <cell r="C265" t="str">
            <v>悠作</v>
          </cell>
          <cell r="D265" t="str">
            <v>Kテニス</v>
          </cell>
        </row>
        <row r="266">
          <cell r="A266" t="str">
            <v>け１２</v>
          </cell>
          <cell r="B266" t="str">
            <v>川並</v>
          </cell>
          <cell r="C266" t="str">
            <v>和之</v>
          </cell>
          <cell r="D266" t="str">
            <v>Kテニス</v>
          </cell>
        </row>
        <row r="267">
          <cell r="A267" t="str">
            <v>け１３</v>
          </cell>
          <cell r="B267" t="str">
            <v>木村</v>
          </cell>
          <cell r="C267" t="str">
            <v>　誠</v>
          </cell>
          <cell r="D267" t="str">
            <v>Kテニス</v>
          </cell>
        </row>
        <row r="268">
          <cell r="A268" t="str">
            <v>け１４</v>
          </cell>
          <cell r="B268" t="str">
            <v>菊居</v>
          </cell>
          <cell r="C268" t="str">
            <v>龍之介</v>
          </cell>
          <cell r="D268" t="str">
            <v>Kテニス</v>
          </cell>
        </row>
        <row r="269">
          <cell r="A269" t="str">
            <v>け１５</v>
          </cell>
          <cell r="B269" t="str">
            <v>木村</v>
          </cell>
          <cell r="C269" t="str">
            <v>善和</v>
          </cell>
          <cell r="D269" t="str">
            <v>Kテニス</v>
          </cell>
        </row>
        <row r="270">
          <cell r="A270" t="str">
            <v>け１６</v>
          </cell>
          <cell r="B270" t="str">
            <v>竹村</v>
          </cell>
          <cell r="C270" t="str">
            <v>　治</v>
          </cell>
          <cell r="D270" t="str">
            <v>Kテニス</v>
          </cell>
        </row>
        <row r="271">
          <cell r="A271" t="str">
            <v>け１７</v>
          </cell>
          <cell r="B271" t="str">
            <v>田中</v>
          </cell>
          <cell r="C271" t="str">
            <v>　淳</v>
          </cell>
          <cell r="D271" t="str">
            <v>Kテニス</v>
          </cell>
        </row>
        <row r="272">
          <cell r="A272" t="str">
            <v>け１８</v>
          </cell>
          <cell r="B272" t="str">
            <v>坪田</v>
          </cell>
          <cell r="C272" t="str">
            <v>真嘉</v>
          </cell>
          <cell r="D272" t="str">
            <v>Kテニス</v>
          </cell>
        </row>
        <row r="273">
          <cell r="A273" t="str">
            <v>け１９</v>
          </cell>
          <cell r="B273" t="str">
            <v>永里</v>
          </cell>
          <cell r="C273" t="str">
            <v>裕次</v>
          </cell>
          <cell r="D273" t="str">
            <v>Kテニス</v>
          </cell>
        </row>
        <row r="274">
          <cell r="A274" t="str">
            <v>け２０</v>
          </cell>
          <cell r="B274" t="str">
            <v>中西</v>
          </cell>
          <cell r="C274" t="str">
            <v>勇夫</v>
          </cell>
          <cell r="D274" t="str">
            <v>Kテニス</v>
          </cell>
        </row>
        <row r="275">
          <cell r="A275" t="str">
            <v>け２１</v>
          </cell>
          <cell r="B275" t="str">
            <v>中西</v>
          </cell>
          <cell r="C275" t="str">
            <v>泰輝</v>
          </cell>
          <cell r="D275" t="str">
            <v>Kテニス</v>
          </cell>
        </row>
        <row r="276">
          <cell r="A276" t="str">
            <v>け２２</v>
          </cell>
          <cell r="B276" t="str">
            <v>中村</v>
          </cell>
          <cell r="C276" t="str">
            <v>喜彦</v>
          </cell>
          <cell r="D276" t="str">
            <v>Kテニス</v>
          </cell>
        </row>
        <row r="277">
          <cell r="A277" t="str">
            <v>け２３</v>
          </cell>
          <cell r="B277" t="str">
            <v>中村</v>
          </cell>
          <cell r="C277" t="str">
            <v>浩之</v>
          </cell>
          <cell r="D277" t="str">
            <v>Kテニス</v>
          </cell>
        </row>
        <row r="278">
          <cell r="A278" t="str">
            <v>け２４</v>
          </cell>
          <cell r="B278" t="str">
            <v>西田</v>
          </cell>
          <cell r="C278" t="str">
            <v>和教</v>
          </cell>
          <cell r="D278" t="str">
            <v>Kテニス</v>
          </cell>
        </row>
        <row r="279">
          <cell r="A279" t="str">
            <v>け２５</v>
          </cell>
          <cell r="B279" t="str">
            <v>宮村</v>
          </cell>
          <cell r="C279" t="str">
            <v>知宏</v>
          </cell>
          <cell r="D279" t="str">
            <v>Kテニス</v>
          </cell>
        </row>
        <row r="280">
          <cell r="A280" t="str">
            <v>け２６</v>
          </cell>
          <cell r="B280" t="str">
            <v>宮嶋</v>
          </cell>
          <cell r="C280" t="str">
            <v>利行</v>
          </cell>
          <cell r="D280" t="str">
            <v>Kテニス</v>
          </cell>
        </row>
        <row r="281">
          <cell r="A281" t="str">
            <v>け２７</v>
          </cell>
          <cell r="B281" t="str">
            <v>山口</v>
          </cell>
          <cell r="C281" t="str">
            <v>直彦</v>
          </cell>
          <cell r="D281" t="str">
            <v>Kテニス</v>
          </cell>
        </row>
        <row r="282">
          <cell r="A282" t="str">
            <v>け２８</v>
          </cell>
          <cell r="B282" t="str">
            <v>山口</v>
          </cell>
          <cell r="C282" t="str">
            <v>真彦</v>
          </cell>
          <cell r="D282" t="str">
            <v>Kテニス</v>
          </cell>
        </row>
        <row r="283">
          <cell r="A283" t="str">
            <v>け２９</v>
          </cell>
          <cell r="B283" t="str">
            <v>山口</v>
          </cell>
          <cell r="C283" t="str">
            <v>達也</v>
          </cell>
          <cell r="D283" t="str">
            <v>Kテニス</v>
          </cell>
        </row>
        <row r="284">
          <cell r="A284" t="str">
            <v>け３０</v>
          </cell>
          <cell r="B284" t="str">
            <v>吉野</v>
          </cell>
          <cell r="C284" t="str">
            <v>淳也</v>
          </cell>
          <cell r="D284" t="str">
            <v>Kテニス</v>
          </cell>
        </row>
        <row r="285">
          <cell r="A285" t="str">
            <v>け３１</v>
          </cell>
          <cell r="B285" t="str">
            <v>石原</v>
          </cell>
          <cell r="C285" t="str">
            <v>はる美</v>
          </cell>
          <cell r="D285" t="str">
            <v>Kテニス</v>
          </cell>
        </row>
        <row r="286">
          <cell r="A286" t="str">
            <v>け３２</v>
          </cell>
          <cell r="B286" t="str">
            <v>池尻</v>
          </cell>
          <cell r="C286" t="str">
            <v>陽香</v>
          </cell>
          <cell r="D286" t="str">
            <v>Kテニス</v>
          </cell>
        </row>
        <row r="287">
          <cell r="A287" t="str">
            <v>け３３</v>
          </cell>
          <cell r="B287" t="str">
            <v>池尻</v>
          </cell>
          <cell r="C287" t="str">
            <v>姫欧</v>
          </cell>
          <cell r="D287" t="str">
            <v>Kテニス</v>
          </cell>
        </row>
        <row r="288">
          <cell r="A288" t="str">
            <v>け３４</v>
          </cell>
          <cell r="B288" t="str">
            <v>出縄</v>
          </cell>
          <cell r="C288" t="str">
            <v>久子</v>
          </cell>
          <cell r="D288" t="str">
            <v>Kテニス</v>
          </cell>
        </row>
        <row r="289">
          <cell r="A289" t="str">
            <v>け３５</v>
          </cell>
          <cell r="B289" t="str">
            <v>小笠原</v>
          </cell>
          <cell r="C289" t="str">
            <v>容子</v>
          </cell>
          <cell r="D289" t="str">
            <v>Kテニス</v>
          </cell>
        </row>
        <row r="290">
          <cell r="A290" t="str">
            <v>け３６</v>
          </cell>
          <cell r="B290" t="str">
            <v>梶木</v>
          </cell>
          <cell r="C290" t="str">
            <v>和子</v>
          </cell>
          <cell r="D290" t="str">
            <v>Kテニス</v>
          </cell>
        </row>
        <row r="291">
          <cell r="A291" t="str">
            <v>け３７</v>
          </cell>
          <cell r="B291" t="str">
            <v>川上</v>
          </cell>
          <cell r="C291" t="str">
            <v>美弥子</v>
          </cell>
          <cell r="D291" t="str">
            <v>Kテニス</v>
          </cell>
        </row>
        <row r="292">
          <cell r="A292" t="str">
            <v>け３８</v>
          </cell>
          <cell r="B292" t="str">
            <v>木村</v>
          </cell>
          <cell r="C292" t="str">
            <v>容子</v>
          </cell>
          <cell r="D292" t="str">
            <v>Kテニス</v>
          </cell>
        </row>
        <row r="293">
          <cell r="A293" t="str">
            <v>け３９</v>
          </cell>
          <cell r="B293" t="str">
            <v>田中</v>
          </cell>
          <cell r="C293" t="str">
            <v>和枝</v>
          </cell>
          <cell r="D293" t="str">
            <v>Kテニス</v>
          </cell>
        </row>
        <row r="294">
          <cell r="A294" t="str">
            <v>け４０</v>
          </cell>
          <cell r="B294" t="str">
            <v>田中</v>
          </cell>
          <cell r="C294" t="str">
            <v>有紀</v>
          </cell>
          <cell r="D294" t="str">
            <v>Kテニス</v>
          </cell>
        </row>
        <row r="295">
          <cell r="A295" t="str">
            <v>け４１</v>
          </cell>
          <cell r="B295" t="str">
            <v>永松</v>
          </cell>
          <cell r="C295" t="str">
            <v>貴子</v>
          </cell>
          <cell r="D295" t="str">
            <v>Kテニス</v>
          </cell>
        </row>
        <row r="296">
          <cell r="A296" t="str">
            <v>け４２</v>
          </cell>
          <cell r="B296" t="str">
            <v>福永</v>
          </cell>
          <cell r="C296" t="str">
            <v>裕美</v>
          </cell>
          <cell r="D296" t="str">
            <v>Kテニス</v>
          </cell>
        </row>
        <row r="297">
          <cell r="A297" t="str">
            <v>け４３</v>
          </cell>
          <cell r="B297" t="str">
            <v>布藤</v>
          </cell>
          <cell r="C297" t="str">
            <v>江実子</v>
          </cell>
          <cell r="D297" t="str">
            <v>Kテニス</v>
          </cell>
        </row>
        <row r="298">
          <cell r="A298" t="str">
            <v>け４４</v>
          </cell>
          <cell r="B298" t="str">
            <v>山口</v>
          </cell>
          <cell r="C298" t="str">
            <v>美由希</v>
          </cell>
          <cell r="D298" t="str">
            <v>Kテニス</v>
          </cell>
        </row>
        <row r="299">
          <cell r="A299" t="str">
            <v>け２７</v>
          </cell>
          <cell r="B299" t="str">
            <v>木村</v>
          </cell>
          <cell r="C299" t="str">
            <v>容子</v>
          </cell>
          <cell r="D299" t="str">
            <v>Kテニス</v>
          </cell>
        </row>
        <row r="300">
          <cell r="A300" t="str">
            <v>け２８</v>
          </cell>
          <cell r="B300" t="str">
            <v>４４</v>
          </cell>
          <cell r="C300" t="str">
            <v>和枝</v>
          </cell>
          <cell r="D300" t="str">
            <v>Kテニス</v>
          </cell>
        </row>
        <row r="301">
          <cell r="A301" t="str">
            <v>け２９</v>
          </cell>
          <cell r="B301" t="str">
            <v>田中</v>
          </cell>
          <cell r="C301" t="str">
            <v>有紀</v>
          </cell>
          <cell r="D301" t="str">
            <v>Kテニス</v>
          </cell>
        </row>
        <row r="302">
          <cell r="A302" t="str">
            <v>け３０</v>
          </cell>
          <cell r="B302" t="str">
            <v>永松</v>
          </cell>
          <cell r="C302" t="str">
            <v>貴子</v>
          </cell>
          <cell r="D302" t="str">
            <v>Kテニス</v>
          </cell>
        </row>
        <row r="303">
          <cell r="A303" t="str">
            <v>け３１</v>
          </cell>
          <cell r="B303" t="str">
            <v>L</v>
          </cell>
          <cell r="C303" t="str">
            <v>裕美</v>
          </cell>
          <cell r="D303" t="str">
            <v>Kテニス</v>
          </cell>
        </row>
        <row r="304">
          <cell r="A304" t="str">
            <v>け３２</v>
          </cell>
          <cell r="B304" t="str">
            <v>代表者　杉山邦夫</v>
          </cell>
          <cell r="C304" t="str">
            <v>江実子</v>
          </cell>
          <cell r="D304" t="str">
            <v>Kテニス</v>
          </cell>
        </row>
        <row r="305">
          <cell r="A305" t="str">
            <v>け３３</v>
          </cell>
          <cell r="B305" t="str">
            <v>山口</v>
          </cell>
          <cell r="C305" t="str">
            <v>美由希</v>
          </cell>
          <cell r="D305" t="str">
            <v>Kテニス</v>
          </cell>
        </row>
        <row r="306">
          <cell r="A306" t="str">
            <v>け３４</v>
          </cell>
          <cell r="B306" t="str">
            <v>法人会員</v>
          </cell>
          <cell r="C306" t="str">
            <v>雅之</v>
          </cell>
          <cell r="D306" t="str">
            <v>Kテニス</v>
          </cell>
        </row>
        <row r="307">
          <cell r="A307" t="str">
            <v>け３５</v>
          </cell>
          <cell r="B307" t="str">
            <v>矢田</v>
          </cell>
          <cell r="C307" t="str">
            <v>　圭</v>
          </cell>
          <cell r="D307" t="str">
            <v>Kテニス</v>
          </cell>
        </row>
        <row r="308">
          <cell r="A308" t="str">
            <v>け３６</v>
          </cell>
          <cell r="B308" t="str">
            <v>村田ＴＣ</v>
          </cell>
          <cell r="C308" t="str">
            <v>一典</v>
          </cell>
          <cell r="D308" t="str">
            <v>略称</v>
          </cell>
        </row>
        <row r="309">
          <cell r="A309" t="str">
            <v>け３７</v>
          </cell>
          <cell r="B309" t="str">
            <v>村田八日市ＴＣ</v>
          </cell>
          <cell r="C309" t="str">
            <v>　彰</v>
          </cell>
          <cell r="D309" t="str">
            <v>正式名称</v>
          </cell>
        </row>
        <row r="310">
          <cell r="A310" t="str">
            <v>む０１</v>
          </cell>
          <cell r="B310" t="str">
            <v>安久</v>
          </cell>
          <cell r="C310" t="str">
            <v>智之</v>
          </cell>
          <cell r="D310" t="str">
            <v>村田ＴＣ</v>
          </cell>
        </row>
        <row r="311">
          <cell r="A311" t="str">
            <v>む０２</v>
          </cell>
          <cell r="B311" t="str">
            <v>稲泉　</v>
          </cell>
          <cell r="C311" t="str">
            <v>聡</v>
          </cell>
          <cell r="D311" t="str">
            <v>村田ＴＣ</v>
          </cell>
        </row>
        <row r="312">
          <cell r="A312" t="str">
            <v>む０３</v>
          </cell>
          <cell r="B312" t="str">
            <v>岡川</v>
          </cell>
          <cell r="C312" t="str">
            <v>謙二</v>
          </cell>
          <cell r="D312" t="str">
            <v>村田ＴＣ</v>
          </cell>
        </row>
        <row r="313">
          <cell r="A313" t="str">
            <v>む０４</v>
          </cell>
          <cell r="B313" t="str">
            <v>児玉</v>
          </cell>
          <cell r="C313" t="str">
            <v>雅弘</v>
          </cell>
          <cell r="D313" t="str">
            <v>村田ＴＣ</v>
          </cell>
        </row>
        <row r="314">
          <cell r="A314" t="str">
            <v>む０５</v>
          </cell>
          <cell r="B314" t="str">
            <v>徳永</v>
          </cell>
          <cell r="C314" t="str">
            <v> 剛</v>
          </cell>
          <cell r="D314" t="str">
            <v>村田ＴＣ</v>
          </cell>
        </row>
        <row r="315">
          <cell r="A315" t="str">
            <v>む０６</v>
          </cell>
          <cell r="B315" t="str">
            <v>杉山</v>
          </cell>
          <cell r="C315" t="str">
            <v>邦夫</v>
          </cell>
          <cell r="D315" t="str">
            <v>村田ＴＣ</v>
          </cell>
        </row>
        <row r="316">
          <cell r="A316" t="str">
            <v>む０７</v>
          </cell>
          <cell r="B316" t="str">
            <v>杉本</v>
          </cell>
          <cell r="C316" t="str">
            <v>龍平</v>
          </cell>
          <cell r="D316" t="str">
            <v>村田ＴＣ</v>
          </cell>
        </row>
        <row r="317">
          <cell r="A317" t="str">
            <v>む０８</v>
          </cell>
          <cell r="B317" t="str">
            <v>川上</v>
          </cell>
          <cell r="C317" t="str">
            <v>英二</v>
          </cell>
          <cell r="D317" t="str">
            <v>村田ＴＣ</v>
          </cell>
        </row>
        <row r="318">
          <cell r="A318" t="str">
            <v>む０９</v>
          </cell>
          <cell r="B318" t="str">
            <v>泉谷</v>
          </cell>
          <cell r="C318" t="str">
            <v>純也</v>
          </cell>
          <cell r="D318" t="str">
            <v>村田ＴＣ</v>
          </cell>
        </row>
        <row r="319">
          <cell r="A319" t="str">
            <v>む１０</v>
          </cell>
          <cell r="B319" t="str">
            <v>浅田</v>
          </cell>
          <cell r="C319" t="str">
            <v>隆昭</v>
          </cell>
          <cell r="D319" t="str">
            <v>村田ＴＣ</v>
          </cell>
        </row>
        <row r="320">
          <cell r="A320" t="str">
            <v>む１１</v>
          </cell>
          <cell r="B320" t="str">
            <v>前田</v>
          </cell>
          <cell r="C320" t="str">
            <v>雅人</v>
          </cell>
          <cell r="D320" t="str">
            <v>村田ＴＣ</v>
          </cell>
        </row>
        <row r="321">
          <cell r="A321" t="str">
            <v>む１２</v>
          </cell>
          <cell r="B321" t="str">
            <v>土田</v>
          </cell>
          <cell r="C321" t="str">
            <v>典人</v>
          </cell>
          <cell r="D321" t="str">
            <v>村田ＴＣ</v>
          </cell>
        </row>
        <row r="322">
          <cell r="A322" t="str">
            <v>む１３</v>
          </cell>
          <cell r="B322" t="str">
            <v>二ツ井</v>
          </cell>
          <cell r="C322" t="str">
            <v>裕也</v>
          </cell>
          <cell r="D322" t="str">
            <v>村田ＴＣ</v>
          </cell>
        </row>
        <row r="323">
          <cell r="A323" t="str">
            <v>む１４</v>
          </cell>
          <cell r="B323" t="str">
            <v>森永</v>
          </cell>
          <cell r="C323" t="str">
            <v>洋介</v>
          </cell>
          <cell r="D323" t="str">
            <v>村田ＴＣ</v>
          </cell>
        </row>
        <row r="324">
          <cell r="A324" t="str">
            <v>む１５</v>
          </cell>
          <cell r="B324" t="str">
            <v>冨田</v>
          </cell>
          <cell r="C324" t="str">
            <v>哲弥</v>
          </cell>
          <cell r="D324" t="str">
            <v>村田ＴＣ</v>
          </cell>
        </row>
        <row r="325">
          <cell r="A325" t="str">
            <v>む１６</v>
          </cell>
          <cell r="B325" t="str">
            <v>辰巳</v>
          </cell>
          <cell r="C325" t="str">
            <v>悟朗</v>
          </cell>
          <cell r="D325" t="str">
            <v>村田ＴＣ</v>
          </cell>
        </row>
        <row r="326">
          <cell r="A326" t="str">
            <v>む１７</v>
          </cell>
          <cell r="B326" t="str">
            <v>河野</v>
          </cell>
          <cell r="C326" t="str">
            <v>晶子</v>
          </cell>
          <cell r="D326" t="str">
            <v>村田ＴＣ</v>
          </cell>
        </row>
        <row r="327">
          <cell r="A327" t="str">
            <v>む１８</v>
          </cell>
          <cell r="B327" t="str">
            <v>森田</v>
          </cell>
          <cell r="C327" t="str">
            <v>恵美</v>
          </cell>
          <cell r="D327" t="str">
            <v>村田ＴＣ</v>
          </cell>
        </row>
        <row r="328">
          <cell r="A328" t="str">
            <v>む１９</v>
          </cell>
          <cell r="B328" t="str">
            <v>西澤</v>
          </cell>
          <cell r="C328" t="str">
            <v>友紀</v>
          </cell>
          <cell r="D328" t="str">
            <v>村田ＴＣ</v>
          </cell>
        </row>
        <row r="329">
          <cell r="A329" t="str">
            <v>む２０</v>
          </cell>
          <cell r="B329" t="str">
            <v>速水</v>
          </cell>
          <cell r="C329" t="str">
            <v>直美</v>
          </cell>
          <cell r="D329" t="str">
            <v>村田ＴＣ</v>
          </cell>
        </row>
        <row r="330">
          <cell r="A330" t="str">
            <v>む２１</v>
          </cell>
          <cell r="B330" t="str">
            <v>多田</v>
          </cell>
          <cell r="C330" t="str">
            <v>麻実</v>
          </cell>
          <cell r="D330" t="str">
            <v>村田ＴＣ</v>
          </cell>
        </row>
        <row r="331">
          <cell r="A331" t="str">
            <v>む２２</v>
          </cell>
          <cell r="B331" t="str">
            <v>中村</v>
          </cell>
          <cell r="C331" t="str">
            <v>純子</v>
          </cell>
          <cell r="D331" t="str">
            <v>村田ＴＣ</v>
          </cell>
        </row>
        <row r="332">
          <cell r="A332" t="str">
            <v>む２３</v>
          </cell>
          <cell r="B332" t="str">
            <v>堀田</v>
          </cell>
          <cell r="C332" t="str">
            <v>明子</v>
          </cell>
          <cell r="D332" t="str">
            <v>村田ＴＣ</v>
          </cell>
        </row>
        <row r="333">
          <cell r="A333" t="str">
            <v>む２４</v>
          </cell>
          <cell r="B333" t="str">
            <v>大脇</v>
          </cell>
          <cell r="C333" t="str">
            <v>和世</v>
          </cell>
          <cell r="D333" t="str">
            <v>村田ＴＣ</v>
          </cell>
        </row>
        <row r="334">
          <cell r="A334" t="str">
            <v>む２５</v>
          </cell>
          <cell r="B334" t="str">
            <v>後藤</v>
          </cell>
          <cell r="C334" t="str">
            <v>圭介</v>
          </cell>
          <cell r="D334" t="str">
            <v>村田ＴＣ</v>
          </cell>
        </row>
        <row r="335">
          <cell r="A335" t="str">
            <v>む２６</v>
          </cell>
          <cell r="B335" t="str">
            <v>長谷川</v>
          </cell>
          <cell r="C335" t="str">
            <v>晃平</v>
          </cell>
          <cell r="D335" t="str">
            <v>村田ＴＣ</v>
          </cell>
        </row>
        <row r="336">
          <cell r="A336" t="str">
            <v>む２７</v>
          </cell>
          <cell r="B336" t="str">
            <v>原田</v>
          </cell>
          <cell r="C336" t="str">
            <v>真稔</v>
          </cell>
          <cell r="D336" t="str">
            <v>村田ＴＣ</v>
          </cell>
        </row>
        <row r="337">
          <cell r="A337" t="str">
            <v>む２８</v>
          </cell>
          <cell r="B337" t="str">
            <v>池内</v>
          </cell>
          <cell r="C337" t="str">
            <v>伸介</v>
          </cell>
          <cell r="D337" t="str">
            <v>村田ＴＣ</v>
          </cell>
        </row>
        <row r="338">
          <cell r="A338" t="str">
            <v>む２９</v>
          </cell>
          <cell r="B338" t="str">
            <v>藤田</v>
          </cell>
          <cell r="C338" t="str">
            <v>彰</v>
          </cell>
          <cell r="D338" t="str">
            <v>村田ＴＣ</v>
          </cell>
        </row>
        <row r="339">
          <cell r="A339" t="str">
            <v>む３０</v>
          </cell>
          <cell r="B339" t="str">
            <v>岩田</v>
          </cell>
          <cell r="C339" t="str">
            <v>光央</v>
          </cell>
          <cell r="D339" t="str">
            <v>村田ＴＣ</v>
          </cell>
        </row>
        <row r="340">
          <cell r="A340" t="str">
            <v>む３１</v>
          </cell>
          <cell r="B340" t="str">
            <v>三神</v>
          </cell>
          <cell r="C340" t="str">
            <v>秀嗣</v>
          </cell>
          <cell r="D340" t="str">
            <v>村田ＴＣ</v>
          </cell>
        </row>
        <row r="341">
          <cell r="A341" t="str">
            <v>む３２</v>
          </cell>
          <cell r="B341" t="str">
            <v>佐藤</v>
          </cell>
          <cell r="C341" t="str">
            <v>庸子</v>
          </cell>
          <cell r="D341" t="str">
            <v>村田ＴＣ</v>
          </cell>
        </row>
        <row r="342">
          <cell r="A342" t="str">
            <v>む３３</v>
          </cell>
          <cell r="B342" t="str">
            <v>遠崎</v>
          </cell>
          <cell r="C342" t="str">
            <v>大樹</v>
          </cell>
          <cell r="D342" t="str">
            <v>村田ＴＣ</v>
          </cell>
        </row>
        <row r="343">
          <cell r="A343" t="str">
            <v>む３４</v>
          </cell>
          <cell r="B343" t="str">
            <v>村田</v>
          </cell>
          <cell r="C343" t="str">
            <v>朋子</v>
          </cell>
          <cell r="D343" t="str">
            <v>村田ＴＣ</v>
          </cell>
        </row>
        <row r="344">
          <cell r="A344" t="str">
            <v>む３５</v>
          </cell>
          <cell r="B344" t="str">
            <v>杉山</v>
          </cell>
          <cell r="C344" t="str">
            <v>あずさ</v>
          </cell>
          <cell r="D344" t="str">
            <v>村田ＴＣ</v>
          </cell>
        </row>
        <row r="345">
          <cell r="A345" t="str">
            <v>む３６</v>
          </cell>
          <cell r="B345" t="str">
            <v>西村</v>
          </cell>
          <cell r="C345" t="str">
            <v>文代</v>
          </cell>
          <cell r="D345" t="str">
            <v>村田ＴＣ</v>
          </cell>
        </row>
        <row r="346">
          <cell r="A346" t="str">
            <v>む３７</v>
          </cell>
          <cell r="B346" t="str">
            <v>村田</v>
          </cell>
          <cell r="C346" t="str">
            <v>彩子</v>
          </cell>
          <cell r="D346" t="str">
            <v>村田ＴＣ</v>
          </cell>
        </row>
        <row r="347">
          <cell r="A347" t="str">
            <v>む３８</v>
          </cell>
          <cell r="B347" t="str">
            <v>村川</v>
          </cell>
          <cell r="C347" t="str">
            <v>庸子</v>
          </cell>
          <cell r="D347" t="str">
            <v>村田ＴＣ</v>
          </cell>
        </row>
        <row r="348">
          <cell r="A348" t="str">
            <v>む３９</v>
          </cell>
          <cell r="B348" t="str">
            <v>藤井</v>
          </cell>
          <cell r="C348" t="str">
            <v>洋平</v>
          </cell>
          <cell r="D348" t="str">
            <v>村田ＴＣ</v>
          </cell>
        </row>
        <row r="349">
          <cell r="A349" t="str">
            <v>む４０</v>
          </cell>
          <cell r="B349" t="str">
            <v>田淵</v>
          </cell>
          <cell r="C349" t="str">
            <v>敏史</v>
          </cell>
          <cell r="D349" t="str">
            <v>村田ＴＣ</v>
          </cell>
        </row>
        <row r="350">
          <cell r="A350" t="str">
            <v>む４１</v>
          </cell>
          <cell r="B350" t="str">
            <v>穐山</v>
          </cell>
          <cell r="C350" t="str">
            <v>  航</v>
          </cell>
          <cell r="D350" t="str">
            <v>村田ＴＣ</v>
          </cell>
        </row>
        <row r="351">
          <cell r="A351" t="str">
            <v>む４２</v>
          </cell>
          <cell r="B351" t="str">
            <v>西村</v>
          </cell>
          <cell r="C351" t="str">
            <v>国太郎</v>
          </cell>
          <cell r="D351" t="str">
            <v>村田ＴＣ</v>
          </cell>
        </row>
        <row r="352">
          <cell r="A352" t="str">
            <v>む４３</v>
          </cell>
          <cell r="B352" t="str">
            <v>南井</v>
          </cell>
          <cell r="C352" t="str">
            <v>まどか</v>
          </cell>
          <cell r="D352" t="str">
            <v>村田ＴＣ</v>
          </cell>
        </row>
        <row r="353">
          <cell r="A353" t="str">
            <v>む４４</v>
          </cell>
          <cell r="B353" t="str">
            <v>澤田</v>
          </cell>
          <cell r="C353" t="str">
            <v>多佳美</v>
          </cell>
          <cell r="D353" t="str">
            <v>村田ＴＣ</v>
          </cell>
        </row>
        <row r="354">
          <cell r="A354" t="str">
            <v>む４５</v>
          </cell>
          <cell r="B354" t="str">
            <v>杉山</v>
          </cell>
          <cell r="C354" t="str">
            <v>春澄</v>
          </cell>
          <cell r="D354" t="str">
            <v>村田ＴＣ</v>
          </cell>
        </row>
        <row r="355">
          <cell r="A355" t="str">
            <v>む４６</v>
          </cell>
          <cell r="B355" t="str">
            <v>二上</v>
          </cell>
          <cell r="C355" t="str">
            <v>貴光</v>
          </cell>
          <cell r="D355" t="str">
            <v>村田ＴＣ</v>
          </cell>
        </row>
        <row r="356">
          <cell r="A356" t="str">
            <v>む４７</v>
          </cell>
          <cell r="B356" t="str">
            <v>山田</v>
          </cell>
          <cell r="C356" t="str">
            <v>義大</v>
          </cell>
          <cell r="D356" t="str">
            <v>村田ＴＣ</v>
          </cell>
        </row>
        <row r="357">
          <cell r="A357" t="str">
            <v>む４８</v>
          </cell>
          <cell r="B357" t="str">
            <v>大里</v>
          </cell>
          <cell r="C357" t="str">
            <v>哲哉</v>
          </cell>
          <cell r="D357" t="str">
            <v>村田ＴＣ</v>
          </cell>
        </row>
        <row r="358">
          <cell r="A358" t="str">
            <v>む４９</v>
          </cell>
          <cell r="B358" t="str">
            <v>川東</v>
          </cell>
          <cell r="C358" t="str">
            <v>真央</v>
          </cell>
          <cell r="D358" t="str">
            <v>村田ＴＣ</v>
          </cell>
        </row>
        <row r="359">
          <cell r="A359" t="str">
            <v>む２４</v>
          </cell>
          <cell r="B359" t="str">
            <v>大脇</v>
          </cell>
          <cell r="C359" t="str">
            <v>和世</v>
          </cell>
          <cell r="D359" t="str">
            <v>村田ＴＣ</v>
          </cell>
        </row>
        <row r="360">
          <cell r="A360" t="str">
            <v>む２５</v>
          </cell>
          <cell r="B360" t="str">
            <v>後藤</v>
          </cell>
          <cell r="C360" t="str">
            <v>圭介</v>
          </cell>
          <cell r="D360" t="str">
            <v>村田ＴＣ</v>
          </cell>
        </row>
        <row r="361">
          <cell r="A361" t="str">
            <v>む２６</v>
          </cell>
          <cell r="B361" t="str">
            <v>長谷川</v>
          </cell>
          <cell r="C361" t="str">
            <v>晃平</v>
          </cell>
          <cell r="D361" t="str">
            <v>村田ＴＣ</v>
          </cell>
        </row>
        <row r="362">
          <cell r="A362" t="str">
            <v>む２７</v>
          </cell>
          <cell r="B362" t="str">
            <v>原田</v>
          </cell>
          <cell r="C362" t="str">
            <v>真稔</v>
          </cell>
          <cell r="D362" t="str">
            <v>村田ＴＣ</v>
          </cell>
        </row>
        <row r="363">
          <cell r="A363" t="str">
            <v>む２８</v>
          </cell>
          <cell r="B363" t="str">
            <v>池内</v>
          </cell>
          <cell r="C363" t="str">
            <v>伸介</v>
          </cell>
          <cell r="D363" t="str">
            <v>村田ＴＣ</v>
          </cell>
        </row>
        <row r="364">
          <cell r="A364" t="str">
            <v>む２９</v>
          </cell>
          <cell r="B364" t="str">
            <v>藤田</v>
          </cell>
          <cell r="C364" t="str">
            <v>彰</v>
          </cell>
          <cell r="D364" t="str">
            <v>村田ＴＣ</v>
          </cell>
        </row>
        <row r="365">
          <cell r="A365" t="str">
            <v>む３０</v>
          </cell>
          <cell r="B365" t="str">
            <v>岩田</v>
          </cell>
          <cell r="C365" t="str">
            <v>光央</v>
          </cell>
          <cell r="D365" t="str">
            <v>村田ＴＣ</v>
          </cell>
        </row>
        <row r="366">
          <cell r="A366" t="str">
            <v>む３１</v>
          </cell>
          <cell r="B366" t="str">
            <v>N</v>
          </cell>
          <cell r="C366" t="str">
            <v>O</v>
          </cell>
          <cell r="D366" t="str">
            <v>村田ＴＣ</v>
          </cell>
        </row>
        <row r="367">
          <cell r="A367" t="str">
            <v>む３２</v>
          </cell>
          <cell r="B367" t="str">
            <v>佐藤</v>
          </cell>
          <cell r="C367" t="str">
            <v>庸子</v>
          </cell>
          <cell r="D367" t="str">
            <v>村田ＴＣ</v>
          </cell>
        </row>
        <row r="368">
          <cell r="A368" t="str">
            <v>む３３</v>
          </cell>
          <cell r="B368" t="str">
            <v>遠崎</v>
          </cell>
          <cell r="C368" t="str">
            <v>大樹</v>
          </cell>
          <cell r="D368" t="str">
            <v>村田ＴＣ</v>
          </cell>
        </row>
        <row r="369">
          <cell r="A369" t="str">
            <v>む３４</v>
          </cell>
          <cell r="B369" t="str">
            <v>村田</v>
          </cell>
          <cell r="C369" t="str">
            <v>朋子</v>
          </cell>
          <cell r="D369" t="str">
            <v>kazuyasu7674@yahoo.co.jp</v>
          </cell>
        </row>
        <row r="370">
          <cell r="A370" t="str">
            <v>む３５</v>
          </cell>
          <cell r="B370" t="str">
            <v>杉山</v>
          </cell>
          <cell r="C370" t="str">
            <v>あずさ</v>
          </cell>
          <cell r="D370" t="str">
            <v>村田ＴＣ</v>
          </cell>
        </row>
        <row r="371">
          <cell r="A371" t="str">
            <v>む３６</v>
          </cell>
          <cell r="B371" t="str">
            <v>西村</v>
          </cell>
          <cell r="C371" t="str">
            <v>文代</v>
          </cell>
          <cell r="D371" t="str">
            <v>村田ＴＣ</v>
          </cell>
        </row>
        <row r="372">
          <cell r="A372" t="str">
            <v>む３７</v>
          </cell>
          <cell r="B372" t="str">
            <v>村田</v>
          </cell>
          <cell r="C372" t="str">
            <v>彩子</v>
          </cell>
          <cell r="D372" t="str">
            <v>村田ＴＣ</v>
          </cell>
        </row>
        <row r="373">
          <cell r="A373" t="str">
            <v>む３８</v>
          </cell>
          <cell r="B373" t="str">
            <v>村川</v>
          </cell>
          <cell r="C373" t="str">
            <v>庸子</v>
          </cell>
          <cell r="D373" t="str">
            <v>村田ＴＣ</v>
          </cell>
        </row>
        <row r="374">
          <cell r="A374" t="str">
            <v>む３９</v>
          </cell>
          <cell r="B374" t="str">
            <v>プラチナ</v>
          </cell>
          <cell r="C374" t="str">
            <v>洋平</v>
          </cell>
          <cell r="D374" t="str">
            <v>村田ＴＣ</v>
          </cell>
        </row>
        <row r="375">
          <cell r="A375" t="str">
            <v>む４０</v>
          </cell>
          <cell r="B375" t="str">
            <v>湖東プラチナ</v>
          </cell>
          <cell r="C375" t="str">
            <v>敏史</v>
          </cell>
          <cell r="D375" t="str">
            <v>村田ＴＣ</v>
          </cell>
        </row>
        <row r="376">
          <cell r="A376" t="str">
            <v>ぷ０１</v>
          </cell>
          <cell r="B376" t="str">
            <v>大林</v>
          </cell>
          <cell r="C376" t="str">
            <v> 久</v>
          </cell>
          <cell r="D376" t="str">
            <v>プラチナ</v>
          </cell>
        </row>
        <row r="377">
          <cell r="A377" t="str">
            <v>ぷ０２</v>
          </cell>
          <cell r="B377" t="str">
            <v>高田</v>
          </cell>
          <cell r="C377" t="str">
            <v>洋治</v>
          </cell>
          <cell r="D377" t="str">
            <v>プラチナ</v>
          </cell>
        </row>
        <row r="378">
          <cell r="A378" t="str">
            <v>ぷ０３</v>
          </cell>
          <cell r="B378" t="str">
            <v>中野</v>
          </cell>
          <cell r="C378" t="str">
            <v>潤</v>
          </cell>
          <cell r="D378" t="str">
            <v>プラチナ</v>
          </cell>
        </row>
        <row r="379">
          <cell r="A379" t="str">
            <v>ぷ０４</v>
          </cell>
          <cell r="B379" t="str">
            <v>中野</v>
          </cell>
          <cell r="C379" t="str">
            <v>哲也</v>
          </cell>
          <cell r="D379" t="str">
            <v>プラチナ</v>
          </cell>
        </row>
        <row r="380">
          <cell r="A380" t="str">
            <v>ぷ０５</v>
          </cell>
          <cell r="B380" t="str">
            <v>堀江</v>
          </cell>
          <cell r="C380" t="str">
            <v>孝信</v>
          </cell>
          <cell r="D380" t="str">
            <v>プラチナ</v>
          </cell>
        </row>
        <row r="381">
          <cell r="A381" t="str">
            <v>ぷ０６</v>
          </cell>
          <cell r="B381" t="str">
            <v>羽田</v>
          </cell>
          <cell r="C381" t="str">
            <v>昭夫</v>
          </cell>
          <cell r="D381" t="str">
            <v>プラチナ</v>
          </cell>
        </row>
        <row r="382">
          <cell r="A382" t="str">
            <v>ぷ０７</v>
          </cell>
          <cell r="B382" t="str">
            <v>樋山</v>
          </cell>
          <cell r="C382" t="str">
            <v>達哉</v>
          </cell>
          <cell r="D382" t="str">
            <v>プラチナ</v>
          </cell>
        </row>
        <row r="383">
          <cell r="A383" t="str">
            <v>ぷ０８</v>
          </cell>
          <cell r="B383" t="str">
            <v>藤本</v>
          </cell>
          <cell r="C383" t="str">
            <v>昌彦</v>
          </cell>
          <cell r="D383" t="str">
            <v>プラチナ</v>
          </cell>
        </row>
        <row r="384">
          <cell r="A384" t="str">
            <v>ぷ０９</v>
          </cell>
          <cell r="B384" t="str">
            <v>安田</v>
          </cell>
          <cell r="C384" t="str">
            <v>和彦</v>
          </cell>
          <cell r="D384" t="str">
            <v>プラチナ</v>
          </cell>
        </row>
        <row r="385">
          <cell r="A385" t="str">
            <v>ぷ１０</v>
          </cell>
          <cell r="B385" t="str">
            <v>吉田</v>
          </cell>
          <cell r="C385" t="str">
            <v>知司</v>
          </cell>
          <cell r="D385" t="str">
            <v>プラチナ</v>
          </cell>
        </row>
        <row r="386">
          <cell r="A386" t="str">
            <v>ぷ１１</v>
          </cell>
          <cell r="B386" t="str">
            <v>山田</v>
          </cell>
          <cell r="C386" t="str">
            <v>直八</v>
          </cell>
          <cell r="D386" t="str">
            <v>プラチナ</v>
          </cell>
        </row>
        <row r="387">
          <cell r="A387" t="str">
            <v>ぷ１２</v>
          </cell>
          <cell r="B387" t="str">
            <v>新屋</v>
          </cell>
          <cell r="C387" t="str">
            <v>正男</v>
          </cell>
          <cell r="D387" t="str">
            <v>プラチナ</v>
          </cell>
        </row>
        <row r="388">
          <cell r="A388" t="str">
            <v>ぷ１３</v>
          </cell>
          <cell r="B388" t="str">
            <v>青木</v>
          </cell>
          <cell r="C388" t="str">
            <v>保憲</v>
          </cell>
          <cell r="D388" t="str">
            <v>プラチナ</v>
          </cell>
        </row>
        <row r="389">
          <cell r="A389" t="str">
            <v>ぷ１４</v>
          </cell>
          <cell r="B389" t="str">
            <v>谷口</v>
          </cell>
          <cell r="C389" t="str">
            <v>一男</v>
          </cell>
          <cell r="D389" t="str">
            <v>プラチナ</v>
          </cell>
        </row>
        <row r="390">
          <cell r="A390" t="str">
            <v>ぷ１５</v>
          </cell>
          <cell r="B390" t="str">
            <v>飯塚</v>
          </cell>
          <cell r="C390" t="str">
            <v>アイ子</v>
          </cell>
          <cell r="D390" t="str">
            <v>プラチナ</v>
          </cell>
        </row>
        <row r="391">
          <cell r="A391" t="str">
            <v>ぷ１６</v>
          </cell>
          <cell r="B391" t="str">
            <v>関塚</v>
          </cell>
          <cell r="C391" t="str">
            <v>清茂</v>
          </cell>
          <cell r="D391" t="str">
            <v>プラチナ</v>
          </cell>
        </row>
        <row r="392">
          <cell r="A392" t="str">
            <v>ぷ１７</v>
          </cell>
          <cell r="B392" t="str">
            <v>北川</v>
          </cell>
          <cell r="C392" t="str">
            <v>美由紀</v>
          </cell>
          <cell r="D392" t="str">
            <v>プラチナ</v>
          </cell>
        </row>
        <row r="393">
          <cell r="A393" t="str">
            <v>ぷ１８</v>
          </cell>
          <cell r="B393" t="str">
            <v>澤井</v>
          </cell>
          <cell r="C393" t="str">
            <v>恵子</v>
          </cell>
          <cell r="D393" t="str">
            <v>プラチナ</v>
          </cell>
        </row>
        <row r="394">
          <cell r="A394" t="str">
            <v>ぷ１９</v>
          </cell>
          <cell r="B394" t="str">
            <v>平野</v>
          </cell>
          <cell r="C394" t="str">
            <v>志津子</v>
          </cell>
          <cell r="D394" t="str">
            <v>プラチナ</v>
          </cell>
        </row>
        <row r="395">
          <cell r="A395" t="str">
            <v>ぷ２０</v>
          </cell>
          <cell r="B395" t="str">
            <v>堀部</v>
          </cell>
          <cell r="C395" t="str">
            <v>品子</v>
          </cell>
          <cell r="D395" t="str">
            <v>プラチナ</v>
          </cell>
        </row>
        <row r="396">
          <cell r="A396" t="str">
            <v>ぷ２１</v>
          </cell>
          <cell r="B396" t="str">
            <v>森谷</v>
          </cell>
          <cell r="C396" t="str">
            <v>洋子</v>
          </cell>
          <cell r="D396" t="str">
            <v>プラチナ</v>
          </cell>
        </row>
        <row r="397">
          <cell r="A397" t="str">
            <v>ぷ２２</v>
          </cell>
          <cell r="B397" t="str">
            <v>川勝</v>
          </cell>
          <cell r="C397" t="str">
            <v>豊子</v>
          </cell>
          <cell r="D397" t="str">
            <v>プラチナ</v>
          </cell>
        </row>
        <row r="398">
          <cell r="A398" t="str">
            <v>ぷ２３</v>
          </cell>
          <cell r="B398" t="str">
            <v>田邉</v>
          </cell>
          <cell r="C398" t="str">
            <v>俊子</v>
          </cell>
          <cell r="D398" t="str">
            <v>プラチナ</v>
          </cell>
        </row>
        <row r="399">
          <cell r="A399" t="str">
            <v>ぷ２４</v>
          </cell>
          <cell r="B399" t="str">
            <v>松田</v>
          </cell>
          <cell r="C399" t="str">
            <v>順子</v>
          </cell>
          <cell r="D399" t="str">
            <v>プラチナ</v>
          </cell>
        </row>
        <row r="400">
          <cell r="A400" t="str">
            <v>ぷ２５</v>
          </cell>
          <cell r="B400" t="str">
            <v>本池</v>
          </cell>
          <cell r="C400" t="str">
            <v>清子</v>
          </cell>
          <cell r="D400" t="str">
            <v>プラチナ</v>
          </cell>
        </row>
        <row r="401">
          <cell r="A401" t="str">
            <v>ぷ２６</v>
          </cell>
          <cell r="B401" t="str">
            <v>山田</v>
          </cell>
          <cell r="C401" t="str">
            <v>晶枝</v>
          </cell>
          <cell r="D401" t="str">
            <v>プラチナ</v>
          </cell>
        </row>
        <row r="402">
          <cell r="A402" t="str">
            <v>ぷ２７</v>
          </cell>
          <cell r="B402" t="str">
            <v>前田</v>
          </cell>
          <cell r="C402" t="str">
            <v>征人</v>
          </cell>
          <cell r="D402" t="str">
            <v>プラチナ</v>
          </cell>
        </row>
        <row r="403">
          <cell r="A403" t="str">
            <v>ぷ２８</v>
          </cell>
          <cell r="B403" t="str">
            <v>鶴田</v>
          </cell>
          <cell r="C403" t="str">
            <v> 進</v>
          </cell>
          <cell r="D403" t="str">
            <v>プラチナ</v>
          </cell>
        </row>
        <row r="404">
          <cell r="A404" t="str">
            <v>ぷ２９</v>
          </cell>
          <cell r="B404" t="str">
            <v>前田</v>
          </cell>
          <cell r="C404" t="str">
            <v>喜久子</v>
          </cell>
          <cell r="D404" t="str">
            <v>プラチナ</v>
          </cell>
        </row>
        <row r="405">
          <cell r="A405" t="str">
            <v>ぷ３０</v>
          </cell>
          <cell r="B405" t="str">
            <v>岡本</v>
          </cell>
          <cell r="C405" t="str">
            <v>直美</v>
          </cell>
          <cell r="D405" t="str">
            <v>プラチナ</v>
          </cell>
        </row>
        <row r="406">
          <cell r="A406" t="str">
            <v>ぷ０６</v>
          </cell>
          <cell r="B406" t="str">
            <v>羽田</v>
          </cell>
          <cell r="C406" t="str">
            <v>昭夫</v>
          </cell>
          <cell r="D406" t="str">
            <v>プラチナ</v>
          </cell>
        </row>
        <row r="407">
          <cell r="A407" t="str">
            <v>ぷ０７</v>
          </cell>
          <cell r="B407" t="str">
            <v>樋山</v>
          </cell>
          <cell r="C407" t="str">
            <v>達哉</v>
          </cell>
          <cell r="D407" t="str">
            <v>プラチナ</v>
          </cell>
        </row>
        <row r="408">
          <cell r="A408" t="str">
            <v>ぷ０８</v>
          </cell>
          <cell r="B408" t="str">
            <v>藤本</v>
          </cell>
          <cell r="C408" t="str">
            <v>昌彦</v>
          </cell>
          <cell r="D408" t="str">
            <v>プラチナ</v>
          </cell>
        </row>
        <row r="409">
          <cell r="A409" t="str">
            <v>ぷ０９</v>
          </cell>
          <cell r="B409" t="str">
            <v>安田</v>
          </cell>
          <cell r="C409" t="str">
            <v>和彦</v>
          </cell>
          <cell r="D409" t="str">
            <v>プラチナ</v>
          </cell>
        </row>
        <row r="410">
          <cell r="A410" t="str">
            <v>ぷ１０</v>
          </cell>
          <cell r="B410" t="str">
            <v>吉田</v>
          </cell>
          <cell r="C410" t="str">
            <v>知司</v>
          </cell>
          <cell r="D410" t="str">
            <v>プラチナ</v>
          </cell>
        </row>
        <row r="411">
          <cell r="A411" t="str">
            <v>ぷ１１</v>
          </cell>
          <cell r="B411" t="str">
            <v>宇尾数行</v>
          </cell>
          <cell r="C411" t="str">
            <v>直八</v>
          </cell>
          <cell r="D411" t="str">
            <v>oonamazu01@yahoo.co.jp</v>
          </cell>
        </row>
        <row r="412">
          <cell r="A412" t="str">
            <v>ぷ１２</v>
          </cell>
          <cell r="B412" t="str">
            <v>新屋</v>
          </cell>
          <cell r="C412" t="str">
            <v>正男</v>
          </cell>
          <cell r="D412" t="str">
            <v>プラチナ</v>
          </cell>
        </row>
        <row r="413">
          <cell r="A413" t="str">
            <v>ぷ１３</v>
          </cell>
          <cell r="B413" t="str">
            <v>サプラ　</v>
          </cell>
          <cell r="C413" t="str">
            <v>保憲</v>
          </cell>
          <cell r="D413" t="str">
            <v>略称</v>
          </cell>
        </row>
        <row r="414">
          <cell r="A414" t="str">
            <v>ぷ１４</v>
          </cell>
          <cell r="B414" t="str">
            <v>サプライズ</v>
          </cell>
          <cell r="C414" t="str">
            <v>一男</v>
          </cell>
          <cell r="D414" t="str">
            <v>正式名称</v>
          </cell>
        </row>
        <row r="415">
          <cell r="A415" t="str">
            <v>さ０１</v>
          </cell>
          <cell r="B415" t="str">
            <v>宇尾</v>
          </cell>
          <cell r="C415" t="str">
            <v>数行</v>
          </cell>
          <cell r="D415" t="str">
            <v>サプラ　</v>
          </cell>
        </row>
        <row r="416">
          <cell r="A416" t="str">
            <v>さ０２</v>
          </cell>
          <cell r="B416" t="str">
            <v>小倉</v>
          </cell>
          <cell r="C416" t="str">
            <v>俊郎</v>
          </cell>
          <cell r="D416" t="str">
            <v>サプラ　</v>
          </cell>
        </row>
        <row r="417">
          <cell r="A417" t="str">
            <v>さ０３</v>
          </cell>
          <cell r="B417" t="str">
            <v>梅田</v>
          </cell>
          <cell r="C417" t="str">
            <v>隆</v>
          </cell>
          <cell r="D417" t="str">
            <v>サプラ　</v>
          </cell>
        </row>
        <row r="418">
          <cell r="A418" t="str">
            <v>さ０４</v>
          </cell>
          <cell r="B418" t="str">
            <v>北野</v>
          </cell>
          <cell r="C418" t="str">
            <v>智尋</v>
          </cell>
          <cell r="D418" t="str">
            <v>サプラ　</v>
          </cell>
        </row>
        <row r="419">
          <cell r="A419" t="str">
            <v>さ０５</v>
          </cell>
          <cell r="B419" t="str">
            <v>木森</v>
          </cell>
          <cell r="C419" t="str">
            <v>厚志</v>
          </cell>
          <cell r="D419" t="str">
            <v>サプラ　</v>
          </cell>
        </row>
        <row r="420">
          <cell r="A420" t="str">
            <v>さ０６</v>
          </cell>
          <cell r="B420" t="str">
            <v>田中</v>
          </cell>
          <cell r="C420" t="str">
            <v>宏樹</v>
          </cell>
          <cell r="D420" t="str">
            <v>サプラ　</v>
          </cell>
        </row>
        <row r="421">
          <cell r="A421" t="str">
            <v>さ０７</v>
          </cell>
          <cell r="B421" t="str">
            <v>坪田</v>
          </cell>
          <cell r="C421" t="str">
            <v>敏裕</v>
          </cell>
          <cell r="D421" t="str">
            <v>サプラ　</v>
          </cell>
        </row>
        <row r="422">
          <cell r="A422" t="str">
            <v>さ０８</v>
          </cell>
          <cell r="B422" t="str">
            <v>坂口</v>
          </cell>
          <cell r="C422" t="str">
            <v>直也</v>
          </cell>
          <cell r="D422" t="str">
            <v>サプラ　</v>
          </cell>
        </row>
        <row r="423">
          <cell r="A423" t="str">
            <v>さ０９</v>
          </cell>
          <cell r="B423" t="str">
            <v>生岩</v>
          </cell>
          <cell r="C423" t="str">
            <v>寛史</v>
          </cell>
          <cell r="D423" t="str">
            <v>サプラ　</v>
          </cell>
        </row>
        <row r="424">
          <cell r="A424" t="str">
            <v>さ１０</v>
          </cell>
          <cell r="B424" t="str">
            <v>濱田</v>
          </cell>
          <cell r="C424" t="str">
            <v>毅</v>
          </cell>
          <cell r="D424" t="str">
            <v>サプラ　</v>
          </cell>
        </row>
        <row r="425">
          <cell r="A425" t="str">
            <v>さ１１</v>
          </cell>
          <cell r="B425" t="str">
            <v>別宮</v>
          </cell>
          <cell r="C425" t="str">
            <v>敏朗</v>
          </cell>
          <cell r="D425" t="str">
            <v>サプラ　</v>
          </cell>
        </row>
        <row r="426">
          <cell r="A426" t="str">
            <v>さ１２</v>
          </cell>
          <cell r="B426" t="str">
            <v>松田</v>
          </cell>
          <cell r="C426" t="str">
            <v>憲次</v>
          </cell>
          <cell r="D426" t="str">
            <v>サプラ　</v>
          </cell>
        </row>
        <row r="427">
          <cell r="A427" t="str">
            <v>さ１３</v>
          </cell>
          <cell r="B427" t="str">
            <v>宇尾</v>
          </cell>
          <cell r="C427" t="str">
            <v>翼</v>
          </cell>
          <cell r="D427" t="str">
            <v>サプラ　</v>
          </cell>
        </row>
        <row r="428">
          <cell r="A428" t="str">
            <v>さ１４</v>
          </cell>
          <cell r="B428" t="str">
            <v>本田</v>
          </cell>
          <cell r="C428" t="str">
            <v>健一</v>
          </cell>
          <cell r="D428" t="str">
            <v>サプラ　</v>
          </cell>
        </row>
        <row r="429">
          <cell r="A429" t="str">
            <v>さ１５</v>
          </cell>
          <cell r="B429" t="str">
            <v>梅田</v>
          </cell>
          <cell r="C429" t="str">
            <v>陽子</v>
          </cell>
          <cell r="D429" t="str">
            <v>サプラ　</v>
          </cell>
        </row>
        <row r="430">
          <cell r="A430" t="str">
            <v>さ１６</v>
          </cell>
          <cell r="B430" t="str">
            <v>川端</v>
          </cell>
          <cell r="C430" t="str">
            <v>文子</v>
          </cell>
          <cell r="D430" t="str">
            <v>サプラ　</v>
          </cell>
        </row>
        <row r="431">
          <cell r="A431" t="str">
            <v>さ１７</v>
          </cell>
          <cell r="B431" t="str">
            <v>更家</v>
          </cell>
          <cell r="C431" t="str">
            <v>真佐子</v>
          </cell>
          <cell r="D431" t="str">
            <v>サプラ　</v>
          </cell>
        </row>
        <row r="432">
          <cell r="A432" t="str">
            <v>さ１８</v>
          </cell>
          <cell r="B432" t="str">
            <v>田中</v>
          </cell>
          <cell r="C432" t="str">
            <v>由紀</v>
          </cell>
          <cell r="D432" t="str">
            <v>サプラ　</v>
          </cell>
        </row>
        <row r="433">
          <cell r="A433" t="str">
            <v>さ１９</v>
          </cell>
          <cell r="B433" t="str">
            <v>那須</v>
          </cell>
          <cell r="C433" t="str">
            <v>且良</v>
          </cell>
          <cell r="D433" t="str">
            <v>サプラ　</v>
          </cell>
        </row>
        <row r="434">
          <cell r="A434" t="str">
            <v>さ２０</v>
          </cell>
          <cell r="B434" t="str">
            <v>高橋</v>
          </cell>
          <cell r="C434" t="str">
            <v>昌平</v>
          </cell>
          <cell r="D434" t="str">
            <v>サプラ　</v>
          </cell>
        </row>
        <row r="435">
          <cell r="A435" t="str">
            <v>ぷ３５</v>
          </cell>
          <cell r="B435" t="str">
            <v>石崎</v>
          </cell>
          <cell r="C435" t="str">
            <v>敬冶</v>
          </cell>
          <cell r="D435" t="str">
            <v>プラチナ</v>
          </cell>
        </row>
        <row r="438">
          <cell r="B438" t="str">
            <v>代表　宮崎　大悟</v>
          </cell>
        </row>
        <row r="440">
          <cell r="B440" t="str">
            <v>上津慶和</v>
          </cell>
          <cell r="C440" t="str">
            <v>smile.yu5052@gmail.com</v>
          </cell>
          <cell r="D440" t="str">
            <v>略称</v>
          </cell>
        </row>
        <row r="441">
          <cell r="B441" t="str">
            <v>積水樹脂テニスクラブ</v>
          </cell>
          <cell r="D441" t="str">
            <v>正式名称</v>
          </cell>
        </row>
        <row r="442">
          <cell r="B442" t="str">
            <v>TDC</v>
          </cell>
          <cell r="C442" t="str">
            <v>略称</v>
          </cell>
        </row>
        <row r="443">
          <cell r="A443" t="str">
            <v>せ０１</v>
          </cell>
          <cell r="B443" t="str">
            <v>TDC</v>
          </cell>
          <cell r="C443" t="str">
            <v>正式名称</v>
          </cell>
          <cell r="D443" t="str">
            <v>積樹T</v>
          </cell>
        </row>
        <row r="444">
          <cell r="A444" t="str">
            <v>て０１</v>
          </cell>
          <cell r="B444" t="str">
            <v>池田</v>
          </cell>
          <cell r="C444" t="str">
            <v>まき</v>
          </cell>
          <cell r="D444" t="str">
            <v>TDC</v>
          </cell>
        </row>
        <row r="445">
          <cell r="A445" t="str">
            <v>て０２</v>
          </cell>
          <cell r="B445" t="str">
            <v>大野</v>
          </cell>
          <cell r="C445" t="str">
            <v>みずき</v>
          </cell>
          <cell r="D445" t="str">
            <v>TDC</v>
          </cell>
        </row>
        <row r="446">
          <cell r="A446" t="str">
            <v>て０３</v>
          </cell>
          <cell r="B446" t="str">
            <v>片桐</v>
          </cell>
          <cell r="C446" t="str">
            <v>美里</v>
          </cell>
          <cell r="D446" t="str">
            <v>TDC</v>
          </cell>
        </row>
        <row r="447">
          <cell r="A447" t="str">
            <v>て０４</v>
          </cell>
          <cell r="B447" t="str">
            <v>北川</v>
          </cell>
          <cell r="C447" t="str">
            <v>円香</v>
          </cell>
          <cell r="D447" t="str">
            <v>TDC</v>
          </cell>
        </row>
        <row r="448">
          <cell r="A448" t="str">
            <v>て０５</v>
          </cell>
          <cell r="B448" t="str">
            <v>草野</v>
          </cell>
          <cell r="C448" t="str">
            <v>菜摘</v>
          </cell>
          <cell r="D448" t="str">
            <v>TDC</v>
          </cell>
        </row>
        <row r="449">
          <cell r="A449" t="str">
            <v>て０６</v>
          </cell>
          <cell r="B449" t="str">
            <v>小林</v>
          </cell>
          <cell r="C449" t="str">
            <v>羽</v>
          </cell>
          <cell r="D449" t="str">
            <v>TDC</v>
          </cell>
        </row>
        <row r="450">
          <cell r="A450" t="str">
            <v>て０７</v>
          </cell>
          <cell r="B450" t="str">
            <v>辻</v>
          </cell>
          <cell r="C450" t="str">
            <v>真弓</v>
          </cell>
          <cell r="D450" t="str">
            <v>TDC</v>
          </cell>
        </row>
        <row r="451">
          <cell r="A451" t="str">
            <v>て０８</v>
          </cell>
          <cell r="B451" t="str">
            <v>中川</v>
          </cell>
          <cell r="C451" t="str">
            <v>久江</v>
          </cell>
          <cell r="D451" t="str">
            <v>TDC</v>
          </cell>
        </row>
        <row r="452">
          <cell r="A452" t="str">
            <v>て０９</v>
          </cell>
          <cell r="B452" t="str">
            <v>姫井</v>
          </cell>
          <cell r="C452" t="str">
            <v>亜利沙</v>
          </cell>
          <cell r="D452" t="str">
            <v>TDC</v>
          </cell>
        </row>
        <row r="453">
          <cell r="A453" t="str">
            <v>て１０</v>
          </cell>
          <cell r="B453" t="str">
            <v>福本</v>
          </cell>
          <cell r="C453" t="str">
            <v>香菜実</v>
          </cell>
          <cell r="D453" t="str">
            <v>TDC</v>
          </cell>
        </row>
        <row r="454">
          <cell r="A454" t="str">
            <v>て１１</v>
          </cell>
          <cell r="B454" t="str">
            <v>前川</v>
          </cell>
          <cell r="C454" t="str">
            <v>美恵</v>
          </cell>
          <cell r="D454" t="str">
            <v>TDC</v>
          </cell>
        </row>
        <row r="455">
          <cell r="A455" t="str">
            <v>て１２</v>
          </cell>
          <cell r="B455" t="str">
            <v>三浦</v>
          </cell>
          <cell r="C455" t="str">
            <v>朱莉</v>
          </cell>
          <cell r="D455" t="str">
            <v>TDC</v>
          </cell>
        </row>
        <row r="456">
          <cell r="A456" t="str">
            <v>て１３</v>
          </cell>
          <cell r="B456" t="str">
            <v>山岡</v>
          </cell>
          <cell r="C456" t="str">
            <v>千春</v>
          </cell>
          <cell r="D456" t="str">
            <v>TDC</v>
          </cell>
        </row>
        <row r="457">
          <cell r="A457" t="str">
            <v>て１４</v>
          </cell>
          <cell r="B457" t="str">
            <v>鹿野</v>
          </cell>
          <cell r="C457" t="str">
            <v>さつ紀</v>
          </cell>
          <cell r="D457" t="str">
            <v>TDC</v>
          </cell>
        </row>
        <row r="458">
          <cell r="A458" t="str">
            <v>て１５</v>
          </cell>
          <cell r="B458" t="str">
            <v>猪飼</v>
          </cell>
          <cell r="C458" t="str">
            <v>尚輝</v>
          </cell>
          <cell r="D458" t="str">
            <v>TDC</v>
          </cell>
        </row>
        <row r="459">
          <cell r="A459" t="str">
            <v>て１６</v>
          </cell>
          <cell r="B459" t="str">
            <v>石内</v>
          </cell>
          <cell r="C459" t="str">
            <v>伸幸</v>
          </cell>
          <cell r="D459" t="str">
            <v>TDC</v>
          </cell>
        </row>
        <row r="460">
          <cell r="A460" t="str">
            <v>て１７</v>
          </cell>
          <cell r="B460" t="str">
            <v>上原</v>
          </cell>
          <cell r="C460" t="str">
            <v>義弘</v>
          </cell>
          <cell r="D460" t="str">
            <v>TDC</v>
          </cell>
        </row>
        <row r="461">
          <cell r="A461" t="str">
            <v>て１８</v>
          </cell>
          <cell r="B461" t="str">
            <v>上津</v>
          </cell>
          <cell r="C461" t="str">
            <v>慶和</v>
          </cell>
          <cell r="D461" t="str">
            <v>TDC</v>
          </cell>
        </row>
        <row r="462">
          <cell r="A462" t="str">
            <v>て１９</v>
          </cell>
          <cell r="B462" t="str">
            <v>岡</v>
          </cell>
          <cell r="C462" t="str">
            <v>栄介</v>
          </cell>
          <cell r="D462" t="str">
            <v>TDC</v>
          </cell>
        </row>
        <row r="463">
          <cell r="A463" t="str">
            <v>て２０</v>
          </cell>
          <cell r="B463" t="str">
            <v>岡本</v>
          </cell>
          <cell r="C463" t="str">
            <v>悟志</v>
          </cell>
          <cell r="D463" t="str">
            <v>TDC</v>
          </cell>
        </row>
        <row r="464">
          <cell r="A464" t="str">
            <v>て２１</v>
          </cell>
          <cell r="B464" t="str">
            <v>片桐</v>
          </cell>
          <cell r="C464" t="str">
            <v>靖之</v>
          </cell>
          <cell r="D464" t="str">
            <v>TDC</v>
          </cell>
        </row>
        <row r="465">
          <cell r="A465" t="str">
            <v>て２２</v>
          </cell>
          <cell r="B465" t="str">
            <v>川合</v>
          </cell>
          <cell r="C465" t="str">
            <v>優</v>
          </cell>
          <cell r="D465" t="str">
            <v>TDC</v>
          </cell>
        </row>
        <row r="466">
          <cell r="A466" t="str">
            <v>て２３</v>
          </cell>
          <cell r="B466" t="str">
            <v>川下</v>
          </cell>
          <cell r="C466" t="str">
            <v>洋平</v>
          </cell>
          <cell r="D466" t="str">
            <v>TDC</v>
          </cell>
        </row>
        <row r="467">
          <cell r="A467" t="str">
            <v>て２４</v>
          </cell>
          <cell r="B467" t="str">
            <v>北澤</v>
          </cell>
          <cell r="C467" t="str">
            <v>純</v>
          </cell>
          <cell r="D467" t="str">
            <v>TDC</v>
          </cell>
        </row>
        <row r="468">
          <cell r="A468" t="str">
            <v>て２５</v>
          </cell>
          <cell r="B468" t="str">
            <v>北村</v>
          </cell>
          <cell r="C468" t="str">
            <v>拓也</v>
          </cell>
          <cell r="D468" t="str">
            <v>TDC</v>
          </cell>
        </row>
        <row r="469">
          <cell r="A469" t="str">
            <v>て２６</v>
          </cell>
          <cell r="B469" t="str">
            <v>鹿野</v>
          </cell>
          <cell r="C469" t="str">
            <v>雄大</v>
          </cell>
          <cell r="D469" t="str">
            <v>TDC</v>
          </cell>
        </row>
        <row r="470">
          <cell r="A470" t="str">
            <v>て２７</v>
          </cell>
          <cell r="B470" t="str">
            <v>澁谷</v>
          </cell>
          <cell r="C470" t="str">
            <v>晃大</v>
          </cell>
          <cell r="D470" t="str">
            <v>TDC</v>
          </cell>
        </row>
        <row r="471">
          <cell r="A471" t="str">
            <v>て２８</v>
          </cell>
          <cell r="B471" t="str">
            <v>嶋村</v>
          </cell>
          <cell r="C471" t="str">
            <v>和彦</v>
          </cell>
          <cell r="D471" t="str">
            <v>TDC</v>
          </cell>
        </row>
        <row r="472">
          <cell r="A472" t="str">
            <v>て２９</v>
          </cell>
          <cell r="B472" t="str">
            <v>白井</v>
          </cell>
          <cell r="C472" t="str">
            <v>秀幸</v>
          </cell>
          <cell r="D472" t="str">
            <v>TDC</v>
          </cell>
        </row>
        <row r="473">
          <cell r="A473" t="str">
            <v>て３０</v>
          </cell>
          <cell r="B473" t="str">
            <v>谷口</v>
          </cell>
          <cell r="C473" t="str">
            <v>孟</v>
          </cell>
          <cell r="D473" t="str">
            <v>TDC</v>
          </cell>
        </row>
        <row r="474">
          <cell r="A474" t="str">
            <v>て３１</v>
          </cell>
          <cell r="B474" t="str">
            <v>津曲</v>
          </cell>
          <cell r="C474" t="str">
            <v>崇志</v>
          </cell>
          <cell r="D474" t="str">
            <v>TDC</v>
          </cell>
        </row>
        <row r="475">
          <cell r="A475" t="str">
            <v>て３２</v>
          </cell>
          <cell r="B475" t="str">
            <v>中尾</v>
          </cell>
          <cell r="C475" t="str">
            <v>巧</v>
          </cell>
          <cell r="D475" t="str">
            <v>TDC</v>
          </cell>
        </row>
        <row r="476">
          <cell r="A476" t="str">
            <v>て３３</v>
          </cell>
          <cell r="B476" t="str">
            <v>西嶌</v>
          </cell>
          <cell r="C476" t="str">
            <v>達也</v>
          </cell>
          <cell r="D476" t="str">
            <v>TDC</v>
          </cell>
        </row>
        <row r="477">
          <cell r="A477" t="str">
            <v>て３４</v>
          </cell>
          <cell r="B477" t="str">
            <v>野村</v>
          </cell>
          <cell r="C477" t="str">
            <v>良平</v>
          </cell>
          <cell r="D477" t="str">
            <v>TDC</v>
          </cell>
        </row>
        <row r="478">
          <cell r="A478" t="str">
            <v>て３５</v>
          </cell>
          <cell r="B478" t="str">
            <v>浜中</v>
          </cell>
          <cell r="C478" t="str">
            <v>岳史</v>
          </cell>
          <cell r="D478" t="str">
            <v>TDC</v>
          </cell>
        </row>
        <row r="479">
          <cell r="A479" t="str">
            <v>て３６</v>
          </cell>
          <cell r="B479" t="str">
            <v>東山</v>
          </cell>
          <cell r="C479" t="str">
            <v>博</v>
          </cell>
          <cell r="D479" t="str">
            <v>TDC</v>
          </cell>
        </row>
        <row r="480">
          <cell r="A480" t="str">
            <v>て３７</v>
          </cell>
          <cell r="B480" t="str">
            <v>松本</v>
          </cell>
          <cell r="C480" t="str">
            <v>遼太郎</v>
          </cell>
          <cell r="D480" t="str">
            <v>TDC</v>
          </cell>
        </row>
        <row r="481">
          <cell r="A481" t="str">
            <v>て３８</v>
          </cell>
          <cell r="B481" t="str">
            <v>山口</v>
          </cell>
          <cell r="C481" t="str">
            <v>稔貴</v>
          </cell>
          <cell r="D481" t="str">
            <v>TDC</v>
          </cell>
        </row>
        <row r="482">
          <cell r="A482" t="str">
            <v>て３９</v>
          </cell>
          <cell r="B482" t="str">
            <v>姫井</v>
          </cell>
          <cell r="C482" t="str">
            <v>亜利沙</v>
          </cell>
          <cell r="D482" t="str">
            <v>TDC</v>
          </cell>
        </row>
        <row r="483">
          <cell r="A483" t="str">
            <v>て４０</v>
          </cell>
          <cell r="B483" t="str">
            <v>山岡</v>
          </cell>
          <cell r="C483" t="str">
            <v>千春</v>
          </cell>
          <cell r="D483" t="str">
            <v>TDC</v>
          </cell>
        </row>
        <row r="484">
          <cell r="A484" t="str">
            <v>て１３</v>
          </cell>
          <cell r="B484" t="str">
            <v>山口</v>
          </cell>
          <cell r="C484" t="str">
            <v>真弓</v>
          </cell>
          <cell r="D484" t="str">
            <v>TDC</v>
          </cell>
        </row>
        <row r="485">
          <cell r="A485" t="str">
            <v>て１４</v>
          </cell>
          <cell r="B485" t="str">
            <v>上津</v>
          </cell>
          <cell r="C485" t="str">
            <v>慶和</v>
          </cell>
          <cell r="D485" t="str">
            <v>TDC</v>
          </cell>
        </row>
        <row r="486">
          <cell r="A486" t="str">
            <v>て１５</v>
          </cell>
          <cell r="B486" t="str">
            <v>代表　片岡一寿</v>
          </cell>
          <cell r="C486" t="str">
            <v>尚輝</v>
          </cell>
          <cell r="D486" t="str">
            <v>ptkq67180＠yahoo.co.jp</v>
          </cell>
        </row>
        <row r="487">
          <cell r="A487" t="str">
            <v>て１６</v>
          </cell>
          <cell r="B487" t="str">
            <v>岡　</v>
          </cell>
          <cell r="C487" t="str">
            <v>栄介</v>
          </cell>
          <cell r="D487" t="str">
            <v>TDC</v>
          </cell>
        </row>
        <row r="488">
          <cell r="A488" t="str">
            <v>て１７</v>
          </cell>
          <cell r="B488" t="str">
            <v>うさかめ</v>
          </cell>
          <cell r="C488" t="str">
            <v>　司</v>
          </cell>
          <cell r="D488" t="str">
            <v>TDC</v>
          </cell>
        </row>
        <row r="489">
          <cell r="A489" t="str">
            <v>て１８</v>
          </cell>
          <cell r="B489" t="str">
            <v>うさぎとかめの集い</v>
          </cell>
          <cell r="C489" t="str">
            <v>竜平</v>
          </cell>
          <cell r="D489" t="str">
            <v>TDC</v>
          </cell>
        </row>
        <row r="490">
          <cell r="A490" t="str">
            <v>う０１</v>
          </cell>
          <cell r="B490" t="str">
            <v>池上</v>
          </cell>
          <cell r="C490" t="str">
            <v>浩幸</v>
          </cell>
          <cell r="D490" t="str">
            <v>うさかめ</v>
          </cell>
        </row>
        <row r="491">
          <cell r="A491" t="str">
            <v>う０２</v>
          </cell>
          <cell r="B491" t="str">
            <v>井内</v>
          </cell>
          <cell r="C491" t="str">
            <v>一博</v>
          </cell>
          <cell r="D491" t="str">
            <v>うさかめ</v>
          </cell>
        </row>
        <row r="492">
          <cell r="A492" t="str">
            <v>う０３</v>
          </cell>
          <cell r="B492" t="str">
            <v>片岡</v>
          </cell>
          <cell r="C492" t="str">
            <v>一寿</v>
          </cell>
          <cell r="D492" t="str">
            <v>うさかめ</v>
          </cell>
        </row>
        <row r="493">
          <cell r="A493" t="str">
            <v>う０４</v>
          </cell>
          <cell r="B493" t="str">
            <v>片岡  </v>
          </cell>
          <cell r="C493" t="str">
            <v>大</v>
          </cell>
          <cell r="D493" t="str">
            <v>うさかめ</v>
          </cell>
        </row>
        <row r="494">
          <cell r="A494" t="str">
            <v>う０５</v>
          </cell>
          <cell r="B494" t="str">
            <v>片岡</v>
          </cell>
          <cell r="C494" t="str">
            <v>凛耶</v>
          </cell>
          <cell r="D494" t="str">
            <v>うさかめ</v>
          </cell>
        </row>
        <row r="495">
          <cell r="A495" t="str">
            <v>う０６</v>
          </cell>
          <cell r="B495" t="str">
            <v>亀井</v>
          </cell>
          <cell r="C495" t="str">
            <v>雅嗣</v>
          </cell>
          <cell r="D495" t="str">
            <v>うさかめ</v>
          </cell>
        </row>
        <row r="496">
          <cell r="A496" t="str">
            <v>う０７</v>
          </cell>
          <cell r="B496" t="str">
            <v>亀井</v>
          </cell>
          <cell r="C496" t="str">
            <v>皓太</v>
          </cell>
          <cell r="D496" t="str">
            <v>うさかめ</v>
          </cell>
        </row>
        <row r="497">
          <cell r="A497" t="str">
            <v>う０８</v>
          </cell>
          <cell r="B497" t="str">
            <v>神田</v>
          </cell>
          <cell r="C497" t="str">
            <v>圭右</v>
          </cell>
          <cell r="D497" t="str">
            <v>うさかめ</v>
          </cell>
        </row>
        <row r="498">
          <cell r="A498" t="str">
            <v>う０９</v>
          </cell>
          <cell r="B498" t="str">
            <v>木下</v>
          </cell>
          <cell r="C498" t="str">
            <v>進</v>
          </cell>
          <cell r="D498" t="str">
            <v>うさかめ</v>
          </cell>
        </row>
        <row r="499">
          <cell r="A499" t="str">
            <v>う１０</v>
          </cell>
          <cell r="B499" t="str">
            <v>久保田</v>
          </cell>
          <cell r="C499" t="str">
            <v>勉</v>
          </cell>
          <cell r="D499" t="str">
            <v>うさかめ</v>
          </cell>
        </row>
        <row r="500">
          <cell r="A500" t="str">
            <v>う１１</v>
          </cell>
          <cell r="B500" t="str">
            <v>渋谷</v>
          </cell>
          <cell r="C500" t="str">
            <v>拓哉</v>
          </cell>
          <cell r="D500" t="str">
            <v>うさかめ</v>
          </cell>
        </row>
        <row r="501">
          <cell r="A501" t="str">
            <v>う１２</v>
          </cell>
          <cell r="B501" t="str">
            <v>島</v>
          </cell>
          <cell r="C501" t="str">
            <v>新治</v>
          </cell>
          <cell r="D501" t="str">
            <v>うさかめ</v>
          </cell>
        </row>
        <row r="502">
          <cell r="A502" t="str">
            <v>う１３</v>
          </cell>
          <cell r="B502" t="str">
            <v>末</v>
          </cell>
          <cell r="C502" t="str">
            <v>和也</v>
          </cell>
          <cell r="D502" t="str">
            <v>うさかめ</v>
          </cell>
        </row>
        <row r="503">
          <cell r="A503" t="str">
            <v>う１４</v>
          </cell>
          <cell r="B503" t="str">
            <v>高瀬</v>
          </cell>
          <cell r="C503" t="str">
            <v>眞志</v>
          </cell>
          <cell r="D503" t="str">
            <v>うさかめ</v>
          </cell>
        </row>
        <row r="504">
          <cell r="A504" t="str">
            <v>う１５</v>
          </cell>
          <cell r="B504" t="str">
            <v>竹下</v>
          </cell>
          <cell r="C504" t="str">
            <v>英伸</v>
          </cell>
          <cell r="D504" t="str">
            <v>うさかめ</v>
          </cell>
        </row>
        <row r="505">
          <cell r="A505" t="str">
            <v>う１６</v>
          </cell>
          <cell r="B505" t="str">
            <v>竹田</v>
          </cell>
          <cell r="C505" t="str">
            <v>圭佑</v>
          </cell>
          <cell r="D505" t="str">
            <v>うさかめ</v>
          </cell>
        </row>
        <row r="506">
          <cell r="A506" t="str">
            <v>う１７</v>
          </cell>
          <cell r="B506" t="str">
            <v>田中</v>
          </cell>
          <cell r="C506" t="str">
            <v>邦明</v>
          </cell>
          <cell r="D506" t="str">
            <v>うさかめ</v>
          </cell>
        </row>
        <row r="507">
          <cell r="A507" t="str">
            <v>う１８</v>
          </cell>
          <cell r="B507" t="str">
            <v>谷岡</v>
          </cell>
          <cell r="C507" t="str">
            <v>勉</v>
          </cell>
          <cell r="D507" t="str">
            <v>うさかめ</v>
          </cell>
        </row>
        <row r="508">
          <cell r="A508" t="str">
            <v>う１９</v>
          </cell>
          <cell r="B508" t="str">
            <v>谷野</v>
          </cell>
          <cell r="C508" t="str">
            <v>功</v>
          </cell>
          <cell r="D508" t="str">
            <v>うさかめ</v>
          </cell>
        </row>
        <row r="509">
          <cell r="A509" t="str">
            <v>う２０</v>
          </cell>
          <cell r="B509" t="str">
            <v>月森</v>
          </cell>
          <cell r="C509" t="str">
            <v>大</v>
          </cell>
          <cell r="D509" t="str">
            <v>うさかめ</v>
          </cell>
        </row>
        <row r="510">
          <cell r="A510" t="str">
            <v>う２１</v>
          </cell>
          <cell r="B510" t="str">
            <v>中井</v>
          </cell>
          <cell r="C510" t="str">
            <v>夏樹</v>
          </cell>
          <cell r="D510" t="str">
            <v>うさかめ</v>
          </cell>
        </row>
        <row r="511">
          <cell r="A511" t="str">
            <v>う２２</v>
          </cell>
          <cell r="B511" t="str">
            <v>永瀬</v>
          </cell>
          <cell r="C511" t="str">
            <v>卓夫</v>
          </cell>
          <cell r="D511" t="str">
            <v>うさかめ</v>
          </cell>
        </row>
        <row r="512">
          <cell r="A512" t="str">
            <v>う２３</v>
          </cell>
          <cell r="B512" t="str">
            <v>中田</v>
          </cell>
          <cell r="C512" t="str">
            <v>富憲</v>
          </cell>
          <cell r="D512" t="str">
            <v>うさかめ</v>
          </cell>
        </row>
        <row r="513">
          <cell r="A513" t="str">
            <v>う２４</v>
          </cell>
          <cell r="B513" t="str">
            <v>西和田</v>
          </cell>
          <cell r="C513" t="str">
            <v>昌恭</v>
          </cell>
          <cell r="D513" t="str">
            <v>うさかめ</v>
          </cell>
        </row>
        <row r="514">
          <cell r="A514" t="str">
            <v>う２５</v>
          </cell>
          <cell r="B514" t="str">
            <v>野上</v>
          </cell>
          <cell r="C514" t="str">
            <v>亮平</v>
          </cell>
          <cell r="D514" t="str">
            <v>うさかめ</v>
          </cell>
        </row>
        <row r="515">
          <cell r="A515" t="str">
            <v>う２６</v>
          </cell>
          <cell r="B515" t="str">
            <v>松野</v>
          </cell>
          <cell r="C515" t="str">
            <v>航平</v>
          </cell>
          <cell r="D515" t="str">
            <v>うさかめ</v>
          </cell>
        </row>
        <row r="516">
          <cell r="A516" t="str">
            <v>う２７</v>
          </cell>
          <cell r="B516" t="str">
            <v>森</v>
          </cell>
          <cell r="C516" t="str">
            <v>健一</v>
          </cell>
          <cell r="D516" t="str">
            <v>うさかめ</v>
          </cell>
        </row>
        <row r="517">
          <cell r="A517" t="str">
            <v>う２８</v>
          </cell>
          <cell r="B517" t="str">
            <v>山田</v>
          </cell>
          <cell r="C517" t="str">
            <v>智史</v>
          </cell>
          <cell r="D517" t="str">
            <v>うさかめ</v>
          </cell>
        </row>
        <row r="518">
          <cell r="A518" t="str">
            <v>う２９</v>
          </cell>
          <cell r="B518" t="str">
            <v>山田</v>
          </cell>
          <cell r="C518" t="str">
            <v>和宏</v>
          </cell>
          <cell r="D518" t="str">
            <v>うさかめ</v>
          </cell>
        </row>
        <row r="519">
          <cell r="A519" t="str">
            <v>う３０</v>
          </cell>
          <cell r="B519" t="str">
            <v>山田</v>
          </cell>
          <cell r="C519" t="str">
            <v>洋平</v>
          </cell>
          <cell r="D519" t="str">
            <v>うさかめ</v>
          </cell>
        </row>
        <row r="520">
          <cell r="A520" t="str">
            <v>う３１</v>
          </cell>
          <cell r="B520" t="str">
            <v>山本</v>
          </cell>
          <cell r="C520" t="str">
            <v>昌紀</v>
          </cell>
          <cell r="D520" t="str">
            <v>うさかめ</v>
          </cell>
        </row>
        <row r="521">
          <cell r="A521" t="str">
            <v>う３２</v>
          </cell>
          <cell r="B521" t="str">
            <v>山本</v>
          </cell>
          <cell r="C521" t="str">
            <v>浩之</v>
          </cell>
          <cell r="D521" t="str">
            <v>うさかめ</v>
          </cell>
        </row>
        <row r="522">
          <cell r="A522" t="str">
            <v>う３３</v>
          </cell>
          <cell r="B522" t="str">
            <v>吉村</v>
          </cell>
          <cell r="C522" t="str">
            <v>淳</v>
          </cell>
          <cell r="D522" t="str">
            <v>うさかめ</v>
          </cell>
        </row>
        <row r="523">
          <cell r="A523" t="str">
            <v>う３４</v>
          </cell>
          <cell r="B523" t="str">
            <v>稙田</v>
          </cell>
          <cell r="C523" t="str">
            <v>優也</v>
          </cell>
          <cell r="D523" t="str">
            <v>うさかめ</v>
          </cell>
        </row>
        <row r="524">
          <cell r="A524" t="str">
            <v>う３５</v>
          </cell>
          <cell r="B524" t="str">
            <v>今井</v>
          </cell>
          <cell r="C524" t="str">
            <v>順子</v>
          </cell>
          <cell r="D524" t="str">
            <v>うさかめ</v>
          </cell>
        </row>
        <row r="525">
          <cell r="A525" t="str">
            <v>う３６</v>
          </cell>
          <cell r="B525" t="str">
            <v>植垣</v>
          </cell>
          <cell r="C525" t="str">
            <v>貴美子</v>
          </cell>
          <cell r="D525" t="str">
            <v>うさかめ</v>
          </cell>
        </row>
        <row r="526">
          <cell r="A526" t="str">
            <v>う３７</v>
          </cell>
          <cell r="B526" t="str">
            <v>叶丸</v>
          </cell>
          <cell r="C526" t="str">
            <v>利恵子</v>
          </cell>
          <cell r="D526" t="str">
            <v>うさかめ</v>
          </cell>
        </row>
        <row r="527">
          <cell r="A527" t="str">
            <v>う３８</v>
          </cell>
          <cell r="B527" t="str">
            <v>川崎</v>
          </cell>
          <cell r="C527" t="str">
            <v>悦子</v>
          </cell>
          <cell r="D527" t="str">
            <v>うさかめ</v>
          </cell>
        </row>
        <row r="528">
          <cell r="A528" t="str">
            <v>う３９</v>
          </cell>
          <cell r="B528" t="str">
            <v>古株</v>
          </cell>
          <cell r="C528" t="str">
            <v>淳子</v>
          </cell>
          <cell r="D528" t="str">
            <v>うさかめ</v>
          </cell>
        </row>
        <row r="529">
          <cell r="A529" t="str">
            <v>う４０</v>
          </cell>
          <cell r="B529" t="str">
            <v>仙波</v>
          </cell>
          <cell r="C529" t="str">
            <v>敬子</v>
          </cell>
          <cell r="D529" t="str">
            <v>うさかめ</v>
          </cell>
        </row>
        <row r="530">
          <cell r="A530" t="str">
            <v>う４１</v>
          </cell>
          <cell r="B530" t="str">
            <v>竹下</v>
          </cell>
          <cell r="C530" t="str">
            <v>光代</v>
          </cell>
          <cell r="D530" t="str">
            <v>うさかめ</v>
          </cell>
        </row>
        <row r="531">
          <cell r="A531" t="str">
            <v>う４２</v>
          </cell>
          <cell r="B531" t="str">
            <v>辻</v>
          </cell>
          <cell r="C531" t="str">
            <v>佳子</v>
          </cell>
          <cell r="D531" t="str">
            <v>うさかめ</v>
          </cell>
        </row>
        <row r="532">
          <cell r="A532" t="str">
            <v>う４３</v>
          </cell>
          <cell r="B532" t="str">
            <v>西崎</v>
          </cell>
          <cell r="C532" t="str">
            <v>友香</v>
          </cell>
          <cell r="D532" t="str">
            <v>うさかめ</v>
          </cell>
        </row>
        <row r="533">
          <cell r="A533" t="str">
            <v>う４４</v>
          </cell>
          <cell r="B533" t="str">
            <v>倍田</v>
          </cell>
          <cell r="C533" t="str">
            <v>優子</v>
          </cell>
          <cell r="D533" t="str">
            <v>うさかめ</v>
          </cell>
        </row>
        <row r="534">
          <cell r="A534" t="str">
            <v>う４５</v>
          </cell>
          <cell r="B534" t="str">
            <v>村井</v>
          </cell>
          <cell r="C534" t="str">
            <v>典子</v>
          </cell>
          <cell r="D534" t="str">
            <v>うさかめ</v>
          </cell>
        </row>
        <row r="535">
          <cell r="A535" t="str">
            <v>う４６</v>
          </cell>
          <cell r="B535" t="str">
            <v>矢野</v>
          </cell>
          <cell r="C535" t="str">
            <v>由美子</v>
          </cell>
          <cell r="D535" t="str">
            <v>うさかめ</v>
          </cell>
        </row>
        <row r="536">
          <cell r="A536" t="str">
            <v>う４７</v>
          </cell>
          <cell r="B536" t="str">
            <v>山田</v>
          </cell>
          <cell r="C536" t="str">
            <v>みほ</v>
          </cell>
          <cell r="D536" t="str">
            <v>うさかめ</v>
          </cell>
        </row>
        <row r="537">
          <cell r="A537" t="str">
            <v>う４８</v>
          </cell>
          <cell r="B537" t="str">
            <v>山脇</v>
          </cell>
          <cell r="C537" t="str">
            <v>慶子</v>
          </cell>
          <cell r="D537" t="str">
            <v>うさかめ</v>
          </cell>
        </row>
        <row r="538">
          <cell r="A538" t="str">
            <v>う０９</v>
          </cell>
          <cell r="B538" t="str">
            <v>V</v>
          </cell>
          <cell r="C538" t="str">
            <v>圭右</v>
          </cell>
          <cell r="D538" t="str">
            <v>うさかめ</v>
          </cell>
        </row>
        <row r="539">
          <cell r="A539" t="str">
            <v>う１０</v>
          </cell>
          <cell r="B539" t="str">
            <v>北野</v>
          </cell>
          <cell r="C539" t="str">
            <v>智尋</v>
          </cell>
          <cell r="D539" t="str">
            <v>うさかめ</v>
          </cell>
        </row>
        <row r="540">
          <cell r="A540" t="str">
            <v>う１１</v>
          </cell>
          <cell r="B540" t="str">
            <v>木下</v>
          </cell>
          <cell r="C540" t="str">
            <v>　進</v>
          </cell>
          <cell r="D540" t="str">
            <v>うさかめ</v>
          </cell>
        </row>
        <row r="541">
          <cell r="A541" t="str">
            <v>う１２</v>
          </cell>
          <cell r="B541" t="str">
            <v>代表　鈴木正樹</v>
          </cell>
          <cell r="C541" t="str">
            <v>厚志</v>
          </cell>
          <cell r="D541" t="str">
            <v>suzuki@at-school.jp</v>
          </cell>
        </row>
        <row r="542">
          <cell r="A542" t="str">
            <v>う１３</v>
          </cell>
          <cell r="B542" t="str">
            <v>久保田</v>
          </cell>
          <cell r="C542" t="str">
            <v>勉</v>
          </cell>
          <cell r="D542" t="str">
            <v>うさかめ</v>
          </cell>
        </row>
        <row r="543">
          <cell r="A543" t="str">
            <v>う１４</v>
          </cell>
          <cell r="B543" t="str">
            <v>ワンダー</v>
          </cell>
          <cell r="C543" t="str">
            <v>優也</v>
          </cell>
          <cell r="D543" t="str">
            <v>略称</v>
          </cell>
        </row>
        <row r="544">
          <cell r="A544" t="str">
            <v>う１５</v>
          </cell>
          <cell r="B544" t="str">
            <v>ＴＣワンダー</v>
          </cell>
          <cell r="C544" t="str">
            <v>和也</v>
          </cell>
          <cell r="D544" t="str">
            <v>正式名称</v>
          </cell>
        </row>
        <row r="545">
          <cell r="A545" t="str">
            <v>わ０１</v>
          </cell>
          <cell r="B545" t="str">
            <v>森下</v>
          </cell>
          <cell r="C545" t="str">
            <v>皓太</v>
          </cell>
          <cell r="D545" t="str">
            <v>TCワンダー</v>
          </cell>
        </row>
        <row r="546">
          <cell r="A546" t="str">
            <v>わ０２</v>
          </cell>
          <cell r="B546" t="str">
            <v>鈴木</v>
          </cell>
          <cell r="C546" t="str">
            <v>悠太</v>
          </cell>
          <cell r="D546" t="str">
            <v>TCワンダー</v>
          </cell>
        </row>
        <row r="547">
          <cell r="A547" t="str">
            <v>わ０３</v>
          </cell>
          <cell r="B547" t="str">
            <v>大道</v>
          </cell>
          <cell r="C547" t="str">
            <v>拓実</v>
          </cell>
          <cell r="D547" t="str">
            <v>TCワンダー</v>
          </cell>
        </row>
        <row r="548">
          <cell r="A548" t="str">
            <v>わ０４</v>
          </cell>
          <cell r="B548" t="str">
            <v>鈴木</v>
          </cell>
          <cell r="C548" t="str">
            <v>正樹</v>
          </cell>
          <cell r="D548" t="str">
            <v>TCワンダー</v>
          </cell>
        </row>
        <row r="549">
          <cell r="A549" t="str">
            <v>わ０５</v>
          </cell>
          <cell r="B549" t="str">
            <v>河室</v>
          </cell>
          <cell r="C549" t="str">
            <v>千春</v>
          </cell>
          <cell r="D549" t="str">
            <v>TCワンダー</v>
          </cell>
        </row>
        <row r="550">
          <cell r="A550" t="str">
            <v>わ０６</v>
          </cell>
          <cell r="B550" t="str">
            <v>梅景</v>
          </cell>
          <cell r="C550" t="str">
            <v>佐緒里</v>
          </cell>
          <cell r="D550" t="str">
            <v>TCワンダー</v>
          </cell>
        </row>
        <row r="551">
          <cell r="A551" t="str">
            <v>わ０７</v>
          </cell>
          <cell r="B551" t="str">
            <v>岸本</v>
          </cell>
          <cell r="C551" t="str">
            <v>麗奈</v>
          </cell>
          <cell r="D551" t="str">
            <v>TCワンダー</v>
          </cell>
        </row>
        <row r="552">
          <cell r="A552" t="str">
            <v>わ０８</v>
          </cell>
          <cell r="B552" t="str">
            <v>鈴木</v>
          </cell>
          <cell r="C552" t="str">
            <v>仁美</v>
          </cell>
          <cell r="D552" t="str">
            <v>TCワンダー</v>
          </cell>
        </row>
        <row r="553">
          <cell r="A553" t="str">
            <v>わ０９</v>
          </cell>
          <cell r="B553" t="str">
            <v>堤</v>
          </cell>
          <cell r="C553" t="str">
            <v>里奈</v>
          </cell>
          <cell r="D553" t="str">
            <v>TCワンダー</v>
          </cell>
        </row>
        <row r="554">
          <cell r="A554" t="str">
            <v>わ１０</v>
          </cell>
          <cell r="B554" t="str">
            <v>小島</v>
          </cell>
          <cell r="C554" t="str">
            <v>千明</v>
          </cell>
          <cell r="D554" t="str">
            <v>TCワンダー</v>
          </cell>
        </row>
        <row r="555">
          <cell r="A555" t="str">
            <v>う２６</v>
          </cell>
          <cell r="B555" t="str">
            <v>吉村</v>
          </cell>
          <cell r="C555" t="str">
            <v>　淳</v>
          </cell>
          <cell r="D555" t="str">
            <v>うさかめ</v>
          </cell>
        </row>
        <row r="556">
          <cell r="A556" t="str">
            <v>う２７</v>
          </cell>
          <cell r="B556" t="str">
            <v>井内</v>
          </cell>
          <cell r="C556" t="str">
            <v>一博</v>
          </cell>
          <cell r="D556" t="str">
            <v>うさかめ</v>
          </cell>
        </row>
        <row r="557">
          <cell r="A557" t="str">
            <v>う２８</v>
          </cell>
          <cell r="B557" t="str">
            <v>X</v>
          </cell>
          <cell r="C557" t="str">
            <v>和典</v>
          </cell>
          <cell r="D557" t="str">
            <v>うさかめ</v>
          </cell>
        </row>
        <row r="558">
          <cell r="A558" t="str">
            <v>う２９</v>
          </cell>
          <cell r="B558" t="str">
            <v>高瀬</v>
          </cell>
          <cell r="C558" t="str">
            <v>眞志</v>
          </cell>
          <cell r="D558" t="str">
            <v>うさかめ</v>
          </cell>
        </row>
        <row r="559">
          <cell r="A559" t="str">
            <v>う３０</v>
          </cell>
          <cell r="B559" t="str">
            <v>山田</v>
          </cell>
          <cell r="C559" t="str">
            <v>和宏</v>
          </cell>
          <cell r="D559" t="str">
            <v>うさかめ</v>
          </cell>
        </row>
        <row r="560">
          <cell r="A560" t="str">
            <v>う３１</v>
          </cell>
          <cell r="B560" t="str">
            <v>Z</v>
          </cell>
          <cell r="C560" t="str">
            <v>洋平</v>
          </cell>
          <cell r="D560" t="str">
            <v>うさかめ</v>
          </cell>
        </row>
        <row r="561">
          <cell r="A561" t="str">
            <v>う３２</v>
          </cell>
          <cell r="B561" t="str">
            <v>竹下</v>
          </cell>
          <cell r="C561" t="str">
            <v>英伸</v>
          </cell>
          <cell r="D561" t="str">
            <v>うさかめ</v>
          </cell>
        </row>
        <row r="562">
          <cell r="A562" t="str">
            <v>う３３</v>
          </cell>
          <cell r="B562" t="str">
            <v>竹下</v>
          </cell>
          <cell r="C562" t="str">
            <v>恭平</v>
          </cell>
          <cell r="D562" t="str">
            <v>うさかめ</v>
          </cell>
        </row>
        <row r="563">
          <cell r="A563" t="str">
            <v>う３４</v>
          </cell>
          <cell r="B563" t="str">
            <v>田中</v>
          </cell>
          <cell r="C563" t="str">
            <v>邦明</v>
          </cell>
          <cell r="D563" t="str">
            <v>うさかめ</v>
          </cell>
        </row>
        <row r="564">
          <cell r="A564" t="str">
            <v>う３５</v>
          </cell>
          <cell r="B564" t="str">
            <v>田中</v>
          </cell>
          <cell r="C564" t="str">
            <v>伸一</v>
          </cell>
          <cell r="D564" t="str">
            <v>うさかめ</v>
          </cell>
        </row>
        <row r="565">
          <cell r="A565" t="str">
            <v>う３６</v>
          </cell>
          <cell r="B565" t="str">
            <v>田中</v>
          </cell>
          <cell r="C565" t="str">
            <v>宏樹</v>
          </cell>
          <cell r="D565" t="str">
            <v>うさかめ</v>
          </cell>
        </row>
        <row r="566">
          <cell r="A566" t="str">
            <v>う３７</v>
          </cell>
          <cell r="B566" t="str">
            <v>石津</v>
          </cell>
          <cell r="C566" t="str">
            <v>綾香</v>
          </cell>
          <cell r="D566" t="str">
            <v>うさかめ</v>
          </cell>
        </row>
        <row r="567">
          <cell r="A567" t="str">
            <v>う３８</v>
          </cell>
          <cell r="B567" t="str">
            <v>今井</v>
          </cell>
          <cell r="C567" t="str">
            <v>順子</v>
          </cell>
          <cell r="D567" t="str">
            <v>うさかめ</v>
          </cell>
        </row>
        <row r="568">
          <cell r="A568" t="str">
            <v>う３９</v>
          </cell>
          <cell r="B568" t="str">
            <v>植垣</v>
          </cell>
          <cell r="C568" t="str">
            <v>貴美子</v>
          </cell>
          <cell r="D568" t="str">
            <v>うさかめ</v>
          </cell>
        </row>
        <row r="569">
          <cell r="A569" t="str">
            <v>う４０</v>
          </cell>
          <cell r="B569" t="str">
            <v>川崎</v>
          </cell>
          <cell r="C569" t="str">
            <v>悦子</v>
          </cell>
          <cell r="D569" t="str">
            <v>うさかめ</v>
          </cell>
        </row>
        <row r="570">
          <cell r="A570" t="str">
            <v>う４１</v>
          </cell>
          <cell r="B570" t="str">
            <v>古株</v>
          </cell>
          <cell r="C570" t="str">
            <v>淳子</v>
          </cell>
          <cell r="D570" t="str">
            <v>うさかめ</v>
          </cell>
        </row>
        <row r="571">
          <cell r="A571" t="str">
            <v>う４２</v>
          </cell>
          <cell r="B571" t="str">
            <v>小塩</v>
          </cell>
          <cell r="C571" t="str">
            <v>政子</v>
          </cell>
          <cell r="D571" t="str">
            <v>うさかめ</v>
          </cell>
        </row>
        <row r="572">
          <cell r="A572" t="str">
            <v>う４３</v>
          </cell>
          <cell r="B572" t="str">
            <v>辻　</v>
          </cell>
          <cell r="C572" t="str">
            <v>佳子</v>
          </cell>
          <cell r="D572" t="str">
            <v>うさかめ</v>
          </cell>
        </row>
        <row r="573">
          <cell r="A573" t="str">
            <v>う４４</v>
          </cell>
          <cell r="B573" t="str">
            <v>西崎</v>
          </cell>
          <cell r="C573" t="str">
            <v>友香</v>
          </cell>
          <cell r="D573" t="str">
            <v>うさかめ</v>
          </cell>
        </row>
        <row r="574">
          <cell r="A574" t="str">
            <v>登録メンバー</v>
          </cell>
          <cell r="B574" t="str">
            <v>倍田</v>
          </cell>
          <cell r="C574">
            <v>415</v>
          </cell>
          <cell r="D574" t="str">
            <v>うさかめ</v>
          </cell>
        </row>
        <row r="575">
          <cell r="A575" t="str">
            <v>う４６</v>
          </cell>
          <cell r="B575" t="str">
            <v>山田</v>
          </cell>
          <cell r="C575" t="str">
            <v>みほ</v>
          </cell>
          <cell r="D575" t="str">
            <v>うさかめ</v>
          </cell>
        </row>
        <row r="576">
          <cell r="A576" t="str">
            <v>う４７</v>
          </cell>
          <cell r="B576" t="str">
            <v>竹下</v>
          </cell>
          <cell r="C576" t="str">
            <v>光代</v>
          </cell>
          <cell r="D576" t="str">
            <v>うさかめ</v>
          </cell>
        </row>
        <row r="577">
          <cell r="A577" t="str">
            <v>う４８</v>
          </cell>
        </row>
        <row r="578">
          <cell r="A578" t="str">
            <v>う４９</v>
          </cell>
        </row>
        <row r="584">
          <cell r="A584" t="str">
            <v>こ０１</v>
          </cell>
          <cell r="B584" t="str">
            <v>安達</v>
          </cell>
          <cell r="C584" t="str">
            <v>隆一</v>
          </cell>
          <cell r="D584" t="str">
            <v>個人登録</v>
          </cell>
        </row>
        <row r="585">
          <cell r="A585" t="str">
            <v>こ０２</v>
          </cell>
          <cell r="B585" t="str">
            <v>寺村</v>
          </cell>
          <cell r="C585" t="str">
            <v>浩一</v>
          </cell>
          <cell r="D585" t="str">
            <v>個人登録</v>
          </cell>
        </row>
        <row r="586">
          <cell r="A586" t="str">
            <v>こ０３</v>
          </cell>
          <cell r="B586" t="str">
            <v>征矢</v>
          </cell>
          <cell r="C586" t="str">
            <v>洋平</v>
          </cell>
          <cell r="D586" t="str">
            <v>個人登録</v>
          </cell>
        </row>
        <row r="587">
          <cell r="A587" t="str">
            <v>こ０４</v>
          </cell>
          <cell r="B587" t="str">
            <v>北村　</v>
          </cell>
          <cell r="C587" t="str">
            <v>計</v>
          </cell>
          <cell r="D587" t="str">
            <v>個人登録</v>
          </cell>
        </row>
        <row r="588">
          <cell r="A588" t="str">
            <v>こ０５</v>
          </cell>
          <cell r="B588" t="str">
            <v>國本　</v>
          </cell>
          <cell r="C588" t="str">
            <v>太郎</v>
          </cell>
          <cell r="D588" t="str">
            <v>佐藤</v>
          </cell>
        </row>
        <row r="589">
          <cell r="A589" t="str">
            <v>こ０６</v>
          </cell>
          <cell r="B589" t="str">
            <v>大橋</v>
          </cell>
          <cell r="C589" t="str">
            <v>賢太郎</v>
          </cell>
          <cell r="D589" t="str">
            <v>佐藤</v>
          </cell>
        </row>
        <row r="591">
          <cell r="A591" t="str">
            <v>登録メンバー</v>
          </cell>
          <cell r="C591">
            <v>423</v>
          </cell>
        </row>
        <row r="593">
          <cell r="A593">
            <v>423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受付表"/>
      <sheetName val="オーダーオブプレイ"/>
      <sheetName val="3名リーグ"/>
      <sheetName val="4名リーグ"/>
      <sheetName val="5名リーグ"/>
      <sheetName val="6名リーグ"/>
      <sheetName val="3Ｘ2＝6名リーグ"/>
      <sheetName val="4＋3＝7名リーグ"/>
      <sheetName val="7名1リーグ"/>
      <sheetName val="4X2=8名リーグ"/>
      <sheetName val="3Ｘ3＝9名リーグ (3)"/>
      <sheetName val="5X2=10名リーグ"/>
      <sheetName val="3+3+4=10名リーグ"/>
      <sheetName val="3＋4＋4＝11名リーグ"/>
      <sheetName val="3X4=12名リーグ"/>
      <sheetName val="6X2＝12リーグ"/>
      <sheetName val="12＋1名"/>
      <sheetName val="１４名リーグ"/>
      <sheetName val="3X5=15名リーグ"/>
      <sheetName val="4X4＝16名リーグ"/>
      <sheetName val="17名リーグ"/>
      <sheetName val="3X6=18名リーグ"/>
      <sheetName val="19名"/>
      <sheetName val="4X5=20名リーグ"/>
      <sheetName val="3X7=21名リーグ"/>
      <sheetName val="21+1=22名リーグ"/>
      <sheetName val="23名リーグ"/>
      <sheetName val="3Ｘ8＝24名リーグ関数あり、隠しデータ不要"/>
      <sheetName val="24+1=25名"/>
      <sheetName val="24＋2＝26名"/>
      <sheetName val="3X9=27名"/>
      <sheetName val="3X10=30名リーグ"/>
      <sheetName val="3X11＝33名リーグ"/>
      <sheetName val="3X13＝39名リーグ"/>
      <sheetName val="登録ナンバー"/>
      <sheetName val="盗難及びアドバイス防止措置"/>
      <sheetName val="Sheet1"/>
      <sheetName val="Sheet2"/>
    </sheetNames>
    <sheetDataSet>
      <sheetData sheetId="34">
        <row r="1">
          <cell r="B1" t="str">
            <v>代表　落合　良弘</v>
          </cell>
          <cell r="D1" t="str">
            <v>chai828@nifty.com  </v>
          </cell>
        </row>
        <row r="3">
          <cell r="B3" t="str">
            <v>アビック</v>
          </cell>
          <cell r="D3" t="str">
            <v>略称</v>
          </cell>
        </row>
        <row r="4">
          <cell r="B4" t="str">
            <v>アビックＢＢ</v>
          </cell>
          <cell r="D4" t="str">
            <v>正式名称</v>
          </cell>
        </row>
        <row r="5">
          <cell r="A5" t="str">
            <v>あ０１</v>
          </cell>
          <cell r="B5" t="str">
            <v>水野</v>
          </cell>
          <cell r="C5" t="str">
            <v>圭補</v>
          </cell>
          <cell r="D5" t="str">
            <v>アビック</v>
          </cell>
        </row>
        <row r="6">
          <cell r="A6" t="str">
            <v>あ０２</v>
          </cell>
          <cell r="B6" t="str">
            <v>青木</v>
          </cell>
          <cell r="C6" t="str">
            <v>重之</v>
          </cell>
          <cell r="D6" t="str">
            <v>アビック</v>
          </cell>
        </row>
        <row r="7">
          <cell r="A7" t="str">
            <v>あ０３</v>
          </cell>
          <cell r="B7" t="str">
            <v>乾　</v>
          </cell>
          <cell r="C7" t="str">
            <v>勝彦</v>
          </cell>
          <cell r="D7" t="str">
            <v>アビック</v>
          </cell>
        </row>
        <row r="8">
          <cell r="A8" t="str">
            <v>あ０４</v>
          </cell>
          <cell r="B8" t="str">
            <v>佐藤</v>
          </cell>
          <cell r="C8" t="str">
            <v>政之</v>
          </cell>
          <cell r="D8" t="str">
            <v>アビック</v>
          </cell>
        </row>
        <row r="9">
          <cell r="A9" t="str">
            <v>あ０５</v>
          </cell>
          <cell r="B9" t="str">
            <v>中村</v>
          </cell>
          <cell r="C9" t="str">
            <v>　亨</v>
          </cell>
          <cell r="D9" t="str">
            <v>アビック</v>
          </cell>
        </row>
        <row r="10">
          <cell r="A10" t="str">
            <v>あ０６</v>
          </cell>
          <cell r="B10" t="str">
            <v>谷崎</v>
          </cell>
          <cell r="C10" t="str">
            <v>真也</v>
          </cell>
          <cell r="D10" t="str">
            <v>アビック</v>
          </cell>
        </row>
        <row r="11">
          <cell r="A11" t="str">
            <v>あ０７</v>
          </cell>
          <cell r="B11" t="str">
            <v>齋田</v>
          </cell>
          <cell r="C11" t="str">
            <v>至</v>
          </cell>
          <cell r="D11" t="str">
            <v>アビック</v>
          </cell>
        </row>
        <row r="12">
          <cell r="A12" t="str">
            <v>あ０８</v>
          </cell>
          <cell r="B12" t="str">
            <v>齋田</v>
          </cell>
          <cell r="C12" t="str">
            <v>優子</v>
          </cell>
          <cell r="D12" t="str">
            <v>アビック</v>
          </cell>
        </row>
        <row r="13">
          <cell r="A13" t="str">
            <v>あ０９</v>
          </cell>
          <cell r="B13" t="str">
            <v>平居</v>
          </cell>
          <cell r="C13" t="str">
            <v>　崇</v>
          </cell>
          <cell r="D13" t="str">
            <v>アビック</v>
          </cell>
        </row>
        <row r="14">
          <cell r="A14" t="str">
            <v>あ１０</v>
          </cell>
          <cell r="B14" t="str">
            <v>土居</v>
          </cell>
          <cell r="C14" t="str">
            <v>　悟</v>
          </cell>
          <cell r="D14" t="str">
            <v>アビック</v>
          </cell>
        </row>
        <row r="15">
          <cell r="A15" t="str">
            <v>あ１１</v>
          </cell>
          <cell r="B15" t="str">
            <v>野上</v>
          </cell>
          <cell r="C15" t="str">
            <v>恵梨子</v>
          </cell>
          <cell r="D15" t="str">
            <v>アビック</v>
          </cell>
        </row>
        <row r="16">
          <cell r="A16" t="str">
            <v>あ１２</v>
          </cell>
          <cell r="B16" t="str">
            <v>西山</v>
          </cell>
          <cell r="C16" t="str">
            <v>抄千代</v>
          </cell>
          <cell r="D16" t="str">
            <v>アビック</v>
          </cell>
        </row>
        <row r="17">
          <cell r="A17" t="str">
            <v>あ１３</v>
          </cell>
          <cell r="B17" t="str">
            <v>三原</v>
          </cell>
          <cell r="C17" t="str">
            <v>啓子</v>
          </cell>
          <cell r="D17" t="str">
            <v>アビック</v>
          </cell>
        </row>
        <row r="18">
          <cell r="A18" t="str">
            <v>あ１４</v>
          </cell>
          <cell r="B18" t="str">
            <v>落合</v>
          </cell>
          <cell r="C18" t="str">
            <v>良弘</v>
          </cell>
          <cell r="D18" t="str">
            <v>アビック</v>
          </cell>
        </row>
        <row r="19">
          <cell r="A19" t="str">
            <v>あ１５</v>
          </cell>
          <cell r="B19" t="str">
            <v>杉原</v>
          </cell>
          <cell r="C19" t="str">
            <v>　徹</v>
          </cell>
          <cell r="D19" t="str">
            <v>アビック</v>
          </cell>
        </row>
        <row r="20">
          <cell r="A20" t="str">
            <v>あ１６</v>
          </cell>
          <cell r="B20" t="str">
            <v>澤村</v>
          </cell>
          <cell r="C20" t="str">
            <v>直子</v>
          </cell>
          <cell r="D20" t="str">
            <v>アビック</v>
          </cell>
        </row>
        <row r="21">
          <cell r="A21" t="str">
            <v>あ１７</v>
          </cell>
          <cell r="B21" t="str">
            <v>松居</v>
          </cell>
          <cell r="C21" t="str">
            <v>眞由美</v>
          </cell>
          <cell r="D21" t="str">
            <v>アビック</v>
          </cell>
        </row>
        <row r="22">
          <cell r="A22" t="str">
            <v>あ１８</v>
          </cell>
          <cell r="B22" t="str">
            <v>治田</v>
          </cell>
          <cell r="C22" t="str">
            <v>沙映子</v>
          </cell>
          <cell r="D22" t="str">
            <v>アビック</v>
          </cell>
        </row>
        <row r="23">
          <cell r="A23" t="str">
            <v>あ１９</v>
          </cell>
          <cell r="B23" t="str">
            <v>寺本</v>
          </cell>
          <cell r="C23" t="str">
            <v>　恵</v>
          </cell>
          <cell r="D23" t="str">
            <v>アビック</v>
          </cell>
        </row>
        <row r="24">
          <cell r="A24" t="str">
            <v>あ２０</v>
          </cell>
          <cell r="B24" t="str">
            <v>成宮</v>
          </cell>
          <cell r="C24" t="str">
            <v>まき</v>
          </cell>
          <cell r="D24" t="str">
            <v>アビック</v>
          </cell>
        </row>
        <row r="27">
          <cell r="B27" t="str">
            <v>代表　八木篤司</v>
          </cell>
          <cell r="D27" t="str">
            <v>me-me-yagirock@siren.ocn.ne.jp</v>
          </cell>
        </row>
        <row r="31">
          <cell r="D31" t="str">
            <v>略称</v>
          </cell>
        </row>
        <row r="32">
          <cell r="A32" t="str">
            <v>ぼ０１</v>
          </cell>
          <cell r="B32" t="str">
            <v>東</v>
          </cell>
          <cell r="C32" t="str">
            <v>正隆</v>
          </cell>
          <cell r="D32" t="str">
            <v>ぼんズ</v>
          </cell>
        </row>
        <row r="33">
          <cell r="A33" t="str">
            <v>ぼ０２</v>
          </cell>
          <cell r="B33" t="str">
            <v>池端</v>
          </cell>
          <cell r="C33" t="str">
            <v>誠治</v>
          </cell>
          <cell r="D33" t="str">
            <v>ぼんズ</v>
          </cell>
        </row>
        <row r="34">
          <cell r="A34" t="str">
            <v>ぼ０３</v>
          </cell>
          <cell r="B34" t="str">
            <v>金谷</v>
          </cell>
          <cell r="C34" t="str">
            <v>太郎</v>
          </cell>
          <cell r="D34" t="str">
            <v>ぼんズ</v>
          </cell>
        </row>
        <row r="35">
          <cell r="A35" t="str">
            <v>ぼ０４</v>
          </cell>
          <cell r="B35" t="str">
            <v>佐野</v>
          </cell>
          <cell r="C35" t="str">
            <v>望</v>
          </cell>
          <cell r="D35" t="str">
            <v>ぼんズ</v>
          </cell>
        </row>
        <row r="36">
          <cell r="A36" t="str">
            <v>ぼ０５</v>
          </cell>
          <cell r="B36" t="str">
            <v>土田</v>
          </cell>
          <cell r="C36" t="str">
            <v>哲也</v>
          </cell>
          <cell r="D36" t="str">
            <v>ぼんズ</v>
          </cell>
        </row>
        <row r="37">
          <cell r="A37" t="str">
            <v>ぼ０６</v>
          </cell>
          <cell r="B37" t="str">
            <v>堤内</v>
          </cell>
          <cell r="C37" t="str">
            <v>昭仁</v>
          </cell>
          <cell r="D37" t="str">
            <v>ぼんズ</v>
          </cell>
        </row>
        <row r="38">
          <cell r="A38" t="str">
            <v>ぼ０７</v>
          </cell>
          <cell r="B38" t="str">
            <v>成宮</v>
          </cell>
          <cell r="C38" t="str">
            <v>康弘</v>
          </cell>
          <cell r="D38" t="str">
            <v>ぼんズ</v>
          </cell>
        </row>
        <row r="39">
          <cell r="A39" t="str">
            <v>ぼ０８</v>
          </cell>
          <cell r="B39" t="str">
            <v>西川</v>
          </cell>
          <cell r="C39" t="str">
            <v>昌一</v>
          </cell>
          <cell r="D39" t="str">
            <v>ぼんズ</v>
          </cell>
        </row>
        <row r="40">
          <cell r="A40" t="str">
            <v>ぼ０９</v>
          </cell>
          <cell r="B40" t="str">
            <v>古市</v>
          </cell>
          <cell r="C40" t="str">
            <v>卓志</v>
          </cell>
          <cell r="D40" t="str">
            <v>ぼんズ</v>
          </cell>
        </row>
        <row r="41">
          <cell r="A41" t="str">
            <v>ぼ１０</v>
          </cell>
          <cell r="B41" t="str">
            <v>八木</v>
          </cell>
          <cell r="C41" t="str">
            <v>篤司</v>
          </cell>
          <cell r="D41" t="str">
            <v>ぼんズ</v>
          </cell>
        </row>
        <row r="42">
          <cell r="A42" t="str">
            <v>ぼ１１</v>
          </cell>
          <cell r="B42" t="str">
            <v>伊吹</v>
          </cell>
          <cell r="C42" t="str">
            <v>邦子</v>
          </cell>
          <cell r="D42" t="str">
            <v>ぼんズ</v>
          </cell>
        </row>
        <row r="43">
          <cell r="A43" t="str">
            <v>ぼ１２</v>
          </cell>
          <cell r="B43" t="str">
            <v>木村</v>
          </cell>
          <cell r="C43" t="str">
            <v>美香</v>
          </cell>
          <cell r="D43" t="str">
            <v>ぼんズ</v>
          </cell>
        </row>
        <row r="44">
          <cell r="A44" t="str">
            <v>ぼ１３</v>
          </cell>
          <cell r="B44" t="str">
            <v>佐竹</v>
          </cell>
          <cell r="C44" t="str">
            <v>昌子</v>
          </cell>
          <cell r="D44" t="str">
            <v>ぼんズ</v>
          </cell>
        </row>
        <row r="45">
          <cell r="A45" t="str">
            <v>ぼ１４</v>
          </cell>
          <cell r="B45" t="str">
            <v>佐野</v>
          </cell>
          <cell r="C45" t="str">
            <v>香織</v>
          </cell>
          <cell r="D45" t="str">
            <v>ぼんズ</v>
          </cell>
        </row>
        <row r="46">
          <cell r="A46" t="str">
            <v>ぼ１５</v>
          </cell>
          <cell r="B46" t="str">
            <v>筒井</v>
          </cell>
          <cell r="C46" t="str">
            <v>珠世</v>
          </cell>
          <cell r="D46" t="str">
            <v>ぼんズ</v>
          </cell>
        </row>
        <row r="47">
          <cell r="A47" t="str">
            <v>ぼ１６</v>
          </cell>
          <cell r="B47" t="str">
            <v>中村</v>
          </cell>
          <cell r="C47" t="str">
            <v>千春</v>
          </cell>
          <cell r="D47" t="str">
            <v>ぼんズ</v>
          </cell>
        </row>
        <row r="48">
          <cell r="A48" t="str">
            <v>ぼ１７</v>
          </cell>
          <cell r="B48" t="str">
            <v>橋本</v>
          </cell>
          <cell r="C48" t="str">
            <v>真理</v>
          </cell>
          <cell r="D48" t="str">
            <v>ぼんズ</v>
          </cell>
        </row>
        <row r="49">
          <cell r="A49" t="str">
            <v>ぼ１８</v>
          </cell>
          <cell r="B49" t="str">
            <v>藤田</v>
          </cell>
          <cell r="C49" t="str">
            <v>博美</v>
          </cell>
          <cell r="D49" t="str">
            <v>ぼんズ</v>
          </cell>
        </row>
        <row r="50">
          <cell r="A50" t="str">
            <v>ぼ１９</v>
          </cell>
          <cell r="B50" t="str">
            <v>藤原</v>
          </cell>
          <cell r="C50" t="str">
            <v>泰子</v>
          </cell>
          <cell r="D50" t="str">
            <v>ぼんズ</v>
          </cell>
        </row>
        <row r="51">
          <cell r="A51" t="str">
            <v>ぼ２０</v>
          </cell>
          <cell r="B51" t="str">
            <v>日髙</v>
          </cell>
          <cell r="C51" t="str">
            <v>眞規子</v>
          </cell>
          <cell r="D51" t="str">
            <v>ぼんズ</v>
          </cell>
        </row>
        <row r="52">
          <cell r="A52" t="str">
            <v>ぼ２１</v>
          </cell>
        </row>
        <row r="75">
          <cell r="C75" t="str">
            <v>代表：牛尾　紳之介</v>
          </cell>
        </row>
        <row r="77">
          <cell r="B77" t="str">
            <v>京セラTC</v>
          </cell>
        </row>
        <row r="78">
          <cell r="B78" t="str">
            <v>京セラ</v>
          </cell>
        </row>
        <row r="79">
          <cell r="A79" t="str">
            <v>き０１</v>
          </cell>
          <cell r="B79" t="str">
            <v>赤木</v>
          </cell>
          <cell r="C79" t="str">
            <v>　拓</v>
          </cell>
          <cell r="D79" t="str">
            <v>京セラ</v>
          </cell>
        </row>
        <row r="80">
          <cell r="A80" t="str">
            <v>き０２</v>
          </cell>
          <cell r="B80" t="str">
            <v>秋山</v>
          </cell>
          <cell r="C80" t="str">
            <v>太助</v>
          </cell>
          <cell r="D80" t="str">
            <v>京セラ</v>
          </cell>
        </row>
        <row r="81">
          <cell r="A81" t="str">
            <v>き０３</v>
          </cell>
          <cell r="B81" t="str">
            <v>浅田</v>
          </cell>
          <cell r="C81" t="str">
            <v>　光</v>
          </cell>
          <cell r="D81" t="str">
            <v>京セラ</v>
          </cell>
        </row>
        <row r="82">
          <cell r="A82" t="str">
            <v>き０４</v>
          </cell>
          <cell r="B82" t="str">
            <v>荒浪</v>
          </cell>
          <cell r="C82" t="str">
            <v>順次</v>
          </cell>
          <cell r="D82" t="str">
            <v>京セラ</v>
          </cell>
        </row>
        <row r="83">
          <cell r="A83" t="str">
            <v>き０５</v>
          </cell>
          <cell r="B83" t="str">
            <v>井澤　</v>
          </cell>
          <cell r="C83" t="str">
            <v>匡志</v>
          </cell>
          <cell r="D83" t="str">
            <v>京セラ</v>
          </cell>
        </row>
        <row r="84">
          <cell r="A84" t="str">
            <v>き０６</v>
          </cell>
          <cell r="B84" t="str">
            <v>石田</v>
          </cell>
          <cell r="C84" t="str">
            <v>文彦</v>
          </cell>
          <cell r="D84" t="str">
            <v>京セラ</v>
          </cell>
        </row>
        <row r="85">
          <cell r="A85" t="str">
            <v>き０７</v>
          </cell>
          <cell r="B85" t="str">
            <v>一色</v>
          </cell>
          <cell r="C85" t="str">
            <v>　　翼</v>
          </cell>
          <cell r="D85" t="str">
            <v>京セラ</v>
          </cell>
        </row>
        <row r="86">
          <cell r="A86" t="str">
            <v>き０８</v>
          </cell>
          <cell r="B86" t="str">
            <v>牛尾</v>
          </cell>
          <cell r="C86" t="str">
            <v>紳之介</v>
          </cell>
          <cell r="D86" t="str">
            <v>京セラ</v>
          </cell>
        </row>
        <row r="87">
          <cell r="A87" t="str">
            <v>き０９</v>
          </cell>
          <cell r="B87" t="str">
            <v>太田</v>
          </cell>
          <cell r="C87" t="str">
            <v>圭亮</v>
          </cell>
          <cell r="D87" t="str">
            <v>京セラ</v>
          </cell>
        </row>
        <row r="88">
          <cell r="A88" t="str">
            <v>き１０</v>
          </cell>
          <cell r="B88" t="str">
            <v>岡本</v>
          </cell>
          <cell r="C88" t="str">
            <v>　彰</v>
          </cell>
          <cell r="D88" t="str">
            <v>京セラ</v>
          </cell>
        </row>
        <row r="89">
          <cell r="A89" t="str">
            <v>き１１</v>
          </cell>
          <cell r="B89" t="str">
            <v>片岡</v>
          </cell>
          <cell r="C89" t="str">
            <v>春己</v>
          </cell>
          <cell r="D89" t="str">
            <v>京セラ</v>
          </cell>
        </row>
        <row r="90">
          <cell r="A90" t="str">
            <v>き１２</v>
          </cell>
          <cell r="B90" t="str">
            <v>兼古</v>
          </cell>
          <cell r="C90" t="str">
            <v>翔太</v>
          </cell>
          <cell r="D90" t="str">
            <v>京セラ</v>
          </cell>
        </row>
        <row r="91">
          <cell r="A91" t="str">
            <v>き１３</v>
          </cell>
          <cell r="B91" t="str">
            <v>坂元</v>
          </cell>
          <cell r="C91" t="str">
            <v>智成</v>
          </cell>
          <cell r="D91" t="str">
            <v>京セラ</v>
          </cell>
        </row>
        <row r="92">
          <cell r="A92" t="str">
            <v>き１４</v>
          </cell>
          <cell r="B92" t="str">
            <v>桜井</v>
          </cell>
          <cell r="C92" t="str">
            <v>貴哉</v>
          </cell>
          <cell r="D92" t="str">
            <v>京セラ</v>
          </cell>
        </row>
        <row r="93">
          <cell r="A93" t="str">
            <v>き１５</v>
          </cell>
          <cell r="B93" t="str">
            <v>澤田</v>
          </cell>
          <cell r="C93" t="str">
            <v>啓一</v>
          </cell>
          <cell r="D93" t="str">
            <v>京セラ</v>
          </cell>
        </row>
        <row r="94">
          <cell r="A94" t="str">
            <v>き１６</v>
          </cell>
          <cell r="B94" t="str">
            <v>柴田</v>
          </cell>
          <cell r="C94" t="str">
            <v>雅寛</v>
          </cell>
          <cell r="D94" t="str">
            <v>京セラ</v>
          </cell>
        </row>
        <row r="95">
          <cell r="A95" t="str">
            <v>き１７</v>
          </cell>
          <cell r="B95" t="str">
            <v>清水</v>
          </cell>
          <cell r="C95" t="str">
            <v>陽介</v>
          </cell>
          <cell r="D95" t="str">
            <v>京セラ</v>
          </cell>
        </row>
        <row r="96">
          <cell r="A96" t="str">
            <v>き１８</v>
          </cell>
          <cell r="B96" t="str">
            <v>住谷</v>
          </cell>
          <cell r="C96" t="str">
            <v>岳司</v>
          </cell>
          <cell r="D96" t="str">
            <v>京セラ</v>
          </cell>
        </row>
        <row r="97">
          <cell r="A97" t="str">
            <v>き１９</v>
          </cell>
          <cell r="B97" t="str">
            <v>曽我</v>
          </cell>
          <cell r="C97" t="str">
            <v>卓矢</v>
          </cell>
          <cell r="D97" t="str">
            <v>京セラ</v>
          </cell>
        </row>
        <row r="98">
          <cell r="A98" t="str">
            <v>き２０</v>
          </cell>
          <cell r="B98" t="str">
            <v>高橋</v>
          </cell>
          <cell r="C98" t="str">
            <v>雄祐</v>
          </cell>
          <cell r="D98" t="str">
            <v>京セラ</v>
          </cell>
        </row>
        <row r="99">
          <cell r="A99" t="str">
            <v>き２１</v>
          </cell>
          <cell r="B99" t="str">
            <v>田中</v>
          </cell>
          <cell r="C99" t="str">
            <v>正行</v>
          </cell>
          <cell r="D99" t="str">
            <v>京セラ</v>
          </cell>
        </row>
        <row r="100">
          <cell r="A100" t="str">
            <v>き２２</v>
          </cell>
          <cell r="B100" t="str">
            <v>玉川</v>
          </cell>
          <cell r="C100" t="str">
            <v>敬三</v>
          </cell>
          <cell r="D100" t="str">
            <v>京セラ</v>
          </cell>
        </row>
        <row r="101">
          <cell r="A101" t="str">
            <v>き２３</v>
          </cell>
          <cell r="B101" t="str">
            <v>中元寺</v>
          </cell>
          <cell r="C101" t="str">
            <v>功貴</v>
          </cell>
          <cell r="D101" t="str">
            <v>京セラ</v>
          </cell>
        </row>
        <row r="102">
          <cell r="A102" t="str">
            <v>き２４</v>
          </cell>
          <cell r="B102" t="str">
            <v>永田</v>
          </cell>
          <cell r="C102" t="str">
            <v>寛教</v>
          </cell>
          <cell r="D102" t="str">
            <v>京セラ</v>
          </cell>
        </row>
        <row r="103">
          <cell r="A103" t="str">
            <v>き２５</v>
          </cell>
          <cell r="B103" t="str">
            <v>西岡</v>
          </cell>
          <cell r="C103" t="str">
            <v>庸介</v>
          </cell>
          <cell r="D103" t="str">
            <v>京セラ</v>
          </cell>
        </row>
        <row r="104">
          <cell r="A104" t="str">
            <v>き２６</v>
          </cell>
          <cell r="B104" t="str">
            <v>西田</v>
          </cell>
          <cell r="C104" t="str">
            <v>裕信</v>
          </cell>
          <cell r="D104" t="str">
            <v>京セラ</v>
          </cell>
        </row>
        <row r="105">
          <cell r="A105" t="str">
            <v>き２７</v>
          </cell>
          <cell r="B105" t="str">
            <v>馬場</v>
          </cell>
          <cell r="C105" t="str">
            <v>英年</v>
          </cell>
          <cell r="D105" t="str">
            <v>京セラ</v>
          </cell>
        </row>
        <row r="106">
          <cell r="A106" t="str">
            <v>き２８</v>
          </cell>
          <cell r="B106" t="str">
            <v>廣瀬</v>
          </cell>
          <cell r="C106" t="str">
            <v>智也</v>
          </cell>
          <cell r="D106" t="str">
            <v>京セラ</v>
          </cell>
        </row>
        <row r="107">
          <cell r="A107" t="str">
            <v>き２９</v>
          </cell>
          <cell r="B107" t="str">
            <v>松島</v>
          </cell>
          <cell r="C107" t="str">
            <v>理和</v>
          </cell>
          <cell r="D107" t="str">
            <v>京セラ</v>
          </cell>
        </row>
        <row r="108">
          <cell r="A108" t="str">
            <v>き３０</v>
          </cell>
          <cell r="B108" t="str">
            <v>宮道</v>
          </cell>
          <cell r="C108" t="str">
            <v>祐介</v>
          </cell>
          <cell r="D108" t="str">
            <v>京セラ</v>
          </cell>
        </row>
        <row r="109">
          <cell r="A109" t="str">
            <v>き３１</v>
          </cell>
          <cell r="B109" t="str">
            <v>村尾</v>
          </cell>
          <cell r="C109" t="str">
            <v>彰了</v>
          </cell>
          <cell r="D109" t="str">
            <v>京セラ</v>
          </cell>
        </row>
        <row r="110">
          <cell r="A110" t="str">
            <v>き３２</v>
          </cell>
          <cell r="B110" t="str">
            <v>薮内</v>
          </cell>
          <cell r="C110" t="str">
            <v>陸久</v>
          </cell>
          <cell r="D110" t="str">
            <v>京セラ</v>
          </cell>
        </row>
        <row r="111">
          <cell r="A111" t="str">
            <v>き３３</v>
          </cell>
          <cell r="B111" t="str">
            <v>山本</v>
          </cell>
          <cell r="C111" t="str">
            <v>和樹</v>
          </cell>
          <cell r="D111" t="str">
            <v>京セラ</v>
          </cell>
        </row>
        <row r="112">
          <cell r="A112" t="str">
            <v>き３４</v>
          </cell>
          <cell r="B112" t="str">
            <v>山本</v>
          </cell>
          <cell r="C112" t="str">
            <v>　真</v>
          </cell>
          <cell r="D112" t="str">
            <v>京セラ</v>
          </cell>
        </row>
        <row r="113">
          <cell r="A113" t="str">
            <v>き３５</v>
          </cell>
          <cell r="B113" t="str">
            <v>吉本</v>
          </cell>
          <cell r="C113" t="str">
            <v>泰二</v>
          </cell>
          <cell r="D113" t="str">
            <v>京セラ</v>
          </cell>
        </row>
        <row r="114">
          <cell r="A114" t="str">
            <v>き３６</v>
          </cell>
          <cell r="B114" t="str">
            <v>竹村</v>
          </cell>
          <cell r="C114" t="str">
            <v>仁志</v>
          </cell>
          <cell r="D114" t="str">
            <v>京セラ</v>
          </cell>
        </row>
        <row r="115">
          <cell r="A115" t="str">
            <v>き３７</v>
          </cell>
          <cell r="B115" t="str">
            <v>浅田</v>
          </cell>
          <cell r="C115" t="str">
            <v>亜祐子</v>
          </cell>
          <cell r="D115" t="str">
            <v>京セラ</v>
          </cell>
        </row>
        <row r="116">
          <cell r="A116" t="str">
            <v>き３８</v>
          </cell>
          <cell r="B116" t="str">
            <v>菊井</v>
          </cell>
          <cell r="C116" t="str">
            <v>鈴夏</v>
          </cell>
          <cell r="D116" t="str">
            <v>京セラ</v>
          </cell>
        </row>
        <row r="117">
          <cell r="A117" t="str">
            <v>き３９</v>
          </cell>
          <cell r="B117" t="str">
            <v>並河</v>
          </cell>
          <cell r="C117" t="str">
            <v>智加</v>
          </cell>
          <cell r="D117" t="str">
            <v>京セラ</v>
          </cell>
        </row>
        <row r="118">
          <cell r="A118" t="str">
            <v>き４０</v>
          </cell>
          <cell r="B118" t="str">
            <v>森</v>
          </cell>
          <cell r="C118" t="str">
            <v>愛捺花</v>
          </cell>
          <cell r="D118" t="str">
            <v>京セラ</v>
          </cell>
        </row>
        <row r="119">
          <cell r="A119" t="str">
            <v>き４１</v>
          </cell>
          <cell r="B119" t="str">
            <v>森</v>
          </cell>
          <cell r="C119" t="str">
            <v>涼花</v>
          </cell>
          <cell r="D119" t="str">
            <v>京セラ</v>
          </cell>
        </row>
        <row r="120">
          <cell r="A120" t="str">
            <v>き４２</v>
          </cell>
          <cell r="B120" t="str">
            <v>伊藤</v>
          </cell>
          <cell r="C120" t="str">
            <v>成行</v>
          </cell>
          <cell r="D120" t="str">
            <v>京セラ</v>
          </cell>
        </row>
        <row r="121">
          <cell r="A121" t="str">
            <v>き４３</v>
          </cell>
          <cell r="B121" t="str">
            <v>川田</v>
          </cell>
          <cell r="C121" t="str">
            <v>達也</v>
          </cell>
          <cell r="D121" t="str">
            <v>京セラ</v>
          </cell>
        </row>
        <row r="122">
          <cell r="A122" t="str">
            <v>き４４</v>
          </cell>
          <cell r="B122" t="str">
            <v>川田</v>
          </cell>
          <cell r="C122" t="str">
            <v>貴也</v>
          </cell>
          <cell r="D122" t="str">
            <v>京セラ</v>
          </cell>
        </row>
        <row r="123">
          <cell r="A123" t="str">
            <v>き４５</v>
          </cell>
          <cell r="B123" t="str">
            <v>菊池</v>
          </cell>
          <cell r="C123" t="str">
            <v>健太郎</v>
          </cell>
          <cell r="D123" t="str">
            <v>京セラ</v>
          </cell>
        </row>
        <row r="124">
          <cell r="A124" t="str">
            <v>き４６</v>
          </cell>
          <cell r="B124" t="str">
            <v>岸本</v>
          </cell>
          <cell r="C124" t="str">
            <v>恭介</v>
          </cell>
          <cell r="D124" t="str">
            <v>京セラ</v>
          </cell>
        </row>
        <row r="125">
          <cell r="A125" t="str">
            <v>き４７</v>
          </cell>
          <cell r="B125" t="str">
            <v>佐治</v>
          </cell>
          <cell r="C125" t="str">
            <v>　武</v>
          </cell>
          <cell r="D125" t="str">
            <v>京セラ</v>
          </cell>
        </row>
        <row r="126">
          <cell r="A126" t="str">
            <v>き４８</v>
          </cell>
          <cell r="B126" t="str">
            <v>佐藤</v>
          </cell>
          <cell r="C126" t="str">
            <v>　祥</v>
          </cell>
          <cell r="D126" t="str">
            <v>京セラ</v>
          </cell>
        </row>
        <row r="127">
          <cell r="A127" t="str">
            <v>き４９</v>
          </cell>
          <cell r="B127" t="str">
            <v>細川</v>
          </cell>
          <cell r="C127" t="str">
            <v>知剛</v>
          </cell>
          <cell r="D127" t="str">
            <v>京セラ</v>
          </cell>
        </row>
        <row r="128">
          <cell r="A128" t="str">
            <v>き５０</v>
          </cell>
          <cell r="B128" t="str">
            <v>松本</v>
          </cell>
          <cell r="C128" t="str">
            <v>太一</v>
          </cell>
          <cell r="D128" t="str">
            <v>京セラ</v>
          </cell>
        </row>
        <row r="129">
          <cell r="A129" t="str">
            <v>き５１</v>
          </cell>
          <cell r="B129" t="str">
            <v>村西</v>
          </cell>
          <cell r="C129" t="str">
            <v>　徹</v>
          </cell>
          <cell r="D129" t="str">
            <v>京セラ</v>
          </cell>
        </row>
        <row r="130">
          <cell r="A130" t="str">
            <v>き５２</v>
          </cell>
          <cell r="B130" t="str">
            <v>青木</v>
          </cell>
          <cell r="C130" t="str">
            <v>香奈依</v>
          </cell>
          <cell r="D130" t="str">
            <v>京セラ</v>
          </cell>
        </row>
        <row r="131">
          <cell r="A131" t="str">
            <v>き５３</v>
          </cell>
          <cell r="B131" t="str">
            <v>大鳥</v>
          </cell>
          <cell r="C131" t="str">
            <v>有希子</v>
          </cell>
          <cell r="D131" t="str">
            <v>京セラ</v>
          </cell>
        </row>
        <row r="132">
          <cell r="A132" t="str">
            <v>き５４</v>
          </cell>
          <cell r="B132" t="str">
            <v>金山</v>
          </cell>
          <cell r="C132" t="str">
            <v>真理子</v>
          </cell>
          <cell r="D132" t="str">
            <v>京セラ</v>
          </cell>
        </row>
        <row r="133">
          <cell r="A133" t="str">
            <v>き５５</v>
          </cell>
          <cell r="B133" t="str">
            <v>亀井</v>
          </cell>
          <cell r="C133" t="str">
            <v>莉乃</v>
          </cell>
          <cell r="D133" t="str">
            <v>京セラ</v>
          </cell>
        </row>
        <row r="134">
          <cell r="A134" t="str">
            <v>き５６</v>
          </cell>
          <cell r="B134" t="str">
            <v>島井</v>
          </cell>
          <cell r="C134" t="str">
            <v>美帆</v>
          </cell>
          <cell r="D134" t="str">
            <v>京セラ</v>
          </cell>
        </row>
        <row r="135">
          <cell r="A135" t="str">
            <v>き５７</v>
          </cell>
          <cell r="B135" t="str">
            <v>田端</v>
          </cell>
          <cell r="C135" t="str">
            <v>輝子</v>
          </cell>
          <cell r="D135" t="str">
            <v>京セラ</v>
          </cell>
        </row>
        <row r="136">
          <cell r="A136" t="str">
            <v>き５８</v>
          </cell>
          <cell r="B136" t="str">
            <v>由井</v>
          </cell>
          <cell r="C136" t="str">
            <v>利紗子</v>
          </cell>
          <cell r="D136" t="str">
            <v>京セラ</v>
          </cell>
        </row>
        <row r="145">
          <cell r="B145" t="str">
            <v>長谷出　浩</v>
          </cell>
          <cell r="D145" t="str">
            <v>hasede@keiaikai.or.jp</v>
          </cell>
        </row>
        <row r="149">
          <cell r="D149" t="str">
            <v>略称</v>
          </cell>
        </row>
        <row r="150">
          <cell r="A150" t="str">
            <v>ふ０１</v>
          </cell>
          <cell r="B150" t="str">
            <v>油利</v>
          </cell>
          <cell r="C150" t="str">
            <v> 享</v>
          </cell>
          <cell r="D150" t="str">
            <v>フレンズ</v>
          </cell>
        </row>
        <row r="151">
          <cell r="A151" t="str">
            <v>ふ０２</v>
          </cell>
          <cell r="B151" t="str">
            <v>鈴木</v>
          </cell>
          <cell r="C151" t="str">
            <v>英夫</v>
          </cell>
          <cell r="D151" t="str">
            <v>フレンズ</v>
          </cell>
        </row>
        <row r="152">
          <cell r="A152" t="str">
            <v>ふ０３</v>
          </cell>
          <cell r="B152" t="str">
            <v>長谷出</v>
          </cell>
          <cell r="C152" t="str">
            <v> 浩</v>
          </cell>
          <cell r="D152" t="str">
            <v>フレンズ</v>
          </cell>
        </row>
        <row r="153">
          <cell r="A153" t="str">
            <v>ふ０４</v>
          </cell>
          <cell r="B153" t="str">
            <v>山崎 </v>
          </cell>
          <cell r="C153" t="str">
            <v> 豊</v>
          </cell>
          <cell r="D153" t="str">
            <v>フレンズ</v>
          </cell>
        </row>
        <row r="154">
          <cell r="A154" t="str">
            <v>ふ０５</v>
          </cell>
          <cell r="B154" t="str">
            <v>奥内</v>
          </cell>
          <cell r="C154" t="str">
            <v>栄治</v>
          </cell>
          <cell r="D154" t="str">
            <v>フレンズ</v>
          </cell>
        </row>
        <row r="155">
          <cell r="A155" t="str">
            <v>ふ０６</v>
          </cell>
          <cell r="B155" t="str">
            <v>水本</v>
          </cell>
          <cell r="C155" t="str">
            <v>佑人</v>
          </cell>
          <cell r="D155" t="str">
            <v>フレンズ</v>
          </cell>
        </row>
        <row r="156">
          <cell r="A156" t="str">
            <v>ふ０７</v>
          </cell>
          <cell r="B156" t="str">
            <v>小路</v>
          </cell>
          <cell r="C156" t="str">
            <v> 貴</v>
          </cell>
          <cell r="D156" t="str">
            <v>フレンズ</v>
          </cell>
        </row>
        <row r="157">
          <cell r="A157" t="str">
            <v>ふ０８</v>
          </cell>
          <cell r="B157" t="str">
            <v>平塚</v>
          </cell>
          <cell r="C157" t="str">
            <v> 聡</v>
          </cell>
          <cell r="D157" t="str">
            <v>フレンズ</v>
          </cell>
        </row>
        <row r="158">
          <cell r="A158" t="str">
            <v>ふ０９</v>
          </cell>
          <cell r="B158" t="str">
            <v>平塚</v>
          </cell>
          <cell r="C158" t="str">
            <v>好真</v>
          </cell>
          <cell r="D158" t="str">
            <v>フレンズ</v>
          </cell>
        </row>
        <row r="159">
          <cell r="A159" t="str">
            <v>ふ１０</v>
          </cell>
          <cell r="B159" t="str">
            <v>三代</v>
          </cell>
          <cell r="C159" t="str">
            <v>康成</v>
          </cell>
          <cell r="D159" t="str">
            <v>フレンズ</v>
          </cell>
        </row>
        <row r="160">
          <cell r="A160" t="str">
            <v>ふ１１</v>
          </cell>
          <cell r="B160" t="str">
            <v>水本</v>
          </cell>
          <cell r="C160" t="str">
            <v>淳史</v>
          </cell>
          <cell r="D160" t="str">
            <v>フレンズ</v>
          </cell>
        </row>
        <row r="161">
          <cell r="A161" t="str">
            <v>ふ１２</v>
          </cell>
          <cell r="B161" t="str">
            <v>清水</v>
          </cell>
          <cell r="C161" t="str">
            <v>善弘</v>
          </cell>
          <cell r="D161" t="str">
            <v>フレンズ</v>
          </cell>
        </row>
        <row r="162">
          <cell r="A162" t="str">
            <v>ふ１３</v>
          </cell>
          <cell r="B162" t="str">
            <v>松井</v>
          </cell>
          <cell r="C162" t="str">
            <v>美和子</v>
          </cell>
          <cell r="D162" t="str">
            <v>フレンズ</v>
          </cell>
        </row>
        <row r="163">
          <cell r="A163" t="str">
            <v>ふ１４</v>
          </cell>
          <cell r="B163" t="str">
            <v>三代</v>
          </cell>
          <cell r="C163" t="str">
            <v>梨絵</v>
          </cell>
          <cell r="D163" t="str">
            <v>フレンズ</v>
          </cell>
        </row>
        <row r="164">
          <cell r="A164" t="str">
            <v>ふ１５</v>
          </cell>
          <cell r="B164" t="str">
            <v>土肥</v>
          </cell>
          <cell r="C164" t="str">
            <v>祐子</v>
          </cell>
          <cell r="D164" t="str">
            <v>フレンズ</v>
          </cell>
        </row>
        <row r="165">
          <cell r="A165" t="str">
            <v>ふ１６</v>
          </cell>
          <cell r="B165" t="str">
            <v>奥内</v>
          </cell>
          <cell r="C165" t="str">
            <v>菜々</v>
          </cell>
          <cell r="D165" t="str">
            <v>フレンズ</v>
          </cell>
        </row>
        <row r="166">
          <cell r="A166" t="str">
            <v>ふ１７</v>
          </cell>
          <cell r="B166" t="str">
            <v>松村</v>
          </cell>
          <cell r="C166" t="str">
            <v>明香</v>
          </cell>
          <cell r="D166" t="str">
            <v>フレンズ</v>
          </cell>
        </row>
        <row r="167">
          <cell r="A167" t="str">
            <v>ふ１８</v>
          </cell>
          <cell r="B167" t="str">
            <v>大野</v>
          </cell>
          <cell r="C167" t="str">
            <v>美南</v>
          </cell>
          <cell r="D167" t="str">
            <v>フレンズ</v>
          </cell>
        </row>
        <row r="168">
          <cell r="A168" t="str">
            <v>ふ１９</v>
          </cell>
          <cell r="B168" t="str">
            <v>鍵弥</v>
          </cell>
          <cell r="C168" t="str">
            <v>初美</v>
          </cell>
          <cell r="D168" t="str">
            <v>フレンズ</v>
          </cell>
        </row>
        <row r="169">
          <cell r="A169" t="str">
            <v>ふ２０</v>
          </cell>
          <cell r="B169" t="str">
            <v>吉岡</v>
          </cell>
          <cell r="C169" t="str">
            <v>京子</v>
          </cell>
          <cell r="D169" t="str">
            <v>フレンズ</v>
          </cell>
        </row>
        <row r="170">
          <cell r="A170" t="str">
            <v>ふ２１</v>
          </cell>
        </row>
        <row r="203">
          <cell r="B203" t="str">
            <v>代表 北村 健</v>
          </cell>
          <cell r="D203" t="str">
            <v>at2002take@yahoo.co.jp</v>
          </cell>
        </row>
        <row r="205">
          <cell r="B205" t="str">
            <v>グリフィンズ</v>
          </cell>
          <cell r="D205" t="str">
            <v>略称</v>
          </cell>
        </row>
        <row r="206">
          <cell r="B206" t="str">
            <v>東近江グリフィンズ</v>
          </cell>
          <cell r="D206" t="str">
            <v>正式名称</v>
          </cell>
        </row>
        <row r="207">
          <cell r="A207" t="str">
            <v>ぐ０１</v>
          </cell>
          <cell r="B207" t="str">
            <v>北村　</v>
          </cell>
          <cell r="C207" t="str">
            <v>健</v>
          </cell>
          <cell r="D207" t="str">
            <v>グリフィンズ</v>
          </cell>
        </row>
        <row r="208">
          <cell r="A208" t="str">
            <v>ぐ０２</v>
          </cell>
          <cell r="B208" t="str">
            <v>浅田</v>
          </cell>
          <cell r="C208" t="str">
            <v>恵亮</v>
          </cell>
          <cell r="D208" t="str">
            <v>グリフィンズ</v>
          </cell>
        </row>
        <row r="209">
          <cell r="A209" t="str">
            <v>ぐ０３</v>
          </cell>
          <cell r="B209" t="str">
            <v>中西</v>
          </cell>
          <cell r="C209" t="str">
            <v>泰輝</v>
          </cell>
          <cell r="D209" t="str">
            <v>グリフィンズ</v>
          </cell>
        </row>
        <row r="210">
          <cell r="A210" t="str">
            <v>ぐ０４</v>
          </cell>
          <cell r="B210" t="str">
            <v>鍵谷</v>
          </cell>
          <cell r="C210" t="str">
            <v>浩太</v>
          </cell>
          <cell r="D210" t="str">
            <v>グリフィンズ</v>
          </cell>
        </row>
        <row r="211">
          <cell r="A211" t="str">
            <v>ぐ０５</v>
          </cell>
          <cell r="B211" t="str">
            <v>梅本</v>
          </cell>
          <cell r="C211" t="str">
            <v>彬充</v>
          </cell>
          <cell r="D211" t="str">
            <v>グリフィンズ</v>
          </cell>
        </row>
        <row r="212">
          <cell r="A212" t="str">
            <v>ぐ０６</v>
          </cell>
          <cell r="B212" t="str">
            <v>浜田</v>
          </cell>
          <cell r="C212" t="str">
            <v>　豊</v>
          </cell>
          <cell r="D212" t="str">
            <v>グリフィンズ</v>
          </cell>
        </row>
        <row r="213">
          <cell r="A213" t="str">
            <v>ぐ０７</v>
          </cell>
          <cell r="B213" t="str">
            <v>浦崎</v>
          </cell>
          <cell r="C213" t="str">
            <v>康平</v>
          </cell>
          <cell r="D213" t="str">
            <v>グリフィンズ</v>
          </cell>
        </row>
        <row r="214">
          <cell r="A214" t="str">
            <v>ぐ０８</v>
          </cell>
          <cell r="B214" t="str">
            <v>遠池</v>
          </cell>
          <cell r="C214" t="str">
            <v>建介</v>
          </cell>
          <cell r="D214" t="str">
            <v>グリフィンズ</v>
          </cell>
        </row>
        <row r="215">
          <cell r="A215" t="str">
            <v>ぐ０９</v>
          </cell>
          <cell r="B215" t="str">
            <v>中山</v>
          </cell>
          <cell r="C215" t="str">
            <v>幸典</v>
          </cell>
          <cell r="D215" t="str">
            <v>グリフィンズ</v>
          </cell>
        </row>
        <row r="216">
          <cell r="A216" t="str">
            <v>ぐ１０</v>
          </cell>
          <cell r="B216" t="str">
            <v>塩谷</v>
          </cell>
          <cell r="C216" t="str">
            <v>敦彦</v>
          </cell>
          <cell r="D216" t="str">
            <v>グリフィンズ</v>
          </cell>
        </row>
        <row r="217">
          <cell r="A217" t="str">
            <v>ぐ１１</v>
          </cell>
          <cell r="B217" t="str">
            <v>岡　</v>
          </cell>
          <cell r="C217" t="str">
            <v>仁史</v>
          </cell>
          <cell r="D217" t="str">
            <v>グリフィンズ</v>
          </cell>
        </row>
        <row r="218">
          <cell r="A218" t="str">
            <v>ぐ１２</v>
          </cell>
          <cell r="B218" t="str">
            <v>北野</v>
          </cell>
          <cell r="C218" t="str">
            <v>照幸</v>
          </cell>
          <cell r="D218" t="str">
            <v>グリフィンズ</v>
          </cell>
        </row>
        <row r="219">
          <cell r="A219" t="str">
            <v>ぐ１３</v>
          </cell>
          <cell r="B219" t="str">
            <v>岩渕</v>
          </cell>
          <cell r="C219" t="str">
            <v>光紀</v>
          </cell>
          <cell r="D219" t="str">
            <v>グリフィンズ</v>
          </cell>
        </row>
        <row r="220">
          <cell r="A220" t="str">
            <v>ぐ１４</v>
          </cell>
          <cell r="B220" t="str">
            <v>岡田</v>
          </cell>
          <cell r="C220" t="str">
            <v>真樹</v>
          </cell>
          <cell r="D220" t="str">
            <v>グリフィンズ</v>
          </cell>
        </row>
        <row r="221">
          <cell r="A221" t="str">
            <v>ぐ１５</v>
          </cell>
          <cell r="B221" t="str">
            <v>村上</v>
          </cell>
          <cell r="C221" t="str">
            <v>卓</v>
          </cell>
          <cell r="D221" t="str">
            <v>グリフィンズ</v>
          </cell>
        </row>
        <row r="222">
          <cell r="A222" t="str">
            <v>ぐ１６</v>
          </cell>
          <cell r="B222" t="str">
            <v>久保</v>
          </cell>
          <cell r="C222" t="str">
            <v>侑暉</v>
          </cell>
          <cell r="D222" t="str">
            <v>グリフィンズ</v>
          </cell>
        </row>
        <row r="223">
          <cell r="A223" t="str">
            <v>ぐ１７</v>
          </cell>
          <cell r="B223" t="str">
            <v>井ノ口</v>
          </cell>
          <cell r="C223" t="str">
            <v>幹也</v>
          </cell>
          <cell r="D223" t="str">
            <v>グリフィンズ</v>
          </cell>
        </row>
        <row r="224">
          <cell r="A224" t="str">
            <v>ぐ１８</v>
          </cell>
          <cell r="B224" t="str">
            <v>鵜飼</v>
          </cell>
          <cell r="C224" t="str">
            <v>元一</v>
          </cell>
          <cell r="D224" t="str">
            <v>グリフィンズ</v>
          </cell>
        </row>
        <row r="225">
          <cell r="A225" t="str">
            <v>ぐ１９</v>
          </cell>
          <cell r="B225" t="str">
            <v>漆原</v>
          </cell>
          <cell r="C225" t="str">
            <v>大介</v>
          </cell>
          <cell r="D225" t="str">
            <v>グリフィンズ</v>
          </cell>
        </row>
        <row r="226">
          <cell r="A226" t="str">
            <v>ぐ２０</v>
          </cell>
          <cell r="B226" t="str">
            <v>金武</v>
          </cell>
          <cell r="C226" t="str">
            <v>寿憲</v>
          </cell>
          <cell r="D226" t="str">
            <v>グリフィンズ</v>
          </cell>
        </row>
        <row r="227">
          <cell r="A227" t="str">
            <v>ぐ２１</v>
          </cell>
          <cell r="B227" t="str">
            <v>奥村</v>
          </cell>
          <cell r="C227" t="str">
            <v>隆広</v>
          </cell>
          <cell r="D227" t="str">
            <v>グリフィンズ</v>
          </cell>
        </row>
        <row r="228">
          <cell r="A228" t="str">
            <v>ぐ２２</v>
          </cell>
          <cell r="B228" t="str">
            <v>西原</v>
          </cell>
          <cell r="C228" t="str">
            <v>達也</v>
          </cell>
          <cell r="D228" t="str">
            <v>グリフィンズ</v>
          </cell>
        </row>
        <row r="229">
          <cell r="A229" t="str">
            <v>ぐ２３</v>
          </cell>
          <cell r="B229" t="str">
            <v>長谷川</v>
          </cell>
          <cell r="C229" t="str">
            <v>俊二</v>
          </cell>
          <cell r="D229" t="str">
            <v>グリフィンズ</v>
          </cell>
        </row>
        <row r="230">
          <cell r="A230" t="str">
            <v>ぐ２４</v>
          </cell>
          <cell r="B230" t="str">
            <v>藤井</v>
          </cell>
          <cell r="C230" t="str">
            <v>正和</v>
          </cell>
          <cell r="D230" t="str">
            <v>グリフィンズ</v>
          </cell>
        </row>
        <row r="231">
          <cell r="A231" t="str">
            <v>ぐ２５</v>
          </cell>
          <cell r="B231" t="str">
            <v>武藤</v>
          </cell>
          <cell r="C231" t="str">
            <v>幸宏</v>
          </cell>
          <cell r="D231" t="str">
            <v>グリフィンズ</v>
          </cell>
        </row>
        <row r="232">
          <cell r="A232" t="str">
            <v>ぐ２６</v>
          </cell>
          <cell r="B232" t="str">
            <v>小出</v>
          </cell>
          <cell r="C232" t="str">
            <v>周平</v>
          </cell>
          <cell r="D232" t="str">
            <v>グリフィンズ</v>
          </cell>
        </row>
        <row r="233">
          <cell r="A233" t="str">
            <v>ぐ２７</v>
          </cell>
          <cell r="B233" t="str">
            <v>中根</v>
          </cell>
          <cell r="C233" t="str">
            <v>啓伍</v>
          </cell>
          <cell r="D233" t="str">
            <v>グリフィンズ</v>
          </cell>
        </row>
        <row r="234">
          <cell r="A234" t="str">
            <v>ぐ２８</v>
          </cell>
          <cell r="B234" t="str">
            <v>濱田</v>
          </cell>
          <cell r="C234" t="str">
            <v>彬弘</v>
          </cell>
          <cell r="D234" t="str">
            <v>グリフィンズ</v>
          </cell>
        </row>
        <row r="235">
          <cell r="A235" t="str">
            <v>ぐ２９</v>
          </cell>
          <cell r="B235" t="str">
            <v>森　</v>
          </cell>
          <cell r="C235" t="str">
            <v>寿人</v>
          </cell>
          <cell r="D235" t="str">
            <v>グリフィンズ</v>
          </cell>
        </row>
        <row r="236">
          <cell r="A236" t="str">
            <v>ぐ３０</v>
          </cell>
          <cell r="B236" t="str">
            <v>田内</v>
          </cell>
          <cell r="C236" t="str">
            <v>孝宜</v>
          </cell>
          <cell r="D236" t="str">
            <v>グリフィンズ</v>
          </cell>
        </row>
        <row r="237">
          <cell r="A237" t="str">
            <v>ぐ３１</v>
          </cell>
          <cell r="B237" t="str">
            <v>福島</v>
          </cell>
          <cell r="C237" t="str">
            <v>茂嘉</v>
          </cell>
          <cell r="D237" t="str">
            <v>グリフィンズ</v>
          </cell>
        </row>
        <row r="238">
          <cell r="A238" t="str">
            <v>ぐ３２</v>
          </cell>
          <cell r="B238" t="str">
            <v>木村</v>
          </cell>
          <cell r="C238" t="str">
            <v>恵太</v>
          </cell>
          <cell r="D238" t="str">
            <v>グリフィンズ</v>
          </cell>
        </row>
        <row r="239">
          <cell r="A239" t="str">
            <v>ぐ３３</v>
          </cell>
          <cell r="B239" t="str">
            <v>田中</v>
          </cell>
          <cell r="C239" t="str">
            <v>由子</v>
          </cell>
          <cell r="D239" t="str">
            <v>グリフィンズ</v>
          </cell>
        </row>
        <row r="240">
          <cell r="A240" t="str">
            <v>ぐ３４</v>
          </cell>
          <cell r="B240" t="str">
            <v>八木</v>
          </cell>
          <cell r="C240" t="str">
            <v>郊美</v>
          </cell>
          <cell r="D240" t="str">
            <v>グリフィンズ</v>
          </cell>
        </row>
        <row r="241">
          <cell r="A241" t="str">
            <v>ぐ３５</v>
          </cell>
          <cell r="B241" t="str">
            <v>金武</v>
          </cell>
          <cell r="C241" t="str">
            <v>　恵</v>
          </cell>
          <cell r="D241" t="str">
            <v>グリフィンズ</v>
          </cell>
        </row>
        <row r="242">
          <cell r="A242" t="str">
            <v>ぐ３６</v>
          </cell>
          <cell r="B242" t="str">
            <v>内田</v>
          </cell>
          <cell r="C242" t="str">
            <v>理沙</v>
          </cell>
          <cell r="D242" t="str">
            <v>グリフィンズ</v>
          </cell>
        </row>
        <row r="243">
          <cell r="A243" t="str">
            <v>ぐ３７</v>
          </cell>
          <cell r="B243" t="str">
            <v>西尾</v>
          </cell>
          <cell r="C243" t="str">
            <v>友里</v>
          </cell>
          <cell r="D243" t="str">
            <v>グリフィンズ</v>
          </cell>
        </row>
        <row r="244">
          <cell r="A244" t="str">
            <v>ぐ３８</v>
          </cell>
          <cell r="B244" t="str">
            <v>岩崎</v>
          </cell>
          <cell r="C244" t="str">
            <v>順子</v>
          </cell>
          <cell r="D244" t="str">
            <v>グリフィンズ</v>
          </cell>
        </row>
        <row r="245">
          <cell r="A245" t="str">
            <v>ぐ３９</v>
          </cell>
          <cell r="B245" t="str">
            <v>和田</v>
          </cell>
          <cell r="C245" t="str">
            <v>桃子</v>
          </cell>
          <cell r="D245" t="str">
            <v>グリフィンズ</v>
          </cell>
        </row>
        <row r="246">
          <cell r="A246" t="str">
            <v>ぐ４０</v>
          </cell>
          <cell r="B246" t="str">
            <v>藤岡</v>
          </cell>
          <cell r="C246" t="str">
            <v>美智子</v>
          </cell>
          <cell r="D246" t="str">
            <v>グリフィンズ</v>
          </cell>
        </row>
        <row r="247">
          <cell r="A247" t="str">
            <v>ぐ４１</v>
          </cell>
          <cell r="B247" t="str">
            <v>吉村</v>
          </cell>
          <cell r="C247" t="str">
            <v>安梨佐</v>
          </cell>
          <cell r="D247" t="str">
            <v>グリフィンズ</v>
          </cell>
        </row>
        <row r="248">
          <cell r="A248" t="str">
            <v>ぐ４２</v>
          </cell>
          <cell r="B248" t="str">
            <v>濱田</v>
          </cell>
          <cell r="C248" t="str">
            <v>晴香</v>
          </cell>
          <cell r="D248" t="str">
            <v>グリフィンズ</v>
          </cell>
        </row>
        <row r="249">
          <cell r="A249" t="str">
            <v>ぐ４３</v>
          </cell>
          <cell r="B249" t="str">
            <v>岩渕</v>
          </cell>
          <cell r="C249" t="str">
            <v>奈菜</v>
          </cell>
          <cell r="D249" t="str">
            <v>グリフィンズ</v>
          </cell>
        </row>
        <row r="250">
          <cell r="A250" t="str">
            <v>ぐ４４</v>
          </cell>
          <cell r="B250" t="str">
            <v>佐々木</v>
          </cell>
          <cell r="C250" t="str">
            <v>恵子</v>
          </cell>
          <cell r="D250" t="str">
            <v>グリフィンズ</v>
          </cell>
        </row>
        <row r="251">
          <cell r="A251" t="str">
            <v>ぐ４５</v>
          </cell>
          <cell r="B251" t="str">
            <v>高田</v>
          </cell>
          <cell r="C251" t="str">
            <v>貴代美</v>
          </cell>
          <cell r="D251" t="str">
            <v>グリフィンズ</v>
          </cell>
        </row>
        <row r="252">
          <cell r="A252" t="str">
            <v>ぐ４６</v>
          </cell>
          <cell r="B252" t="str">
            <v>今井</v>
          </cell>
          <cell r="C252" t="str">
            <v>あづさ</v>
          </cell>
          <cell r="D252" t="str">
            <v>グリフィンズ</v>
          </cell>
        </row>
        <row r="253">
          <cell r="A253" t="str">
            <v>ぐ４７</v>
          </cell>
          <cell r="B253" t="str">
            <v>深尾</v>
          </cell>
          <cell r="C253" t="str">
            <v>純子</v>
          </cell>
          <cell r="D253" t="str">
            <v>グリフィンズ</v>
          </cell>
        </row>
        <row r="254">
          <cell r="A254" t="str">
            <v>ぐ４８</v>
          </cell>
          <cell r="B254" t="str">
            <v>伊藤</v>
          </cell>
          <cell r="C254" t="str">
            <v>牧子</v>
          </cell>
          <cell r="D254" t="str">
            <v>グリフィンズ</v>
          </cell>
        </row>
        <row r="255">
          <cell r="A255" t="str">
            <v>ぐ４９</v>
          </cell>
          <cell r="B255" t="str">
            <v>山本</v>
          </cell>
          <cell r="C255" t="str">
            <v>順子</v>
          </cell>
          <cell r="D255" t="str">
            <v>グリフィンズ</v>
          </cell>
        </row>
        <row r="256">
          <cell r="A256" t="str">
            <v>ぐ５０</v>
          </cell>
          <cell r="B256" t="str">
            <v>山口</v>
          </cell>
          <cell r="C256" t="str">
            <v>千恵</v>
          </cell>
          <cell r="D256" t="str">
            <v>グリフィンズ</v>
          </cell>
        </row>
        <row r="257">
          <cell r="A257" t="str">
            <v>ぐ５１</v>
          </cell>
          <cell r="B257" t="str">
            <v>山中</v>
          </cell>
          <cell r="C257" t="str">
            <v>洋二</v>
          </cell>
          <cell r="D257" t="str">
            <v>グリフィンズ</v>
          </cell>
        </row>
        <row r="258">
          <cell r="A258" t="str">
            <v>ぐ５２</v>
          </cell>
          <cell r="B258" t="str">
            <v>岩切</v>
          </cell>
          <cell r="C258" t="str">
            <v>佑磨</v>
          </cell>
          <cell r="D258" t="str">
            <v>グリフィンズ</v>
          </cell>
        </row>
        <row r="259">
          <cell r="A259" t="str">
            <v>ぐ５３</v>
          </cell>
          <cell r="B259" t="str">
            <v>岩切</v>
          </cell>
          <cell r="C259" t="str">
            <v>志保</v>
          </cell>
          <cell r="D259" t="str">
            <v>グリフィンズ</v>
          </cell>
        </row>
        <row r="268">
          <cell r="B268" t="str">
            <v>川並和之</v>
          </cell>
          <cell r="D268" t="str">
            <v>kawanami0930@yahoo.co.jp</v>
          </cell>
        </row>
        <row r="271">
          <cell r="B271" t="str">
            <v>Ｋテニスカレッジ</v>
          </cell>
          <cell r="D271" t="str">
            <v>正式名称</v>
          </cell>
        </row>
        <row r="272">
          <cell r="B272" t="str">
            <v>Kテニス</v>
          </cell>
          <cell r="D272" t="str">
            <v>略称</v>
          </cell>
        </row>
        <row r="273">
          <cell r="A273" t="str">
            <v>け０１</v>
          </cell>
          <cell r="B273" t="str">
            <v>稲岡</v>
          </cell>
          <cell r="C273" t="str">
            <v>和紀</v>
          </cell>
          <cell r="D273" t="str">
            <v>Kテニス</v>
          </cell>
        </row>
        <row r="274">
          <cell r="A274" t="str">
            <v>け０２</v>
          </cell>
          <cell r="B274" t="str">
            <v>押谷</v>
          </cell>
          <cell r="C274" t="str">
            <v>繁樹</v>
          </cell>
          <cell r="D274" t="str">
            <v>Kテニス</v>
          </cell>
        </row>
        <row r="275">
          <cell r="A275" t="str">
            <v>け０３</v>
          </cell>
          <cell r="B275" t="str">
            <v>大島</v>
          </cell>
          <cell r="C275" t="str">
            <v>浩範</v>
          </cell>
          <cell r="D275" t="str">
            <v>Kテニス</v>
          </cell>
        </row>
        <row r="276">
          <cell r="A276" t="str">
            <v>け０４</v>
          </cell>
          <cell r="B276" t="str">
            <v>川上</v>
          </cell>
          <cell r="C276" t="str">
            <v>政治</v>
          </cell>
          <cell r="D276" t="str">
            <v>Kテニス</v>
          </cell>
        </row>
        <row r="277">
          <cell r="A277" t="str">
            <v>け０５</v>
          </cell>
          <cell r="B277" t="str">
            <v>上村</v>
          </cell>
          <cell r="C277" t="str">
            <v>悠大</v>
          </cell>
          <cell r="D277" t="str">
            <v>Kテニス</v>
          </cell>
        </row>
        <row r="278">
          <cell r="A278" t="str">
            <v>け０６</v>
          </cell>
          <cell r="B278" t="str">
            <v>上村</v>
          </cell>
          <cell r="C278" t="str">
            <v>　武</v>
          </cell>
          <cell r="D278" t="str">
            <v>Kテニス</v>
          </cell>
        </row>
        <row r="279">
          <cell r="A279" t="str">
            <v>け０７</v>
          </cell>
          <cell r="B279" t="str">
            <v>川上</v>
          </cell>
          <cell r="C279" t="str">
            <v>悠作</v>
          </cell>
          <cell r="D279" t="str">
            <v>Kテニス</v>
          </cell>
        </row>
        <row r="280">
          <cell r="A280" t="str">
            <v>け０８</v>
          </cell>
          <cell r="B280" t="str">
            <v>川並</v>
          </cell>
          <cell r="C280" t="str">
            <v>和之</v>
          </cell>
          <cell r="D280" t="str">
            <v>Kテニス</v>
          </cell>
        </row>
        <row r="281">
          <cell r="A281" t="str">
            <v>け０９</v>
          </cell>
          <cell r="B281" t="str">
            <v>木村</v>
          </cell>
          <cell r="C281" t="str">
            <v>　誠</v>
          </cell>
          <cell r="D281" t="str">
            <v>Kテニス</v>
          </cell>
        </row>
        <row r="282">
          <cell r="A282" t="str">
            <v>け１０</v>
          </cell>
          <cell r="B282" t="str">
            <v>木村</v>
          </cell>
          <cell r="C282" t="str">
            <v>善和</v>
          </cell>
          <cell r="D282" t="str">
            <v>Kテニス</v>
          </cell>
        </row>
        <row r="283">
          <cell r="A283" t="str">
            <v>け１１</v>
          </cell>
          <cell r="B283" t="str">
            <v>竹村</v>
          </cell>
          <cell r="C283" t="str">
            <v>　治</v>
          </cell>
          <cell r="D283" t="str">
            <v>Kテニス</v>
          </cell>
        </row>
        <row r="284">
          <cell r="A284" t="str">
            <v>け１２</v>
          </cell>
          <cell r="B284" t="str">
            <v>田中</v>
          </cell>
          <cell r="C284" t="str">
            <v>　淳</v>
          </cell>
          <cell r="D284" t="str">
            <v>Kテニス</v>
          </cell>
        </row>
        <row r="285">
          <cell r="A285" t="str">
            <v>け１３</v>
          </cell>
          <cell r="B285" t="str">
            <v>坪田</v>
          </cell>
          <cell r="C285" t="str">
            <v>真嘉</v>
          </cell>
          <cell r="D285" t="str">
            <v>Kテニス</v>
          </cell>
        </row>
        <row r="286">
          <cell r="A286" t="str">
            <v>け１４</v>
          </cell>
          <cell r="B286" t="str">
            <v>永里</v>
          </cell>
          <cell r="C286" t="str">
            <v>裕次</v>
          </cell>
          <cell r="D286" t="str">
            <v>Kテニス</v>
          </cell>
        </row>
        <row r="287">
          <cell r="A287" t="str">
            <v>け１５</v>
          </cell>
          <cell r="B287" t="str">
            <v>西田</v>
          </cell>
          <cell r="C287" t="str">
            <v>和教</v>
          </cell>
          <cell r="D287" t="str">
            <v>Kテニス</v>
          </cell>
        </row>
        <row r="288">
          <cell r="A288" t="str">
            <v>け１６</v>
          </cell>
          <cell r="B288" t="str">
            <v>宮嶋</v>
          </cell>
          <cell r="C288" t="str">
            <v>利行</v>
          </cell>
          <cell r="D288" t="str">
            <v>Kテニス</v>
          </cell>
        </row>
        <row r="289">
          <cell r="A289" t="str">
            <v>け１７</v>
          </cell>
          <cell r="B289" t="str">
            <v>山口</v>
          </cell>
          <cell r="C289" t="str">
            <v>直彦</v>
          </cell>
          <cell r="D289" t="str">
            <v>Kテニス</v>
          </cell>
        </row>
        <row r="290">
          <cell r="A290" t="str">
            <v>け１８</v>
          </cell>
          <cell r="B290" t="str">
            <v>山口</v>
          </cell>
          <cell r="C290" t="str">
            <v>真彦</v>
          </cell>
          <cell r="D290" t="str">
            <v>Kテニス</v>
          </cell>
        </row>
        <row r="291">
          <cell r="A291" t="str">
            <v>け１９</v>
          </cell>
          <cell r="B291" t="str">
            <v>山口</v>
          </cell>
          <cell r="C291" t="str">
            <v>達也</v>
          </cell>
          <cell r="D291" t="str">
            <v>Kテニス</v>
          </cell>
        </row>
        <row r="292">
          <cell r="A292" t="str">
            <v>け２０</v>
          </cell>
          <cell r="B292" t="str">
            <v>吉野</v>
          </cell>
          <cell r="C292" t="str">
            <v>淳也</v>
          </cell>
          <cell r="D292" t="str">
            <v>Kテニス</v>
          </cell>
        </row>
        <row r="293">
          <cell r="A293" t="str">
            <v>け２１</v>
          </cell>
          <cell r="B293" t="str">
            <v>石原</v>
          </cell>
          <cell r="C293" t="str">
            <v>はる美</v>
          </cell>
          <cell r="D293" t="str">
            <v>Kテニス</v>
          </cell>
        </row>
        <row r="294">
          <cell r="A294" t="str">
            <v>け２２</v>
          </cell>
          <cell r="B294" t="str">
            <v>池尻</v>
          </cell>
          <cell r="C294" t="str">
            <v>陽香</v>
          </cell>
          <cell r="D294" t="str">
            <v>Kテニス</v>
          </cell>
        </row>
        <row r="295">
          <cell r="A295" t="str">
            <v>け２３</v>
          </cell>
          <cell r="B295" t="str">
            <v>池尻</v>
          </cell>
          <cell r="C295" t="str">
            <v>姫欧</v>
          </cell>
          <cell r="D295" t="str">
            <v>Kテニス</v>
          </cell>
        </row>
        <row r="296">
          <cell r="A296" t="str">
            <v>け２４</v>
          </cell>
          <cell r="B296" t="str">
            <v>出縄</v>
          </cell>
          <cell r="C296" t="str">
            <v>久子</v>
          </cell>
          <cell r="D296" t="str">
            <v>Kテニス</v>
          </cell>
        </row>
        <row r="297">
          <cell r="A297" t="str">
            <v>け２５</v>
          </cell>
          <cell r="B297" t="str">
            <v>梶木</v>
          </cell>
          <cell r="C297" t="str">
            <v>和子</v>
          </cell>
          <cell r="D297" t="str">
            <v>Kテニス</v>
          </cell>
        </row>
        <row r="298">
          <cell r="A298" t="str">
            <v>け２６</v>
          </cell>
          <cell r="B298" t="str">
            <v>川上</v>
          </cell>
          <cell r="C298" t="str">
            <v>美弥子</v>
          </cell>
          <cell r="D298" t="str">
            <v>Kテニス</v>
          </cell>
        </row>
        <row r="299">
          <cell r="A299" t="str">
            <v>け２７</v>
          </cell>
          <cell r="B299" t="str">
            <v>木村</v>
          </cell>
          <cell r="C299" t="str">
            <v>容子</v>
          </cell>
          <cell r="D299" t="str">
            <v>Kテニス</v>
          </cell>
        </row>
        <row r="300">
          <cell r="A300" t="str">
            <v>け２８</v>
          </cell>
          <cell r="B300" t="str">
            <v>田中</v>
          </cell>
          <cell r="C300" t="str">
            <v>和枝</v>
          </cell>
          <cell r="D300" t="str">
            <v>Kテニス</v>
          </cell>
        </row>
        <row r="301">
          <cell r="A301" t="str">
            <v>け２９</v>
          </cell>
          <cell r="B301" t="str">
            <v>田中</v>
          </cell>
          <cell r="C301" t="str">
            <v>有紀</v>
          </cell>
          <cell r="D301" t="str">
            <v>Kテニス</v>
          </cell>
        </row>
        <row r="302">
          <cell r="A302" t="str">
            <v>け３０</v>
          </cell>
          <cell r="B302" t="str">
            <v>永松</v>
          </cell>
          <cell r="C302" t="str">
            <v>貴子</v>
          </cell>
          <cell r="D302" t="str">
            <v>Kテニス</v>
          </cell>
        </row>
        <row r="303">
          <cell r="A303" t="str">
            <v>け３１</v>
          </cell>
          <cell r="B303" t="str">
            <v>福永</v>
          </cell>
          <cell r="C303" t="str">
            <v>裕美</v>
          </cell>
          <cell r="D303" t="str">
            <v>Kテニス</v>
          </cell>
        </row>
        <row r="304">
          <cell r="A304" t="str">
            <v>け３２</v>
          </cell>
          <cell r="B304" t="str">
            <v>布藤</v>
          </cell>
          <cell r="C304" t="str">
            <v>江実子</v>
          </cell>
          <cell r="D304" t="str">
            <v>Kテニス</v>
          </cell>
        </row>
        <row r="305">
          <cell r="A305" t="str">
            <v>け３３</v>
          </cell>
          <cell r="B305" t="str">
            <v>山口</v>
          </cell>
          <cell r="C305" t="str">
            <v>美由希</v>
          </cell>
          <cell r="D305" t="str">
            <v>Kテニス</v>
          </cell>
        </row>
        <row r="306">
          <cell r="A306" t="str">
            <v>け３４</v>
          </cell>
          <cell r="B306" t="str">
            <v>藤本</v>
          </cell>
          <cell r="C306" t="str">
            <v>雅之</v>
          </cell>
          <cell r="D306" t="str">
            <v>Kテニス</v>
          </cell>
        </row>
        <row r="307">
          <cell r="A307" t="str">
            <v>け３５</v>
          </cell>
          <cell r="B307" t="str">
            <v>矢田</v>
          </cell>
          <cell r="C307" t="str">
            <v>　圭</v>
          </cell>
          <cell r="D307" t="str">
            <v>Kテニス</v>
          </cell>
        </row>
        <row r="308">
          <cell r="A308" t="str">
            <v>け３６</v>
          </cell>
          <cell r="B308" t="str">
            <v>福永</v>
          </cell>
          <cell r="C308" t="str">
            <v>一典</v>
          </cell>
          <cell r="D308" t="str">
            <v>Kテニス</v>
          </cell>
        </row>
        <row r="309">
          <cell r="A309" t="str">
            <v>け３７</v>
          </cell>
          <cell r="B309" t="str">
            <v>畑</v>
          </cell>
          <cell r="C309" t="str">
            <v>　彰</v>
          </cell>
          <cell r="D309" t="str">
            <v>Kテニス</v>
          </cell>
        </row>
        <row r="310">
          <cell r="A310" t="str">
            <v>け３８</v>
          </cell>
          <cell r="B310" t="str">
            <v>竹内</v>
          </cell>
          <cell r="C310" t="str">
            <v>早苗</v>
          </cell>
          <cell r="D310" t="str">
            <v>Kテニス</v>
          </cell>
        </row>
        <row r="311">
          <cell r="A311" t="str">
            <v>け３９</v>
          </cell>
          <cell r="B311" t="str">
            <v>木澤</v>
          </cell>
          <cell r="C311" t="str">
            <v>真人</v>
          </cell>
          <cell r="D311" t="str">
            <v>Kテニス</v>
          </cell>
        </row>
        <row r="312">
          <cell r="A312" t="str">
            <v>け４０</v>
          </cell>
          <cell r="B312" t="str">
            <v>山脇</v>
          </cell>
          <cell r="C312" t="str">
            <v>清之</v>
          </cell>
          <cell r="D312" t="str">
            <v>Kテニス</v>
          </cell>
        </row>
        <row r="313">
          <cell r="A313" t="str">
            <v>け４１</v>
          </cell>
          <cell r="B313" t="str">
            <v>西和田</v>
          </cell>
          <cell r="C313" t="str">
            <v>昌恭</v>
          </cell>
          <cell r="D313" t="str">
            <v>Kテニス</v>
          </cell>
        </row>
        <row r="314">
          <cell r="A314" t="str">
            <v>け４２</v>
          </cell>
          <cell r="B314" t="str">
            <v>朝日</v>
          </cell>
          <cell r="C314" t="str">
            <v>尚紀</v>
          </cell>
          <cell r="D314" t="str">
            <v>Kテニス</v>
          </cell>
        </row>
        <row r="315">
          <cell r="A315" t="str">
            <v>け４３</v>
          </cell>
          <cell r="B315" t="str">
            <v>朝日</v>
          </cell>
          <cell r="C315" t="str">
            <v>智美</v>
          </cell>
          <cell r="D315" t="str">
            <v>Kテニス</v>
          </cell>
        </row>
        <row r="316">
          <cell r="A316" t="str">
            <v>け４４</v>
          </cell>
          <cell r="B316" t="str">
            <v>河野</v>
          </cell>
          <cell r="C316" t="str">
            <v>由子</v>
          </cell>
          <cell r="D316" t="str">
            <v>Kテニス</v>
          </cell>
        </row>
        <row r="317">
          <cell r="A317" t="str">
            <v>け４５</v>
          </cell>
          <cell r="B317" t="str">
            <v>梅田</v>
          </cell>
          <cell r="C317" t="str">
            <v>順子</v>
          </cell>
          <cell r="D317" t="str">
            <v>Kテニス</v>
          </cell>
        </row>
        <row r="318">
          <cell r="A318" t="str">
            <v>け４６</v>
          </cell>
          <cell r="B318" t="str">
            <v>野上</v>
          </cell>
          <cell r="C318" t="str">
            <v>亮平</v>
          </cell>
          <cell r="D318" t="str">
            <v>Kテニス</v>
          </cell>
        </row>
        <row r="319">
          <cell r="A319" t="str">
            <v>け４７</v>
          </cell>
          <cell r="B319" t="str">
            <v>山口</v>
          </cell>
          <cell r="C319" t="str">
            <v>小百合</v>
          </cell>
          <cell r="D319" t="str">
            <v>Kテニス</v>
          </cell>
        </row>
        <row r="320">
          <cell r="A320" t="str">
            <v>け４８</v>
          </cell>
          <cell r="B320" t="str">
            <v>岸田</v>
          </cell>
          <cell r="C320" t="str">
            <v>直也</v>
          </cell>
          <cell r="D320" t="str">
            <v>Kテニス</v>
          </cell>
        </row>
        <row r="321">
          <cell r="A321" t="str">
            <v>け４９</v>
          </cell>
          <cell r="B321" t="str">
            <v>岸田</v>
          </cell>
          <cell r="C321" t="str">
            <v>　恵</v>
          </cell>
          <cell r="D321" t="str">
            <v>Kテニス</v>
          </cell>
        </row>
        <row r="322">
          <cell r="A322" t="str">
            <v>け５０</v>
          </cell>
          <cell r="B322" t="str">
            <v>中島</v>
          </cell>
          <cell r="C322" t="str">
            <v>嬉子</v>
          </cell>
          <cell r="D322" t="str">
            <v>Kテニス</v>
          </cell>
        </row>
        <row r="323">
          <cell r="A323" t="str">
            <v>け５１</v>
          </cell>
          <cell r="B323" t="str">
            <v>山下</v>
          </cell>
          <cell r="C323" t="str">
            <v>　歩</v>
          </cell>
          <cell r="D323" t="str">
            <v>Kテニス</v>
          </cell>
        </row>
        <row r="324">
          <cell r="A324" t="str">
            <v>け５２</v>
          </cell>
          <cell r="B324" t="str">
            <v>浅野</v>
          </cell>
          <cell r="C324" t="str">
            <v>木奈子</v>
          </cell>
          <cell r="D324" t="str">
            <v>Kテニス</v>
          </cell>
        </row>
        <row r="325">
          <cell r="A325" t="str">
            <v>け５３</v>
          </cell>
          <cell r="B325" t="str">
            <v>小澤</v>
          </cell>
          <cell r="C325" t="str">
            <v>藤信</v>
          </cell>
          <cell r="D325" t="str">
            <v>Kテニス</v>
          </cell>
        </row>
        <row r="326">
          <cell r="A326" t="str">
            <v>け５４</v>
          </cell>
          <cell r="B326" t="str">
            <v>嶋田</v>
          </cell>
          <cell r="C326" t="str">
            <v>功太郎</v>
          </cell>
          <cell r="D326" t="str">
            <v>Kテニス</v>
          </cell>
        </row>
        <row r="327">
          <cell r="A327" t="str">
            <v>け５５</v>
          </cell>
          <cell r="B327" t="str">
            <v>疋田</v>
          </cell>
          <cell r="C327" t="str">
            <v>之宏</v>
          </cell>
          <cell r="D327" t="str">
            <v>Kテニス</v>
          </cell>
        </row>
        <row r="328">
          <cell r="A328" t="str">
            <v>け５６</v>
          </cell>
          <cell r="B328" t="str">
            <v>盛山</v>
          </cell>
          <cell r="C328" t="str">
            <v>陽介</v>
          </cell>
          <cell r="D328" t="str">
            <v>Kテニス</v>
          </cell>
        </row>
        <row r="329">
          <cell r="A329" t="str">
            <v>け５７</v>
          </cell>
          <cell r="B329" t="str">
            <v>東</v>
          </cell>
          <cell r="C329" t="str">
            <v>恵</v>
          </cell>
          <cell r="D329" t="str">
            <v>Kテニス</v>
          </cell>
        </row>
        <row r="330">
          <cell r="B330" t="str">
            <v>森永陽介　yosukem9@gmail.com</v>
          </cell>
        </row>
        <row r="332">
          <cell r="B332" t="str">
            <v>村田八日市ＴＣ</v>
          </cell>
        </row>
        <row r="334">
          <cell r="B334" t="str">
            <v>村田ＴＣ</v>
          </cell>
        </row>
        <row r="336">
          <cell r="A336" t="str">
            <v>む０１</v>
          </cell>
          <cell r="B336" t="str">
            <v>安久</v>
          </cell>
          <cell r="C336" t="str">
            <v>智之</v>
          </cell>
          <cell r="D336" t="str">
            <v>村田ＴＣ</v>
          </cell>
        </row>
        <row r="337">
          <cell r="A337" t="str">
            <v>む０２</v>
          </cell>
          <cell r="B337" t="str">
            <v>稲泉　</v>
          </cell>
          <cell r="C337" t="str">
            <v>聡</v>
          </cell>
          <cell r="D337" t="str">
            <v>村田ＴＣ</v>
          </cell>
        </row>
        <row r="338">
          <cell r="A338" t="str">
            <v>む０３</v>
          </cell>
          <cell r="B338" t="str">
            <v>岡川</v>
          </cell>
          <cell r="C338" t="str">
            <v>謙二</v>
          </cell>
          <cell r="D338" t="str">
            <v>村田ＴＣ</v>
          </cell>
        </row>
        <row r="339">
          <cell r="A339" t="str">
            <v>む０４</v>
          </cell>
          <cell r="B339" t="str">
            <v>児玉</v>
          </cell>
          <cell r="C339" t="str">
            <v>雅弘</v>
          </cell>
          <cell r="D339" t="str">
            <v>村田ＴＣ</v>
          </cell>
        </row>
        <row r="340">
          <cell r="A340" t="str">
            <v>む０５</v>
          </cell>
          <cell r="B340" t="str">
            <v>徳永</v>
          </cell>
          <cell r="C340" t="str">
            <v> 剛</v>
          </cell>
          <cell r="D340" t="str">
            <v>村田ＴＣ</v>
          </cell>
        </row>
        <row r="341">
          <cell r="A341" t="str">
            <v>む０６</v>
          </cell>
          <cell r="B341" t="str">
            <v>杉山</v>
          </cell>
          <cell r="C341" t="str">
            <v>邦夫</v>
          </cell>
          <cell r="D341" t="str">
            <v>村田ＴＣ</v>
          </cell>
        </row>
        <row r="342">
          <cell r="A342" t="str">
            <v>む０７</v>
          </cell>
          <cell r="B342" t="str">
            <v>杉本</v>
          </cell>
          <cell r="C342" t="str">
            <v>龍平</v>
          </cell>
          <cell r="D342" t="str">
            <v>村田ＴＣ</v>
          </cell>
        </row>
        <row r="343">
          <cell r="A343" t="str">
            <v>む０８</v>
          </cell>
          <cell r="B343" t="str">
            <v>川上</v>
          </cell>
          <cell r="C343" t="str">
            <v>英二</v>
          </cell>
          <cell r="D343" t="str">
            <v>村田ＴＣ</v>
          </cell>
        </row>
        <row r="344">
          <cell r="A344" t="str">
            <v>む０９</v>
          </cell>
          <cell r="B344" t="str">
            <v>泉谷</v>
          </cell>
          <cell r="C344" t="str">
            <v>純也</v>
          </cell>
          <cell r="D344" t="str">
            <v>村田ＴＣ</v>
          </cell>
        </row>
        <row r="345">
          <cell r="A345" t="str">
            <v>む１０</v>
          </cell>
          <cell r="B345" t="str">
            <v>浅田</v>
          </cell>
          <cell r="C345" t="str">
            <v>隆昭</v>
          </cell>
          <cell r="D345" t="str">
            <v>村田ＴＣ</v>
          </cell>
        </row>
        <row r="346">
          <cell r="A346" t="str">
            <v>む１１</v>
          </cell>
          <cell r="B346" t="str">
            <v>前田</v>
          </cell>
          <cell r="C346" t="str">
            <v>雅人</v>
          </cell>
          <cell r="D346" t="str">
            <v>村田ＴＣ</v>
          </cell>
        </row>
        <row r="347">
          <cell r="A347" t="str">
            <v>む１２</v>
          </cell>
          <cell r="B347" t="str">
            <v>土田</v>
          </cell>
          <cell r="C347" t="str">
            <v>典人</v>
          </cell>
          <cell r="D347" t="str">
            <v>村田ＴＣ</v>
          </cell>
        </row>
        <row r="348">
          <cell r="A348" t="str">
            <v>む１３</v>
          </cell>
          <cell r="B348" t="str">
            <v>二ツ井</v>
          </cell>
          <cell r="C348" t="str">
            <v>裕也</v>
          </cell>
          <cell r="D348" t="str">
            <v>村田ＴＣ</v>
          </cell>
        </row>
        <row r="349">
          <cell r="A349" t="str">
            <v>む１４</v>
          </cell>
          <cell r="B349" t="str">
            <v>森永</v>
          </cell>
          <cell r="C349" t="str">
            <v>洋介</v>
          </cell>
          <cell r="D349" t="str">
            <v>村田ＴＣ</v>
          </cell>
        </row>
        <row r="350">
          <cell r="A350" t="str">
            <v>む１５</v>
          </cell>
          <cell r="B350" t="str">
            <v>冨田</v>
          </cell>
          <cell r="C350" t="str">
            <v>哲弥</v>
          </cell>
          <cell r="D350" t="str">
            <v>村田ＴＣ</v>
          </cell>
        </row>
        <row r="351">
          <cell r="A351" t="str">
            <v>む１６</v>
          </cell>
          <cell r="B351" t="str">
            <v>辰巳</v>
          </cell>
          <cell r="C351" t="str">
            <v>悟朗</v>
          </cell>
          <cell r="D351" t="str">
            <v>村田ＴＣ</v>
          </cell>
        </row>
        <row r="352">
          <cell r="A352" t="str">
            <v>む１７</v>
          </cell>
          <cell r="B352" t="str">
            <v>河野</v>
          </cell>
          <cell r="C352" t="str">
            <v>晶子</v>
          </cell>
          <cell r="D352" t="str">
            <v>村田ＴＣ</v>
          </cell>
        </row>
        <row r="353">
          <cell r="A353" t="str">
            <v>む１８</v>
          </cell>
          <cell r="B353" t="str">
            <v>森田</v>
          </cell>
          <cell r="C353" t="str">
            <v>恵美</v>
          </cell>
          <cell r="D353" t="str">
            <v>村田ＴＣ</v>
          </cell>
        </row>
        <row r="354">
          <cell r="A354" t="str">
            <v>む１９</v>
          </cell>
          <cell r="B354" t="str">
            <v>西澤</v>
          </cell>
          <cell r="C354" t="str">
            <v>友紀</v>
          </cell>
          <cell r="D354" t="str">
            <v>村田ＴＣ</v>
          </cell>
        </row>
        <row r="355">
          <cell r="A355" t="str">
            <v>む２０</v>
          </cell>
          <cell r="B355" t="str">
            <v>速水</v>
          </cell>
          <cell r="C355" t="str">
            <v>直美</v>
          </cell>
          <cell r="D355" t="str">
            <v>村田ＴＣ</v>
          </cell>
        </row>
        <row r="356">
          <cell r="A356" t="str">
            <v>む２１</v>
          </cell>
          <cell r="B356" t="str">
            <v>多田</v>
          </cell>
          <cell r="C356" t="str">
            <v>麻実</v>
          </cell>
          <cell r="D356" t="str">
            <v>村田ＴＣ</v>
          </cell>
        </row>
        <row r="357">
          <cell r="A357" t="str">
            <v>む２２</v>
          </cell>
          <cell r="B357" t="str">
            <v>中村</v>
          </cell>
          <cell r="C357" t="str">
            <v>純子</v>
          </cell>
          <cell r="D357" t="str">
            <v>村田ＴＣ</v>
          </cell>
        </row>
        <row r="358">
          <cell r="A358" t="str">
            <v>む２３</v>
          </cell>
          <cell r="B358" t="str">
            <v>堀田</v>
          </cell>
          <cell r="C358" t="str">
            <v>明子</v>
          </cell>
          <cell r="D358" t="str">
            <v>村田ＴＣ</v>
          </cell>
        </row>
        <row r="359">
          <cell r="A359" t="str">
            <v>む２４</v>
          </cell>
          <cell r="B359" t="str">
            <v>大脇</v>
          </cell>
          <cell r="C359" t="str">
            <v>和世</v>
          </cell>
          <cell r="D359" t="str">
            <v>村田ＴＣ</v>
          </cell>
        </row>
        <row r="360">
          <cell r="A360" t="str">
            <v>む２５</v>
          </cell>
          <cell r="B360" t="str">
            <v>後藤</v>
          </cell>
          <cell r="C360" t="str">
            <v>圭介</v>
          </cell>
          <cell r="D360" t="str">
            <v>村田ＴＣ</v>
          </cell>
        </row>
        <row r="361">
          <cell r="A361" t="str">
            <v>む２６</v>
          </cell>
          <cell r="B361" t="str">
            <v>長谷川</v>
          </cell>
          <cell r="C361" t="str">
            <v>晃平</v>
          </cell>
          <cell r="D361" t="str">
            <v>村田ＴＣ</v>
          </cell>
        </row>
        <row r="362">
          <cell r="A362" t="str">
            <v>む２７</v>
          </cell>
          <cell r="B362" t="str">
            <v>原田</v>
          </cell>
          <cell r="C362" t="str">
            <v>真稔</v>
          </cell>
          <cell r="D362" t="str">
            <v>村田ＴＣ</v>
          </cell>
        </row>
        <row r="363">
          <cell r="A363" t="str">
            <v>む２８</v>
          </cell>
          <cell r="B363" t="str">
            <v>池内</v>
          </cell>
          <cell r="C363" t="str">
            <v>伸介</v>
          </cell>
          <cell r="D363" t="str">
            <v>村田ＴＣ</v>
          </cell>
        </row>
        <row r="364">
          <cell r="A364" t="str">
            <v>む２９</v>
          </cell>
          <cell r="B364" t="str">
            <v>藤田</v>
          </cell>
          <cell r="C364" t="str">
            <v>彰</v>
          </cell>
          <cell r="D364" t="str">
            <v>村田ＴＣ</v>
          </cell>
        </row>
        <row r="365">
          <cell r="A365" t="str">
            <v>む３０</v>
          </cell>
          <cell r="B365" t="str">
            <v>岩田</v>
          </cell>
          <cell r="C365" t="str">
            <v>光央</v>
          </cell>
          <cell r="D365" t="str">
            <v>村田ＴＣ</v>
          </cell>
        </row>
        <row r="366">
          <cell r="A366" t="str">
            <v>む３１</v>
          </cell>
          <cell r="B366" t="str">
            <v>三神</v>
          </cell>
          <cell r="C366" t="str">
            <v>秀嗣</v>
          </cell>
          <cell r="D366" t="str">
            <v>村田ＴＣ</v>
          </cell>
        </row>
        <row r="367">
          <cell r="A367" t="str">
            <v>む３２</v>
          </cell>
          <cell r="B367" t="str">
            <v>佐藤</v>
          </cell>
          <cell r="C367" t="str">
            <v>庸子</v>
          </cell>
          <cell r="D367" t="str">
            <v>村田ＴＣ</v>
          </cell>
        </row>
        <row r="368">
          <cell r="A368" t="str">
            <v>む３３</v>
          </cell>
          <cell r="B368" t="str">
            <v>遠崎</v>
          </cell>
          <cell r="C368" t="str">
            <v>大樹</v>
          </cell>
          <cell r="D368" t="str">
            <v>村田ＴＣ</v>
          </cell>
        </row>
        <row r="369">
          <cell r="A369" t="str">
            <v>む３４</v>
          </cell>
          <cell r="B369" t="str">
            <v>村田</v>
          </cell>
          <cell r="C369" t="str">
            <v>朋子</v>
          </cell>
          <cell r="D369" t="str">
            <v>村田ＴＣ</v>
          </cell>
        </row>
        <row r="370">
          <cell r="A370" t="str">
            <v>む３５</v>
          </cell>
          <cell r="B370" t="str">
            <v>杉山</v>
          </cell>
          <cell r="C370" t="str">
            <v>あずさ</v>
          </cell>
          <cell r="D370" t="str">
            <v>村田ＴＣ</v>
          </cell>
        </row>
        <row r="371">
          <cell r="A371" t="str">
            <v>む３６</v>
          </cell>
          <cell r="B371" t="str">
            <v>西村</v>
          </cell>
          <cell r="C371" t="str">
            <v>文代</v>
          </cell>
          <cell r="D371" t="str">
            <v>村田ＴＣ</v>
          </cell>
        </row>
        <row r="372">
          <cell r="A372" t="str">
            <v>む３７</v>
          </cell>
          <cell r="B372" t="str">
            <v>村田</v>
          </cell>
          <cell r="C372" t="str">
            <v>彩子</v>
          </cell>
          <cell r="D372" t="str">
            <v>村田ＴＣ</v>
          </cell>
        </row>
        <row r="373">
          <cell r="A373" t="str">
            <v>む３８</v>
          </cell>
          <cell r="B373" t="str">
            <v>村川</v>
          </cell>
          <cell r="C373" t="str">
            <v>庸子</v>
          </cell>
          <cell r="D373" t="str">
            <v>村田ＴＣ</v>
          </cell>
        </row>
        <row r="374">
          <cell r="A374" t="str">
            <v>む３９</v>
          </cell>
          <cell r="B374" t="str">
            <v>藤井</v>
          </cell>
          <cell r="C374" t="str">
            <v>洋平</v>
          </cell>
          <cell r="D374" t="str">
            <v>村田ＴＣ</v>
          </cell>
        </row>
        <row r="375">
          <cell r="A375" t="str">
            <v>む４０</v>
          </cell>
          <cell r="B375" t="str">
            <v>田淵</v>
          </cell>
          <cell r="C375" t="str">
            <v>敏史</v>
          </cell>
          <cell r="D375" t="str">
            <v>村田ＴＣ</v>
          </cell>
        </row>
        <row r="376">
          <cell r="A376" t="str">
            <v>む４１</v>
          </cell>
          <cell r="B376" t="str">
            <v>穐山</v>
          </cell>
          <cell r="C376" t="str">
            <v>  航</v>
          </cell>
          <cell r="D376" t="str">
            <v>村田ＴＣ</v>
          </cell>
        </row>
        <row r="377">
          <cell r="A377" t="str">
            <v>む４２</v>
          </cell>
          <cell r="B377" t="str">
            <v>西村</v>
          </cell>
          <cell r="C377" t="str">
            <v>国太郎</v>
          </cell>
          <cell r="D377" t="str">
            <v>村田ＴＣ</v>
          </cell>
        </row>
        <row r="378">
          <cell r="A378" t="str">
            <v>む４３</v>
          </cell>
          <cell r="B378" t="str">
            <v>南井</v>
          </cell>
          <cell r="C378" t="str">
            <v>まどか</v>
          </cell>
          <cell r="D378" t="str">
            <v>村田ＴＣ</v>
          </cell>
        </row>
        <row r="379">
          <cell r="A379" t="str">
            <v>む４４</v>
          </cell>
          <cell r="B379" t="str">
            <v>澤田</v>
          </cell>
          <cell r="C379" t="str">
            <v>多佳美</v>
          </cell>
          <cell r="D379" t="str">
            <v>村田ＴＣ</v>
          </cell>
        </row>
        <row r="380">
          <cell r="A380" t="str">
            <v>む４５</v>
          </cell>
          <cell r="B380" t="str">
            <v>杉山</v>
          </cell>
          <cell r="C380" t="str">
            <v>春澄</v>
          </cell>
          <cell r="D380" t="str">
            <v>村田ＴＣ</v>
          </cell>
        </row>
        <row r="381">
          <cell r="A381" t="str">
            <v>む４６</v>
          </cell>
          <cell r="B381" t="str">
            <v>二上</v>
          </cell>
          <cell r="C381" t="str">
            <v>貴光</v>
          </cell>
          <cell r="D381" t="str">
            <v>村田ＴＣ</v>
          </cell>
        </row>
        <row r="382">
          <cell r="A382" t="str">
            <v>む４７</v>
          </cell>
          <cell r="B382" t="str">
            <v>山田</v>
          </cell>
          <cell r="C382" t="str">
            <v>義大</v>
          </cell>
          <cell r="D382" t="str">
            <v>村田ＴＣ</v>
          </cell>
        </row>
        <row r="383">
          <cell r="A383" t="str">
            <v>む４８</v>
          </cell>
          <cell r="B383" t="str">
            <v>草野</v>
          </cell>
          <cell r="C383" t="str">
            <v>　亮</v>
          </cell>
          <cell r="D383" t="str">
            <v>村田ＴＣ</v>
          </cell>
        </row>
        <row r="384">
          <cell r="A384" t="str">
            <v>む４９</v>
          </cell>
          <cell r="B384" t="str">
            <v>川東</v>
          </cell>
          <cell r="C384" t="str">
            <v>真央</v>
          </cell>
          <cell r="D384" t="str">
            <v>村田ＴＣ</v>
          </cell>
        </row>
        <row r="385">
          <cell r="A385" t="str">
            <v>む５０</v>
          </cell>
          <cell r="B385" t="str">
            <v>杉山</v>
          </cell>
          <cell r="C385" t="str">
            <v>涼佑</v>
          </cell>
          <cell r="D385" t="str">
            <v>村田ＴＣ</v>
          </cell>
        </row>
        <row r="397">
          <cell r="B397" t="str">
            <v>代表　鶴田　進</v>
          </cell>
          <cell r="D397" t="str">
            <v>susumu282002@yahoo.co.jp</v>
          </cell>
        </row>
        <row r="399">
          <cell r="B399" t="str">
            <v>プラチナ</v>
          </cell>
        </row>
        <row r="400">
          <cell r="B400" t="str">
            <v>湖東プラチナ</v>
          </cell>
        </row>
        <row r="401">
          <cell r="A401" t="str">
            <v>ぷ０１</v>
          </cell>
          <cell r="B401" t="str">
            <v>大林</v>
          </cell>
          <cell r="C401" t="str">
            <v>　久</v>
          </cell>
          <cell r="D401" t="str">
            <v>プラチナ</v>
          </cell>
        </row>
        <row r="402">
          <cell r="A402" t="str">
            <v>ぷ０２</v>
          </cell>
          <cell r="B402" t="str">
            <v>高田</v>
          </cell>
          <cell r="C402" t="str">
            <v>洋治</v>
          </cell>
          <cell r="D402" t="str">
            <v>プラチナ</v>
          </cell>
        </row>
        <row r="403">
          <cell r="A403" t="str">
            <v>ぷ０３</v>
          </cell>
          <cell r="B403" t="str">
            <v>中野</v>
          </cell>
          <cell r="C403" t="str">
            <v>　潤</v>
          </cell>
          <cell r="D403" t="str">
            <v>プラチナ</v>
          </cell>
        </row>
        <row r="404">
          <cell r="A404" t="str">
            <v>ぷ０４</v>
          </cell>
          <cell r="B404" t="str">
            <v>中野</v>
          </cell>
          <cell r="C404" t="str">
            <v>哲也</v>
          </cell>
          <cell r="D404" t="str">
            <v>プラチナ</v>
          </cell>
        </row>
        <row r="405">
          <cell r="A405" t="str">
            <v>ぷ０５</v>
          </cell>
          <cell r="B405" t="str">
            <v>堀江</v>
          </cell>
          <cell r="C405" t="str">
            <v>孝信</v>
          </cell>
          <cell r="D405" t="str">
            <v>プラチナ</v>
          </cell>
        </row>
        <row r="406">
          <cell r="A406" t="str">
            <v>ぷ０６</v>
          </cell>
          <cell r="B406" t="str">
            <v>羽田</v>
          </cell>
          <cell r="C406" t="str">
            <v>昭夫</v>
          </cell>
          <cell r="D406" t="str">
            <v>プラチナ</v>
          </cell>
        </row>
        <row r="407">
          <cell r="A407" t="str">
            <v>ぷ０７</v>
          </cell>
          <cell r="B407" t="str">
            <v>樋山</v>
          </cell>
          <cell r="C407" t="str">
            <v>達哉</v>
          </cell>
          <cell r="D407" t="str">
            <v>プラチナ</v>
          </cell>
        </row>
        <row r="408">
          <cell r="A408" t="str">
            <v>ぷ０８</v>
          </cell>
          <cell r="B408" t="str">
            <v>藤本</v>
          </cell>
          <cell r="C408" t="str">
            <v>昌彦</v>
          </cell>
          <cell r="D408" t="str">
            <v>プラチナ</v>
          </cell>
        </row>
        <row r="409">
          <cell r="A409" t="str">
            <v>ぷ０９</v>
          </cell>
          <cell r="B409" t="str">
            <v>安田</v>
          </cell>
          <cell r="C409" t="str">
            <v>和彦</v>
          </cell>
          <cell r="D409" t="str">
            <v>プラチナ</v>
          </cell>
        </row>
        <row r="410">
          <cell r="A410" t="str">
            <v>ぷ１０</v>
          </cell>
          <cell r="B410" t="str">
            <v>吉田</v>
          </cell>
          <cell r="C410" t="str">
            <v>知司</v>
          </cell>
          <cell r="D410" t="str">
            <v>プラチナ</v>
          </cell>
        </row>
        <row r="411">
          <cell r="A411" t="str">
            <v>ぷ１１</v>
          </cell>
          <cell r="B411" t="str">
            <v>山田</v>
          </cell>
          <cell r="C411" t="str">
            <v>直八</v>
          </cell>
          <cell r="D411" t="str">
            <v>プラチナ</v>
          </cell>
        </row>
        <row r="412">
          <cell r="A412" t="str">
            <v>ぷ１２</v>
          </cell>
          <cell r="B412" t="str">
            <v>新屋</v>
          </cell>
          <cell r="C412" t="str">
            <v>正男</v>
          </cell>
          <cell r="D412" t="str">
            <v>プラチナ</v>
          </cell>
        </row>
        <row r="413">
          <cell r="A413" t="str">
            <v>ぷ１３</v>
          </cell>
          <cell r="B413" t="str">
            <v>青木</v>
          </cell>
          <cell r="C413" t="str">
            <v>保憲</v>
          </cell>
          <cell r="D413" t="str">
            <v>プラチナ</v>
          </cell>
        </row>
        <row r="414">
          <cell r="A414" t="str">
            <v>ぷ１４</v>
          </cell>
          <cell r="B414" t="str">
            <v>谷口</v>
          </cell>
          <cell r="C414" t="str">
            <v>一男</v>
          </cell>
          <cell r="D414" t="str">
            <v>プラチナ</v>
          </cell>
        </row>
        <row r="415">
          <cell r="A415" t="str">
            <v>ぷ１５</v>
          </cell>
          <cell r="B415" t="str">
            <v>小柳</v>
          </cell>
          <cell r="C415" t="str">
            <v>寛明</v>
          </cell>
          <cell r="D415" t="str">
            <v>プラチナ</v>
          </cell>
        </row>
        <row r="416">
          <cell r="A416" t="str">
            <v>ぷ１６</v>
          </cell>
          <cell r="B416" t="str">
            <v>関塚</v>
          </cell>
          <cell r="C416" t="str">
            <v>清茂</v>
          </cell>
          <cell r="D416" t="str">
            <v>プラチナ</v>
          </cell>
        </row>
        <row r="417">
          <cell r="A417" t="str">
            <v>ぷ１７</v>
          </cell>
          <cell r="B417" t="str">
            <v>北川</v>
          </cell>
          <cell r="C417" t="str">
            <v>美由紀</v>
          </cell>
          <cell r="D417" t="str">
            <v>プラチナ</v>
          </cell>
        </row>
        <row r="418">
          <cell r="A418" t="str">
            <v>ぷ１８</v>
          </cell>
          <cell r="B418" t="str">
            <v>早川</v>
          </cell>
          <cell r="C418" t="str">
            <v>　浩</v>
          </cell>
          <cell r="D418" t="str">
            <v>プラチナ</v>
          </cell>
        </row>
        <row r="419">
          <cell r="A419" t="str">
            <v>ぷ１９</v>
          </cell>
          <cell r="B419" t="str">
            <v>平野</v>
          </cell>
          <cell r="C419" t="str">
            <v>志津子</v>
          </cell>
          <cell r="D419" t="str">
            <v>プラチナ</v>
          </cell>
        </row>
        <row r="420">
          <cell r="A420" t="str">
            <v>ぷ２０</v>
          </cell>
          <cell r="B420" t="str">
            <v>堀部</v>
          </cell>
          <cell r="C420" t="str">
            <v>品子</v>
          </cell>
          <cell r="D420" t="str">
            <v>プラチナ</v>
          </cell>
        </row>
        <row r="421">
          <cell r="A421" t="str">
            <v>ぷ２１</v>
          </cell>
          <cell r="B421" t="str">
            <v>森谷</v>
          </cell>
          <cell r="C421" t="str">
            <v>洋子</v>
          </cell>
          <cell r="D421" t="str">
            <v>プラチナ</v>
          </cell>
        </row>
        <row r="422">
          <cell r="A422" t="str">
            <v>ぷ２２</v>
          </cell>
          <cell r="B422" t="str">
            <v>川勝</v>
          </cell>
          <cell r="C422" t="str">
            <v>豊子</v>
          </cell>
          <cell r="D422" t="str">
            <v>プラチナ</v>
          </cell>
        </row>
        <row r="423">
          <cell r="A423" t="str">
            <v>ぷ２３</v>
          </cell>
          <cell r="B423" t="str">
            <v>田邉</v>
          </cell>
          <cell r="C423" t="str">
            <v>俊子</v>
          </cell>
          <cell r="D423" t="str">
            <v>プラチナ</v>
          </cell>
        </row>
        <row r="424">
          <cell r="A424" t="str">
            <v>ぷ２４</v>
          </cell>
          <cell r="B424" t="str">
            <v>堀川</v>
          </cell>
          <cell r="C424" t="str">
            <v>敬児</v>
          </cell>
          <cell r="D424" t="str">
            <v>プラチナ</v>
          </cell>
        </row>
        <row r="425">
          <cell r="A425" t="str">
            <v>ぷ２５</v>
          </cell>
          <cell r="B425" t="str">
            <v>本池</v>
          </cell>
          <cell r="C425" t="str">
            <v>清子</v>
          </cell>
          <cell r="D425" t="str">
            <v>プラチナ</v>
          </cell>
        </row>
        <row r="426">
          <cell r="A426" t="str">
            <v>ぷ２６</v>
          </cell>
          <cell r="B426" t="str">
            <v>山田</v>
          </cell>
          <cell r="C426" t="str">
            <v>晶枝</v>
          </cell>
          <cell r="D426" t="str">
            <v>プラチナ</v>
          </cell>
        </row>
        <row r="427">
          <cell r="A427" t="str">
            <v>ぷ２７</v>
          </cell>
          <cell r="B427" t="str">
            <v>前田</v>
          </cell>
          <cell r="C427" t="str">
            <v>征人</v>
          </cell>
          <cell r="D427" t="str">
            <v>プラチナ</v>
          </cell>
        </row>
        <row r="428">
          <cell r="A428" t="str">
            <v>ぷ２８</v>
          </cell>
          <cell r="B428" t="str">
            <v>鶴田</v>
          </cell>
          <cell r="C428" t="str">
            <v>　進</v>
          </cell>
          <cell r="D428" t="str">
            <v>プラチナ</v>
          </cell>
        </row>
        <row r="429">
          <cell r="A429" t="str">
            <v>ぷ２９</v>
          </cell>
          <cell r="B429" t="str">
            <v>前田</v>
          </cell>
          <cell r="C429" t="str">
            <v>喜久子</v>
          </cell>
          <cell r="D429" t="str">
            <v>プラチナ</v>
          </cell>
        </row>
        <row r="430">
          <cell r="A430" t="str">
            <v>ぷ３０</v>
          </cell>
          <cell r="B430" t="str">
            <v>岡本</v>
          </cell>
          <cell r="C430" t="str">
            <v>直美</v>
          </cell>
          <cell r="D430" t="str">
            <v>プラチナ</v>
          </cell>
        </row>
        <row r="431">
          <cell r="A431" t="str">
            <v>ぷ３１</v>
          </cell>
          <cell r="B431" t="str">
            <v>苗村</v>
          </cell>
          <cell r="C431" t="str">
            <v>裕子</v>
          </cell>
          <cell r="D431" t="str">
            <v>プラチナ</v>
          </cell>
        </row>
        <row r="432">
          <cell r="A432" t="str">
            <v>ぷ３２</v>
          </cell>
          <cell r="B432" t="str">
            <v>五十嵐</v>
          </cell>
          <cell r="C432" t="str">
            <v>英毅</v>
          </cell>
          <cell r="D432" t="str">
            <v>プラチナ</v>
          </cell>
        </row>
        <row r="433">
          <cell r="A433" t="str">
            <v>ぷ３３</v>
          </cell>
          <cell r="B433" t="str">
            <v>川島</v>
          </cell>
          <cell r="C433" t="str">
            <v>芳男</v>
          </cell>
          <cell r="D433" t="str">
            <v>プラチナ</v>
          </cell>
        </row>
        <row r="434">
          <cell r="A434" t="str">
            <v>ぷ３４</v>
          </cell>
          <cell r="B434" t="str">
            <v>澤井</v>
          </cell>
          <cell r="C434" t="str">
            <v>恵子</v>
          </cell>
          <cell r="D434" t="str">
            <v>プラチナ</v>
          </cell>
        </row>
        <row r="435">
          <cell r="A435" t="str">
            <v>ぷ３５</v>
          </cell>
          <cell r="B435" t="str">
            <v>石崎</v>
          </cell>
          <cell r="C435" t="str">
            <v>敬冶</v>
          </cell>
          <cell r="D435" t="str">
            <v>プラチナ</v>
          </cell>
        </row>
        <row r="438">
          <cell r="B438" t="str">
            <v>代表　宮崎　大悟</v>
          </cell>
        </row>
        <row r="440">
          <cell r="B440" t="str">
            <v>積樹T</v>
          </cell>
          <cell r="D440" t="str">
            <v>略称</v>
          </cell>
        </row>
        <row r="441">
          <cell r="B441" t="str">
            <v>積水樹脂テニスクラブ</v>
          </cell>
          <cell r="D441" t="str">
            <v>正式名称</v>
          </cell>
        </row>
        <row r="443">
          <cell r="A443" t="str">
            <v>せ０１</v>
          </cell>
          <cell r="B443" t="str">
            <v>清水</v>
          </cell>
          <cell r="C443" t="str">
            <v>英泰</v>
          </cell>
          <cell r="D443" t="str">
            <v>積樹T</v>
          </cell>
        </row>
        <row r="444">
          <cell r="A444" t="str">
            <v>せ０２</v>
          </cell>
          <cell r="B444" t="str">
            <v>国村</v>
          </cell>
          <cell r="C444" t="str">
            <v>昌生</v>
          </cell>
          <cell r="D444" t="str">
            <v>積樹T</v>
          </cell>
        </row>
        <row r="445">
          <cell r="A445" t="str">
            <v>せ０３</v>
          </cell>
          <cell r="B445" t="str">
            <v>上原</v>
          </cell>
          <cell r="C445" t="str">
            <v>　悠</v>
          </cell>
          <cell r="D445" t="str">
            <v>積樹T</v>
          </cell>
        </row>
        <row r="446">
          <cell r="A446" t="str">
            <v>せ０４</v>
          </cell>
          <cell r="B446" t="str">
            <v>西垣</v>
          </cell>
          <cell r="C446" t="str">
            <v>　学</v>
          </cell>
          <cell r="D446" t="str">
            <v>積樹T</v>
          </cell>
        </row>
        <row r="447">
          <cell r="A447" t="str">
            <v>せ０５</v>
          </cell>
          <cell r="B447" t="str">
            <v>宮崎</v>
          </cell>
          <cell r="C447" t="str">
            <v>大悟</v>
          </cell>
          <cell r="D447" t="str">
            <v>積樹T</v>
          </cell>
        </row>
        <row r="448">
          <cell r="A448" t="str">
            <v>せ０６</v>
          </cell>
          <cell r="B448" t="str">
            <v>平野</v>
          </cell>
          <cell r="C448" t="str">
            <v>和也</v>
          </cell>
          <cell r="D448" t="str">
            <v>積樹T</v>
          </cell>
        </row>
        <row r="449">
          <cell r="A449" t="str">
            <v>せ０７</v>
          </cell>
          <cell r="B449" t="str">
            <v>永友</v>
          </cell>
          <cell r="C449" t="str">
            <v>康貴</v>
          </cell>
          <cell r="D449" t="str">
            <v>積樹T</v>
          </cell>
        </row>
        <row r="450">
          <cell r="A450" t="str">
            <v>せ０８</v>
          </cell>
          <cell r="B450" t="str">
            <v>佐藤</v>
          </cell>
          <cell r="C450" t="str">
            <v>みなみ</v>
          </cell>
          <cell r="D450" t="str">
            <v>積樹T</v>
          </cell>
        </row>
        <row r="451">
          <cell r="A451" t="str">
            <v>せ０９</v>
          </cell>
          <cell r="B451" t="str">
            <v>石梶</v>
          </cell>
          <cell r="C451" t="str">
            <v>満里子</v>
          </cell>
          <cell r="D451" t="str">
            <v>積樹T</v>
          </cell>
        </row>
        <row r="468">
          <cell r="B468" t="str">
            <v>上津慶和</v>
          </cell>
          <cell r="C468" t="str">
            <v>smile.yu5052@gmail.com</v>
          </cell>
        </row>
        <row r="470">
          <cell r="B470" t="str">
            <v>TDC</v>
          </cell>
          <cell r="C470" t="str">
            <v>略称</v>
          </cell>
        </row>
        <row r="471">
          <cell r="B471" t="str">
            <v>TDC</v>
          </cell>
          <cell r="C471" t="str">
            <v>正式名称</v>
          </cell>
        </row>
        <row r="472">
          <cell r="A472" t="str">
            <v>て０１</v>
          </cell>
          <cell r="B472" t="str">
            <v>東</v>
          </cell>
          <cell r="C472" t="str">
            <v>佳菜子</v>
          </cell>
          <cell r="D472" t="str">
            <v>TDC</v>
          </cell>
        </row>
        <row r="473">
          <cell r="A473" t="str">
            <v>て０２</v>
          </cell>
          <cell r="B473" t="str">
            <v>梅森</v>
          </cell>
          <cell r="C473" t="str">
            <v>直美</v>
          </cell>
          <cell r="D473" t="str">
            <v>TDC</v>
          </cell>
        </row>
        <row r="474">
          <cell r="A474" t="str">
            <v>て０３</v>
          </cell>
          <cell r="B474" t="str">
            <v>大野</v>
          </cell>
          <cell r="C474" t="str">
            <v>みずき</v>
          </cell>
          <cell r="D474" t="str">
            <v>TDC</v>
          </cell>
        </row>
        <row r="475">
          <cell r="A475" t="str">
            <v>て０４</v>
          </cell>
          <cell r="B475" t="str">
            <v>片桐</v>
          </cell>
          <cell r="C475" t="str">
            <v>美里</v>
          </cell>
          <cell r="D475" t="str">
            <v>TDC</v>
          </cell>
        </row>
        <row r="476">
          <cell r="A476" t="str">
            <v>て０５</v>
          </cell>
          <cell r="B476" t="str">
            <v>北川</v>
          </cell>
          <cell r="C476" t="str">
            <v>円香</v>
          </cell>
          <cell r="D476" t="str">
            <v>TDC</v>
          </cell>
        </row>
        <row r="477">
          <cell r="A477" t="str">
            <v>て０６</v>
          </cell>
          <cell r="B477" t="str">
            <v>草野</v>
          </cell>
          <cell r="C477" t="str">
            <v>菜摘</v>
          </cell>
          <cell r="D477" t="str">
            <v>TDC</v>
          </cell>
        </row>
        <row r="478">
          <cell r="A478" t="str">
            <v>て０７</v>
          </cell>
          <cell r="B478" t="str">
            <v>小林</v>
          </cell>
          <cell r="C478" t="str">
            <v>　羽</v>
          </cell>
          <cell r="D478" t="str">
            <v>TDC</v>
          </cell>
        </row>
        <row r="479">
          <cell r="A479" t="str">
            <v>て０８</v>
          </cell>
          <cell r="B479" t="str">
            <v>武田</v>
          </cell>
          <cell r="C479" t="str">
            <v>亜加梨</v>
          </cell>
          <cell r="D479" t="str">
            <v>TDC</v>
          </cell>
        </row>
        <row r="480">
          <cell r="A480" t="str">
            <v>て０９</v>
          </cell>
          <cell r="B480" t="str">
            <v>中川</v>
          </cell>
          <cell r="C480" t="str">
            <v>久江</v>
          </cell>
          <cell r="D480" t="str">
            <v>TDC</v>
          </cell>
        </row>
        <row r="481">
          <cell r="A481" t="str">
            <v>て１０</v>
          </cell>
          <cell r="B481" t="str">
            <v>西野</v>
          </cell>
          <cell r="C481" t="str">
            <v>美恵</v>
          </cell>
          <cell r="D481" t="str">
            <v>TDC</v>
          </cell>
        </row>
        <row r="482">
          <cell r="A482" t="str">
            <v>て１１</v>
          </cell>
          <cell r="B482" t="str">
            <v>姫井</v>
          </cell>
          <cell r="C482" t="str">
            <v>亜利沙</v>
          </cell>
          <cell r="D482" t="str">
            <v>TDC</v>
          </cell>
        </row>
        <row r="483">
          <cell r="A483" t="str">
            <v>て１２</v>
          </cell>
          <cell r="B483" t="str">
            <v>山岡</v>
          </cell>
          <cell r="C483" t="str">
            <v>千春</v>
          </cell>
          <cell r="D483" t="str">
            <v>TDC</v>
          </cell>
        </row>
        <row r="484">
          <cell r="A484" t="str">
            <v>て１３</v>
          </cell>
          <cell r="B484" t="str">
            <v>山口</v>
          </cell>
          <cell r="C484" t="str">
            <v>真弓</v>
          </cell>
          <cell r="D484" t="str">
            <v>TDC</v>
          </cell>
        </row>
        <row r="485">
          <cell r="A485" t="str">
            <v>て１４</v>
          </cell>
          <cell r="B485" t="str">
            <v>上津</v>
          </cell>
          <cell r="C485" t="str">
            <v>慶和</v>
          </cell>
          <cell r="D485" t="str">
            <v>TDC</v>
          </cell>
        </row>
        <row r="486">
          <cell r="A486" t="str">
            <v>て１５</v>
          </cell>
          <cell r="B486" t="str">
            <v>猪飼</v>
          </cell>
          <cell r="C486" t="str">
            <v>尚輝</v>
          </cell>
          <cell r="D486" t="str">
            <v>TDC</v>
          </cell>
        </row>
        <row r="487">
          <cell r="A487" t="str">
            <v>て１６</v>
          </cell>
          <cell r="B487" t="str">
            <v>岡　</v>
          </cell>
          <cell r="C487" t="str">
            <v>栄介</v>
          </cell>
          <cell r="D487" t="str">
            <v>TDC</v>
          </cell>
        </row>
        <row r="488">
          <cell r="A488" t="str">
            <v>て１７</v>
          </cell>
          <cell r="B488" t="str">
            <v>苅和</v>
          </cell>
          <cell r="C488" t="str">
            <v>　司</v>
          </cell>
          <cell r="D488" t="str">
            <v>TDC</v>
          </cell>
        </row>
        <row r="489">
          <cell r="A489" t="str">
            <v>て１８</v>
          </cell>
          <cell r="B489" t="str">
            <v>山本</v>
          </cell>
          <cell r="C489" t="str">
            <v>竜平</v>
          </cell>
          <cell r="D489" t="str">
            <v>TDC</v>
          </cell>
        </row>
        <row r="490">
          <cell r="A490" t="str">
            <v>て１９</v>
          </cell>
          <cell r="B490" t="str">
            <v>寺元</v>
          </cell>
          <cell r="C490" t="str">
            <v>翔太</v>
          </cell>
          <cell r="D490" t="str">
            <v>TDC</v>
          </cell>
        </row>
        <row r="491">
          <cell r="A491" t="str">
            <v>て２０</v>
          </cell>
          <cell r="B491" t="str">
            <v>澤村</v>
          </cell>
          <cell r="C491" t="str">
            <v>拓哉</v>
          </cell>
          <cell r="D491" t="str">
            <v>TDC</v>
          </cell>
        </row>
        <row r="492">
          <cell r="A492" t="str">
            <v>て２１</v>
          </cell>
          <cell r="B492" t="str">
            <v>西嶌</v>
          </cell>
          <cell r="C492" t="str">
            <v>達也</v>
          </cell>
          <cell r="D492" t="str">
            <v>TDC</v>
          </cell>
        </row>
        <row r="493">
          <cell r="A493" t="str">
            <v>て２２</v>
          </cell>
          <cell r="B493" t="str">
            <v>川合</v>
          </cell>
          <cell r="C493" t="str">
            <v>　優</v>
          </cell>
          <cell r="D493" t="str">
            <v>TDC</v>
          </cell>
        </row>
        <row r="494">
          <cell r="A494" t="str">
            <v>て２３</v>
          </cell>
          <cell r="B494" t="str">
            <v>嶋村</v>
          </cell>
          <cell r="C494" t="str">
            <v>和彦</v>
          </cell>
          <cell r="D494" t="str">
            <v>TDC</v>
          </cell>
        </row>
        <row r="495">
          <cell r="A495" t="str">
            <v>て２４</v>
          </cell>
          <cell r="B495" t="str">
            <v>白井</v>
          </cell>
          <cell r="C495" t="str">
            <v>秀幸</v>
          </cell>
          <cell r="D495" t="str">
            <v>TDC</v>
          </cell>
        </row>
        <row r="496">
          <cell r="A496" t="str">
            <v>て２５</v>
          </cell>
          <cell r="B496" t="str">
            <v>津曲</v>
          </cell>
          <cell r="C496" t="str">
            <v>崇志</v>
          </cell>
          <cell r="D496" t="str">
            <v>TDC</v>
          </cell>
        </row>
        <row r="497">
          <cell r="A497" t="str">
            <v>て２６</v>
          </cell>
          <cell r="B497" t="str">
            <v>山口</v>
          </cell>
          <cell r="C497" t="str">
            <v>稔貴</v>
          </cell>
          <cell r="D497" t="str">
            <v>TDC</v>
          </cell>
        </row>
        <row r="498">
          <cell r="A498" t="str">
            <v>て２７</v>
          </cell>
          <cell r="B498" t="str">
            <v>越智</v>
          </cell>
          <cell r="C498" t="str">
            <v>友基</v>
          </cell>
          <cell r="D498" t="str">
            <v>TDC</v>
          </cell>
        </row>
        <row r="499">
          <cell r="A499" t="str">
            <v>て２８</v>
          </cell>
          <cell r="B499" t="str">
            <v>辻本</v>
          </cell>
          <cell r="C499" t="str">
            <v>将士</v>
          </cell>
          <cell r="D499" t="str">
            <v>TDC</v>
          </cell>
        </row>
        <row r="500">
          <cell r="A500" t="str">
            <v>て２９</v>
          </cell>
          <cell r="B500" t="str">
            <v>原</v>
          </cell>
          <cell r="C500" t="str">
            <v>智則</v>
          </cell>
          <cell r="D500" t="str">
            <v>TDC</v>
          </cell>
        </row>
        <row r="501">
          <cell r="A501" t="str">
            <v>て３０</v>
          </cell>
          <cell r="B501" t="str">
            <v>小田</v>
          </cell>
          <cell r="C501" t="str">
            <v>紀彦</v>
          </cell>
          <cell r="D501" t="str">
            <v>TDC</v>
          </cell>
        </row>
        <row r="502">
          <cell r="A502" t="str">
            <v>て３１</v>
          </cell>
          <cell r="B502" t="str">
            <v>ピーター</v>
          </cell>
          <cell r="C502" t="str">
            <v>リーダー</v>
          </cell>
          <cell r="D502" t="str">
            <v>TDC</v>
          </cell>
        </row>
        <row r="503">
          <cell r="A503" t="str">
            <v>て３２</v>
          </cell>
          <cell r="B503" t="str">
            <v>鍋内</v>
          </cell>
          <cell r="C503" t="str">
            <v>雄樹</v>
          </cell>
          <cell r="D503" t="str">
            <v>TDC</v>
          </cell>
        </row>
        <row r="504">
          <cell r="A504" t="str">
            <v>て３３</v>
          </cell>
          <cell r="B504" t="str">
            <v>石内</v>
          </cell>
          <cell r="C504" t="str">
            <v>伸幸</v>
          </cell>
          <cell r="D504" t="str">
            <v>TDC</v>
          </cell>
        </row>
        <row r="505">
          <cell r="A505" t="str">
            <v>て３４</v>
          </cell>
          <cell r="B505" t="str">
            <v>上原</v>
          </cell>
          <cell r="C505" t="str">
            <v>義弘</v>
          </cell>
          <cell r="D505" t="str">
            <v>TDC</v>
          </cell>
        </row>
        <row r="506">
          <cell r="A506" t="str">
            <v>て３５</v>
          </cell>
          <cell r="B506" t="str">
            <v>片桐</v>
          </cell>
          <cell r="C506" t="str">
            <v>靖之</v>
          </cell>
          <cell r="D506" t="str">
            <v>TDC</v>
          </cell>
        </row>
        <row r="507">
          <cell r="A507" t="str">
            <v>て３６</v>
          </cell>
          <cell r="B507" t="str">
            <v>鹿野</v>
          </cell>
          <cell r="C507" t="str">
            <v>雄大</v>
          </cell>
          <cell r="D507" t="str">
            <v>TDC</v>
          </cell>
        </row>
        <row r="508">
          <cell r="A508" t="str">
            <v>て３７</v>
          </cell>
          <cell r="B508" t="str">
            <v>澁谷</v>
          </cell>
          <cell r="C508" t="str">
            <v>晃大</v>
          </cell>
          <cell r="D508" t="str">
            <v>TDC</v>
          </cell>
        </row>
        <row r="509">
          <cell r="A509" t="str">
            <v>て３８</v>
          </cell>
          <cell r="B509" t="str">
            <v>谷口</v>
          </cell>
          <cell r="C509" t="str">
            <v>　孟</v>
          </cell>
          <cell r="D509" t="str">
            <v>TDC</v>
          </cell>
        </row>
        <row r="510">
          <cell r="A510" t="str">
            <v>て３９</v>
          </cell>
          <cell r="B510" t="str">
            <v>中尾</v>
          </cell>
          <cell r="C510" t="str">
            <v>　巧</v>
          </cell>
          <cell r="D510" t="str">
            <v>TDC</v>
          </cell>
        </row>
        <row r="511">
          <cell r="A511" t="str">
            <v>て４０</v>
          </cell>
          <cell r="B511" t="str">
            <v>野村</v>
          </cell>
          <cell r="C511" t="str">
            <v>良平</v>
          </cell>
          <cell r="D511" t="str">
            <v>TDC</v>
          </cell>
        </row>
        <row r="512">
          <cell r="A512" t="str">
            <v>て４１</v>
          </cell>
          <cell r="B512" t="str">
            <v>東山</v>
          </cell>
          <cell r="C512" t="str">
            <v>　博</v>
          </cell>
          <cell r="D512" t="str">
            <v>TDC</v>
          </cell>
        </row>
        <row r="513">
          <cell r="A513" t="str">
            <v>て４２</v>
          </cell>
          <cell r="B513" t="str">
            <v>松本</v>
          </cell>
          <cell r="C513" t="str">
            <v>遼太郎</v>
          </cell>
          <cell r="D513" t="str">
            <v>TDC</v>
          </cell>
        </row>
        <row r="514">
          <cell r="A514" t="str">
            <v>て４３</v>
          </cell>
          <cell r="B514" t="str">
            <v>若森</v>
          </cell>
          <cell r="C514" t="str">
            <v>裕生</v>
          </cell>
          <cell r="D514" t="str">
            <v>TDC</v>
          </cell>
        </row>
        <row r="515">
          <cell r="A515" t="str">
            <v>て４４</v>
          </cell>
          <cell r="B515" t="str">
            <v>松岡</v>
          </cell>
          <cell r="C515" t="str">
            <v>宗隆</v>
          </cell>
          <cell r="D515" t="str">
            <v>TDC</v>
          </cell>
        </row>
        <row r="516">
          <cell r="A516" t="str">
            <v>て４５</v>
          </cell>
          <cell r="B516" t="str">
            <v>高橋</v>
          </cell>
          <cell r="C516" t="str">
            <v>和也</v>
          </cell>
          <cell r="D516" t="str">
            <v>TDC</v>
          </cell>
        </row>
        <row r="517">
          <cell r="A517" t="str">
            <v>て４６</v>
          </cell>
          <cell r="B517" t="str">
            <v>國領</v>
          </cell>
          <cell r="C517" t="str">
            <v>　誠</v>
          </cell>
          <cell r="D517" t="str">
            <v>TDC</v>
          </cell>
        </row>
        <row r="518">
          <cell r="A518" t="str">
            <v>て４７</v>
          </cell>
          <cell r="B518" t="str">
            <v>山本</v>
          </cell>
          <cell r="C518" t="str">
            <v>健治</v>
          </cell>
          <cell r="D518" t="str">
            <v>TDC</v>
          </cell>
        </row>
        <row r="519">
          <cell r="A519" t="str">
            <v>て４８</v>
          </cell>
          <cell r="B519" t="str">
            <v>吉川</v>
          </cell>
          <cell r="C519" t="str">
            <v>孝次</v>
          </cell>
          <cell r="D519" t="str">
            <v>TDC</v>
          </cell>
        </row>
        <row r="520">
          <cell r="A520" t="str">
            <v>て４９</v>
          </cell>
          <cell r="B520" t="str">
            <v>清川</v>
          </cell>
          <cell r="C520" t="str">
            <v>智輝</v>
          </cell>
          <cell r="D520" t="str">
            <v>TDC</v>
          </cell>
        </row>
        <row r="521">
          <cell r="A521" t="str">
            <v>て５０</v>
          </cell>
          <cell r="B521" t="str">
            <v>東　</v>
          </cell>
          <cell r="C521" t="str">
            <v>佑樹</v>
          </cell>
          <cell r="D521" t="str">
            <v>TDC</v>
          </cell>
        </row>
        <row r="522">
          <cell r="A522" t="str">
            <v>て５１</v>
          </cell>
          <cell r="B522" t="str">
            <v>鈴木</v>
          </cell>
          <cell r="C522" t="str">
            <v>智彦</v>
          </cell>
          <cell r="D522" t="str">
            <v>TDC</v>
          </cell>
        </row>
        <row r="523">
          <cell r="A523" t="str">
            <v>て５２</v>
          </cell>
          <cell r="B523" t="str">
            <v>青木</v>
          </cell>
          <cell r="C523" t="str">
            <v>知里</v>
          </cell>
          <cell r="D523" t="str">
            <v>TDC</v>
          </cell>
        </row>
        <row r="526">
          <cell r="B526" t="str">
            <v>代表　片岡一寿</v>
          </cell>
          <cell r="D526" t="str">
            <v>ptkq67180＠yahoo.co.jp</v>
          </cell>
        </row>
        <row r="528">
          <cell r="B528" t="str">
            <v>うさかめ</v>
          </cell>
        </row>
        <row r="529">
          <cell r="B529" t="str">
            <v>うさぎとかめの集い</v>
          </cell>
        </row>
        <row r="530">
          <cell r="A530" t="str">
            <v>う０１</v>
          </cell>
          <cell r="B530" t="str">
            <v>池上</v>
          </cell>
          <cell r="C530" t="str">
            <v>浩幸</v>
          </cell>
          <cell r="D530" t="str">
            <v>うさかめ</v>
          </cell>
        </row>
        <row r="531">
          <cell r="A531" t="str">
            <v>う０２</v>
          </cell>
          <cell r="B531" t="str">
            <v>石岡</v>
          </cell>
          <cell r="C531" t="str">
            <v>良典</v>
          </cell>
          <cell r="D531" t="str">
            <v>うさかめ</v>
          </cell>
        </row>
        <row r="532">
          <cell r="A532" t="str">
            <v>う０３</v>
          </cell>
          <cell r="B532" t="str">
            <v>小倉</v>
          </cell>
          <cell r="C532" t="str">
            <v>俊郎</v>
          </cell>
          <cell r="D532" t="str">
            <v>うさかめ</v>
          </cell>
        </row>
        <row r="533">
          <cell r="A533" t="str">
            <v>う０４</v>
          </cell>
          <cell r="B533" t="str">
            <v>片岡</v>
          </cell>
          <cell r="C533" t="str">
            <v>一寿</v>
          </cell>
          <cell r="D533" t="str">
            <v>うさかめ</v>
          </cell>
        </row>
        <row r="534">
          <cell r="A534" t="str">
            <v>う０５</v>
          </cell>
          <cell r="B534" t="str">
            <v>片岡</v>
          </cell>
          <cell r="C534" t="str">
            <v>凛耶</v>
          </cell>
          <cell r="D534" t="str">
            <v>うさかめ</v>
          </cell>
        </row>
        <row r="535">
          <cell r="A535" t="str">
            <v>う０６</v>
          </cell>
          <cell r="B535" t="str">
            <v>片岡  </v>
          </cell>
          <cell r="C535" t="str">
            <v>大</v>
          </cell>
          <cell r="D535" t="str">
            <v>うさかめ</v>
          </cell>
        </row>
        <row r="536">
          <cell r="A536" t="str">
            <v>う０７</v>
          </cell>
          <cell r="B536" t="str">
            <v>亀井</v>
          </cell>
          <cell r="C536" t="str">
            <v>雅嗣</v>
          </cell>
          <cell r="D536" t="str">
            <v>うさかめ</v>
          </cell>
        </row>
        <row r="537">
          <cell r="A537" t="str">
            <v>う０８</v>
          </cell>
          <cell r="B537" t="str">
            <v>亀井</v>
          </cell>
          <cell r="C537" t="str">
            <v>皓太</v>
          </cell>
          <cell r="D537" t="str">
            <v>うさかめ</v>
          </cell>
        </row>
        <row r="538">
          <cell r="A538" t="str">
            <v>う０９</v>
          </cell>
          <cell r="B538" t="str">
            <v>神田</v>
          </cell>
          <cell r="C538" t="str">
            <v>圭右</v>
          </cell>
          <cell r="D538" t="str">
            <v>うさかめ</v>
          </cell>
        </row>
        <row r="539">
          <cell r="A539" t="str">
            <v>う１０</v>
          </cell>
          <cell r="B539" t="str">
            <v>北野</v>
          </cell>
          <cell r="C539" t="str">
            <v>智尋</v>
          </cell>
          <cell r="D539" t="str">
            <v>うさかめ</v>
          </cell>
        </row>
        <row r="540">
          <cell r="A540" t="str">
            <v>う１１</v>
          </cell>
          <cell r="B540" t="str">
            <v>木下</v>
          </cell>
          <cell r="C540" t="str">
            <v>　進</v>
          </cell>
          <cell r="D540" t="str">
            <v>うさかめ</v>
          </cell>
        </row>
        <row r="541">
          <cell r="A541" t="str">
            <v>う１２</v>
          </cell>
          <cell r="B541" t="str">
            <v>木森</v>
          </cell>
          <cell r="C541" t="str">
            <v>厚志</v>
          </cell>
          <cell r="D541" t="str">
            <v>うさかめ</v>
          </cell>
        </row>
        <row r="542">
          <cell r="A542" t="str">
            <v>う１３</v>
          </cell>
          <cell r="B542" t="str">
            <v>久保田</v>
          </cell>
          <cell r="C542" t="str">
            <v>勉</v>
          </cell>
          <cell r="D542" t="str">
            <v>うさかめ</v>
          </cell>
        </row>
        <row r="543">
          <cell r="A543" t="str">
            <v>う１４</v>
          </cell>
          <cell r="B543" t="str">
            <v>稙田</v>
          </cell>
          <cell r="C543" t="str">
            <v>優也</v>
          </cell>
          <cell r="D543" t="str">
            <v>うさかめ</v>
          </cell>
        </row>
        <row r="544">
          <cell r="A544" t="str">
            <v>う１５</v>
          </cell>
          <cell r="B544" t="str">
            <v>末　</v>
          </cell>
          <cell r="C544" t="str">
            <v>和也</v>
          </cell>
          <cell r="D544" t="str">
            <v>うさかめ</v>
          </cell>
        </row>
        <row r="545">
          <cell r="A545" t="str">
            <v>う１６</v>
          </cell>
          <cell r="B545" t="str">
            <v>竹田</v>
          </cell>
          <cell r="C545" t="str">
            <v>圭佑</v>
          </cell>
          <cell r="D545" t="str">
            <v>うさかめ</v>
          </cell>
        </row>
        <row r="546">
          <cell r="A546" t="str">
            <v>う１７</v>
          </cell>
          <cell r="B546" t="str">
            <v>谷野</v>
          </cell>
          <cell r="C546" t="str">
            <v>　功</v>
          </cell>
          <cell r="D546" t="str">
            <v>うさかめ</v>
          </cell>
        </row>
        <row r="547">
          <cell r="A547" t="str">
            <v>う１８</v>
          </cell>
          <cell r="B547" t="str">
            <v>中田</v>
          </cell>
          <cell r="C547" t="str">
            <v>富憲</v>
          </cell>
          <cell r="D547" t="str">
            <v>うさかめ</v>
          </cell>
        </row>
        <row r="548">
          <cell r="A548" t="str">
            <v>う１９</v>
          </cell>
          <cell r="B548" t="str">
            <v>原　</v>
          </cell>
          <cell r="C548" t="str">
            <v>和輝</v>
          </cell>
          <cell r="D548" t="str">
            <v>うさかめ</v>
          </cell>
        </row>
        <row r="549">
          <cell r="A549" t="str">
            <v>う２０</v>
          </cell>
          <cell r="B549" t="str">
            <v>深田</v>
          </cell>
          <cell r="C549" t="str">
            <v>健太郎</v>
          </cell>
          <cell r="D549" t="str">
            <v>うさかめ</v>
          </cell>
        </row>
        <row r="550">
          <cell r="A550" t="str">
            <v>う２１</v>
          </cell>
          <cell r="B550" t="str">
            <v>本田</v>
          </cell>
          <cell r="C550" t="str">
            <v>建一</v>
          </cell>
          <cell r="D550" t="str">
            <v>うさかめ</v>
          </cell>
        </row>
        <row r="551">
          <cell r="A551" t="str">
            <v>う２２</v>
          </cell>
          <cell r="B551" t="str">
            <v>松野</v>
          </cell>
          <cell r="C551" t="str">
            <v>航平</v>
          </cell>
          <cell r="D551" t="str">
            <v>うさかめ</v>
          </cell>
        </row>
        <row r="552">
          <cell r="A552" t="str">
            <v>う２３</v>
          </cell>
          <cell r="B552" t="str">
            <v>森　</v>
          </cell>
          <cell r="C552" t="str">
            <v>健一</v>
          </cell>
          <cell r="D552" t="str">
            <v>うさかめ</v>
          </cell>
        </row>
        <row r="553">
          <cell r="A553" t="str">
            <v>う２４</v>
          </cell>
          <cell r="B553" t="str">
            <v>山本</v>
          </cell>
          <cell r="C553" t="str">
            <v>昌紀</v>
          </cell>
          <cell r="D553" t="str">
            <v>うさかめ</v>
          </cell>
        </row>
        <row r="554">
          <cell r="A554" t="str">
            <v>う２５</v>
          </cell>
          <cell r="B554" t="str">
            <v>山本</v>
          </cell>
          <cell r="C554" t="str">
            <v>浩之</v>
          </cell>
          <cell r="D554" t="str">
            <v>うさかめ</v>
          </cell>
        </row>
        <row r="555">
          <cell r="A555" t="str">
            <v>う２６</v>
          </cell>
          <cell r="B555" t="str">
            <v>吉村</v>
          </cell>
          <cell r="C555" t="str">
            <v>　淳</v>
          </cell>
          <cell r="D555" t="str">
            <v>うさかめ</v>
          </cell>
        </row>
        <row r="556">
          <cell r="A556" t="str">
            <v>う２７</v>
          </cell>
          <cell r="B556" t="str">
            <v>井内</v>
          </cell>
          <cell r="C556" t="str">
            <v>一博</v>
          </cell>
          <cell r="D556" t="str">
            <v>うさかめ</v>
          </cell>
        </row>
        <row r="557">
          <cell r="A557" t="str">
            <v>う２８</v>
          </cell>
          <cell r="B557" t="str">
            <v>舘形</v>
          </cell>
          <cell r="C557" t="str">
            <v>和典</v>
          </cell>
          <cell r="D557" t="str">
            <v>うさかめ</v>
          </cell>
        </row>
        <row r="558">
          <cell r="A558" t="str">
            <v>う２９</v>
          </cell>
          <cell r="B558" t="str">
            <v>高瀬</v>
          </cell>
          <cell r="C558" t="str">
            <v>眞志</v>
          </cell>
          <cell r="D558" t="str">
            <v>うさかめ</v>
          </cell>
        </row>
        <row r="559">
          <cell r="A559" t="str">
            <v>う３０</v>
          </cell>
          <cell r="B559" t="str">
            <v>山田</v>
          </cell>
          <cell r="C559" t="str">
            <v>和宏</v>
          </cell>
          <cell r="D559" t="str">
            <v>うさかめ</v>
          </cell>
        </row>
        <row r="560">
          <cell r="A560" t="str">
            <v>う３１</v>
          </cell>
          <cell r="B560" t="str">
            <v>山田</v>
          </cell>
          <cell r="C560" t="str">
            <v>洋平</v>
          </cell>
          <cell r="D560" t="str">
            <v>うさかめ</v>
          </cell>
        </row>
        <row r="561">
          <cell r="A561" t="str">
            <v>う３２</v>
          </cell>
          <cell r="B561" t="str">
            <v>竹下</v>
          </cell>
          <cell r="C561" t="str">
            <v>英伸</v>
          </cell>
          <cell r="D561" t="str">
            <v>うさかめ</v>
          </cell>
        </row>
        <row r="562">
          <cell r="A562" t="str">
            <v>う３３</v>
          </cell>
          <cell r="B562" t="str">
            <v>竹下</v>
          </cell>
          <cell r="C562" t="str">
            <v>恭平</v>
          </cell>
          <cell r="D562" t="str">
            <v>うさかめ</v>
          </cell>
        </row>
        <row r="563">
          <cell r="A563" t="str">
            <v>う３４</v>
          </cell>
          <cell r="B563" t="str">
            <v>田中</v>
          </cell>
          <cell r="C563" t="str">
            <v>邦明</v>
          </cell>
          <cell r="D563" t="str">
            <v>うさかめ</v>
          </cell>
        </row>
        <row r="564">
          <cell r="A564" t="str">
            <v>う３５</v>
          </cell>
          <cell r="B564" t="str">
            <v>田中</v>
          </cell>
          <cell r="C564" t="str">
            <v>伸一</v>
          </cell>
          <cell r="D564" t="str">
            <v>うさかめ</v>
          </cell>
        </row>
        <row r="565">
          <cell r="A565" t="str">
            <v>う３６</v>
          </cell>
          <cell r="B565" t="str">
            <v>田中</v>
          </cell>
          <cell r="C565" t="str">
            <v>宏樹</v>
          </cell>
          <cell r="D565" t="str">
            <v>うさかめ</v>
          </cell>
        </row>
        <row r="566">
          <cell r="A566" t="str">
            <v>う３７</v>
          </cell>
          <cell r="B566" t="str">
            <v>石津</v>
          </cell>
          <cell r="C566" t="str">
            <v>綾香</v>
          </cell>
          <cell r="D566" t="str">
            <v>うさかめ</v>
          </cell>
        </row>
        <row r="567">
          <cell r="A567" t="str">
            <v>う３８</v>
          </cell>
          <cell r="B567" t="str">
            <v>今井</v>
          </cell>
          <cell r="C567" t="str">
            <v>順子</v>
          </cell>
          <cell r="D567" t="str">
            <v>うさかめ</v>
          </cell>
        </row>
        <row r="568">
          <cell r="A568" t="str">
            <v>う３９</v>
          </cell>
          <cell r="B568" t="str">
            <v>植垣</v>
          </cell>
          <cell r="C568" t="str">
            <v>貴美子</v>
          </cell>
          <cell r="D568" t="str">
            <v>うさかめ</v>
          </cell>
        </row>
        <row r="569">
          <cell r="A569" t="str">
            <v>う４０</v>
          </cell>
          <cell r="B569" t="str">
            <v>川崎</v>
          </cell>
          <cell r="C569" t="str">
            <v>悦子</v>
          </cell>
          <cell r="D569" t="str">
            <v>うさかめ</v>
          </cell>
        </row>
        <row r="570">
          <cell r="A570" t="str">
            <v>う４１</v>
          </cell>
          <cell r="B570" t="str">
            <v>古株</v>
          </cell>
          <cell r="C570" t="str">
            <v>淳子</v>
          </cell>
          <cell r="D570" t="str">
            <v>うさかめ</v>
          </cell>
        </row>
        <row r="571">
          <cell r="A571" t="str">
            <v>う４２</v>
          </cell>
          <cell r="B571" t="str">
            <v>小塩</v>
          </cell>
          <cell r="C571" t="str">
            <v>政子</v>
          </cell>
          <cell r="D571" t="str">
            <v>うさかめ</v>
          </cell>
        </row>
        <row r="572">
          <cell r="A572" t="str">
            <v>う４３</v>
          </cell>
          <cell r="B572" t="str">
            <v>辻　</v>
          </cell>
          <cell r="C572" t="str">
            <v>佳子</v>
          </cell>
          <cell r="D572" t="str">
            <v>うさかめ</v>
          </cell>
        </row>
        <row r="573">
          <cell r="A573" t="str">
            <v>う４４</v>
          </cell>
          <cell r="B573" t="str">
            <v>西崎</v>
          </cell>
          <cell r="C573" t="str">
            <v>友香</v>
          </cell>
          <cell r="D573" t="str">
            <v>うさかめ</v>
          </cell>
        </row>
        <row r="574">
          <cell r="A574" t="str">
            <v>う４５</v>
          </cell>
          <cell r="B574" t="str">
            <v>倍田</v>
          </cell>
          <cell r="C574" t="str">
            <v>優子</v>
          </cell>
          <cell r="D574" t="str">
            <v>うさかめ</v>
          </cell>
        </row>
        <row r="575">
          <cell r="A575" t="str">
            <v>う４６</v>
          </cell>
          <cell r="B575" t="str">
            <v>山田</v>
          </cell>
          <cell r="C575" t="str">
            <v>みほ</v>
          </cell>
          <cell r="D575" t="str">
            <v>うさかめ</v>
          </cell>
        </row>
        <row r="576">
          <cell r="A576" t="str">
            <v>う４７</v>
          </cell>
          <cell r="B576" t="str">
            <v>竹下</v>
          </cell>
          <cell r="C576" t="str">
            <v>光代</v>
          </cell>
          <cell r="D576" t="str">
            <v>うさかめ</v>
          </cell>
        </row>
        <row r="577">
          <cell r="A577" t="str">
            <v>う４８</v>
          </cell>
        </row>
        <row r="578">
          <cell r="A578" t="str">
            <v>う４９</v>
          </cell>
        </row>
        <row r="584">
          <cell r="A584" t="str">
            <v>こ０１</v>
          </cell>
          <cell r="B584" t="str">
            <v>安達</v>
          </cell>
          <cell r="C584" t="str">
            <v>隆一</v>
          </cell>
          <cell r="D584" t="str">
            <v>個人登録</v>
          </cell>
        </row>
        <row r="585">
          <cell r="A585" t="str">
            <v>こ０２</v>
          </cell>
          <cell r="B585" t="str">
            <v>寺村</v>
          </cell>
          <cell r="C585" t="str">
            <v>浩一</v>
          </cell>
          <cell r="D585" t="str">
            <v>個人登録</v>
          </cell>
        </row>
        <row r="586">
          <cell r="A586" t="str">
            <v>こ０３</v>
          </cell>
          <cell r="B586" t="str">
            <v>征矢</v>
          </cell>
          <cell r="C586" t="str">
            <v>洋平</v>
          </cell>
          <cell r="D586" t="str">
            <v>個人登録</v>
          </cell>
        </row>
        <row r="587">
          <cell r="A587" t="str">
            <v>こ０４</v>
          </cell>
          <cell r="B587" t="str">
            <v>北村　</v>
          </cell>
          <cell r="C587" t="str">
            <v>計</v>
          </cell>
          <cell r="D587" t="str">
            <v>個人登録</v>
          </cell>
        </row>
        <row r="588">
          <cell r="A588" t="str">
            <v>こ０５</v>
          </cell>
          <cell r="B588" t="str">
            <v>國本　</v>
          </cell>
          <cell r="C588" t="str">
            <v>太郎</v>
          </cell>
          <cell r="D588" t="str">
            <v>佐藤</v>
          </cell>
        </row>
        <row r="589">
          <cell r="A589" t="str">
            <v>こ０６</v>
          </cell>
          <cell r="B589" t="str">
            <v>大橋</v>
          </cell>
          <cell r="C589" t="str">
            <v>賢太郎</v>
          </cell>
          <cell r="D589" t="str">
            <v>佐藤</v>
          </cell>
        </row>
        <row r="591">
          <cell r="A591" t="str">
            <v>登録メンバー</v>
          </cell>
          <cell r="C591">
            <v>423</v>
          </cell>
        </row>
        <row r="593">
          <cell r="A593">
            <v>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iyazakid@sekisuijsuhi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S82"/>
  <sheetViews>
    <sheetView zoomScaleSheetLayoutView="100" zoomScalePageLayoutView="0" workbookViewId="0" topLeftCell="A7">
      <selection activeCell="AA5" sqref="AA5"/>
    </sheetView>
  </sheetViews>
  <sheetFormatPr defaultColWidth="1.875" defaultRowHeight="7.5" customHeight="1"/>
  <cols>
    <col min="1" max="1" width="1.875" style="54" customWidth="1"/>
    <col min="2" max="2" width="0.74609375" style="54" hidden="1" customWidth="1"/>
    <col min="3" max="5" width="1.875" style="54" hidden="1" customWidth="1"/>
    <col min="6" max="11" width="1.875" style="54" customWidth="1"/>
    <col min="12" max="14" width="1.875" style="54" hidden="1" customWidth="1"/>
    <col min="15" max="19" width="1.875" style="54" customWidth="1"/>
    <col min="20" max="20" width="0.875" style="54" customWidth="1"/>
    <col min="21" max="27" width="1.875" style="54" customWidth="1"/>
    <col min="28" max="28" width="0.875" style="54" hidden="1" customWidth="1"/>
    <col min="29" max="35" width="1.875" style="54" customWidth="1"/>
    <col min="36" max="36" width="0.74609375" style="54" hidden="1" customWidth="1"/>
    <col min="37" max="43" width="1.875" style="54" customWidth="1"/>
    <col min="44" max="44" width="0.6171875" style="54" customWidth="1"/>
    <col min="45" max="51" width="1.875" style="54" customWidth="1"/>
    <col min="52" max="52" width="8.375" style="54" customWidth="1"/>
    <col min="53" max="16384" width="1.875" style="54" customWidth="1"/>
  </cols>
  <sheetData>
    <row r="1" ht="29.25" customHeight="1"/>
    <row r="2" spans="3:97" ht="12" customHeight="1">
      <c r="C2" s="616" t="s">
        <v>1800</v>
      </c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6"/>
      <c r="BC2" s="616"/>
      <c r="BD2" s="616"/>
      <c r="BE2" s="616"/>
      <c r="BF2" s="616"/>
      <c r="BG2" s="616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</row>
    <row r="3" spans="3:97" ht="20.25" customHeight="1"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6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</row>
    <row r="4" spans="3:97" ht="46.5" customHeight="1">
      <c r="C4" s="81"/>
      <c r="D4" s="81"/>
      <c r="E4" s="617" t="s">
        <v>1309</v>
      </c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  <c r="AO4" s="617"/>
      <c r="AP4" s="617"/>
      <c r="AQ4" s="617"/>
      <c r="AR4" s="617"/>
      <c r="AS4" s="617"/>
      <c r="AT4" s="617"/>
      <c r="AU4" s="617"/>
      <c r="AV4" s="617"/>
      <c r="AW4" s="617"/>
      <c r="AX4" s="617"/>
      <c r="AY4" s="617"/>
      <c r="AZ4" s="617"/>
      <c r="BA4" s="617"/>
      <c r="BB4" s="617"/>
      <c r="BC4" s="617"/>
      <c r="BD4" s="617"/>
      <c r="BE4" s="617"/>
      <c r="BF4" s="617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</row>
    <row r="5" spans="3:97" ht="46.5" customHeight="1">
      <c r="C5" s="81"/>
      <c r="D5" s="81"/>
      <c r="E5" s="60"/>
      <c r="F5" s="60"/>
      <c r="G5" s="60"/>
      <c r="H5" s="60"/>
      <c r="I5" s="60"/>
      <c r="J5" s="60"/>
      <c r="K5" s="60"/>
      <c r="L5" s="81"/>
      <c r="M5" s="81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</row>
    <row r="6" spans="3:59" ht="12" customHeight="1">
      <c r="C6" s="618" t="s">
        <v>1310</v>
      </c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8"/>
      <c r="AM6" s="618"/>
      <c r="AN6" s="618"/>
      <c r="AO6" s="618"/>
      <c r="AP6" s="618"/>
      <c r="AQ6" s="618"/>
      <c r="AR6" s="618"/>
      <c r="AS6" s="618"/>
      <c r="AT6" s="618"/>
      <c r="AU6" s="618"/>
      <c r="AV6" s="618"/>
      <c r="AW6" s="618"/>
      <c r="AX6" s="618"/>
      <c r="AY6" s="618"/>
      <c r="AZ6" s="618"/>
      <c r="BA6" s="618"/>
      <c r="BB6" s="618"/>
      <c r="BC6" s="618"/>
      <c r="BD6" s="618"/>
      <c r="BE6" s="618"/>
      <c r="BF6" s="618"/>
      <c r="BG6" s="618"/>
    </row>
    <row r="7" spans="3:59" ht="22.5" customHeight="1" thickBot="1"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</row>
    <row r="8" spans="1:59" ht="18.75" customHeight="1">
      <c r="A8" s="64"/>
      <c r="C8" s="620" t="s">
        <v>1313</v>
      </c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21"/>
      <c r="T8" s="625" t="str">
        <f>F12</f>
        <v>鈴木</v>
      </c>
      <c r="U8" s="626"/>
      <c r="V8" s="626"/>
      <c r="W8" s="626"/>
      <c r="X8" s="626"/>
      <c r="Y8" s="626"/>
      <c r="Z8" s="626"/>
      <c r="AA8" s="627"/>
      <c r="AB8" s="467" t="str">
        <f>F16</f>
        <v>伊吹</v>
      </c>
      <c r="AC8" s="468"/>
      <c r="AD8" s="468"/>
      <c r="AE8" s="468"/>
      <c r="AF8" s="468"/>
      <c r="AG8" s="468"/>
      <c r="AH8" s="468"/>
      <c r="AI8" s="469"/>
      <c r="AJ8" s="467" t="str">
        <f>F20</f>
        <v>梶木</v>
      </c>
      <c r="AK8" s="468"/>
      <c r="AL8" s="468"/>
      <c r="AM8" s="468"/>
      <c r="AN8" s="468"/>
      <c r="AO8" s="468"/>
      <c r="AP8" s="468"/>
      <c r="AQ8" s="469"/>
      <c r="AR8" s="465"/>
      <c r="AS8" s="465"/>
      <c r="AT8" s="465"/>
      <c r="AU8" s="465"/>
      <c r="AV8" s="465"/>
      <c r="AW8" s="465"/>
      <c r="AX8" s="465"/>
      <c r="AY8" s="611"/>
      <c r="AZ8" s="628">
        <f>IF(AZ14&lt;&gt;"","取得","")</f>
      </c>
      <c r="BA8" s="66"/>
      <c r="BB8" s="626" t="s">
        <v>1</v>
      </c>
      <c r="BC8" s="626"/>
      <c r="BD8" s="626"/>
      <c r="BE8" s="626"/>
      <c r="BF8" s="626"/>
      <c r="BG8" s="629"/>
    </row>
    <row r="9" spans="1:59" ht="18.75" customHeight="1">
      <c r="A9" s="64"/>
      <c r="C9" s="620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21"/>
      <c r="T9" s="464"/>
      <c r="U9" s="465"/>
      <c r="V9" s="465"/>
      <c r="W9" s="465"/>
      <c r="X9" s="465"/>
      <c r="Y9" s="465"/>
      <c r="Z9" s="465"/>
      <c r="AA9" s="466"/>
      <c r="AB9" s="467"/>
      <c r="AC9" s="468"/>
      <c r="AD9" s="468"/>
      <c r="AE9" s="468"/>
      <c r="AF9" s="468"/>
      <c r="AG9" s="468"/>
      <c r="AH9" s="468"/>
      <c r="AI9" s="469"/>
      <c r="AJ9" s="467"/>
      <c r="AK9" s="468"/>
      <c r="AL9" s="468"/>
      <c r="AM9" s="468"/>
      <c r="AN9" s="468"/>
      <c r="AO9" s="468"/>
      <c r="AP9" s="468"/>
      <c r="AQ9" s="469"/>
      <c r="AR9" s="465"/>
      <c r="AS9" s="465"/>
      <c r="AT9" s="465"/>
      <c r="AU9" s="465"/>
      <c r="AV9" s="465"/>
      <c r="AW9" s="465"/>
      <c r="AX9" s="465"/>
      <c r="AY9" s="611"/>
      <c r="AZ9" s="613"/>
      <c r="BB9" s="465"/>
      <c r="BC9" s="465"/>
      <c r="BD9" s="465"/>
      <c r="BE9" s="465"/>
      <c r="BF9" s="465"/>
      <c r="BG9" s="528"/>
    </row>
    <row r="10" spans="1:59" ht="18.75" customHeight="1">
      <c r="A10" s="64"/>
      <c r="C10" s="620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21"/>
      <c r="T10" s="467" t="str">
        <f>O12</f>
        <v>吉岡</v>
      </c>
      <c r="U10" s="468"/>
      <c r="V10" s="468"/>
      <c r="W10" s="468"/>
      <c r="X10" s="468"/>
      <c r="Y10" s="468"/>
      <c r="Z10" s="468"/>
      <c r="AA10" s="469"/>
      <c r="AB10" s="467" t="str">
        <f>O16</f>
        <v>松井</v>
      </c>
      <c r="AC10" s="468"/>
      <c r="AD10" s="468"/>
      <c r="AE10" s="468"/>
      <c r="AF10" s="468"/>
      <c r="AG10" s="468"/>
      <c r="AH10" s="468"/>
      <c r="AI10" s="469"/>
      <c r="AJ10" s="464" t="str">
        <f>O20</f>
        <v>杉山</v>
      </c>
      <c r="AK10" s="465"/>
      <c r="AL10" s="465"/>
      <c r="AM10" s="465"/>
      <c r="AN10" s="465"/>
      <c r="AO10" s="465"/>
      <c r="AP10" s="465"/>
      <c r="AQ10" s="466"/>
      <c r="AR10" s="465"/>
      <c r="AS10" s="465"/>
      <c r="AT10" s="465"/>
      <c r="AU10" s="465"/>
      <c r="AV10" s="465"/>
      <c r="AW10" s="465"/>
      <c r="AX10" s="465"/>
      <c r="AY10" s="611"/>
      <c r="AZ10" s="613">
        <f>IF(AZ14&lt;&gt;"","ゲーム率","")</f>
      </c>
      <c r="BA10" s="465"/>
      <c r="BB10" s="465" t="s">
        <v>2</v>
      </c>
      <c r="BC10" s="465"/>
      <c r="BD10" s="465"/>
      <c r="BE10" s="465"/>
      <c r="BF10" s="465"/>
      <c r="BG10" s="528"/>
    </row>
    <row r="11" spans="1:59" ht="18.75" customHeight="1">
      <c r="A11" s="64"/>
      <c r="C11" s="622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4"/>
      <c r="T11" s="607"/>
      <c r="U11" s="559"/>
      <c r="V11" s="559"/>
      <c r="W11" s="559"/>
      <c r="X11" s="559"/>
      <c r="Y11" s="559"/>
      <c r="Z11" s="559"/>
      <c r="AA11" s="608"/>
      <c r="AB11" s="607"/>
      <c r="AC11" s="559"/>
      <c r="AD11" s="559"/>
      <c r="AE11" s="559"/>
      <c r="AF11" s="559"/>
      <c r="AG11" s="559"/>
      <c r="AH11" s="559"/>
      <c r="AI11" s="608"/>
      <c r="AJ11" s="609"/>
      <c r="AK11" s="554"/>
      <c r="AL11" s="554"/>
      <c r="AM11" s="554"/>
      <c r="AN11" s="554"/>
      <c r="AO11" s="554"/>
      <c r="AP11" s="554"/>
      <c r="AQ11" s="610"/>
      <c r="AR11" s="554"/>
      <c r="AS11" s="554"/>
      <c r="AT11" s="554"/>
      <c r="AU11" s="554"/>
      <c r="AV11" s="554"/>
      <c r="AW11" s="554"/>
      <c r="AX11" s="554"/>
      <c r="AY11" s="612"/>
      <c r="AZ11" s="614"/>
      <c r="BA11" s="554"/>
      <c r="BB11" s="554"/>
      <c r="BC11" s="554"/>
      <c r="BD11" s="554"/>
      <c r="BE11" s="554"/>
      <c r="BF11" s="554"/>
      <c r="BG11" s="615"/>
    </row>
    <row r="12" spans="1:60" s="46" customFormat="1" ht="18.75" customHeight="1">
      <c r="A12" s="65"/>
      <c r="B12" s="527">
        <f>BD14</f>
        <v>2</v>
      </c>
      <c r="C12" s="529" t="s">
        <v>1280</v>
      </c>
      <c r="D12" s="471"/>
      <c r="E12" s="471"/>
      <c r="F12" s="606" t="str">
        <f>IF(C12="ここに","",VLOOKUP(C12,'登録ナンバー'!$A$1:$C$620,2,0))</f>
        <v>鈴木</v>
      </c>
      <c r="G12" s="606"/>
      <c r="H12" s="606"/>
      <c r="I12" s="606"/>
      <c r="J12" s="606"/>
      <c r="K12" s="583" t="s">
        <v>4</v>
      </c>
      <c r="L12" s="606" t="s">
        <v>1281</v>
      </c>
      <c r="M12" s="606"/>
      <c r="N12" s="606"/>
      <c r="O12" s="606" t="str">
        <f>IF(L12="ここに","",VLOOKUP(L12,'登録ナンバー'!$A$1:$C$620,2,0))</f>
        <v>吉岡</v>
      </c>
      <c r="P12" s="606"/>
      <c r="Q12" s="606"/>
      <c r="R12" s="606"/>
      <c r="S12" s="606"/>
      <c r="T12" s="449" t="str">
        <f>IF(AB12="","丸付き数字は試合順番","")</f>
        <v>丸付き数字は試合順番</v>
      </c>
      <c r="U12" s="450"/>
      <c r="V12" s="450"/>
      <c r="W12" s="450"/>
      <c r="X12" s="450"/>
      <c r="Y12" s="450"/>
      <c r="Z12" s="450"/>
      <c r="AA12" s="451"/>
      <c r="AB12" s="439"/>
      <c r="AC12" s="460" t="s">
        <v>1747</v>
      </c>
      <c r="AD12" s="460"/>
      <c r="AE12" s="460" t="s">
        <v>5</v>
      </c>
      <c r="AF12" s="460"/>
      <c r="AG12" s="460">
        <v>2</v>
      </c>
      <c r="AH12" s="460"/>
      <c r="AI12" s="594"/>
      <c r="AJ12" s="439" t="s">
        <v>6</v>
      </c>
      <c r="AK12" s="460">
        <v>0</v>
      </c>
      <c r="AL12" s="460"/>
      <c r="AM12" s="460" t="s">
        <v>5</v>
      </c>
      <c r="AN12" s="460"/>
      <c r="AO12" s="460">
        <v>6</v>
      </c>
      <c r="AP12" s="460"/>
      <c r="AQ12" s="594"/>
      <c r="AR12" s="595"/>
      <c r="AS12" s="595"/>
      <c r="AT12" s="595"/>
      <c r="AU12" s="460"/>
      <c r="AV12" s="460"/>
      <c r="AW12" s="597"/>
      <c r="AX12" s="597"/>
      <c r="AY12" s="598"/>
      <c r="AZ12" s="601">
        <f>IF(COUNTIF(BA12:BC25,1)=2,"直接対決","")</f>
      </c>
      <c r="BA12" s="603">
        <v>1</v>
      </c>
      <c r="BB12" s="603"/>
      <c r="BC12" s="603"/>
      <c r="BD12" s="579">
        <v>1</v>
      </c>
      <c r="BE12" s="579"/>
      <c r="BF12" s="579"/>
      <c r="BG12" s="580"/>
      <c r="BH12" s="63"/>
    </row>
    <row r="13" spans="1:60" s="46" customFormat="1" ht="18.75" customHeight="1">
      <c r="A13" s="65"/>
      <c r="B13" s="527"/>
      <c r="C13" s="530"/>
      <c r="D13" s="465"/>
      <c r="E13" s="465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452"/>
      <c r="U13" s="453"/>
      <c r="V13" s="453"/>
      <c r="W13" s="453"/>
      <c r="X13" s="453"/>
      <c r="Y13" s="453"/>
      <c r="Z13" s="453"/>
      <c r="AA13" s="454"/>
      <c r="AB13" s="440"/>
      <c r="AC13" s="461">
        <v>4</v>
      </c>
      <c r="AD13" s="461"/>
      <c r="AE13" s="461" t="s">
        <v>1770</v>
      </c>
      <c r="AF13" s="461"/>
      <c r="AG13" s="461">
        <v>6</v>
      </c>
      <c r="AH13" s="461"/>
      <c r="AI13" s="605"/>
      <c r="AJ13" s="440"/>
      <c r="AK13" s="461" t="s">
        <v>1747</v>
      </c>
      <c r="AL13" s="461"/>
      <c r="AM13" s="461" t="s">
        <v>1770</v>
      </c>
      <c r="AN13" s="461"/>
      <c r="AO13" s="461">
        <v>4</v>
      </c>
      <c r="AP13" s="461"/>
      <c r="AQ13" s="605"/>
      <c r="AR13" s="596"/>
      <c r="AS13" s="596"/>
      <c r="AT13" s="596"/>
      <c r="AU13" s="461"/>
      <c r="AV13" s="461"/>
      <c r="AW13" s="599"/>
      <c r="AX13" s="599"/>
      <c r="AY13" s="600"/>
      <c r="AZ13" s="602"/>
      <c r="BA13" s="604"/>
      <c r="BB13" s="604"/>
      <c r="BC13" s="604"/>
      <c r="BD13" s="581"/>
      <c r="BE13" s="581"/>
      <c r="BF13" s="581"/>
      <c r="BG13" s="582"/>
      <c r="BH13" s="63"/>
    </row>
    <row r="14" spans="1:60" ht="18.75" customHeight="1">
      <c r="A14" s="64"/>
      <c r="C14" s="530" t="s">
        <v>7</v>
      </c>
      <c r="D14" s="465"/>
      <c r="E14" s="465"/>
      <c r="F14" s="583" t="str">
        <f>IF(C12="ここに","",VLOOKUP(C12,'登録ナンバー'!$A$1:$D$620,4,0))</f>
        <v>フレンズ</v>
      </c>
      <c r="G14" s="583"/>
      <c r="H14" s="583"/>
      <c r="I14" s="583"/>
      <c r="J14" s="583"/>
      <c r="K14" s="290"/>
      <c r="L14" s="583" t="s">
        <v>7</v>
      </c>
      <c r="M14" s="583"/>
      <c r="N14" s="583"/>
      <c r="O14" s="583" t="str">
        <f>IF(L12="ここに","",VLOOKUP(L12,'登録ナンバー'!$A$1:$D$620,4,0))</f>
        <v>フレンズ</v>
      </c>
      <c r="P14" s="583"/>
      <c r="Q14" s="583"/>
      <c r="R14" s="583"/>
      <c r="S14" s="585"/>
      <c r="T14" s="453"/>
      <c r="U14" s="453"/>
      <c r="V14" s="453"/>
      <c r="W14" s="453"/>
      <c r="X14" s="453"/>
      <c r="Y14" s="453"/>
      <c r="Z14" s="453"/>
      <c r="AA14" s="454"/>
      <c r="AB14" s="440"/>
      <c r="AC14" s="461">
        <v>7</v>
      </c>
      <c r="AD14" s="461"/>
      <c r="AE14" s="461" t="s">
        <v>1776</v>
      </c>
      <c r="AF14" s="461"/>
      <c r="AG14" s="461">
        <v>10</v>
      </c>
      <c r="AH14" s="461"/>
      <c r="AI14" s="605"/>
      <c r="AJ14" s="440"/>
      <c r="AK14" s="461" t="s">
        <v>1760</v>
      </c>
      <c r="AL14" s="461"/>
      <c r="AM14" s="461" t="s">
        <v>1776</v>
      </c>
      <c r="AN14" s="461"/>
      <c r="AO14" s="461">
        <v>4</v>
      </c>
      <c r="AP14" s="461"/>
      <c r="AQ14" s="605"/>
      <c r="AR14" s="596"/>
      <c r="AS14" s="596"/>
      <c r="AT14" s="596"/>
      <c r="AU14" s="461"/>
      <c r="AV14" s="461"/>
      <c r="AW14" s="599"/>
      <c r="AX14" s="599"/>
      <c r="AY14" s="600"/>
      <c r="AZ14" s="586">
        <f>IF(OR(COUNTIF(BA12:BC25,2)=3,COUNTIF(BA12:BC25,1)=3),(AB15+AJ15)/(AB15+AJ15+AG12+AO12),"")</f>
      </c>
      <c r="BA14" s="588"/>
      <c r="BB14" s="588"/>
      <c r="BC14" s="588"/>
      <c r="BD14" s="590">
        <f>IF(AZ14&lt;&gt;"",RANK(AZ14,AZ14:AZ27),RANK(BA12,BA12:BC25))</f>
        <v>2</v>
      </c>
      <c r="BE14" s="590"/>
      <c r="BF14" s="590"/>
      <c r="BG14" s="591"/>
      <c r="BH14" s="75"/>
    </row>
    <row r="15" spans="1:60" ht="5.25" customHeight="1" hidden="1">
      <c r="A15" s="64"/>
      <c r="C15" s="553"/>
      <c r="D15" s="554"/>
      <c r="E15" s="554"/>
      <c r="F15" s="290"/>
      <c r="G15" s="290"/>
      <c r="H15" s="290"/>
      <c r="I15" s="290"/>
      <c r="J15" s="290"/>
      <c r="K15" s="290"/>
      <c r="L15" s="584"/>
      <c r="M15" s="584"/>
      <c r="N15" s="584"/>
      <c r="O15" s="290"/>
      <c r="P15" s="290"/>
      <c r="Q15" s="290"/>
      <c r="R15" s="291"/>
      <c r="S15" s="441"/>
      <c r="T15" s="455"/>
      <c r="U15" s="456"/>
      <c r="V15" s="456"/>
      <c r="W15" s="456"/>
      <c r="X15" s="456"/>
      <c r="Y15" s="456"/>
      <c r="Z15" s="456"/>
      <c r="AA15" s="457"/>
      <c r="AB15" s="383">
        <f>IF(AB12="⑦","7",IF(AB12="⑥","6",AB12))</f>
        <v>0</v>
      </c>
      <c r="AC15" s="384"/>
      <c r="AD15" s="384"/>
      <c r="AE15" s="384"/>
      <c r="AF15" s="384"/>
      <c r="AG15" s="384"/>
      <c r="AH15" s="384"/>
      <c r="AI15" s="385"/>
      <c r="AJ15" s="383" t="str">
        <f>IF(AJ12="⑦","7",IF(AJ12="⑥","6",AJ12))</f>
        <v>②</v>
      </c>
      <c r="AK15" s="384"/>
      <c r="AL15" s="384"/>
      <c r="AM15" s="384"/>
      <c r="AN15" s="384"/>
      <c r="AO15" s="384"/>
      <c r="AP15" s="384"/>
      <c r="AQ15" s="385"/>
      <c r="AR15" s="384"/>
      <c r="AS15" s="384"/>
      <c r="AT15" s="384"/>
      <c r="AU15" s="384"/>
      <c r="AV15" s="384"/>
      <c r="AW15" s="384"/>
      <c r="AX15" s="384"/>
      <c r="AY15" s="385"/>
      <c r="AZ15" s="587"/>
      <c r="BA15" s="589"/>
      <c r="BB15" s="589"/>
      <c r="BC15" s="589"/>
      <c r="BD15" s="592"/>
      <c r="BE15" s="592"/>
      <c r="BF15" s="592"/>
      <c r="BG15" s="593"/>
      <c r="BH15" s="75"/>
    </row>
    <row r="16" spans="1:60" ht="18.75" customHeight="1">
      <c r="A16" s="64"/>
      <c r="B16" s="527">
        <f>BD18</f>
        <v>1</v>
      </c>
      <c r="C16" s="529" t="s">
        <v>1282</v>
      </c>
      <c r="D16" s="471"/>
      <c r="E16" s="471"/>
      <c r="F16" s="473" t="str">
        <f>IF(C16="ここに","",VLOOKUP(C16,'登録ナンバー'!$A$1:$C$620,2,0))</f>
        <v>伊吹</v>
      </c>
      <c r="G16" s="473"/>
      <c r="H16" s="473"/>
      <c r="I16" s="473"/>
      <c r="J16" s="473"/>
      <c r="K16" s="468" t="s">
        <v>4</v>
      </c>
      <c r="L16" s="473" t="s">
        <v>1283</v>
      </c>
      <c r="M16" s="473"/>
      <c r="N16" s="473"/>
      <c r="O16" s="473" t="str">
        <f>IF(L16="ここに","",VLOOKUP(L16,'登録ナンバー'!$A$1:$C$620,2,0))</f>
        <v>松井</v>
      </c>
      <c r="P16" s="473"/>
      <c r="Q16" s="473"/>
      <c r="R16" s="473"/>
      <c r="S16" s="473"/>
      <c r="T16" s="578">
        <v>2</v>
      </c>
      <c r="U16" s="473"/>
      <c r="V16" s="473"/>
      <c r="W16" s="462" t="s">
        <v>5</v>
      </c>
      <c r="X16" s="462"/>
      <c r="Y16" s="473">
        <v>6</v>
      </c>
      <c r="Z16" s="473"/>
      <c r="AA16" s="474"/>
      <c r="AB16" s="476"/>
      <c r="AC16" s="477"/>
      <c r="AD16" s="477"/>
      <c r="AE16" s="477"/>
      <c r="AF16" s="477"/>
      <c r="AG16" s="477"/>
      <c r="AH16" s="477"/>
      <c r="AI16" s="478"/>
      <c r="AJ16" s="434" t="s">
        <v>8</v>
      </c>
      <c r="AK16" s="462" t="s">
        <v>1777</v>
      </c>
      <c r="AL16" s="462"/>
      <c r="AM16" s="462" t="s">
        <v>5</v>
      </c>
      <c r="AN16" s="462"/>
      <c r="AO16" s="462">
        <v>1</v>
      </c>
      <c r="AP16" s="462"/>
      <c r="AQ16" s="475"/>
      <c r="AR16" s="566"/>
      <c r="AS16" s="566"/>
      <c r="AT16" s="566"/>
      <c r="AU16" s="462"/>
      <c r="AV16" s="462"/>
      <c r="AW16" s="568"/>
      <c r="AX16" s="568"/>
      <c r="AY16" s="569"/>
      <c r="AZ16" s="572">
        <f>IF(COUNTIF(BA12:BC27,1)=2,"直接対決","")</f>
      </c>
      <c r="BA16" s="574">
        <v>2</v>
      </c>
      <c r="BB16" s="574"/>
      <c r="BC16" s="574"/>
      <c r="BD16" s="555">
        <v>0</v>
      </c>
      <c r="BE16" s="555"/>
      <c r="BF16" s="555"/>
      <c r="BG16" s="556"/>
      <c r="BH16" s="75"/>
    </row>
    <row r="17" spans="1:59" ht="18.75" customHeight="1">
      <c r="A17" s="64"/>
      <c r="B17" s="527"/>
      <c r="C17" s="530"/>
      <c r="D17" s="465"/>
      <c r="E17" s="465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7" t="s">
        <v>1747</v>
      </c>
      <c r="U17" s="468"/>
      <c r="V17" s="468"/>
      <c r="W17" s="463" t="s">
        <v>1770</v>
      </c>
      <c r="X17" s="463"/>
      <c r="Y17" s="468">
        <v>6</v>
      </c>
      <c r="Z17" s="468"/>
      <c r="AA17" s="469"/>
      <c r="AB17" s="479"/>
      <c r="AC17" s="480"/>
      <c r="AD17" s="480"/>
      <c r="AE17" s="480"/>
      <c r="AF17" s="480"/>
      <c r="AG17" s="480"/>
      <c r="AH17" s="480"/>
      <c r="AI17" s="481"/>
      <c r="AJ17" s="435"/>
      <c r="AK17" s="463" t="s">
        <v>1747</v>
      </c>
      <c r="AL17" s="463"/>
      <c r="AM17" s="463" t="s">
        <v>1770</v>
      </c>
      <c r="AN17" s="463"/>
      <c r="AO17" s="463">
        <v>3</v>
      </c>
      <c r="AP17" s="463"/>
      <c r="AQ17" s="485"/>
      <c r="AR17" s="567"/>
      <c r="AS17" s="567"/>
      <c r="AT17" s="567"/>
      <c r="AU17" s="463"/>
      <c r="AV17" s="463"/>
      <c r="AW17" s="570"/>
      <c r="AX17" s="570"/>
      <c r="AY17" s="571"/>
      <c r="AZ17" s="573"/>
      <c r="BA17" s="575"/>
      <c r="BB17" s="575"/>
      <c r="BC17" s="575"/>
      <c r="BD17" s="557"/>
      <c r="BE17" s="557"/>
      <c r="BF17" s="557"/>
      <c r="BG17" s="558"/>
    </row>
    <row r="18" spans="1:59" ht="18.75" customHeight="1">
      <c r="A18" s="64"/>
      <c r="B18" s="64"/>
      <c r="C18" s="530"/>
      <c r="D18" s="465"/>
      <c r="E18" s="465"/>
      <c r="F18" s="468" t="str">
        <f>IF(C16="ここに","",VLOOKUP(C16,'登録ナンバー'!$A$1:$D$620,4,0))</f>
        <v>ぼんズ</v>
      </c>
      <c r="G18" s="468"/>
      <c r="H18" s="468"/>
      <c r="I18" s="468"/>
      <c r="J18" s="468"/>
      <c r="K18" s="287"/>
      <c r="L18" s="468" t="s">
        <v>7</v>
      </c>
      <c r="M18" s="468"/>
      <c r="N18" s="468"/>
      <c r="O18" s="468" t="str">
        <f>IF(L16="ここに","",VLOOKUP(L16,'登録ナンバー'!$A$1:$D$620,4,0))</f>
        <v>フレンズ</v>
      </c>
      <c r="P18" s="468"/>
      <c r="Q18" s="468"/>
      <c r="R18" s="468"/>
      <c r="S18" s="468"/>
      <c r="T18" s="467" t="s">
        <v>1780</v>
      </c>
      <c r="U18" s="468"/>
      <c r="V18" s="468"/>
      <c r="W18" s="463" t="s">
        <v>1776</v>
      </c>
      <c r="X18" s="463"/>
      <c r="Y18" s="468">
        <v>7</v>
      </c>
      <c r="Z18" s="468"/>
      <c r="AA18" s="469"/>
      <c r="AB18" s="479"/>
      <c r="AC18" s="480"/>
      <c r="AD18" s="480"/>
      <c r="AE18" s="480"/>
      <c r="AF18" s="480"/>
      <c r="AG18" s="480"/>
      <c r="AH18" s="480"/>
      <c r="AI18" s="481"/>
      <c r="AJ18" s="435"/>
      <c r="AK18" s="463"/>
      <c r="AL18" s="463"/>
      <c r="AM18" s="463" t="s">
        <v>1776</v>
      </c>
      <c r="AN18" s="463"/>
      <c r="AO18" s="576"/>
      <c r="AP18" s="576"/>
      <c r="AQ18" s="577"/>
      <c r="AR18" s="567"/>
      <c r="AS18" s="567"/>
      <c r="AT18" s="567"/>
      <c r="AU18" s="463"/>
      <c r="AV18" s="463"/>
      <c r="AW18" s="570"/>
      <c r="AX18" s="570"/>
      <c r="AY18" s="571"/>
      <c r="AZ18" s="560">
        <f>IF(OR(COUNTIF(BA12:BC25,2)=3,COUNTIF(BA12:BC25,1)=3),(T19+AJ19)/(T19+AJ19+Y16+AO16),"")</f>
      </c>
      <c r="BA18" s="468"/>
      <c r="BB18" s="468"/>
      <c r="BC18" s="468"/>
      <c r="BD18" s="562">
        <f>IF(AZ18&lt;&gt;"",RANK(AZ18,AZ14:AZ27),RANK(BA16,BA12:BC25))</f>
        <v>1</v>
      </c>
      <c r="BE18" s="562"/>
      <c r="BF18" s="562"/>
      <c r="BG18" s="563"/>
    </row>
    <row r="19" spans="1:59" ht="4.5" customHeight="1" hidden="1">
      <c r="A19" s="64"/>
      <c r="B19" s="64"/>
      <c r="C19" s="553"/>
      <c r="D19" s="554"/>
      <c r="E19" s="554"/>
      <c r="F19" s="287"/>
      <c r="G19" s="287"/>
      <c r="H19" s="287"/>
      <c r="I19" s="287"/>
      <c r="J19" s="287"/>
      <c r="K19" s="287"/>
      <c r="L19" s="559"/>
      <c r="M19" s="559"/>
      <c r="N19" s="559"/>
      <c r="O19" s="287"/>
      <c r="P19" s="287"/>
      <c r="Q19" s="287"/>
      <c r="R19" s="288"/>
      <c r="S19" s="438"/>
      <c r="T19" s="379">
        <f>IF(T16="⑦","7",IF(T16="⑥","6",T16))</f>
        <v>2</v>
      </c>
      <c r="U19" s="288"/>
      <c r="V19" s="288"/>
      <c r="W19" s="288"/>
      <c r="X19" s="288"/>
      <c r="Y19" s="288"/>
      <c r="Z19" s="288"/>
      <c r="AA19" s="289"/>
      <c r="AB19" s="482"/>
      <c r="AC19" s="483"/>
      <c r="AD19" s="483"/>
      <c r="AE19" s="483"/>
      <c r="AF19" s="483"/>
      <c r="AG19" s="483"/>
      <c r="AH19" s="483"/>
      <c r="AI19" s="484"/>
      <c r="AJ19" s="379" t="str">
        <f>IF(AJ16="⑦","7",IF(AJ16="⑥","6",AJ16))</f>
        <v>①</v>
      </c>
      <c r="AK19" s="378"/>
      <c r="AL19" s="378"/>
      <c r="AM19" s="378"/>
      <c r="AN19" s="378"/>
      <c r="AO19" s="378"/>
      <c r="AP19" s="378"/>
      <c r="AQ19" s="380"/>
      <c r="AR19" s="378"/>
      <c r="AS19" s="378"/>
      <c r="AT19" s="378"/>
      <c r="AU19" s="378"/>
      <c r="AV19" s="378"/>
      <c r="AW19" s="378"/>
      <c r="AX19" s="378"/>
      <c r="AY19" s="381"/>
      <c r="AZ19" s="561"/>
      <c r="BA19" s="559"/>
      <c r="BB19" s="559"/>
      <c r="BC19" s="559"/>
      <c r="BD19" s="564"/>
      <c r="BE19" s="564"/>
      <c r="BF19" s="564"/>
      <c r="BG19" s="565"/>
    </row>
    <row r="20" spans="1:59" ht="18.75" customHeight="1">
      <c r="A20" s="64"/>
      <c r="B20" s="64"/>
      <c r="C20" s="529" t="s">
        <v>1284</v>
      </c>
      <c r="D20" s="471"/>
      <c r="E20" s="471"/>
      <c r="F20" s="547" t="str">
        <f>IF(C20="ここに","",VLOOKUP(C20,'登録ナンバー'!$A$1:$C$620,2,0))</f>
        <v>梶木</v>
      </c>
      <c r="G20" s="547"/>
      <c r="H20" s="547"/>
      <c r="I20" s="547"/>
      <c r="J20" s="547"/>
      <c r="K20" s="465" t="s">
        <v>4</v>
      </c>
      <c r="L20" s="471" t="s">
        <v>1285</v>
      </c>
      <c r="M20" s="471"/>
      <c r="N20" s="471"/>
      <c r="O20" s="549" t="str">
        <f>IF(L20="ここに","",VLOOKUP(L20,'登録ナンバー'!$A$1:$C$620,2,0))</f>
        <v>杉山</v>
      </c>
      <c r="P20" s="549"/>
      <c r="Q20" s="549"/>
      <c r="R20" s="549"/>
      <c r="S20" s="550"/>
      <c r="T20" s="470" t="s">
        <v>1747</v>
      </c>
      <c r="U20" s="471"/>
      <c r="V20" s="471"/>
      <c r="W20" s="459" t="s">
        <v>5</v>
      </c>
      <c r="X20" s="459"/>
      <c r="Y20" s="471">
        <v>0</v>
      </c>
      <c r="Z20" s="471"/>
      <c r="AA20" s="472"/>
      <c r="AB20" s="470">
        <v>1</v>
      </c>
      <c r="AC20" s="471"/>
      <c r="AD20" s="471"/>
      <c r="AE20" s="459" t="s">
        <v>5</v>
      </c>
      <c r="AF20" s="459"/>
      <c r="AG20" s="471">
        <v>6</v>
      </c>
      <c r="AH20" s="471"/>
      <c r="AI20" s="472"/>
      <c r="AJ20" s="486"/>
      <c r="AK20" s="487"/>
      <c r="AL20" s="487"/>
      <c r="AM20" s="487"/>
      <c r="AN20" s="487"/>
      <c r="AO20" s="487"/>
      <c r="AP20" s="488"/>
      <c r="AQ20" s="489"/>
      <c r="AR20" s="531"/>
      <c r="AS20" s="532"/>
      <c r="AT20" s="532"/>
      <c r="AU20" s="459"/>
      <c r="AV20" s="459"/>
      <c r="AW20" s="538"/>
      <c r="AX20" s="538"/>
      <c r="AY20" s="539"/>
      <c r="AZ20" s="544">
        <f>IF(COUNTIF(BA12:BC27,1)=2,"直接対決","")</f>
      </c>
      <c r="BA20" s="515">
        <v>0</v>
      </c>
      <c r="BB20" s="515"/>
      <c r="BC20" s="515"/>
      <c r="BD20" s="517">
        <v>2</v>
      </c>
      <c r="BE20" s="517"/>
      <c r="BF20" s="517"/>
      <c r="BG20" s="518"/>
    </row>
    <row r="21" spans="1:59" ht="18.75" customHeight="1">
      <c r="A21" s="64"/>
      <c r="B21" s="64"/>
      <c r="C21" s="530"/>
      <c r="D21" s="465"/>
      <c r="E21" s="465"/>
      <c r="F21" s="548"/>
      <c r="G21" s="548"/>
      <c r="H21" s="548"/>
      <c r="I21" s="548"/>
      <c r="J21" s="548"/>
      <c r="K21" s="465"/>
      <c r="L21" s="465"/>
      <c r="M21" s="465"/>
      <c r="N21" s="465"/>
      <c r="O21" s="551"/>
      <c r="P21" s="551"/>
      <c r="Q21" s="551"/>
      <c r="R21" s="551"/>
      <c r="S21" s="552"/>
      <c r="T21" s="464">
        <v>4</v>
      </c>
      <c r="U21" s="465"/>
      <c r="V21" s="465"/>
      <c r="W21" s="458" t="s">
        <v>1770</v>
      </c>
      <c r="X21" s="458"/>
      <c r="Y21" s="465">
        <v>6</v>
      </c>
      <c r="Z21" s="465"/>
      <c r="AA21" s="466"/>
      <c r="AB21" s="464">
        <v>3</v>
      </c>
      <c r="AC21" s="465"/>
      <c r="AD21" s="465"/>
      <c r="AE21" s="458" t="s">
        <v>1770</v>
      </c>
      <c r="AF21" s="458"/>
      <c r="AG21" s="465">
        <v>6</v>
      </c>
      <c r="AH21" s="465"/>
      <c r="AI21" s="466"/>
      <c r="AJ21" s="490"/>
      <c r="AK21" s="488"/>
      <c r="AL21" s="488"/>
      <c r="AM21" s="488"/>
      <c r="AN21" s="488"/>
      <c r="AO21" s="488"/>
      <c r="AP21" s="488"/>
      <c r="AQ21" s="489"/>
      <c r="AR21" s="533"/>
      <c r="AS21" s="534"/>
      <c r="AT21" s="534"/>
      <c r="AU21" s="458"/>
      <c r="AV21" s="458"/>
      <c r="AW21" s="540"/>
      <c r="AX21" s="540"/>
      <c r="AY21" s="541"/>
      <c r="AZ21" s="545"/>
      <c r="BA21" s="516"/>
      <c r="BB21" s="516"/>
      <c r="BC21" s="516"/>
      <c r="BD21" s="519"/>
      <c r="BE21" s="519"/>
      <c r="BF21" s="519"/>
      <c r="BG21" s="520"/>
    </row>
    <row r="22" spans="1:59" ht="18.75" customHeight="1">
      <c r="A22" s="64"/>
      <c r="B22" s="64"/>
      <c r="C22" s="530" t="s">
        <v>7</v>
      </c>
      <c r="D22" s="465"/>
      <c r="E22" s="465"/>
      <c r="F22" s="551" t="str">
        <f>IF(C20="ここに","",VLOOKUP(C20,'登録ナンバー'!$A$1:$D$620,4,0))</f>
        <v>Kテニス</v>
      </c>
      <c r="G22" s="551"/>
      <c r="H22" s="551"/>
      <c r="I22" s="551"/>
      <c r="J22" s="551"/>
      <c r="K22" s="46"/>
      <c r="L22" s="465" t="s">
        <v>7</v>
      </c>
      <c r="M22" s="465"/>
      <c r="N22" s="465"/>
      <c r="O22" s="551" t="str">
        <f>IF(L20="ここに","",VLOOKUP(L20,'登録ナンバー'!$A$1:$D$620,4,0))</f>
        <v>村田ＴＣ</v>
      </c>
      <c r="P22" s="551"/>
      <c r="Q22" s="551"/>
      <c r="R22" s="551"/>
      <c r="S22" s="552"/>
      <c r="T22" s="464">
        <v>4</v>
      </c>
      <c r="U22" s="465"/>
      <c r="V22" s="465"/>
      <c r="W22" s="458" t="s">
        <v>1776</v>
      </c>
      <c r="X22" s="458"/>
      <c r="Y22" s="465">
        <v>10</v>
      </c>
      <c r="Z22" s="465"/>
      <c r="AA22" s="466"/>
      <c r="AB22" s="464"/>
      <c r="AC22" s="465"/>
      <c r="AD22" s="465"/>
      <c r="AE22" s="458" t="s">
        <v>1776</v>
      </c>
      <c r="AF22" s="458"/>
      <c r="AG22" s="465"/>
      <c r="AH22" s="465"/>
      <c r="AI22" s="466"/>
      <c r="AJ22" s="490"/>
      <c r="AK22" s="488"/>
      <c r="AL22" s="488"/>
      <c r="AM22" s="488"/>
      <c r="AN22" s="488"/>
      <c r="AO22" s="488"/>
      <c r="AP22" s="488"/>
      <c r="AQ22" s="489"/>
      <c r="AR22" s="535"/>
      <c r="AS22" s="536"/>
      <c r="AT22" s="536"/>
      <c r="AU22" s="537"/>
      <c r="AV22" s="537"/>
      <c r="AW22" s="542"/>
      <c r="AX22" s="542"/>
      <c r="AY22" s="543"/>
      <c r="AZ22" s="501">
        <f>IF(OR(COUNTIF(BA12:BC25,2)=3,COUNTIF(BA12:BC25,1)=3),(AB23+T23)/(T23+AG20+Y20+AB23),"")</f>
      </c>
      <c r="BA22" s="503"/>
      <c r="BB22" s="503"/>
      <c r="BC22" s="503"/>
      <c r="BD22" s="521">
        <f>IF(AZ22&lt;&gt;"",RANK(AZ22,AZ14:AZ27),RANK(BA20,BA12:BC25))</f>
        <v>3</v>
      </c>
      <c r="BE22" s="521"/>
      <c r="BF22" s="521"/>
      <c r="BG22" s="522"/>
    </row>
    <row r="23" spans="2:59" ht="6" customHeight="1" hidden="1">
      <c r="B23" s="64"/>
      <c r="C23" s="553"/>
      <c r="D23" s="554"/>
      <c r="E23" s="554"/>
      <c r="F23" s="47"/>
      <c r="G23" s="47"/>
      <c r="H23" s="47"/>
      <c r="I23" s="47"/>
      <c r="J23" s="47"/>
      <c r="K23" s="46"/>
      <c r="L23" s="554"/>
      <c r="M23" s="554"/>
      <c r="N23" s="554"/>
      <c r="O23" s="47"/>
      <c r="P23" s="47"/>
      <c r="Q23" s="47"/>
      <c r="R23" s="48"/>
      <c r="S23" s="49"/>
      <c r="T23" s="51" t="str">
        <f>IF(T20="⑦","7",IF(T20="⑥","6",T20))</f>
        <v>6</v>
      </c>
      <c r="AA23" s="57"/>
      <c r="AB23" s="51">
        <f>IF(AB20="⑦","7",IF(AB20="⑥","6",AB20))</f>
        <v>1</v>
      </c>
      <c r="AJ23" s="491"/>
      <c r="AK23" s="492"/>
      <c r="AL23" s="492"/>
      <c r="AM23" s="492"/>
      <c r="AN23" s="492"/>
      <c r="AO23" s="492"/>
      <c r="AP23" s="492"/>
      <c r="AQ23" s="493"/>
      <c r="AR23" s="55"/>
      <c r="AS23" s="55"/>
      <c r="AT23" s="55"/>
      <c r="AU23" s="55"/>
      <c r="AV23" s="55"/>
      <c r="AW23" s="55"/>
      <c r="AX23" s="55"/>
      <c r="AY23" s="77"/>
      <c r="AZ23" s="502"/>
      <c r="BA23" s="546"/>
      <c r="BB23" s="546"/>
      <c r="BC23" s="546"/>
      <c r="BD23" s="523"/>
      <c r="BE23" s="523"/>
      <c r="BF23" s="523"/>
      <c r="BG23" s="524"/>
    </row>
    <row r="24" spans="2:59" ht="18.75" customHeight="1">
      <c r="B24" s="527">
        <f>BD26</f>
        <v>0</v>
      </c>
      <c r="C24" s="529"/>
      <c r="D24" s="471"/>
      <c r="E24" s="471"/>
      <c r="F24" s="529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2"/>
      <c r="T24" s="505"/>
      <c r="U24" s="506"/>
      <c r="V24" s="506"/>
      <c r="W24" s="471"/>
      <c r="X24" s="471"/>
      <c r="Y24" s="511"/>
      <c r="Z24" s="511"/>
      <c r="AA24" s="512"/>
      <c r="AB24" s="505"/>
      <c r="AC24" s="506"/>
      <c r="AD24" s="506"/>
      <c r="AE24" s="471"/>
      <c r="AF24" s="471"/>
      <c r="AG24" s="511"/>
      <c r="AH24" s="511"/>
      <c r="AI24" s="512"/>
      <c r="AJ24" s="505"/>
      <c r="AK24" s="506"/>
      <c r="AL24" s="506"/>
      <c r="AM24" s="471"/>
      <c r="AN24" s="471"/>
      <c r="AO24" s="511"/>
      <c r="AP24" s="511"/>
      <c r="AQ24" s="512"/>
      <c r="AR24" s="488"/>
      <c r="AS24" s="488"/>
      <c r="AT24" s="488"/>
      <c r="AU24" s="488"/>
      <c r="AV24" s="488"/>
      <c r="AW24" s="488"/>
      <c r="AX24" s="488"/>
      <c r="AY24" s="514"/>
      <c r="AZ24" s="92"/>
      <c r="BA24" s="515"/>
      <c r="BB24" s="515"/>
      <c r="BC24" s="515"/>
      <c r="BD24" s="517"/>
      <c r="BE24" s="517"/>
      <c r="BF24" s="517"/>
      <c r="BG24" s="518"/>
    </row>
    <row r="25" spans="2:59" ht="18.75" customHeight="1">
      <c r="B25" s="528"/>
      <c r="C25" s="530"/>
      <c r="D25" s="465"/>
      <c r="E25" s="465"/>
      <c r="F25" s="530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6"/>
      <c r="T25" s="507"/>
      <c r="U25" s="508"/>
      <c r="V25" s="508"/>
      <c r="W25" s="465"/>
      <c r="X25" s="465"/>
      <c r="Y25" s="496"/>
      <c r="Z25" s="496"/>
      <c r="AA25" s="513"/>
      <c r="AB25" s="507"/>
      <c r="AC25" s="508"/>
      <c r="AD25" s="508"/>
      <c r="AE25" s="465"/>
      <c r="AF25" s="465"/>
      <c r="AG25" s="496"/>
      <c r="AH25" s="496"/>
      <c r="AI25" s="513"/>
      <c r="AJ25" s="507"/>
      <c r="AK25" s="508"/>
      <c r="AL25" s="508"/>
      <c r="AM25" s="465"/>
      <c r="AN25" s="465"/>
      <c r="AO25" s="496"/>
      <c r="AP25" s="496"/>
      <c r="AQ25" s="513"/>
      <c r="AR25" s="488"/>
      <c r="AS25" s="488"/>
      <c r="AT25" s="488"/>
      <c r="AU25" s="488"/>
      <c r="AV25" s="488"/>
      <c r="AW25" s="488"/>
      <c r="AX25" s="488"/>
      <c r="AY25" s="514"/>
      <c r="AZ25" s="93"/>
      <c r="BA25" s="516"/>
      <c r="BB25" s="516"/>
      <c r="BC25" s="516"/>
      <c r="BD25" s="519"/>
      <c r="BE25" s="519"/>
      <c r="BF25" s="519"/>
      <c r="BG25" s="520"/>
    </row>
    <row r="26" spans="2:59" ht="18.75" customHeight="1" thickBot="1">
      <c r="B26" s="64"/>
      <c r="C26" s="498"/>
      <c r="D26" s="499"/>
      <c r="E26" s="499"/>
      <c r="F26" s="498"/>
      <c r="G26" s="499"/>
      <c r="H26" s="499"/>
      <c r="I26" s="499"/>
      <c r="J26" s="499"/>
      <c r="K26" s="61"/>
      <c r="L26" s="499"/>
      <c r="M26" s="499"/>
      <c r="N26" s="499"/>
      <c r="O26" s="499"/>
      <c r="P26" s="499"/>
      <c r="Q26" s="499"/>
      <c r="R26" s="499"/>
      <c r="S26" s="500"/>
      <c r="T26" s="507"/>
      <c r="U26" s="508"/>
      <c r="V26" s="508"/>
      <c r="W26" s="465"/>
      <c r="X26" s="465"/>
      <c r="Y26" s="496"/>
      <c r="Z26" s="496"/>
      <c r="AA26" s="513"/>
      <c r="AB26" s="507"/>
      <c r="AC26" s="508"/>
      <c r="AD26" s="508"/>
      <c r="AE26" s="465"/>
      <c r="AF26" s="465"/>
      <c r="AG26" s="525"/>
      <c r="AH26" s="525"/>
      <c r="AI26" s="526"/>
      <c r="AJ26" s="509"/>
      <c r="AK26" s="510"/>
      <c r="AL26" s="510"/>
      <c r="AM26" s="465"/>
      <c r="AN26" s="465"/>
      <c r="AO26" s="496"/>
      <c r="AP26" s="496"/>
      <c r="AQ26" s="513"/>
      <c r="AR26" s="488"/>
      <c r="AS26" s="488"/>
      <c r="AT26" s="488"/>
      <c r="AU26" s="488"/>
      <c r="AV26" s="488"/>
      <c r="AW26" s="488"/>
      <c r="AX26" s="488"/>
      <c r="AY26" s="514"/>
      <c r="AZ26" s="501"/>
      <c r="BA26" s="503"/>
      <c r="BB26" s="503"/>
      <c r="BC26" s="503"/>
      <c r="BD26" s="521"/>
      <c r="BE26" s="521"/>
      <c r="BF26" s="521"/>
      <c r="BG26" s="522"/>
    </row>
    <row r="27" spans="2:59" ht="6.75" customHeight="1" hidden="1">
      <c r="B27" s="64"/>
      <c r="C27" s="94"/>
      <c r="D27" s="66"/>
      <c r="E27" s="66"/>
      <c r="F27" s="66"/>
      <c r="G27" s="66"/>
      <c r="H27" s="66"/>
      <c r="I27" s="66"/>
      <c r="J27" s="66"/>
      <c r="K27" s="66"/>
      <c r="L27" s="94"/>
      <c r="M27" s="66"/>
      <c r="N27" s="66"/>
      <c r="S27" s="57"/>
      <c r="T27" s="51"/>
      <c r="AA27" s="57"/>
      <c r="AB27" s="51"/>
      <c r="AE27" s="66"/>
      <c r="AF27" s="66"/>
      <c r="AG27" s="78"/>
      <c r="AH27" s="78"/>
      <c r="AI27" s="76"/>
      <c r="AJ27" s="79"/>
      <c r="AK27" s="78"/>
      <c r="AL27" s="78"/>
      <c r="AM27" s="78"/>
      <c r="AN27" s="78"/>
      <c r="AO27" s="78"/>
      <c r="AP27" s="78"/>
      <c r="AQ27" s="76"/>
      <c r="AR27" s="488"/>
      <c r="AS27" s="488"/>
      <c r="AT27" s="488"/>
      <c r="AU27" s="488"/>
      <c r="AV27" s="488"/>
      <c r="AW27" s="488"/>
      <c r="AX27" s="488"/>
      <c r="AY27" s="514"/>
      <c r="AZ27" s="502"/>
      <c r="BA27" s="504"/>
      <c r="BB27" s="504"/>
      <c r="BC27" s="504"/>
      <c r="BD27" s="523"/>
      <c r="BE27" s="523"/>
      <c r="BF27" s="523"/>
      <c r="BG27" s="524"/>
    </row>
    <row r="28" spans="3:59" ht="6" customHeight="1" thickBot="1">
      <c r="C28" s="82"/>
      <c r="D28" s="82"/>
      <c r="E28" s="74"/>
      <c r="F28" s="74"/>
      <c r="G28" s="74"/>
      <c r="H28" s="74"/>
      <c r="I28" s="74"/>
      <c r="J28" s="74"/>
      <c r="K28" s="74"/>
      <c r="L28" s="82"/>
      <c r="M28" s="82"/>
      <c r="N28" s="74"/>
      <c r="O28" s="74"/>
      <c r="P28" s="74"/>
      <c r="Q28" s="74"/>
      <c r="R28" s="83"/>
      <c r="S28" s="83"/>
      <c r="T28" s="84"/>
      <c r="U28" s="80"/>
      <c r="V28" s="80"/>
      <c r="W28" s="80"/>
      <c r="X28" s="80"/>
      <c r="Y28" s="80"/>
      <c r="Z28" s="80"/>
      <c r="AA28" s="80"/>
      <c r="AB28" s="84"/>
      <c r="AC28" s="80"/>
      <c r="AD28" s="80"/>
      <c r="AE28" s="80"/>
      <c r="AF28" s="80"/>
      <c r="AJ28" s="46"/>
      <c r="AK28" s="46"/>
      <c r="AL28" s="46"/>
      <c r="AM28" s="62"/>
      <c r="AN28" s="62"/>
      <c r="AO28" s="62"/>
      <c r="AP28" s="62"/>
      <c r="AQ28" s="62"/>
      <c r="AR28" s="62"/>
      <c r="AS28" s="85"/>
      <c r="AT28" s="85"/>
      <c r="AU28" s="85"/>
      <c r="AV28" s="85"/>
      <c r="AW28" s="85"/>
      <c r="AX28" s="85"/>
      <c r="AY28" s="85"/>
      <c r="AZ28" s="86"/>
      <c r="BA28" s="86"/>
      <c r="BB28" s="86"/>
      <c r="BC28" s="86"/>
      <c r="BD28" s="87"/>
      <c r="BE28" s="87"/>
      <c r="BF28" s="87"/>
      <c r="BG28" s="87"/>
    </row>
    <row r="29" spans="3:80" s="31" customFormat="1" ht="32.25" customHeight="1">
      <c r="C29" s="89" t="s">
        <v>9</v>
      </c>
      <c r="D29" s="89"/>
      <c r="E29" s="494" t="s">
        <v>25</v>
      </c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4"/>
      <c r="BJ29" s="494"/>
      <c r="BK29" s="494"/>
      <c r="BL29" s="494"/>
      <c r="BM29" s="494"/>
      <c r="BN29" s="494"/>
      <c r="BO29" s="494"/>
      <c r="BP29" s="494"/>
      <c r="BQ29" s="494"/>
      <c r="BR29" s="494"/>
      <c r="BS29" s="494"/>
      <c r="BT29" s="494"/>
      <c r="BU29" s="494"/>
      <c r="BV29" s="494"/>
      <c r="BW29" s="494"/>
      <c r="BX29" s="494"/>
      <c r="BY29" s="494"/>
      <c r="BZ29" s="494"/>
      <c r="CA29" s="494"/>
      <c r="CB29" s="91"/>
    </row>
    <row r="30" spans="5:116" ht="7.5" customHeight="1">
      <c r="E30" s="495" t="s">
        <v>26</v>
      </c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6"/>
      <c r="BA30" s="496"/>
      <c r="BB30" s="496"/>
      <c r="BC30" s="496"/>
      <c r="BD30" s="496"/>
      <c r="BE30" s="496"/>
      <c r="BF30" s="496"/>
      <c r="BG30" s="496"/>
      <c r="BH30" s="496"/>
      <c r="BI30" s="496"/>
      <c r="BJ30" s="496"/>
      <c r="BK30" s="496"/>
      <c r="BL30" s="496"/>
      <c r="BM30" s="496"/>
      <c r="BN30" s="496"/>
      <c r="BO30" s="496"/>
      <c r="BP30" s="496"/>
      <c r="BQ30" s="496"/>
      <c r="BR30" s="496"/>
      <c r="BS30" s="496"/>
      <c r="BT30" s="496"/>
      <c r="BU30" s="496"/>
      <c r="BV30" s="496"/>
      <c r="BW30" s="496"/>
      <c r="BX30" s="496"/>
      <c r="BY30" s="496"/>
      <c r="BZ30" s="496"/>
      <c r="CA30" s="496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</row>
    <row r="31" spans="5:116" ht="7.5" customHeight="1"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  <c r="BA31" s="496"/>
      <c r="BB31" s="496"/>
      <c r="BC31" s="496"/>
      <c r="BD31" s="496"/>
      <c r="BE31" s="496"/>
      <c r="BF31" s="496"/>
      <c r="BG31" s="496"/>
      <c r="BH31" s="496"/>
      <c r="BI31" s="496"/>
      <c r="BJ31" s="496"/>
      <c r="BK31" s="496"/>
      <c r="BL31" s="496"/>
      <c r="BM31" s="496"/>
      <c r="BN31" s="496"/>
      <c r="BO31" s="496"/>
      <c r="BP31" s="496"/>
      <c r="BQ31" s="496"/>
      <c r="BR31" s="496"/>
      <c r="BS31" s="496"/>
      <c r="BT31" s="496"/>
      <c r="BU31" s="496"/>
      <c r="BV31" s="496"/>
      <c r="BW31" s="496"/>
      <c r="BX31" s="496"/>
      <c r="BY31" s="496"/>
      <c r="BZ31" s="496"/>
      <c r="CA31" s="496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</row>
    <row r="32" spans="5:116" ht="7.5" customHeight="1"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6"/>
      <c r="AV32" s="496"/>
      <c r="AW32" s="496"/>
      <c r="AX32" s="496"/>
      <c r="AY32" s="496"/>
      <c r="AZ32" s="496"/>
      <c r="BA32" s="496"/>
      <c r="BB32" s="496"/>
      <c r="BC32" s="496"/>
      <c r="BD32" s="496"/>
      <c r="BE32" s="496"/>
      <c r="BF32" s="496"/>
      <c r="BG32" s="496"/>
      <c r="BH32" s="496"/>
      <c r="BI32" s="496"/>
      <c r="BJ32" s="496"/>
      <c r="BK32" s="496"/>
      <c r="BL32" s="496"/>
      <c r="BM32" s="496"/>
      <c r="BN32" s="496"/>
      <c r="BO32" s="496"/>
      <c r="BP32" s="496"/>
      <c r="BQ32" s="496"/>
      <c r="BR32" s="496"/>
      <c r="BS32" s="496"/>
      <c r="BT32" s="496"/>
      <c r="BU32" s="496"/>
      <c r="BV32" s="496"/>
      <c r="BW32" s="496"/>
      <c r="BX32" s="496"/>
      <c r="BY32" s="496"/>
      <c r="BZ32" s="496"/>
      <c r="CA32" s="496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</row>
    <row r="33" spans="5:116" ht="7.5" customHeight="1"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6"/>
      <c r="BC33" s="496"/>
      <c r="BD33" s="496"/>
      <c r="BE33" s="496"/>
      <c r="BF33" s="496"/>
      <c r="BG33" s="496"/>
      <c r="BH33" s="496"/>
      <c r="BI33" s="496"/>
      <c r="BJ33" s="496"/>
      <c r="BK33" s="496"/>
      <c r="BL33" s="496"/>
      <c r="BM33" s="496"/>
      <c r="BN33" s="496"/>
      <c r="BO33" s="496"/>
      <c r="BP33" s="496"/>
      <c r="BQ33" s="496"/>
      <c r="BR33" s="496"/>
      <c r="BS33" s="496"/>
      <c r="BT33" s="496"/>
      <c r="BU33" s="496"/>
      <c r="BV33" s="496"/>
      <c r="BW33" s="496"/>
      <c r="BX33" s="496"/>
      <c r="BY33" s="496"/>
      <c r="BZ33" s="496"/>
      <c r="CA33" s="496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</row>
    <row r="34" spans="5:116" ht="7.5" customHeight="1">
      <c r="E34" s="496" t="s">
        <v>27</v>
      </c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496"/>
      <c r="BL34" s="496"/>
      <c r="BM34" s="496"/>
      <c r="BN34" s="496"/>
      <c r="BO34" s="496"/>
      <c r="BP34" s="496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</row>
    <row r="35" spans="5:116" ht="7.5" customHeight="1"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6"/>
      <c r="BL35" s="496"/>
      <c r="BM35" s="496"/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Y35" s="70"/>
      <c r="CZ35" s="71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</row>
    <row r="36" spans="2:116" s="59" customFormat="1" ht="7.5" customHeight="1">
      <c r="B36" s="54"/>
      <c r="C36" s="54"/>
      <c r="D36" s="54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/>
      <c r="AV36" s="496"/>
      <c r="AW36" s="496"/>
      <c r="AX36" s="496"/>
      <c r="AY36" s="496"/>
      <c r="AZ36" s="496"/>
      <c r="BA36" s="496"/>
      <c r="BB36" s="496"/>
      <c r="BC36" s="496"/>
      <c r="BD36" s="496"/>
      <c r="BE36" s="496"/>
      <c r="BF36" s="496"/>
      <c r="BG36" s="496"/>
      <c r="BH36" s="496"/>
      <c r="BI36" s="496"/>
      <c r="BJ36" s="496"/>
      <c r="BK36" s="496"/>
      <c r="BL36" s="496"/>
      <c r="BM36" s="496"/>
      <c r="BN36" s="496"/>
      <c r="BO36" s="496"/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46"/>
      <c r="CY36" s="70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</row>
    <row r="37" spans="2:116" s="59" customFormat="1" ht="7.5" customHeight="1">
      <c r="B37" s="54"/>
      <c r="C37" s="54"/>
      <c r="D37" s="54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6"/>
      <c r="AY37" s="496"/>
      <c r="AZ37" s="496"/>
      <c r="BA37" s="496"/>
      <c r="BB37" s="496"/>
      <c r="BC37" s="496"/>
      <c r="BD37" s="496"/>
      <c r="BE37" s="496"/>
      <c r="BF37" s="496"/>
      <c r="BG37" s="496"/>
      <c r="BH37" s="496"/>
      <c r="BI37" s="496"/>
      <c r="BJ37" s="496"/>
      <c r="BK37" s="496"/>
      <c r="BL37" s="496"/>
      <c r="BM37" s="496"/>
      <c r="BN37" s="496"/>
      <c r="BO37" s="496"/>
      <c r="BP37" s="496"/>
      <c r="BQ37" s="496"/>
      <c r="BR37" s="496"/>
      <c r="BS37" s="496"/>
      <c r="BT37" s="496"/>
      <c r="BU37" s="496"/>
      <c r="BV37" s="496"/>
      <c r="BW37" s="496"/>
      <c r="BX37" s="496"/>
      <c r="BY37" s="496"/>
      <c r="BZ37" s="496"/>
      <c r="CA37" s="496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</row>
    <row r="38" spans="2:116" s="59" customFormat="1" ht="7.5" customHeight="1">
      <c r="B38" s="54"/>
      <c r="C38" s="54"/>
      <c r="D38" s="54"/>
      <c r="E38" s="497" t="s">
        <v>28</v>
      </c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497"/>
      <c r="BH38" s="497"/>
      <c r="BI38" s="497"/>
      <c r="BJ38" s="497"/>
      <c r="BK38" s="497"/>
      <c r="BL38" s="497"/>
      <c r="BM38" s="497"/>
      <c r="BN38" s="497"/>
      <c r="BO38" s="497"/>
      <c r="BP38" s="497"/>
      <c r="BQ38" s="497"/>
      <c r="BR38" s="497"/>
      <c r="BS38" s="497"/>
      <c r="BT38" s="497"/>
      <c r="BU38" s="497"/>
      <c r="BV38" s="497"/>
      <c r="BW38" s="497"/>
      <c r="BX38" s="497"/>
      <c r="BY38" s="497"/>
      <c r="BZ38" s="497"/>
      <c r="CA38" s="497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</row>
    <row r="39" spans="2:120" s="59" customFormat="1" ht="7.5" customHeight="1">
      <c r="B39" s="54"/>
      <c r="C39" s="54"/>
      <c r="D39" s="54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7"/>
      <c r="AS39" s="497"/>
      <c r="AT39" s="497"/>
      <c r="AU39" s="497"/>
      <c r="AV39" s="497"/>
      <c r="AW39" s="497"/>
      <c r="AX39" s="497"/>
      <c r="AY39" s="497"/>
      <c r="AZ39" s="497"/>
      <c r="BA39" s="497"/>
      <c r="BB39" s="497"/>
      <c r="BC39" s="497"/>
      <c r="BD39" s="497"/>
      <c r="BE39" s="497"/>
      <c r="BF39" s="497"/>
      <c r="BG39" s="497"/>
      <c r="BH39" s="497"/>
      <c r="BI39" s="497"/>
      <c r="BJ39" s="497"/>
      <c r="BK39" s="497"/>
      <c r="BL39" s="497"/>
      <c r="BM39" s="497"/>
      <c r="BN39" s="497"/>
      <c r="BO39" s="497"/>
      <c r="BP39" s="497"/>
      <c r="BQ39" s="497"/>
      <c r="BR39" s="497"/>
      <c r="BS39" s="497"/>
      <c r="BT39" s="497"/>
      <c r="BU39" s="497"/>
      <c r="BV39" s="497"/>
      <c r="BW39" s="497"/>
      <c r="BX39" s="497"/>
      <c r="BY39" s="497"/>
      <c r="BZ39" s="497"/>
      <c r="CA39" s="497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spans="2:121" s="59" customFormat="1" ht="7.5" customHeight="1">
      <c r="B40" s="54"/>
      <c r="C40" s="54"/>
      <c r="D40" s="54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7"/>
      <c r="AS40" s="497"/>
      <c r="AT40" s="497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497"/>
      <c r="BT40" s="497"/>
      <c r="BU40" s="497"/>
      <c r="BV40" s="497"/>
      <c r="BW40" s="497"/>
      <c r="BX40" s="497"/>
      <c r="BY40" s="497"/>
      <c r="BZ40" s="497"/>
      <c r="CA40" s="497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71"/>
      <c r="CZ40" s="54"/>
      <c r="DA40" s="54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</row>
    <row r="41" spans="2:138" s="59" customFormat="1" ht="7.5" customHeight="1">
      <c r="B41" s="54"/>
      <c r="C41" s="54"/>
      <c r="D41" s="54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  <c r="AP41" s="497"/>
      <c r="AQ41" s="497"/>
      <c r="AR41" s="497"/>
      <c r="AS41" s="497"/>
      <c r="AT41" s="497"/>
      <c r="AU41" s="497"/>
      <c r="AV41" s="497"/>
      <c r="AW41" s="497"/>
      <c r="AX41" s="497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7"/>
      <c r="BK41" s="497"/>
      <c r="BL41" s="497"/>
      <c r="BM41" s="497"/>
      <c r="BN41" s="497"/>
      <c r="BO41" s="497"/>
      <c r="BP41" s="497"/>
      <c r="BQ41" s="497"/>
      <c r="BR41" s="497"/>
      <c r="BS41" s="497"/>
      <c r="BT41" s="497"/>
      <c r="BU41" s="497"/>
      <c r="BV41" s="497"/>
      <c r="BW41" s="497"/>
      <c r="BX41" s="497"/>
      <c r="BY41" s="497"/>
      <c r="BZ41" s="497"/>
      <c r="CA41" s="497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71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</row>
    <row r="42" spans="2:138" s="59" customFormat="1" ht="24.75" customHeight="1">
      <c r="B42" s="54"/>
      <c r="C42" s="54"/>
      <c r="D42" s="5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71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</row>
    <row r="44" ht="7.5" customHeight="1">
      <c r="CT44" s="70"/>
    </row>
    <row r="45" ht="7.5" customHeight="1">
      <c r="CT45" s="70"/>
    </row>
    <row r="46" ht="7.5" customHeight="1">
      <c r="CT46" s="70"/>
    </row>
    <row r="47" ht="7.5" customHeight="1">
      <c r="CT47" s="70"/>
    </row>
    <row r="48" ht="7.5" customHeight="1">
      <c r="CT48" s="70"/>
    </row>
    <row r="49" ht="7.5" customHeight="1">
      <c r="CT49" s="70"/>
    </row>
    <row r="50" spans="98:100" ht="7.5" customHeight="1">
      <c r="CT50" s="70"/>
      <c r="CV50" s="46"/>
    </row>
    <row r="51" spans="98:133" ht="7.5" customHeight="1">
      <c r="CT51" s="70"/>
      <c r="DU51" s="46"/>
      <c r="DV51" s="69"/>
      <c r="DW51" s="69"/>
      <c r="DX51" s="69"/>
      <c r="DY51" s="69"/>
      <c r="DZ51" s="69"/>
      <c r="EA51" s="69"/>
      <c r="EB51" s="69"/>
      <c r="EC51" s="69"/>
    </row>
    <row r="52" spans="98:99" ht="7.5" customHeight="1">
      <c r="CT52" s="70"/>
      <c r="CU52" s="46"/>
    </row>
    <row r="53" ht="7.5" customHeight="1">
      <c r="CT53" s="70"/>
    </row>
    <row r="54" spans="2:106" s="59" customFormat="1" ht="7.5" customHeight="1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70"/>
      <c r="CU54" s="54"/>
      <c r="CV54" s="54"/>
      <c r="CW54" s="54"/>
      <c r="CX54" s="54"/>
      <c r="CY54" s="54"/>
      <c r="CZ54" s="54"/>
      <c r="DA54" s="54"/>
      <c r="DB54" s="54"/>
    </row>
    <row r="55" spans="2:142" s="59" customFormat="1" ht="7.5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70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</row>
    <row r="56" spans="2:149" s="59" customFormat="1" ht="7.5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</row>
    <row r="57" spans="2:141" s="59" customFormat="1" ht="7.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</row>
    <row r="58" spans="2:127" s="59" customFormat="1" ht="7.5" customHeight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</row>
    <row r="59" spans="2:127" s="59" customFormat="1" ht="7.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</row>
    <row r="60" spans="2:127" s="59" customFormat="1" ht="7.5" customHeight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</row>
    <row r="61" spans="2:127" s="59" customFormat="1" ht="7.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</row>
    <row r="62" spans="107:127" ht="7.5" customHeight="1"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</row>
    <row r="64" ht="7.5" customHeight="1">
      <c r="DZ64" s="46"/>
    </row>
    <row r="68" spans="100:106" ht="7.5" customHeight="1">
      <c r="CV68" s="46"/>
      <c r="CW68" s="46"/>
      <c r="CX68" s="46"/>
      <c r="CY68" s="46"/>
      <c r="DA68" s="59"/>
      <c r="DB68" s="59"/>
    </row>
    <row r="69" spans="2:117" s="59" customFormat="1" ht="7.5" customHeight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46"/>
      <c r="CW69" s="46"/>
      <c r="CX69" s="46"/>
      <c r="CY69" s="46"/>
      <c r="CZ69" s="46"/>
      <c r="DA69" s="46"/>
      <c r="DB69" s="46"/>
      <c r="DC69" s="46"/>
      <c r="DF69" s="54"/>
      <c r="DG69" s="54"/>
      <c r="DH69" s="54"/>
      <c r="DI69" s="54"/>
      <c r="DJ69" s="54"/>
      <c r="DK69" s="54"/>
      <c r="DL69" s="54"/>
      <c r="DM69" s="54"/>
    </row>
    <row r="70" spans="2:130" s="59" customFormat="1" ht="7.5" customHeight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</row>
    <row r="71" spans="2:139" s="59" customFormat="1" ht="7.5" customHeight="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</row>
    <row r="72" spans="2:144" s="59" customFormat="1" ht="7.5" customHeight="1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46"/>
      <c r="CW72" s="46"/>
      <c r="CX72" s="46"/>
      <c r="CY72" s="46"/>
      <c r="CZ72" s="46"/>
      <c r="DA72" s="46"/>
      <c r="DB72" s="46"/>
      <c r="DC72" s="46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</row>
    <row r="73" spans="2:131" s="59" customFormat="1" ht="7.5" customHeight="1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46"/>
      <c r="CW73" s="46"/>
      <c r="CX73" s="46"/>
      <c r="CY73" s="46"/>
      <c r="CZ73" s="46"/>
      <c r="DA73" s="46"/>
      <c r="DB73" s="46"/>
      <c r="DC73" s="46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46"/>
    </row>
    <row r="74" spans="2:131" s="59" customFormat="1" ht="7.5" customHeight="1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46"/>
      <c r="CW74" s="46"/>
      <c r="CX74" s="46"/>
      <c r="CY74" s="46"/>
      <c r="CZ74" s="46"/>
      <c r="DA74" s="46"/>
      <c r="DB74" s="46"/>
      <c r="DC74" s="46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46"/>
    </row>
    <row r="75" spans="2:131" s="59" customFormat="1" ht="7.5" customHeight="1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46"/>
      <c r="CW75" s="46"/>
      <c r="CX75" s="46"/>
      <c r="CY75" s="46"/>
      <c r="CZ75" s="46"/>
      <c r="DA75" s="46"/>
      <c r="DB75" s="46"/>
      <c r="DC75" s="46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</row>
    <row r="76" spans="2:131" s="59" customFormat="1" ht="7.5" customHeight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46"/>
      <c r="CW76" s="46"/>
      <c r="CX76" s="46"/>
      <c r="CY76" s="46"/>
      <c r="CZ76" s="46"/>
      <c r="DA76" s="46"/>
      <c r="DB76" s="46"/>
      <c r="DC76" s="46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54"/>
    </row>
    <row r="77" spans="100:131" ht="7.5" customHeight="1">
      <c r="CV77" s="46"/>
      <c r="CW77" s="46"/>
      <c r="CX77" s="46"/>
      <c r="CY77" s="46"/>
      <c r="CZ77" s="46"/>
      <c r="DA77" s="46"/>
      <c r="DB77" s="46"/>
      <c r="DC77" s="46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46"/>
    </row>
    <row r="78" spans="100:131" ht="7.5" customHeight="1">
      <c r="CV78" s="46"/>
      <c r="CW78" s="46"/>
      <c r="CX78" s="46"/>
      <c r="CY78" s="46"/>
      <c r="CZ78" s="46"/>
      <c r="DA78" s="46"/>
      <c r="DB78" s="46"/>
      <c r="DC78" s="46"/>
      <c r="EA78" s="46"/>
    </row>
    <row r="79" spans="100:131" ht="7.5" customHeight="1">
      <c r="CV79" s="46"/>
      <c r="CW79" s="46"/>
      <c r="CX79" s="46"/>
      <c r="CY79" s="46"/>
      <c r="CZ79" s="46"/>
      <c r="DA79" s="46"/>
      <c r="DB79" s="46"/>
      <c r="DC79" s="46"/>
      <c r="EA79" s="46"/>
    </row>
    <row r="80" spans="100:107" ht="7.5" customHeight="1">
      <c r="CV80" s="46"/>
      <c r="CW80" s="46"/>
      <c r="CX80" s="46"/>
      <c r="CY80" s="46"/>
      <c r="CZ80" s="46"/>
      <c r="DA80" s="46"/>
      <c r="DB80" s="46"/>
      <c r="DC80" s="46"/>
    </row>
    <row r="81" spans="100:104" ht="7.5" customHeight="1">
      <c r="CV81" s="46"/>
      <c r="CW81" s="46"/>
      <c r="CX81" s="46"/>
      <c r="CY81" s="46"/>
      <c r="CZ81" s="46"/>
    </row>
    <row r="82" ht="7.5" customHeight="1">
      <c r="CZ82" s="46"/>
    </row>
  </sheetData>
  <sheetProtection/>
  <mergeCells count="158">
    <mergeCell ref="C2:BG3"/>
    <mergeCell ref="E4:BF4"/>
    <mergeCell ref="C6:BG7"/>
    <mergeCell ref="C8:S11"/>
    <mergeCell ref="T8:AA9"/>
    <mergeCell ref="AB8:AI9"/>
    <mergeCell ref="AJ8:AQ9"/>
    <mergeCell ref="AR8:AY9"/>
    <mergeCell ref="AZ8:AZ9"/>
    <mergeCell ref="BB8:BG9"/>
    <mergeCell ref="T10:AA11"/>
    <mergeCell ref="AB10:AI11"/>
    <mergeCell ref="AJ10:AQ11"/>
    <mergeCell ref="AR10:AY11"/>
    <mergeCell ref="AZ10:BA11"/>
    <mergeCell ref="BB10:BG11"/>
    <mergeCell ref="B12:B13"/>
    <mergeCell ref="C12:E13"/>
    <mergeCell ref="F12:J13"/>
    <mergeCell ref="K12:K13"/>
    <mergeCell ref="L12:N13"/>
    <mergeCell ref="O12:S13"/>
    <mergeCell ref="AK12:AL12"/>
    <mergeCell ref="AC13:AD13"/>
    <mergeCell ref="AG13:AI13"/>
    <mergeCell ref="AK13:AL13"/>
    <mergeCell ref="AC14:AD14"/>
    <mergeCell ref="AG14:AI14"/>
    <mergeCell ref="AK14:AL14"/>
    <mergeCell ref="AR12:AT14"/>
    <mergeCell ref="AU12:AV14"/>
    <mergeCell ref="AW12:AY14"/>
    <mergeCell ref="AZ12:AZ13"/>
    <mergeCell ref="BA12:BC13"/>
    <mergeCell ref="AO12:AQ12"/>
    <mergeCell ref="AO13:AQ13"/>
    <mergeCell ref="AO14:AQ14"/>
    <mergeCell ref="BD12:BG13"/>
    <mergeCell ref="C14:E15"/>
    <mergeCell ref="F14:J14"/>
    <mergeCell ref="L14:N15"/>
    <mergeCell ref="O14:S14"/>
    <mergeCell ref="AZ14:AZ15"/>
    <mergeCell ref="BA14:BC15"/>
    <mergeCell ref="BD14:BG15"/>
    <mergeCell ref="AC12:AD12"/>
    <mergeCell ref="AG12:AI12"/>
    <mergeCell ref="T17:V17"/>
    <mergeCell ref="B16:B17"/>
    <mergeCell ref="C16:E17"/>
    <mergeCell ref="F16:J17"/>
    <mergeCell ref="K16:K17"/>
    <mergeCell ref="L16:N17"/>
    <mergeCell ref="O16:S17"/>
    <mergeCell ref="T16:V16"/>
    <mergeCell ref="BA18:BC19"/>
    <mergeCell ref="BD18:BG19"/>
    <mergeCell ref="AK17:AL17"/>
    <mergeCell ref="AR16:AT18"/>
    <mergeCell ref="AU16:AV18"/>
    <mergeCell ref="AW16:AY18"/>
    <mergeCell ref="AZ16:AZ17"/>
    <mergeCell ref="BA16:BC17"/>
    <mergeCell ref="AO18:AQ18"/>
    <mergeCell ref="AM18:AN18"/>
    <mergeCell ref="C22:E23"/>
    <mergeCell ref="F22:J22"/>
    <mergeCell ref="L22:N23"/>
    <mergeCell ref="O22:S22"/>
    <mergeCell ref="BD16:BG17"/>
    <mergeCell ref="C18:E19"/>
    <mergeCell ref="F18:J18"/>
    <mergeCell ref="L18:N19"/>
    <mergeCell ref="O18:S18"/>
    <mergeCell ref="AZ18:AZ19"/>
    <mergeCell ref="AG20:AI20"/>
    <mergeCell ref="C20:E21"/>
    <mergeCell ref="F20:J21"/>
    <mergeCell ref="K20:K21"/>
    <mergeCell ref="L20:N21"/>
    <mergeCell ref="O20:S21"/>
    <mergeCell ref="AE21:AF21"/>
    <mergeCell ref="AG21:AI21"/>
    <mergeCell ref="AR20:AT22"/>
    <mergeCell ref="AU20:AV22"/>
    <mergeCell ref="AW20:AY22"/>
    <mergeCell ref="AZ20:AZ21"/>
    <mergeCell ref="BA20:BC21"/>
    <mergeCell ref="BD20:BG21"/>
    <mergeCell ref="AZ22:AZ23"/>
    <mergeCell ref="BA22:BC23"/>
    <mergeCell ref="BD22:BG23"/>
    <mergeCell ref="B24:B25"/>
    <mergeCell ref="C24:E25"/>
    <mergeCell ref="F24:J25"/>
    <mergeCell ref="K24:K25"/>
    <mergeCell ref="L24:N25"/>
    <mergeCell ref="O24:S25"/>
    <mergeCell ref="T24:V26"/>
    <mergeCell ref="W24:X26"/>
    <mergeCell ref="Y24:AA26"/>
    <mergeCell ref="AB24:AD26"/>
    <mergeCell ref="AE24:AF26"/>
    <mergeCell ref="AG24:AI26"/>
    <mergeCell ref="AJ24:AL26"/>
    <mergeCell ref="AM24:AN26"/>
    <mergeCell ref="AO24:AQ26"/>
    <mergeCell ref="AR24:AY27"/>
    <mergeCell ref="BA24:BC25"/>
    <mergeCell ref="BD24:BG25"/>
    <mergeCell ref="BD26:BG27"/>
    <mergeCell ref="E29:CA29"/>
    <mergeCell ref="E30:CA33"/>
    <mergeCell ref="E34:CA37"/>
    <mergeCell ref="E38:CA41"/>
    <mergeCell ref="C26:E26"/>
    <mergeCell ref="F26:J26"/>
    <mergeCell ref="L26:N26"/>
    <mergeCell ref="O26:S26"/>
    <mergeCell ref="AZ26:AZ27"/>
    <mergeCell ref="BA26:BC27"/>
    <mergeCell ref="Y16:AA16"/>
    <mergeCell ref="T21:V21"/>
    <mergeCell ref="AK16:AL16"/>
    <mergeCell ref="AO16:AQ16"/>
    <mergeCell ref="AB16:AI19"/>
    <mergeCell ref="AK18:AL18"/>
    <mergeCell ref="Y17:AA17"/>
    <mergeCell ref="AO17:AQ17"/>
    <mergeCell ref="AJ20:AQ23"/>
    <mergeCell ref="AE20:AF20"/>
    <mergeCell ref="T18:V18"/>
    <mergeCell ref="Y18:AA18"/>
    <mergeCell ref="T20:V20"/>
    <mergeCell ref="Y20:AA20"/>
    <mergeCell ref="AB20:AD20"/>
    <mergeCell ref="Y21:AA21"/>
    <mergeCell ref="AB21:AD21"/>
    <mergeCell ref="T22:V22"/>
    <mergeCell ref="Y22:AA22"/>
    <mergeCell ref="AB22:AD22"/>
    <mergeCell ref="AG22:AI22"/>
    <mergeCell ref="AE12:AF12"/>
    <mergeCell ref="AE13:AF13"/>
    <mergeCell ref="AE14:AF14"/>
    <mergeCell ref="W16:X16"/>
    <mergeCell ref="W17:X17"/>
    <mergeCell ref="W18:X18"/>
    <mergeCell ref="T12:AA15"/>
    <mergeCell ref="AE22:AF22"/>
    <mergeCell ref="W20:X20"/>
    <mergeCell ref="W21:X21"/>
    <mergeCell ref="W22:X22"/>
    <mergeCell ref="AM12:AN12"/>
    <mergeCell ref="AM13:AN13"/>
    <mergeCell ref="AM14:AN14"/>
    <mergeCell ref="AM16:AN16"/>
    <mergeCell ref="AM17:AN17"/>
  </mergeCells>
  <printOptions/>
  <pageMargins left="0" right="0" top="2.362204724409449" bottom="0" header="0.31496062992125984" footer="0.31496062992125984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N66"/>
  <sheetViews>
    <sheetView zoomScaleSheetLayoutView="100" zoomScalePageLayoutView="0" workbookViewId="0" topLeftCell="A4">
      <selection activeCell="X54" sqref="X54"/>
    </sheetView>
  </sheetViews>
  <sheetFormatPr defaultColWidth="1.875" defaultRowHeight="7.5" customHeight="1"/>
  <cols>
    <col min="1" max="1" width="1.875" style="54" customWidth="1"/>
    <col min="2" max="2" width="0.74609375" style="54" hidden="1" customWidth="1"/>
    <col min="3" max="5" width="1.875" style="54" hidden="1" customWidth="1"/>
    <col min="6" max="11" width="1.875" style="54" customWidth="1"/>
    <col min="12" max="14" width="1.875" style="54" hidden="1" customWidth="1"/>
    <col min="15" max="19" width="1.875" style="54" customWidth="1"/>
    <col min="20" max="20" width="0.875" style="54" customWidth="1"/>
    <col min="21" max="27" width="1.875" style="54" customWidth="1"/>
    <col min="28" max="28" width="0.875" style="54" hidden="1" customWidth="1"/>
    <col min="29" max="35" width="1.875" style="54" customWidth="1"/>
    <col min="36" max="36" width="0.74609375" style="54" hidden="1" customWidth="1"/>
    <col min="37" max="43" width="1.875" style="54" customWidth="1"/>
    <col min="44" max="44" width="0.6171875" style="54" customWidth="1"/>
    <col min="45" max="51" width="1.875" style="54" customWidth="1"/>
    <col min="52" max="52" width="8.375" style="54" customWidth="1"/>
    <col min="53" max="16384" width="1.875" style="54" customWidth="1"/>
  </cols>
  <sheetData>
    <row r="1" ht="48" customHeight="1"/>
    <row r="2" spans="3:97" ht="12" customHeight="1">
      <c r="C2" s="616" t="s">
        <v>1738</v>
      </c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6"/>
      <c r="BC2" s="616"/>
      <c r="BD2" s="616"/>
      <c r="BE2" s="616"/>
      <c r="BF2" s="616"/>
      <c r="BG2" s="616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</row>
    <row r="3" spans="3:97" ht="20.25" customHeight="1"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6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</row>
    <row r="4" spans="3:97" ht="46.5" customHeight="1">
      <c r="C4" s="81"/>
      <c r="D4" s="81"/>
      <c r="E4" s="617" t="s">
        <v>1309</v>
      </c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  <c r="AO4" s="617"/>
      <c r="AP4" s="617"/>
      <c r="AQ4" s="617"/>
      <c r="AR4" s="617"/>
      <c r="AS4" s="617"/>
      <c r="AT4" s="617"/>
      <c r="AU4" s="617"/>
      <c r="AV4" s="617"/>
      <c r="AW4" s="617"/>
      <c r="AX4" s="617"/>
      <c r="AY4" s="617"/>
      <c r="AZ4" s="617"/>
      <c r="BA4" s="617"/>
      <c r="BB4" s="617"/>
      <c r="BC4" s="617"/>
      <c r="BD4" s="617"/>
      <c r="BE4" s="617"/>
      <c r="BF4" s="617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</row>
    <row r="5" spans="3:97" ht="14.25" customHeight="1">
      <c r="C5" s="81"/>
      <c r="D5" s="81"/>
      <c r="E5" s="60"/>
      <c r="F5" s="60"/>
      <c r="G5" s="60"/>
      <c r="H5" s="60"/>
      <c r="I5" s="60"/>
      <c r="J5" s="60"/>
      <c r="K5" s="60"/>
      <c r="L5" s="81"/>
      <c r="M5" s="81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</row>
    <row r="6" spans="3:59" ht="12" customHeight="1">
      <c r="C6" s="618" t="s">
        <v>0</v>
      </c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8"/>
      <c r="AM6" s="618"/>
      <c r="AN6" s="618"/>
      <c r="AO6" s="618"/>
      <c r="AP6" s="618"/>
      <c r="AQ6" s="618"/>
      <c r="AR6" s="618"/>
      <c r="AS6" s="618"/>
      <c r="AT6" s="618"/>
      <c r="AU6" s="618"/>
      <c r="AV6" s="618"/>
      <c r="AW6" s="618"/>
      <c r="AX6" s="618"/>
      <c r="AY6" s="618"/>
      <c r="AZ6" s="618"/>
      <c r="BA6" s="618"/>
      <c r="BB6" s="618"/>
      <c r="BC6" s="618"/>
      <c r="BD6" s="618"/>
      <c r="BE6" s="618"/>
      <c r="BF6" s="618"/>
      <c r="BG6" s="618"/>
    </row>
    <row r="7" spans="3:59" ht="22.5" customHeight="1" thickBot="1"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</row>
    <row r="8" spans="1:59" ht="18.75" customHeight="1">
      <c r="A8" s="64"/>
      <c r="C8" s="620" t="s">
        <v>1314</v>
      </c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21"/>
      <c r="T8" s="625" t="str">
        <f>F12</f>
        <v>川並</v>
      </c>
      <c r="U8" s="626"/>
      <c r="V8" s="626"/>
      <c r="W8" s="626"/>
      <c r="X8" s="626"/>
      <c r="Y8" s="626"/>
      <c r="Z8" s="626"/>
      <c r="AA8" s="627"/>
      <c r="AB8" s="464" t="str">
        <f>F16</f>
        <v>木村</v>
      </c>
      <c r="AC8" s="465"/>
      <c r="AD8" s="465"/>
      <c r="AE8" s="465"/>
      <c r="AF8" s="465"/>
      <c r="AG8" s="465"/>
      <c r="AH8" s="465"/>
      <c r="AI8" s="466"/>
      <c r="AJ8" s="467" t="str">
        <f>F20</f>
        <v>辻　</v>
      </c>
      <c r="AK8" s="468"/>
      <c r="AL8" s="468"/>
      <c r="AM8" s="468"/>
      <c r="AN8" s="468"/>
      <c r="AO8" s="468"/>
      <c r="AP8" s="468"/>
      <c r="AQ8" s="469"/>
      <c r="AR8" s="465"/>
      <c r="AS8" s="465"/>
      <c r="AT8" s="465"/>
      <c r="AU8" s="465"/>
      <c r="AV8" s="465"/>
      <c r="AW8" s="465"/>
      <c r="AX8" s="465"/>
      <c r="AY8" s="611"/>
      <c r="AZ8" s="628">
        <f>IF(AZ14&lt;&gt;"","取得","")</f>
      </c>
      <c r="BA8" s="66"/>
      <c r="BB8" s="626" t="s">
        <v>1</v>
      </c>
      <c r="BC8" s="626"/>
      <c r="BD8" s="626"/>
      <c r="BE8" s="626"/>
      <c r="BF8" s="626"/>
      <c r="BG8" s="629"/>
    </row>
    <row r="9" spans="1:59" ht="18.75" customHeight="1">
      <c r="A9" s="64"/>
      <c r="C9" s="620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21"/>
      <c r="T9" s="464"/>
      <c r="U9" s="465"/>
      <c r="V9" s="465"/>
      <c r="W9" s="465"/>
      <c r="X9" s="465"/>
      <c r="Y9" s="465"/>
      <c r="Z9" s="465"/>
      <c r="AA9" s="466"/>
      <c r="AB9" s="464"/>
      <c r="AC9" s="465"/>
      <c r="AD9" s="465"/>
      <c r="AE9" s="465"/>
      <c r="AF9" s="465"/>
      <c r="AG9" s="465"/>
      <c r="AH9" s="465"/>
      <c r="AI9" s="466"/>
      <c r="AJ9" s="467"/>
      <c r="AK9" s="468"/>
      <c r="AL9" s="468"/>
      <c r="AM9" s="468"/>
      <c r="AN9" s="468"/>
      <c r="AO9" s="468"/>
      <c r="AP9" s="468"/>
      <c r="AQ9" s="469"/>
      <c r="AR9" s="465"/>
      <c r="AS9" s="465"/>
      <c r="AT9" s="465"/>
      <c r="AU9" s="465"/>
      <c r="AV9" s="465"/>
      <c r="AW9" s="465"/>
      <c r="AX9" s="465"/>
      <c r="AY9" s="611"/>
      <c r="AZ9" s="613"/>
      <c r="BB9" s="465"/>
      <c r="BC9" s="465"/>
      <c r="BD9" s="465"/>
      <c r="BE9" s="465"/>
      <c r="BF9" s="465"/>
      <c r="BG9" s="528"/>
    </row>
    <row r="10" spans="1:59" ht="18.75" customHeight="1">
      <c r="A10" s="64"/>
      <c r="C10" s="620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21"/>
      <c r="T10" s="467" t="str">
        <f>O12</f>
        <v>田中</v>
      </c>
      <c r="U10" s="468"/>
      <c r="V10" s="468"/>
      <c r="W10" s="468"/>
      <c r="X10" s="468"/>
      <c r="Y10" s="468"/>
      <c r="Z10" s="468"/>
      <c r="AA10" s="469"/>
      <c r="AB10" s="467" t="str">
        <f>O16</f>
        <v>福永</v>
      </c>
      <c r="AC10" s="468"/>
      <c r="AD10" s="468"/>
      <c r="AE10" s="468"/>
      <c r="AF10" s="468"/>
      <c r="AG10" s="468"/>
      <c r="AH10" s="468"/>
      <c r="AI10" s="469"/>
      <c r="AJ10" s="467" t="str">
        <f>O20</f>
        <v>竹下</v>
      </c>
      <c r="AK10" s="468"/>
      <c r="AL10" s="468"/>
      <c r="AM10" s="468"/>
      <c r="AN10" s="468"/>
      <c r="AO10" s="468"/>
      <c r="AP10" s="468"/>
      <c r="AQ10" s="469"/>
      <c r="AR10" s="465"/>
      <c r="AS10" s="465"/>
      <c r="AT10" s="465"/>
      <c r="AU10" s="465"/>
      <c r="AV10" s="465"/>
      <c r="AW10" s="465"/>
      <c r="AX10" s="465"/>
      <c r="AY10" s="611"/>
      <c r="AZ10" s="613">
        <f>IF(AZ14&lt;&gt;"","ゲーム率","")</f>
      </c>
      <c r="BA10" s="465"/>
      <c r="BB10" s="465" t="s">
        <v>2</v>
      </c>
      <c r="BC10" s="465"/>
      <c r="BD10" s="465"/>
      <c r="BE10" s="465"/>
      <c r="BF10" s="465"/>
      <c r="BG10" s="528"/>
    </row>
    <row r="11" spans="1:59" ht="18.75" customHeight="1">
      <c r="A11" s="64"/>
      <c r="C11" s="622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4"/>
      <c r="T11" s="607"/>
      <c r="U11" s="559"/>
      <c r="V11" s="559"/>
      <c r="W11" s="559"/>
      <c r="X11" s="559"/>
      <c r="Y11" s="559"/>
      <c r="Z11" s="559"/>
      <c r="AA11" s="608"/>
      <c r="AB11" s="607"/>
      <c r="AC11" s="559"/>
      <c r="AD11" s="559"/>
      <c r="AE11" s="559"/>
      <c r="AF11" s="559"/>
      <c r="AG11" s="559"/>
      <c r="AH11" s="559"/>
      <c r="AI11" s="608"/>
      <c r="AJ11" s="607"/>
      <c r="AK11" s="559"/>
      <c r="AL11" s="559"/>
      <c r="AM11" s="559"/>
      <c r="AN11" s="559"/>
      <c r="AO11" s="559"/>
      <c r="AP11" s="559"/>
      <c r="AQ11" s="608"/>
      <c r="AR11" s="554"/>
      <c r="AS11" s="554"/>
      <c r="AT11" s="554"/>
      <c r="AU11" s="554"/>
      <c r="AV11" s="554"/>
      <c r="AW11" s="554"/>
      <c r="AX11" s="554"/>
      <c r="AY11" s="612"/>
      <c r="AZ11" s="614"/>
      <c r="BA11" s="554"/>
      <c r="BB11" s="554"/>
      <c r="BC11" s="554"/>
      <c r="BD11" s="554"/>
      <c r="BE11" s="554"/>
      <c r="BF11" s="554"/>
      <c r="BG11" s="615"/>
    </row>
    <row r="12" spans="1:60" s="46" customFormat="1" ht="18.75" customHeight="1">
      <c r="A12" s="65"/>
      <c r="B12" s="527">
        <f>BD14</f>
        <v>1</v>
      </c>
      <c r="C12" s="529" t="s">
        <v>1274</v>
      </c>
      <c r="D12" s="471"/>
      <c r="E12" s="471"/>
      <c r="F12" s="473" t="str">
        <f>IF(C12="ここに","",VLOOKUP(C12,'登録ナンバー'!$A$1:$C$620,2,0))</f>
        <v>川並</v>
      </c>
      <c r="G12" s="473"/>
      <c r="H12" s="473"/>
      <c r="I12" s="473"/>
      <c r="J12" s="473"/>
      <c r="K12" s="468" t="s">
        <v>4</v>
      </c>
      <c r="L12" s="473" t="s">
        <v>1279</v>
      </c>
      <c r="M12" s="473"/>
      <c r="N12" s="473"/>
      <c r="O12" s="473" t="str">
        <f>IF(L12="ここに","",VLOOKUP(L12,'登録ナンバー'!$A$1:$C$620,2,0))</f>
        <v>田中</v>
      </c>
      <c r="P12" s="473"/>
      <c r="Q12" s="473"/>
      <c r="R12" s="473"/>
      <c r="S12" s="473"/>
      <c r="T12" s="631" t="str">
        <f>IF(AB12="","丸付き数字は試合順番","")</f>
        <v>丸付き数字は試合順番</v>
      </c>
      <c r="U12" s="632"/>
      <c r="V12" s="632"/>
      <c r="W12" s="632"/>
      <c r="X12" s="632"/>
      <c r="Y12" s="632"/>
      <c r="Z12" s="632"/>
      <c r="AA12" s="633"/>
      <c r="AB12" s="434"/>
      <c r="AC12" s="462" t="s">
        <v>1747</v>
      </c>
      <c r="AD12" s="462"/>
      <c r="AE12" s="462" t="s">
        <v>5</v>
      </c>
      <c r="AF12" s="462"/>
      <c r="AG12" s="462">
        <v>1</v>
      </c>
      <c r="AH12" s="462"/>
      <c r="AI12" s="475"/>
      <c r="AJ12" s="434" t="s">
        <v>6</v>
      </c>
      <c r="AK12" s="462" t="s">
        <v>1749</v>
      </c>
      <c r="AL12" s="462"/>
      <c r="AM12" s="462" t="s">
        <v>5</v>
      </c>
      <c r="AN12" s="462"/>
      <c r="AO12" s="462">
        <v>3</v>
      </c>
      <c r="AP12" s="462"/>
      <c r="AQ12" s="475"/>
      <c r="AR12" s="566"/>
      <c r="AS12" s="566"/>
      <c r="AT12" s="566"/>
      <c r="AU12" s="462"/>
      <c r="AV12" s="462"/>
      <c r="AW12" s="568"/>
      <c r="AX12" s="568"/>
      <c r="AY12" s="569"/>
      <c r="AZ12" s="572">
        <f>IF(COUNTIF(BA12:BC25,1)=2,"直接対決","")</f>
      </c>
      <c r="BA12" s="574">
        <v>2</v>
      </c>
      <c r="BB12" s="574"/>
      <c r="BC12" s="574"/>
      <c r="BD12" s="555">
        <v>0</v>
      </c>
      <c r="BE12" s="555"/>
      <c r="BF12" s="555"/>
      <c r="BG12" s="556"/>
      <c r="BH12" s="63"/>
    </row>
    <row r="13" spans="1:60" s="46" customFormat="1" ht="18.75" customHeight="1">
      <c r="A13" s="65"/>
      <c r="B13" s="527"/>
      <c r="C13" s="530"/>
      <c r="D13" s="465"/>
      <c r="E13" s="465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634"/>
      <c r="U13" s="635"/>
      <c r="V13" s="635"/>
      <c r="W13" s="635"/>
      <c r="X13" s="635"/>
      <c r="Y13" s="635"/>
      <c r="Z13" s="635"/>
      <c r="AA13" s="636"/>
      <c r="AB13" s="435"/>
      <c r="AC13" s="463" t="s">
        <v>1747</v>
      </c>
      <c r="AD13" s="463"/>
      <c r="AE13" s="463" t="s">
        <v>1776</v>
      </c>
      <c r="AF13" s="463"/>
      <c r="AG13" s="463">
        <v>3</v>
      </c>
      <c r="AH13" s="463"/>
      <c r="AI13" s="485"/>
      <c r="AJ13" s="435"/>
      <c r="AK13" s="463" t="s">
        <v>1747</v>
      </c>
      <c r="AL13" s="463"/>
      <c r="AM13" s="463" t="s">
        <v>1776</v>
      </c>
      <c r="AN13" s="463"/>
      <c r="AO13" s="463">
        <v>1</v>
      </c>
      <c r="AP13" s="463"/>
      <c r="AQ13" s="485"/>
      <c r="AR13" s="567"/>
      <c r="AS13" s="567"/>
      <c r="AT13" s="567"/>
      <c r="AU13" s="463"/>
      <c r="AV13" s="463"/>
      <c r="AW13" s="570"/>
      <c r="AX13" s="570"/>
      <c r="AY13" s="571"/>
      <c r="AZ13" s="573"/>
      <c r="BA13" s="575"/>
      <c r="BB13" s="575"/>
      <c r="BC13" s="575"/>
      <c r="BD13" s="557"/>
      <c r="BE13" s="557"/>
      <c r="BF13" s="557"/>
      <c r="BG13" s="558"/>
      <c r="BH13" s="63"/>
    </row>
    <row r="14" spans="1:60" ht="18.75" customHeight="1">
      <c r="A14" s="64"/>
      <c r="C14" s="530" t="s">
        <v>7</v>
      </c>
      <c r="D14" s="465"/>
      <c r="E14" s="465"/>
      <c r="F14" s="468" t="str">
        <f>IF(C12="ここに","",VLOOKUP(C12,'登録ナンバー'!$A$1:$D$620,4,0))</f>
        <v>Kテニス</v>
      </c>
      <c r="G14" s="468"/>
      <c r="H14" s="468"/>
      <c r="I14" s="468"/>
      <c r="J14" s="468"/>
      <c r="K14" s="287"/>
      <c r="L14" s="468" t="s">
        <v>7</v>
      </c>
      <c r="M14" s="468"/>
      <c r="N14" s="468"/>
      <c r="O14" s="468" t="str">
        <f>IF(L12="ここに","",VLOOKUP(L12,'登録ナンバー'!$A$1:$D$620,4,0))</f>
        <v>Kテニス</v>
      </c>
      <c r="P14" s="468"/>
      <c r="Q14" s="468"/>
      <c r="R14" s="468"/>
      <c r="S14" s="469"/>
      <c r="T14" s="635"/>
      <c r="U14" s="635"/>
      <c r="V14" s="635"/>
      <c r="W14" s="635"/>
      <c r="X14" s="635"/>
      <c r="Y14" s="635"/>
      <c r="Z14" s="635"/>
      <c r="AA14" s="636"/>
      <c r="AB14" s="435"/>
      <c r="AC14" s="463"/>
      <c r="AD14" s="463"/>
      <c r="AE14" s="446"/>
      <c r="AF14" s="446"/>
      <c r="AG14" s="463"/>
      <c r="AH14" s="463"/>
      <c r="AI14" s="485"/>
      <c r="AJ14" s="435"/>
      <c r="AK14" s="463"/>
      <c r="AL14" s="463"/>
      <c r="AM14" s="446"/>
      <c r="AN14" s="446"/>
      <c r="AO14" s="463"/>
      <c r="AP14" s="463"/>
      <c r="AQ14" s="485"/>
      <c r="AR14" s="567"/>
      <c r="AS14" s="567"/>
      <c r="AT14" s="567"/>
      <c r="AU14" s="463"/>
      <c r="AV14" s="463"/>
      <c r="AW14" s="570"/>
      <c r="AX14" s="570"/>
      <c r="AY14" s="571"/>
      <c r="AZ14" s="560">
        <f>IF(OR(COUNTIF(BA12:BC25,2)=3,COUNTIF(BA12:BC25,1)=3),(AB15+AJ15)/(AB15+AJ15+AO12+#REF!),"")</f>
      </c>
      <c r="BA14" s="669"/>
      <c r="BB14" s="669"/>
      <c r="BC14" s="669"/>
      <c r="BD14" s="562">
        <f>IF(AZ14&lt;&gt;"",RANK(AZ14,AZ14:AZ27),RANK(BA12,BA12:BC25))</f>
        <v>1</v>
      </c>
      <c r="BE14" s="562"/>
      <c r="BF14" s="562"/>
      <c r="BG14" s="563"/>
      <c r="BH14" s="75"/>
    </row>
    <row r="15" spans="1:60" ht="5.25" customHeight="1" hidden="1">
      <c r="A15" s="64"/>
      <c r="C15" s="553"/>
      <c r="D15" s="554"/>
      <c r="E15" s="554"/>
      <c r="F15" s="287"/>
      <c r="G15" s="287"/>
      <c r="H15" s="287"/>
      <c r="I15" s="287"/>
      <c r="J15" s="287"/>
      <c r="K15" s="287"/>
      <c r="L15" s="559"/>
      <c r="M15" s="559"/>
      <c r="N15" s="559"/>
      <c r="O15" s="287"/>
      <c r="P15" s="287"/>
      <c r="Q15" s="287"/>
      <c r="R15" s="288"/>
      <c r="S15" s="438"/>
      <c r="T15" s="637"/>
      <c r="U15" s="638"/>
      <c r="V15" s="638"/>
      <c r="W15" s="638"/>
      <c r="X15" s="638"/>
      <c r="Y15" s="638"/>
      <c r="Z15" s="638"/>
      <c r="AA15" s="639"/>
      <c r="AB15" s="379">
        <f>IF(AB12="⑦","7",IF(AB12="⑥","6",AB12))</f>
        <v>0</v>
      </c>
      <c r="AC15" s="378"/>
      <c r="AD15" s="378"/>
      <c r="AE15" s="378"/>
      <c r="AF15" s="378"/>
      <c r="AG15" s="378"/>
      <c r="AH15" s="378"/>
      <c r="AI15" s="380"/>
      <c r="AJ15" s="379" t="str">
        <f>IF(AJ12="⑦","7",IF(AJ12="⑥","6",AJ12))</f>
        <v>②</v>
      </c>
      <c r="AK15" s="378"/>
      <c r="AL15" s="378"/>
      <c r="AM15" s="378"/>
      <c r="AN15" s="378"/>
      <c r="AO15" s="378"/>
      <c r="AP15" s="378"/>
      <c r="AQ15" s="380"/>
      <c r="AR15" s="378"/>
      <c r="AS15" s="378"/>
      <c r="AT15" s="378"/>
      <c r="AU15" s="378"/>
      <c r="AV15" s="378"/>
      <c r="AW15" s="378"/>
      <c r="AX15" s="378"/>
      <c r="AY15" s="380"/>
      <c r="AZ15" s="561"/>
      <c r="BA15" s="670"/>
      <c r="BB15" s="670"/>
      <c r="BC15" s="670"/>
      <c r="BD15" s="564"/>
      <c r="BE15" s="564"/>
      <c r="BF15" s="564"/>
      <c r="BG15" s="565"/>
      <c r="BH15" s="75"/>
    </row>
    <row r="16" spans="1:60" ht="18.75" customHeight="1">
      <c r="A16" s="64"/>
      <c r="B16" s="527">
        <f>BD18</f>
        <v>3</v>
      </c>
      <c r="C16" s="529" t="s">
        <v>1275</v>
      </c>
      <c r="D16" s="471"/>
      <c r="E16" s="471"/>
      <c r="F16" s="549" t="str">
        <f>IF(C16="ここに","",VLOOKUP(C16,'登録ナンバー'!$A$1:$C$620,2,0))</f>
        <v>木村</v>
      </c>
      <c r="G16" s="549"/>
      <c r="H16" s="549"/>
      <c r="I16" s="549"/>
      <c r="J16" s="549"/>
      <c r="K16" s="465" t="s">
        <v>4</v>
      </c>
      <c r="L16" s="471" t="s">
        <v>1276</v>
      </c>
      <c r="M16" s="471"/>
      <c r="N16" s="471"/>
      <c r="O16" s="547" t="str">
        <f>IF(L16="ここに","",VLOOKUP(L16,'登録ナンバー'!$A$1:$C$620,2,0))</f>
        <v>福永</v>
      </c>
      <c r="P16" s="547"/>
      <c r="Q16" s="547"/>
      <c r="R16" s="547"/>
      <c r="S16" s="547"/>
      <c r="T16" s="470">
        <v>1</v>
      </c>
      <c r="U16" s="471"/>
      <c r="V16" s="471"/>
      <c r="W16" s="471" t="s">
        <v>5</v>
      </c>
      <c r="X16" s="471"/>
      <c r="Y16" s="471">
        <v>6</v>
      </c>
      <c r="Z16" s="471"/>
      <c r="AA16" s="472"/>
      <c r="AB16" s="659"/>
      <c r="AC16" s="660"/>
      <c r="AD16" s="660"/>
      <c r="AE16" s="660"/>
      <c r="AF16" s="660"/>
      <c r="AG16" s="660"/>
      <c r="AH16" s="660"/>
      <c r="AI16" s="661"/>
      <c r="AJ16" s="217" t="s">
        <v>8</v>
      </c>
      <c r="AK16" s="459" t="s">
        <v>1775</v>
      </c>
      <c r="AL16" s="459"/>
      <c r="AM16" s="459" t="s">
        <v>5</v>
      </c>
      <c r="AN16" s="459"/>
      <c r="AO16" s="459">
        <v>4</v>
      </c>
      <c r="AP16" s="459"/>
      <c r="AQ16" s="668"/>
      <c r="AR16" s="532"/>
      <c r="AS16" s="532"/>
      <c r="AT16" s="532"/>
      <c r="AU16" s="459"/>
      <c r="AV16" s="459"/>
      <c r="AW16" s="538"/>
      <c r="AX16" s="538"/>
      <c r="AY16" s="539"/>
      <c r="AZ16" s="544">
        <f>IF(COUNTIF(BA12:BC27,1)=2,"直接対決","")</f>
      </c>
      <c r="BA16" s="515">
        <v>0</v>
      </c>
      <c r="BB16" s="515"/>
      <c r="BC16" s="515"/>
      <c r="BD16" s="517">
        <v>2</v>
      </c>
      <c r="BE16" s="517"/>
      <c r="BF16" s="517"/>
      <c r="BG16" s="518"/>
      <c r="BH16" s="75"/>
    </row>
    <row r="17" spans="1:59" ht="18.75" customHeight="1">
      <c r="A17" s="64"/>
      <c r="B17" s="527"/>
      <c r="C17" s="530"/>
      <c r="D17" s="465"/>
      <c r="E17" s="465"/>
      <c r="F17" s="551"/>
      <c r="G17" s="551"/>
      <c r="H17" s="551"/>
      <c r="I17" s="551"/>
      <c r="J17" s="551"/>
      <c r="K17" s="465"/>
      <c r="L17" s="465"/>
      <c r="M17" s="465"/>
      <c r="N17" s="465"/>
      <c r="O17" s="548"/>
      <c r="P17" s="548"/>
      <c r="Q17" s="548"/>
      <c r="R17" s="548"/>
      <c r="S17" s="548"/>
      <c r="T17" s="464">
        <v>3</v>
      </c>
      <c r="U17" s="465"/>
      <c r="V17" s="465"/>
      <c r="W17" s="465"/>
      <c r="X17" s="465"/>
      <c r="Y17" s="465">
        <v>6</v>
      </c>
      <c r="Z17" s="465"/>
      <c r="AA17" s="466"/>
      <c r="AB17" s="662"/>
      <c r="AC17" s="663"/>
      <c r="AD17" s="663"/>
      <c r="AE17" s="663"/>
      <c r="AF17" s="663"/>
      <c r="AG17" s="663"/>
      <c r="AH17" s="663"/>
      <c r="AI17" s="664"/>
      <c r="AJ17" s="53"/>
      <c r="AK17" s="458">
        <v>3</v>
      </c>
      <c r="AL17" s="458"/>
      <c r="AM17" s="458" t="s">
        <v>1770</v>
      </c>
      <c r="AN17" s="458"/>
      <c r="AO17" s="458">
        <v>6</v>
      </c>
      <c r="AP17" s="458"/>
      <c r="AQ17" s="657"/>
      <c r="AR17" s="534"/>
      <c r="AS17" s="534"/>
      <c r="AT17" s="534"/>
      <c r="AU17" s="458"/>
      <c r="AV17" s="458"/>
      <c r="AW17" s="540"/>
      <c r="AX17" s="540"/>
      <c r="AY17" s="541"/>
      <c r="AZ17" s="545"/>
      <c r="BA17" s="516"/>
      <c r="BB17" s="516"/>
      <c r="BC17" s="516"/>
      <c r="BD17" s="519"/>
      <c r="BE17" s="519"/>
      <c r="BF17" s="519"/>
      <c r="BG17" s="520"/>
    </row>
    <row r="18" spans="1:59" ht="18.75" customHeight="1">
      <c r="A18" s="64"/>
      <c r="B18" s="64"/>
      <c r="C18" s="530" t="s">
        <v>7</v>
      </c>
      <c r="D18" s="465"/>
      <c r="E18" s="465"/>
      <c r="F18" s="551" t="str">
        <f>IF(C16="ここに","",VLOOKUP(C16,'登録ナンバー'!$A$1:$D$620,4,0))</f>
        <v>Kテニス</v>
      </c>
      <c r="G18" s="551"/>
      <c r="H18" s="551"/>
      <c r="I18" s="551"/>
      <c r="J18" s="551"/>
      <c r="K18" s="46"/>
      <c r="L18" s="465" t="s">
        <v>7</v>
      </c>
      <c r="M18" s="465"/>
      <c r="N18" s="465"/>
      <c r="O18" s="551" t="str">
        <f>IF(L16="ここに","",VLOOKUP(L16,'登録ナンバー'!$A$1:$D$620,4,0))</f>
        <v>Kテニス</v>
      </c>
      <c r="P18" s="551"/>
      <c r="Q18" s="551"/>
      <c r="R18" s="551"/>
      <c r="S18" s="551"/>
      <c r="T18" s="464"/>
      <c r="U18" s="465"/>
      <c r="V18" s="465"/>
      <c r="Y18" s="465"/>
      <c r="Z18" s="465"/>
      <c r="AA18" s="466"/>
      <c r="AB18" s="662"/>
      <c r="AC18" s="663"/>
      <c r="AD18" s="663"/>
      <c r="AE18" s="663"/>
      <c r="AF18" s="663"/>
      <c r="AG18" s="663"/>
      <c r="AH18" s="663"/>
      <c r="AI18" s="664"/>
      <c r="AJ18" s="53"/>
      <c r="AK18" s="458">
        <v>4</v>
      </c>
      <c r="AL18" s="458"/>
      <c r="AM18" s="70"/>
      <c r="AN18" s="70"/>
      <c r="AO18" s="537">
        <v>10</v>
      </c>
      <c r="AP18" s="537"/>
      <c r="AQ18" s="658"/>
      <c r="AR18" s="534"/>
      <c r="AS18" s="534"/>
      <c r="AT18" s="534"/>
      <c r="AU18" s="458"/>
      <c r="AV18" s="458"/>
      <c r="AW18" s="540"/>
      <c r="AX18" s="540"/>
      <c r="AY18" s="541"/>
      <c r="AZ18" s="501">
        <f>IF(OR(COUNTIF(BA12:BC25,2)=3,COUNTIF(BA12:BC25,1)=3),(T19+AJ19)/(T19+AJ19+Y20+AO16),"")</f>
      </c>
      <c r="BA18" s="465"/>
      <c r="BB18" s="465"/>
      <c r="BC18" s="465"/>
      <c r="BD18" s="521">
        <f>IF(AZ18&lt;&gt;"",RANK(AZ18,AZ14:AZ27),RANK(BA16,BA12:BC25))</f>
        <v>3</v>
      </c>
      <c r="BE18" s="521"/>
      <c r="BF18" s="521"/>
      <c r="BG18" s="522"/>
    </row>
    <row r="19" spans="1:59" ht="4.5" customHeight="1" hidden="1">
      <c r="A19" s="64"/>
      <c r="B19" s="64"/>
      <c r="C19" s="553"/>
      <c r="D19" s="554"/>
      <c r="E19" s="554"/>
      <c r="F19" s="47"/>
      <c r="G19" s="47"/>
      <c r="H19" s="47"/>
      <c r="I19" s="47"/>
      <c r="J19" s="47"/>
      <c r="K19" s="46"/>
      <c r="L19" s="554"/>
      <c r="M19" s="554"/>
      <c r="N19" s="554"/>
      <c r="O19" s="47"/>
      <c r="P19" s="47"/>
      <c r="Q19" s="47"/>
      <c r="R19" s="48"/>
      <c r="S19" s="49"/>
      <c r="T19" s="51">
        <f>IF(T20="⑦","7",IF(T20="⑥","6",T20))</f>
        <v>3</v>
      </c>
      <c r="U19" s="52"/>
      <c r="V19" s="52"/>
      <c r="W19" s="52"/>
      <c r="X19" s="52"/>
      <c r="Y19" s="52"/>
      <c r="Z19" s="52"/>
      <c r="AA19" s="56"/>
      <c r="AB19" s="665"/>
      <c r="AC19" s="666"/>
      <c r="AD19" s="666"/>
      <c r="AE19" s="666"/>
      <c r="AF19" s="666"/>
      <c r="AG19" s="666"/>
      <c r="AH19" s="666"/>
      <c r="AI19" s="667"/>
      <c r="AJ19" s="51" t="str">
        <f>IF(AJ16="⑦","7",IF(AJ16="⑥","6",AJ16))</f>
        <v>①</v>
      </c>
      <c r="AK19" s="55"/>
      <c r="AL19" s="55"/>
      <c r="AM19" s="55"/>
      <c r="AN19" s="55"/>
      <c r="AO19" s="55"/>
      <c r="AP19" s="55"/>
      <c r="AQ19" s="58"/>
      <c r="AR19" s="55"/>
      <c r="AS19" s="55"/>
      <c r="AT19" s="55"/>
      <c r="AU19" s="55"/>
      <c r="AV19" s="55"/>
      <c r="AW19" s="55"/>
      <c r="AX19" s="55"/>
      <c r="AY19" s="77"/>
      <c r="AZ19" s="502"/>
      <c r="BA19" s="554"/>
      <c r="BB19" s="554"/>
      <c r="BC19" s="554"/>
      <c r="BD19" s="523"/>
      <c r="BE19" s="523"/>
      <c r="BF19" s="523"/>
      <c r="BG19" s="524"/>
    </row>
    <row r="20" spans="1:59" ht="18.75" customHeight="1">
      <c r="A20" s="64"/>
      <c r="B20" s="64"/>
      <c r="C20" s="529" t="s">
        <v>1277</v>
      </c>
      <c r="D20" s="471"/>
      <c r="E20" s="471"/>
      <c r="F20" s="606" t="str">
        <f>IF(C20="ここに","",VLOOKUP(C20,'登録ナンバー'!$A$1:$C$620,2,0))</f>
        <v>辻　</v>
      </c>
      <c r="G20" s="606"/>
      <c r="H20" s="606"/>
      <c r="I20" s="606"/>
      <c r="J20" s="606"/>
      <c r="K20" s="583" t="s">
        <v>4</v>
      </c>
      <c r="L20" s="606" t="s">
        <v>1278</v>
      </c>
      <c r="M20" s="606"/>
      <c r="N20" s="606"/>
      <c r="O20" s="606" t="str">
        <f>IF(L20="ここに","",VLOOKUP(L20,'登録ナンバー'!$A$1:$C$620,2,0))</f>
        <v>竹下</v>
      </c>
      <c r="P20" s="606"/>
      <c r="Q20" s="606"/>
      <c r="R20" s="606"/>
      <c r="S20" s="640"/>
      <c r="T20" s="630">
        <v>3</v>
      </c>
      <c r="U20" s="606"/>
      <c r="V20" s="606"/>
      <c r="W20" s="606" t="s">
        <v>5</v>
      </c>
      <c r="X20" s="606"/>
      <c r="Y20" s="606">
        <v>6</v>
      </c>
      <c r="Z20" s="606"/>
      <c r="AA20" s="640"/>
      <c r="AB20" s="630">
        <v>4</v>
      </c>
      <c r="AC20" s="606"/>
      <c r="AD20" s="606"/>
      <c r="AE20" s="606" t="s">
        <v>1311</v>
      </c>
      <c r="AF20" s="606"/>
      <c r="AG20" s="606">
        <v>6</v>
      </c>
      <c r="AH20" s="606"/>
      <c r="AI20" s="640"/>
      <c r="AJ20" s="649"/>
      <c r="AK20" s="650"/>
      <c r="AL20" s="650"/>
      <c r="AM20" s="650"/>
      <c r="AN20" s="650"/>
      <c r="AO20" s="650"/>
      <c r="AP20" s="651"/>
      <c r="AQ20" s="652"/>
      <c r="AR20" s="642"/>
      <c r="AS20" s="595"/>
      <c r="AT20" s="595"/>
      <c r="AU20" s="460"/>
      <c r="AV20" s="460"/>
      <c r="AW20" s="597"/>
      <c r="AX20" s="597"/>
      <c r="AY20" s="598"/>
      <c r="AZ20" s="601">
        <f>IF(COUNTIF(BA12:BC27,1)=2,"直接対決","")</f>
      </c>
      <c r="BA20" s="603">
        <v>1</v>
      </c>
      <c r="BB20" s="603"/>
      <c r="BC20" s="603"/>
      <c r="BD20" s="579">
        <v>1</v>
      </c>
      <c r="BE20" s="579"/>
      <c r="BF20" s="579"/>
      <c r="BG20" s="580"/>
    </row>
    <row r="21" spans="1:59" ht="18.75" customHeight="1">
      <c r="A21" s="64"/>
      <c r="B21" s="64"/>
      <c r="C21" s="530"/>
      <c r="D21" s="465"/>
      <c r="E21" s="465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5"/>
      <c r="T21" s="641">
        <v>1</v>
      </c>
      <c r="U21" s="583"/>
      <c r="V21" s="583"/>
      <c r="W21" s="583" t="s">
        <v>1311</v>
      </c>
      <c r="X21" s="583"/>
      <c r="Y21" s="583">
        <v>6</v>
      </c>
      <c r="Z21" s="583"/>
      <c r="AA21" s="585"/>
      <c r="AB21" s="641" t="s">
        <v>1777</v>
      </c>
      <c r="AC21" s="583"/>
      <c r="AD21" s="583"/>
      <c r="AE21" s="583" t="s">
        <v>1311</v>
      </c>
      <c r="AF21" s="583"/>
      <c r="AG21" s="583">
        <v>3</v>
      </c>
      <c r="AH21" s="583"/>
      <c r="AI21" s="585"/>
      <c r="AJ21" s="653"/>
      <c r="AK21" s="651"/>
      <c r="AL21" s="651"/>
      <c r="AM21" s="651"/>
      <c r="AN21" s="651"/>
      <c r="AO21" s="651"/>
      <c r="AP21" s="651"/>
      <c r="AQ21" s="652"/>
      <c r="AR21" s="643"/>
      <c r="AS21" s="596"/>
      <c r="AT21" s="596"/>
      <c r="AU21" s="461"/>
      <c r="AV21" s="461"/>
      <c r="AW21" s="599"/>
      <c r="AX21" s="599"/>
      <c r="AY21" s="600"/>
      <c r="AZ21" s="602"/>
      <c r="BA21" s="604"/>
      <c r="BB21" s="604"/>
      <c r="BC21" s="604"/>
      <c r="BD21" s="581"/>
      <c r="BE21" s="581"/>
      <c r="BF21" s="581"/>
      <c r="BG21" s="582"/>
    </row>
    <row r="22" spans="1:59" ht="18.75" customHeight="1">
      <c r="A22" s="64"/>
      <c r="B22" s="64"/>
      <c r="C22" s="530" t="s">
        <v>7</v>
      </c>
      <c r="D22" s="465"/>
      <c r="E22" s="465"/>
      <c r="F22" s="583" t="str">
        <f>IF(C20="ここに","",VLOOKUP(C20,'登録ナンバー'!$A$1:$D$620,4,0))</f>
        <v>うさかめ</v>
      </c>
      <c r="G22" s="583"/>
      <c r="H22" s="583"/>
      <c r="I22" s="583"/>
      <c r="J22" s="583"/>
      <c r="K22" s="290"/>
      <c r="L22" s="583" t="s">
        <v>7</v>
      </c>
      <c r="M22" s="583"/>
      <c r="N22" s="583"/>
      <c r="O22" s="583" t="str">
        <f>IF(L20="ここに","",VLOOKUP(L20,'登録ナンバー'!$A$1:$D$620,4,0))</f>
        <v>うさかめ</v>
      </c>
      <c r="P22" s="583"/>
      <c r="Q22" s="583"/>
      <c r="R22" s="583"/>
      <c r="S22" s="585"/>
      <c r="T22" s="641"/>
      <c r="U22" s="583"/>
      <c r="V22" s="583"/>
      <c r="W22" s="442"/>
      <c r="X22" s="442"/>
      <c r="Y22" s="583"/>
      <c r="Z22" s="583"/>
      <c r="AA22" s="585"/>
      <c r="AB22" s="641" t="s">
        <v>1760</v>
      </c>
      <c r="AC22" s="583"/>
      <c r="AD22" s="583"/>
      <c r="AE22" s="442"/>
      <c r="AF22" s="442"/>
      <c r="AG22" s="583">
        <v>4</v>
      </c>
      <c r="AH22" s="583"/>
      <c r="AI22" s="585"/>
      <c r="AJ22" s="653"/>
      <c r="AK22" s="651"/>
      <c r="AL22" s="651"/>
      <c r="AM22" s="651"/>
      <c r="AN22" s="651"/>
      <c r="AO22" s="651"/>
      <c r="AP22" s="651"/>
      <c r="AQ22" s="652"/>
      <c r="AR22" s="644"/>
      <c r="AS22" s="645"/>
      <c r="AT22" s="645"/>
      <c r="AU22" s="646"/>
      <c r="AV22" s="646"/>
      <c r="AW22" s="647"/>
      <c r="AX22" s="647"/>
      <c r="AY22" s="648"/>
      <c r="AZ22" s="586">
        <f>IF(OR(COUNTIF(BA12:BC25,2)=3,COUNTIF(BA12:BC25,1)=3),(AB23+T23)/(T23+AG20+#REF!+AB23),"")</f>
      </c>
      <c r="BA22" s="588"/>
      <c r="BB22" s="588"/>
      <c r="BC22" s="588"/>
      <c r="BD22" s="590">
        <f>IF(AZ22&lt;&gt;"",RANK(AZ22,AZ14:AZ27),RANK(BA20,BA12:BC25))</f>
        <v>2</v>
      </c>
      <c r="BE22" s="590"/>
      <c r="BF22" s="590"/>
      <c r="BG22" s="591"/>
    </row>
    <row r="23" spans="2:59" ht="6" customHeight="1" hidden="1">
      <c r="B23" s="64"/>
      <c r="C23" s="553"/>
      <c r="D23" s="554"/>
      <c r="E23" s="554"/>
      <c r="F23" s="290"/>
      <c r="G23" s="290"/>
      <c r="H23" s="290"/>
      <c r="I23" s="290"/>
      <c r="J23" s="290"/>
      <c r="K23" s="290"/>
      <c r="L23" s="584"/>
      <c r="M23" s="584"/>
      <c r="N23" s="584"/>
      <c r="O23" s="290"/>
      <c r="P23" s="290"/>
      <c r="Q23" s="290"/>
      <c r="R23" s="291"/>
      <c r="S23" s="441"/>
      <c r="T23" s="383" t="e">
        <f>IF(#REF!="⑦","7",IF(#REF!="⑥","6",#REF!))</f>
        <v>#REF!</v>
      </c>
      <c r="U23" s="442"/>
      <c r="V23" s="442"/>
      <c r="W23" s="442"/>
      <c r="X23" s="442"/>
      <c r="Y23" s="442"/>
      <c r="Z23" s="442"/>
      <c r="AA23" s="444"/>
      <c r="AB23" s="383">
        <f>IF(AB20="⑦","7",IF(AB20="⑥","6",AB20))</f>
        <v>4</v>
      </c>
      <c r="AC23" s="442"/>
      <c r="AD23" s="442"/>
      <c r="AE23" s="442"/>
      <c r="AF23" s="442"/>
      <c r="AG23" s="442"/>
      <c r="AH23" s="442"/>
      <c r="AI23" s="442"/>
      <c r="AJ23" s="654"/>
      <c r="AK23" s="655"/>
      <c r="AL23" s="655"/>
      <c r="AM23" s="655"/>
      <c r="AN23" s="655"/>
      <c r="AO23" s="655"/>
      <c r="AP23" s="655"/>
      <c r="AQ23" s="656"/>
      <c r="AR23" s="384"/>
      <c r="AS23" s="384"/>
      <c r="AT23" s="384"/>
      <c r="AU23" s="384"/>
      <c r="AV23" s="384"/>
      <c r="AW23" s="384"/>
      <c r="AX23" s="384"/>
      <c r="AY23" s="445"/>
      <c r="AZ23" s="587"/>
      <c r="BA23" s="589"/>
      <c r="BB23" s="589"/>
      <c r="BC23" s="589"/>
      <c r="BD23" s="592"/>
      <c r="BE23" s="592"/>
      <c r="BF23" s="592"/>
      <c r="BG23" s="593"/>
    </row>
    <row r="24" spans="2:59" ht="18.75" customHeight="1">
      <c r="B24" s="527">
        <f>BD26</f>
        <v>0</v>
      </c>
      <c r="C24" s="529"/>
      <c r="D24" s="471"/>
      <c r="E24" s="471"/>
      <c r="F24" s="529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2"/>
      <c r="T24" s="505"/>
      <c r="U24" s="506"/>
      <c r="V24" s="506"/>
      <c r="W24" s="471"/>
      <c r="X24" s="471"/>
      <c r="Y24" s="511"/>
      <c r="Z24" s="511"/>
      <c r="AA24" s="512"/>
      <c r="AB24" s="505"/>
      <c r="AC24" s="506"/>
      <c r="AD24" s="506"/>
      <c r="AE24" s="471"/>
      <c r="AF24" s="471"/>
      <c r="AG24" s="511"/>
      <c r="AH24" s="511"/>
      <c r="AI24" s="512"/>
      <c r="AJ24" s="505"/>
      <c r="AK24" s="506"/>
      <c r="AL24" s="506"/>
      <c r="AM24" s="471"/>
      <c r="AN24" s="471"/>
      <c r="AO24" s="511"/>
      <c r="AP24" s="511"/>
      <c r="AQ24" s="512"/>
      <c r="AR24" s="488"/>
      <c r="AS24" s="488"/>
      <c r="AT24" s="488"/>
      <c r="AU24" s="488"/>
      <c r="AV24" s="488"/>
      <c r="AW24" s="488"/>
      <c r="AX24" s="488"/>
      <c r="AY24" s="514"/>
      <c r="AZ24" s="92"/>
      <c r="BA24" s="515"/>
      <c r="BB24" s="515"/>
      <c r="BC24" s="515"/>
      <c r="BD24" s="517"/>
      <c r="BE24" s="517"/>
      <c r="BF24" s="517"/>
      <c r="BG24" s="518"/>
    </row>
    <row r="25" spans="2:59" ht="18.75" customHeight="1">
      <c r="B25" s="528"/>
      <c r="C25" s="530"/>
      <c r="D25" s="465"/>
      <c r="E25" s="465"/>
      <c r="F25" s="530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6"/>
      <c r="T25" s="507"/>
      <c r="U25" s="508"/>
      <c r="V25" s="508"/>
      <c r="W25" s="465"/>
      <c r="X25" s="465"/>
      <c r="Y25" s="496"/>
      <c r="Z25" s="496"/>
      <c r="AA25" s="513"/>
      <c r="AB25" s="507"/>
      <c r="AC25" s="508"/>
      <c r="AD25" s="508"/>
      <c r="AE25" s="465"/>
      <c r="AF25" s="465"/>
      <c r="AG25" s="496"/>
      <c r="AH25" s="496"/>
      <c r="AI25" s="513"/>
      <c r="AJ25" s="507"/>
      <c r="AK25" s="508"/>
      <c r="AL25" s="508"/>
      <c r="AM25" s="465"/>
      <c r="AN25" s="465"/>
      <c r="AO25" s="496"/>
      <c r="AP25" s="496"/>
      <c r="AQ25" s="513"/>
      <c r="AR25" s="488"/>
      <c r="AS25" s="488"/>
      <c r="AT25" s="488"/>
      <c r="AU25" s="488"/>
      <c r="AV25" s="488"/>
      <c r="AW25" s="488"/>
      <c r="AX25" s="488"/>
      <c r="AY25" s="514"/>
      <c r="AZ25" s="93"/>
      <c r="BA25" s="516"/>
      <c r="BB25" s="516"/>
      <c r="BC25" s="516"/>
      <c r="BD25" s="519"/>
      <c r="BE25" s="519"/>
      <c r="BF25" s="519"/>
      <c r="BG25" s="520"/>
    </row>
    <row r="26" spans="2:59" ht="18.75" customHeight="1" thickBot="1">
      <c r="B26" s="64"/>
      <c r="C26" s="498"/>
      <c r="D26" s="499"/>
      <c r="E26" s="499"/>
      <c r="F26" s="498"/>
      <c r="G26" s="499"/>
      <c r="H26" s="499"/>
      <c r="I26" s="499"/>
      <c r="J26" s="499"/>
      <c r="K26" s="61"/>
      <c r="L26" s="499"/>
      <c r="M26" s="499"/>
      <c r="N26" s="499"/>
      <c r="O26" s="499"/>
      <c r="P26" s="499"/>
      <c r="Q26" s="499"/>
      <c r="R26" s="499"/>
      <c r="S26" s="500"/>
      <c r="T26" s="507"/>
      <c r="U26" s="508"/>
      <c r="V26" s="508"/>
      <c r="W26" s="465"/>
      <c r="X26" s="465"/>
      <c r="Y26" s="496"/>
      <c r="Z26" s="496"/>
      <c r="AA26" s="513"/>
      <c r="AB26" s="507"/>
      <c r="AC26" s="508"/>
      <c r="AD26" s="508"/>
      <c r="AE26" s="465"/>
      <c r="AF26" s="465"/>
      <c r="AG26" s="525"/>
      <c r="AH26" s="525"/>
      <c r="AI26" s="526"/>
      <c r="AJ26" s="509"/>
      <c r="AK26" s="510"/>
      <c r="AL26" s="510"/>
      <c r="AM26" s="465"/>
      <c r="AN26" s="465"/>
      <c r="AO26" s="496"/>
      <c r="AP26" s="496"/>
      <c r="AQ26" s="513"/>
      <c r="AR26" s="488"/>
      <c r="AS26" s="488"/>
      <c r="AT26" s="488"/>
      <c r="AU26" s="488"/>
      <c r="AV26" s="488"/>
      <c r="AW26" s="488"/>
      <c r="AX26" s="488"/>
      <c r="AY26" s="514"/>
      <c r="AZ26" s="501"/>
      <c r="BA26" s="503"/>
      <c r="BB26" s="503"/>
      <c r="BC26" s="503"/>
      <c r="BD26" s="521"/>
      <c r="BE26" s="521"/>
      <c r="BF26" s="521"/>
      <c r="BG26" s="522"/>
    </row>
    <row r="27" spans="2:59" ht="6.75" customHeight="1" hidden="1">
      <c r="B27" s="64"/>
      <c r="C27" s="94"/>
      <c r="D27" s="66"/>
      <c r="E27" s="66"/>
      <c r="F27" s="66"/>
      <c r="G27" s="66"/>
      <c r="H27" s="66"/>
      <c r="I27" s="66"/>
      <c r="J27" s="66"/>
      <c r="K27" s="66"/>
      <c r="L27" s="94"/>
      <c r="M27" s="66"/>
      <c r="N27" s="66"/>
      <c r="S27" s="57"/>
      <c r="T27" s="51"/>
      <c r="AA27" s="57"/>
      <c r="AB27" s="51"/>
      <c r="AE27" s="66"/>
      <c r="AF27" s="66"/>
      <c r="AG27" s="78"/>
      <c r="AH27" s="78"/>
      <c r="AI27" s="76"/>
      <c r="AJ27" s="79"/>
      <c r="AK27" s="78"/>
      <c r="AL27" s="78"/>
      <c r="AM27" s="78"/>
      <c r="AN27" s="78"/>
      <c r="AO27" s="78"/>
      <c r="AP27" s="78"/>
      <c r="AQ27" s="76"/>
      <c r="AR27" s="488"/>
      <c r="AS27" s="488"/>
      <c r="AT27" s="488"/>
      <c r="AU27" s="488"/>
      <c r="AV27" s="488"/>
      <c r="AW27" s="488"/>
      <c r="AX27" s="488"/>
      <c r="AY27" s="514"/>
      <c r="AZ27" s="502"/>
      <c r="BA27" s="504"/>
      <c r="BB27" s="504"/>
      <c r="BC27" s="504"/>
      <c r="BD27" s="523"/>
      <c r="BE27" s="523"/>
      <c r="BF27" s="523"/>
      <c r="BG27" s="524"/>
    </row>
    <row r="28" spans="3:59" ht="12" customHeight="1" thickBot="1">
      <c r="C28" s="82"/>
      <c r="D28" s="82"/>
      <c r="E28" s="74"/>
      <c r="F28" s="74"/>
      <c r="G28" s="74"/>
      <c r="H28" s="74"/>
      <c r="I28" s="74"/>
      <c r="J28" s="74"/>
      <c r="K28" s="74"/>
      <c r="L28" s="82"/>
      <c r="M28" s="82"/>
      <c r="N28" s="74"/>
      <c r="O28" s="74"/>
      <c r="P28" s="74"/>
      <c r="Q28" s="74"/>
      <c r="R28" s="83"/>
      <c r="S28" s="83"/>
      <c r="T28" s="84"/>
      <c r="U28" s="80"/>
      <c r="V28" s="80"/>
      <c r="W28" s="80"/>
      <c r="X28" s="80"/>
      <c r="Y28" s="80"/>
      <c r="Z28" s="80"/>
      <c r="AA28" s="80"/>
      <c r="AB28" s="84"/>
      <c r="AC28" s="80"/>
      <c r="AD28" s="80"/>
      <c r="AE28" s="80"/>
      <c r="AF28" s="80"/>
      <c r="AJ28" s="46"/>
      <c r="AK28" s="46"/>
      <c r="AL28" s="46"/>
      <c r="AM28" s="62"/>
      <c r="AN28" s="62"/>
      <c r="AO28" s="62"/>
      <c r="AP28" s="62"/>
      <c r="AQ28" s="62"/>
      <c r="AR28" s="62"/>
      <c r="AS28" s="85"/>
      <c r="AT28" s="85"/>
      <c r="AU28" s="85"/>
      <c r="AV28" s="85"/>
      <c r="AW28" s="85"/>
      <c r="AX28" s="85"/>
      <c r="AY28" s="85"/>
      <c r="AZ28" s="86"/>
      <c r="BA28" s="86"/>
      <c r="BB28" s="86"/>
      <c r="BC28" s="86"/>
      <c r="BD28" s="87"/>
      <c r="BE28" s="87"/>
      <c r="BF28" s="87"/>
      <c r="BG28" s="87"/>
    </row>
    <row r="29" spans="3:80" s="31" customFormat="1" ht="18" customHeight="1">
      <c r="C29" s="89" t="s">
        <v>9</v>
      </c>
      <c r="D29" s="89"/>
      <c r="E29" s="494" t="s">
        <v>25</v>
      </c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4"/>
      <c r="BJ29" s="494"/>
      <c r="BK29" s="494"/>
      <c r="BL29" s="494"/>
      <c r="BM29" s="494"/>
      <c r="BN29" s="494"/>
      <c r="BO29" s="494"/>
      <c r="BP29" s="494"/>
      <c r="BQ29" s="494"/>
      <c r="BR29" s="494"/>
      <c r="BS29" s="494"/>
      <c r="BT29" s="494"/>
      <c r="BU29" s="494"/>
      <c r="BV29" s="494"/>
      <c r="BW29" s="494"/>
      <c r="BX29" s="494"/>
      <c r="BY29" s="494"/>
      <c r="BZ29" s="494"/>
      <c r="CA29" s="494"/>
      <c r="CB29" s="91"/>
    </row>
    <row r="30" spans="5:116" ht="7.5" customHeight="1">
      <c r="E30" s="495" t="s">
        <v>26</v>
      </c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6"/>
      <c r="BA30" s="496"/>
      <c r="BB30" s="496"/>
      <c r="BC30" s="496"/>
      <c r="BD30" s="496"/>
      <c r="BE30" s="496"/>
      <c r="BF30" s="496"/>
      <c r="BG30" s="496"/>
      <c r="BH30" s="496"/>
      <c r="BI30" s="496"/>
      <c r="BJ30" s="496"/>
      <c r="BK30" s="496"/>
      <c r="BL30" s="496"/>
      <c r="BM30" s="496"/>
      <c r="BN30" s="496"/>
      <c r="BO30" s="496"/>
      <c r="BP30" s="496"/>
      <c r="BQ30" s="496"/>
      <c r="BR30" s="496"/>
      <c r="BS30" s="496"/>
      <c r="BT30" s="496"/>
      <c r="BU30" s="496"/>
      <c r="BV30" s="496"/>
      <c r="BW30" s="496"/>
      <c r="BX30" s="496"/>
      <c r="BY30" s="496"/>
      <c r="BZ30" s="496"/>
      <c r="CA30" s="496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</row>
    <row r="31" spans="5:116" ht="7.5" customHeight="1"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  <c r="BA31" s="496"/>
      <c r="BB31" s="496"/>
      <c r="BC31" s="496"/>
      <c r="BD31" s="496"/>
      <c r="BE31" s="496"/>
      <c r="BF31" s="496"/>
      <c r="BG31" s="496"/>
      <c r="BH31" s="496"/>
      <c r="BI31" s="496"/>
      <c r="BJ31" s="496"/>
      <c r="BK31" s="496"/>
      <c r="BL31" s="496"/>
      <c r="BM31" s="496"/>
      <c r="BN31" s="496"/>
      <c r="BO31" s="496"/>
      <c r="BP31" s="496"/>
      <c r="BQ31" s="496"/>
      <c r="BR31" s="496"/>
      <c r="BS31" s="496"/>
      <c r="BT31" s="496"/>
      <c r="BU31" s="496"/>
      <c r="BV31" s="496"/>
      <c r="BW31" s="496"/>
      <c r="BX31" s="496"/>
      <c r="BY31" s="496"/>
      <c r="BZ31" s="496"/>
      <c r="CA31" s="496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</row>
    <row r="32" spans="5:116" ht="7.5" customHeight="1"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6"/>
      <c r="AV32" s="496"/>
      <c r="AW32" s="496"/>
      <c r="AX32" s="496"/>
      <c r="AY32" s="496"/>
      <c r="AZ32" s="496"/>
      <c r="BA32" s="496"/>
      <c r="BB32" s="496"/>
      <c r="BC32" s="496"/>
      <c r="BD32" s="496"/>
      <c r="BE32" s="496"/>
      <c r="BF32" s="496"/>
      <c r="BG32" s="496"/>
      <c r="BH32" s="496"/>
      <c r="BI32" s="496"/>
      <c r="BJ32" s="496"/>
      <c r="BK32" s="496"/>
      <c r="BL32" s="496"/>
      <c r="BM32" s="496"/>
      <c r="BN32" s="496"/>
      <c r="BO32" s="496"/>
      <c r="BP32" s="496"/>
      <c r="BQ32" s="496"/>
      <c r="BR32" s="496"/>
      <c r="BS32" s="496"/>
      <c r="BT32" s="496"/>
      <c r="BU32" s="496"/>
      <c r="BV32" s="496"/>
      <c r="BW32" s="496"/>
      <c r="BX32" s="496"/>
      <c r="BY32" s="496"/>
      <c r="BZ32" s="496"/>
      <c r="CA32" s="496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</row>
    <row r="33" spans="5:116" ht="7.5" customHeight="1"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6"/>
      <c r="BC33" s="496"/>
      <c r="BD33" s="496"/>
      <c r="BE33" s="496"/>
      <c r="BF33" s="496"/>
      <c r="BG33" s="496"/>
      <c r="BH33" s="496"/>
      <c r="BI33" s="496"/>
      <c r="BJ33" s="496"/>
      <c r="BK33" s="496"/>
      <c r="BL33" s="496"/>
      <c r="BM33" s="496"/>
      <c r="BN33" s="496"/>
      <c r="BO33" s="496"/>
      <c r="BP33" s="496"/>
      <c r="BQ33" s="496"/>
      <c r="BR33" s="496"/>
      <c r="BS33" s="496"/>
      <c r="BT33" s="496"/>
      <c r="BU33" s="496"/>
      <c r="BV33" s="496"/>
      <c r="BW33" s="496"/>
      <c r="BX33" s="496"/>
      <c r="BY33" s="496"/>
      <c r="BZ33" s="496"/>
      <c r="CA33" s="496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</row>
    <row r="34" spans="5:116" ht="7.5" customHeight="1">
      <c r="E34" s="496" t="s">
        <v>27</v>
      </c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496"/>
      <c r="BL34" s="496"/>
      <c r="BM34" s="496"/>
      <c r="BN34" s="496"/>
      <c r="BO34" s="496"/>
      <c r="BP34" s="496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</row>
    <row r="35" spans="2:116" s="59" customFormat="1" ht="18.75" customHeight="1">
      <c r="B35" s="54"/>
      <c r="C35" s="54"/>
      <c r="D35" s="54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6"/>
      <c r="BL35" s="496"/>
      <c r="BM35" s="496"/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46"/>
      <c r="CY35" s="70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</row>
    <row r="36" spans="2:116" s="59" customFormat="1" ht="7.5" customHeight="1">
      <c r="B36" s="54"/>
      <c r="C36" s="54"/>
      <c r="D36" s="54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/>
      <c r="AV36" s="496"/>
      <c r="AW36" s="496"/>
      <c r="AX36" s="496"/>
      <c r="AY36" s="496"/>
      <c r="AZ36" s="496"/>
      <c r="BA36" s="496"/>
      <c r="BB36" s="496"/>
      <c r="BC36" s="496"/>
      <c r="BD36" s="496"/>
      <c r="BE36" s="496"/>
      <c r="BF36" s="496"/>
      <c r="BG36" s="496"/>
      <c r="BH36" s="496"/>
      <c r="BI36" s="496"/>
      <c r="BJ36" s="496"/>
      <c r="BK36" s="496"/>
      <c r="BL36" s="496"/>
      <c r="BM36" s="496"/>
      <c r="BN36" s="496"/>
      <c r="BO36" s="496"/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</row>
    <row r="37" spans="2:116" s="59" customFormat="1" ht="7.5" customHeight="1">
      <c r="B37" s="54"/>
      <c r="C37" s="54"/>
      <c r="D37" s="54"/>
      <c r="E37" s="497" t="s">
        <v>28</v>
      </c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497"/>
      <c r="BB37" s="497"/>
      <c r="BC37" s="497"/>
      <c r="BD37" s="497"/>
      <c r="BE37" s="497"/>
      <c r="BF37" s="497"/>
      <c r="BG37" s="497"/>
      <c r="BH37" s="497"/>
      <c r="BI37" s="497"/>
      <c r="BJ37" s="497"/>
      <c r="BK37" s="497"/>
      <c r="BL37" s="497"/>
      <c r="BM37" s="497"/>
      <c r="BN37" s="497"/>
      <c r="BO37" s="497"/>
      <c r="BP37" s="497"/>
      <c r="BQ37" s="497"/>
      <c r="BR37" s="497"/>
      <c r="BS37" s="497"/>
      <c r="BT37" s="497"/>
      <c r="BU37" s="497"/>
      <c r="BV37" s="497"/>
      <c r="BW37" s="497"/>
      <c r="BX37" s="497"/>
      <c r="BY37" s="497"/>
      <c r="BZ37" s="497"/>
      <c r="CA37" s="497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</row>
    <row r="38" spans="2:120" s="59" customFormat="1" ht="7.5" customHeight="1">
      <c r="B38" s="54"/>
      <c r="C38" s="54"/>
      <c r="D38" s="54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497"/>
      <c r="BH38" s="497"/>
      <c r="BI38" s="497"/>
      <c r="BJ38" s="497"/>
      <c r="BK38" s="497"/>
      <c r="BL38" s="497"/>
      <c r="BM38" s="497"/>
      <c r="BN38" s="497"/>
      <c r="BO38" s="497"/>
      <c r="BP38" s="497"/>
      <c r="BQ38" s="497"/>
      <c r="BR38" s="497"/>
      <c r="BS38" s="497"/>
      <c r="BT38" s="497"/>
      <c r="BU38" s="497"/>
      <c r="BV38" s="497"/>
      <c r="BW38" s="497"/>
      <c r="BX38" s="497"/>
      <c r="BY38" s="497"/>
      <c r="BZ38" s="497"/>
      <c r="CA38" s="497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</row>
    <row r="39" spans="2:121" s="59" customFormat="1" ht="7.5" customHeight="1">
      <c r="B39" s="54"/>
      <c r="C39" s="54"/>
      <c r="D39" s="54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7"/>
      <c r="AS39" s="497"/>
      <c r="AT39" s="497"/>
      <c r="AU39" s="497"/>
      <c r="AV39" s="497"/>
      <c r="AW39" s="497"/>
      <c r="AX39" s="497"/>
      <c r="AY39" s="497"/>
      <c r="AZ39" s="497"/>
      <c r="BA39" s="497"/>
      <c r="BB39" s="497"/>
      <c r="BC39" s="497"/>
      <c r="BD39" s="497"/>
      <c r="BE39" s="497"/>
      <c r="BF39" s="497"/>
      <c r="BG39" s="497"/>
      <c r="BH39" s="497"/>
      <c r="BI39" s="497"/>
      <c r="BJ39" s="497"/>
      <c r="BK39" s="497"/>
      <c r="BL39" s="497"/>
      <c r="BM39" s="497"/>
      <c r="BN39" s="497"/>
      <c r="BO39" s="497"/>
      <c r="BP39" s="497"/>
      <c r="BQ39" s="497"/>
      <c r="BR39" s="497"/>
      <c r="BS39" s="497"/>
      <c r="BT39" s="497"/>
      <c r="BU39" s="497"/>
      <c r="BV39" s="497"/>
      <c r="BW39" s="497"/>
      <c r="BX39" s="497"/>
      <c r="BY39" s="497"/>
      <c r="BZ39" s="497"/>
      <c r="CA39" s="497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71"/>
      <c r="CZ39" s="54"/>
      <c r="DA39" s="54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</row>
    <row r="40" spans="3:79" ht="18" customHeight="1">
      <c r="C40" s="59"/>
      <c r="D40" s="46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7"/>
      <c r="AS40" s="497"/>
      <c r="AT40" s="497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497"/>
      <c r="BT40" s="497"/>
      <c r="BU40" s="497"/>
      <c r="BV40" s="497"/>
      <c r="BW40" s="497"/>
      <c r="BX40" s="497"/>
      <c r="BY40" s="497"/>
      <c r="BZ40" s="497"/>
      <c r="CA40" s="497"/>
    </row>
    <row r="41" spans="2:141" s="59" customFormat="1" ht="7.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</row>
    <row r="42" spans="2:127" s="59" customFormat="1" ht="7.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</row>
    <row r="43" spans="2:127" s="59" customFormat="1" ht="7.5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</row>
    <row r="44" spans="2:127" s="59" customFormat="1" ht="7.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</row>
    <row r="45" spans="2:127" s="59" customFormat="1" ht="7.5" customHeight="1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</row>
    <row r="46" spans="107:127" ht="7.5" customHeight="1"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</row>
    <row r="48" ht="7.5" customHeight="1">
      <c r="DZ48" s="46"/>
    </row>
    <row r="52" spans="100:106" ht="7.5" customHeight="1">
      <c r="CV52" s="46"/>
      <c r="CW52" s="46"/>
      <c r="CX52" s="46"/>
      <c r="CY52" s="46"/>
      <c r="DA52" s="59"/>
      <c r="DB52" s="59"/>
    </row>
    <row r="53" spans="2:117" s="59" customFormat="1" ht="7.5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46"/>
      <c r="CW53" s="46"/>
      <c r="CX53" s="46"/>
      <c r="CY53" s="46"/>
      <c r="CZ53" s="46"/>
      <c r="DA53" s="46"/>
      <c r="DB53" s="46"/>
      <c r="DC53" s="46"/>
      <c r="DF53" s="54"/>
      <c r="DG53" s="54"/>
      <c r="DH53" s="54"/>
      <c r="DI53" s="54"/>
      <c r="DJ53" s="54"/>
      <c r="DK53" s="54"/>
      <c r="DL53" s="54"/>
      <c r="DM53" s="54"/>
    </row>
    <row r="54" spans="2:130" s="59" customFormat="1" ht="7.5" customHeight="1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</row>
    <row r="55" spans="2:139" s="59" customFormat="1" ht="7.5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</row>
    <row r="56" spans="2:144" s="59" customFormat="1" ht="7.5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46"/>
      <c r="CW56" s="46"/>
      <c r="CX56" s="46"/>
      <c r="CY56" s="46"/>
      <c r="CZ56" s="46"/>
      <c r="DA56" s="46"/>
      <c r="DB56" s="46"/>
      <c r="DC56" s="46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</row>
    <row r="57" spans="2:131" s="59" customFormat="1" ht="7.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46"/>
      <c r="CW57" s="46"/>
      <c r="CX57" s="46"/>
      <c r="CY57" s="46"/>
      <c r="CZ57" s="46"/>
      <c r="DA57" s="46"/>
      <c r="DB57" s="46"/>
      <c r="DC57" s="46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46"/>
    </row>
    <row r="58" spans="2:131" s="59" customFormat="1" ht="7.5" customHeight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46"/>
      <c r="CW58" s="46"/>
      <c r="CX58" s="46"/>
      <c r="CY58" s="46"/>
      <c r="CZ58" s="46"/>
      <c r="DA58" s="46"/>
      <c r="DB58" s="46"/>
      <c r="DC58" s="46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46"/>
    </row>
    <row r="59" spans="2:131" s="59" customFormat="1" ht="7.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46"/>
      <c r="CW59" s="46"/>
      <c r="CX59" s="46"/>
      <c r="CY59" s="46"/>
      <c r="CZ59" s="46"/>
      <c r="DA59" s="46"/>
      <c r="DB59" s="46"/>
      <c r="DC59" s="46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</row>
    <row r="60" spans="2:131" s="59" customFormat="1" ht="7.5" customHeight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46"/>
      <c r="CW60" s="46"/>
      <c r="CX60" s="46"/>
      <c r="CY60" s="46"/>
      <c r="CZ60" s="46"/>
      <c r="DA60" s="46"/>
      <c r="DB60" s="46"/>
      <c r="DC60" s="46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54"/>
    </row>
    <row r="61" spans="100:131" ht="7.5" customHeight="1">
      <c r="CV61" s="46"/>
      <c r="CW61" s="46"/>
      <c r="CX61" s="46"/>
      <c r="CY61" s="46"/>
      <c r="CZ61" s="46"/>
      <c r="DA61" s="46"/>
      <c r="DB61" s="46"/>
      <c r="DC61" s="46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46"/>
    </row>
    <row r="62" spans="100:131" ht="7.5" customHeight="1">
      <c r="CV62" s="46"/>
      <c r="CW62" s="46"/>
      <c r="CX62" s="46"/>
      <c r="CY62" s="46"/>
      <c r="CZ62" s="46"/>
      <c r="DA62" s="46"/>
      <c r="DB62" s="46"/>
      <c r="DC62" s="46"/>
      <c r="EA62" s="46"/>
    </row>
    <row r="63" spans="100:131" ht="7.5" customHeight="1">
      <c r="CV63" s="46"/>
      <c r="CW63" s="46"/>
      <c r="CX63" s="46"/>
      <c r="CY63" s="46"/>
      <c r="CZ63" s="46"/>
      <c r="DA63" s="46"/>
      <c r="DB63" s="46"/>
      <c r="DC63" s="46"/>
      <c r="EA63" s="46"/>
    </row>
    <row r="64" spans="100:107" ht="7.5" customHeight="1">
      <c r="CV64" s="46"/>
      <c r="CW64" s="46"/>
      <c r="CX64" s="46"/>
      <c r="CY64" s="46"/>
      <c r="CZ64" s="46"/>
      <c r="DA64" s="46"/>
      <c r="DB64" s="46"/>
      <c r="DC64" s="46"/>
    </row>
    <row r="65" spans="100:104" ht="7.5" customHeight="1">
      <c r="CV65" s="46"/>
      <c r="CW65" s="46"/>
      <c r="CX65" s="46"/>
      <c r="CY65" s="46"/>
      <c r="CZ65" s="46"/>
    </row>
    <row r="66" ht="7.5" customHeight="1">
      <c r="CZ66" s="46"/>
    </row>
  </sheetData>
  <sheetProtection/>
  <mergeCells count="152">
    <mergeCell ref="C2:BG3"/>
    <mergeCell ref="E4:BF4"/>
    <mergeCell ref="C6:BG7"/>
    <mergeCell ref="C8:S11"/>
    <mergeCell ref="T8:AA9"/>
    <mergeCell ref="AB8:AI9"/>
    <mergeCell ref="AJ8:AQ9"/>
    <mergeCell ref="AR8:AY9"/>
    <mergeCell ref="AZ8:AZ9"/>
    <mergeCell ref="BB8:BG9"/>
    <mergeCell ref="T10:AA11"/>
    <mergeCell ref="AB10:AI11"/>
    <mergeCell ref="AJ10:AQ11"/>
    <mergeCell ref="AR10:AY11"/>
    <mergeCell ref="AZ10:BA11"/>
    <mergeCell ref="BB10:BG11"/>
    <mergeCell ref="E37:CA40"/>
    <mergeCell ref="B12:B13"/>
    <mergeCell ref="C12:E13"/>
    <mergeCell ref="F12:J13"/>
    <mergeCell ref="K12:K13"/>
    <mergeCell ref="L12:N13"/>
    <mergeCell ref="O12:S13"/>
    <mergeCell ref="AW12:AY14"/>
    <mergeCell ref="AZ12:AZ13"/>
    <mergeCell ref="BA12:BC13"/>
    <mergeCell ref="BD12:BG13"/>
    <mergeCell ref="C14:E15"/>
    <mergeCell ref="F14:J14"/>
    <mergeCell ref="L14:N15"/>
    <mergeCell ref="O14:S14"/>
    <mergeCell ref="AZ14:AZ15"/>
    <mergeCell ref="BA14:BC15"/>
    <mergeCell ref="BD14:BG15"/>
    <mergeCell ref="AR12:AT14"/>
    <mergeCell ref="AU12:AV14"/>
    <mergeCell ref="B16:B17"/>
    <mergeCell ref="C16:E17"/>
    <mergeCell ref="F16:J17"/>
    <mergeCell ref="K16:K17"/>
    <mergeCell ref="L16:N17"/>
    <mergeCell ref="O16:S17"/>
    <mergeCell ref="BA16:BC17"/>
    <mergeCell ref="AO17:AQ17"/>
    <mergeCell ref="AO18:AQ18"/>
    <mergeCell ref="AB16:AI19"/>
    <mergeCell ref="AK17:AL17"/>
    <mergeCell ref="AK18:AL18"/>
    <mergeCell ref="AK16:AL16"/>
    <mergeCell ref="AO16:AQ16"/>
    <mergeCell ref="AU16:AV18"/>
    <mergeCell ref="AW16:AY18"/>
    <mergeCell ref="AZ16:AZ17"/>
    <mergeCell ref="L22:N23"/>
    <mergeCell ref="O22:S22"/>
    <mergeCell ref="AR20:AT22"/>
    <mergeCell ref="AU20:AV22"/>
    <mergeCell ref="AW20:AY22"/>
    <mergeCell ref="AZ20:AZ21"/>
    <mergeCell ref="AJ20:AQ23"/>
    <mergeCell ref="AE20:AF20"/>
    <mergeCell ref="Y22:AA22"/>
    <mergeCell ref="BD16:BG17"/>
    <mergeCell ref="C18:E19"/>
    <mergeCell ref="F18:J18"/>
    <mergeCell ref="L18:N19"/>
    <mergeCell ref="O18:S18"/>
    <mergeCell ref="AZ18:AZ19"/>
    <mergeCell ref="BA18:BC19"/>
    <mergeCell ref="BD18:BG19"/>
    <mergeCell ref="T18:V18"/>
    <mergeCell ref="AR16:AT18"/>
    <mergeCell ref="E29:CA29"/>
    <mergeCell ref="E30:CA33"/>
    <mergeCell ref="E34:CA36"/>
    <mergeCell ref="C20:E21"/>
    <mergeCell ref="F20:J21"/>
    <mergeCell ref="K20:K21"/>
    <mergeCell ref="L20:N21"/>
    <mergeCell ref="O20:S21"/>
    <mergeCell ref="C22:E23"/>
    <mergeCell ref="F22:J22"/>
    <mergeCell ref="BD20:BG21"/>
    <mergeCell ref="AZ22:AZ23"/>
    <mergeCell ref="BA22:BC23"/>
    <mergeCell ref="BD22:BG23"/>
    <mergeCell ref="B24:B25"/>
    <mergeCell ref="C24:E25"/>
    <mergeCell ref="F24:J25"/>
    <mergeCell ref="K24:K25"/>
    <mergeCell ref="L24:N25"/>
    <mergeCell ref="Y20:AA20"/>
    <mergeCell ref="BD24:BG25"/>
    <mergeCell ref="BD26:BG27"/>
    <mergeCell ref="T24:V26"/>
    <mergeCell ref="W24:X26"/>
    <mergeCell ref="Y24:AA26"/>
    <mergeCell ref="AB24:AD26"/>
    <mergeCell ref="AE24:AF26"/>
    <mergeCell ref="AG24:AI26"/>
    <mergeCell ref="AZ26:AZ27"/>
    <mergeCell ref="BA26:BC27"/>
    <mergeCell ref="AJ24:AL26"/>
    <mergeCell ref="AM24:AN26"/>
    <mergeCell ref="AO24:AQ26"/>
    <mergeCell ref="AR24:AY27"/>
    <mergeCell ref="BA24:BC25"/>
    <mergeCell ref="BA20:BC21"/>
    <mergeCell ref="C26:E26"/>
    <mergeCell ref="F26:J26"/>
    <mergeCell ref="L26:N26"/>
    <mergeCell ref="O26:S26"/>
    <mergeCell ref="O24:S25"/>
    <mergeCell ref="W20:X20"/>
    <mergeCell ref="W21:X21"/>
    <mergeCell ref="T21:V21"/>
    <mergeCell ref="T22:V22"/>
    <mergeCell ref="AO12:AQ12"/>
    <mergeCell ref="AO13:AQ13"/>
    <mergeCell ref="AG14:AI14"/>
    <mergeCell ref="AK13:AL13"/>
    <mergeCell ref="AK14:AL14"/>
    <mergeCell ref="AO14:AQ14"/>
    <mergeCell ref="AM13:AN13"/>
    <mergeCell ref="AM12:AN12"/>
    <mergeCell ref="AG20:AI20"/>
    <mergeCell ref="AB21:AD21"/>
    <mergeCell ref="AG21:AI21"/>
    <mergeCell ref="AB22:AD22"/>
    <mergeCell ref="AG22:AI22"/>
    <mergeCell ref="AK12:AL12"/>
    <mergeCell ref="AC14:AD14"/>
    <mergeCell ref="AC12:AD12"/>
    <mergeCell ref="AG12:AI12"/>
    <mergeCell ref="AC13:AD13"/>
    <mergeCell ref="AG13:AI13"/>
    <mergeCell ref="W16:X16"/>
    <mergeCell ref="W17:X17"/>
    <mergeCell ref="AE12:AF12"/>
    <mergeCell ref="AE13:AF13"/>
    <mergeCell ref="T12:AA15"/>
    <mergeCell ref="T16:V16"/>
    <mergeCell ref="Y16:AA16"/>
    <mergeCell ref="T17:V17"/>
    <mergeCell ref="Y17:AA17"/>
    <mergeCell ref="AE21:AF21"/>
    <mergeCell ref="AM16:AN16"/>
    <mergeCell ref="AM17:AN17"/>
    <mergeCell ref="Y21:AA21"/>
    <mergeCell ref="Y18:AA18"/>
    <mergeCell ref="T20:V20"/>
    <mergeCell ref="AB20:AD20"/>
  </mergeCells>
  <printOptions/>
  <pageMargins left="0" right="0" top="0" bottom="0" header="0.31" footer="0.3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2:FA104"/>
  <sheetViews>
    <sheetView zoomScale="145" zoomScaleNormal="145" zoomScaleSheetLayoutView="100" zoomScalePageLayoutView="0" workbookViewId="0" topLeftCell="A8">
      <selection activeCell="F12" sqref="F12:BG15"/>
    </sheetView>
  </sheetViews>
  <sheetFormatPr defaultColWidth="1.875" defaultRowHeight="7.5" customHeight="1"/>
  <cols>
    <col min="1" max="1" width="1.875" style="54" customWidth="1"/>
    <col min="2" max="2" width="0.74609375" style="54" hidden="1" customWidth="1"/>
    <col min="3" max="5" width="1.875" style="54" hidden="1" customWidth="1"/>
    <col min="6" max="11" width="1.875" style="54" customWidth="1"/>
    <col min="12" max="14" width="1.875" style="54" hidden="1" customWidth="1"/>
    <col min="15" max="19" width="1.875" style="54" customWidth="1"/>
    <col min="20" max="20" width="0.875" style="54" customWidth="1"/>
    <col min="21" max="27" width="1.875" style="54" customWidth="1"/>
    <col min="28" max="28" width="0.875" style="54" hidden="1" customWidth="1"/>
    <col min="29" max="35" width="1.875" style="54" customWidth="1"/>
    <col min="36" max="36" width="0.74609375" style="54" hidden="1" customWidth="1"/>
    <col min="37" max="43" width="1.875" style="54" customWidth="1"/>
    <col min="44" max="44" width="0.6171875" style="54" customWidth="1"/>
    <col min="45" max="51" width="1.875" style="54" customWidth="1"/>
    <col min="52" max="52" width="8.375" style="54" customWidth="1"/>
    <col min="53" max="16384" width="1.875" style="54" customWidth="1"/>
  </cols>
  <sheetData>
    <row r="1" ht="29.25" customHeight="1"/>
    <row r="2" spans="3:97" ht="12" customHeight="1">
      <c r="C2" s="689" t="s">
        <v>1738</v>
      </c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</row>
    <row r="3" spans="3:97" ht="22.5" customHeight="1"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89"/>
      <c r="BD3" s="689"/>
      <c r="BE3" s="689"/>
      <c r="BF3" s="689"/>
      <c r="BG3" s="689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</row>
    <row r="4" spans="3:97" ht="46.5" customHeight="1">
      <c r="C4" s="81"/>
      <c r="D4" s="81"/>
      <c r="E4" s="617" t="s">
        <v>1307</v>
      </c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  <c r="AO4" s="617"/>
      <c r="AP4" s="617"/>
      <c r="AQ4" s="617"/>
      <c r="AR4" s="617"/>
      <c r="AS4" s="617"/>
      <c r="AT4" s="617"/>
      <c r="AU4" s="617"/>
      <c r="AV4" s="617"/>
      <c r="AW4" s="617"/>
      <c r="AX4" s="617"/>
      <c r="AY4" s="617"/>
      <c r="AZ4" s="617"/>
      <c r="BA4" s="617"/>
      <c r="BB4" s="617"/>
      <c r="BC4" s="617"/>
      <c r="BD4" s="617"/>
      <c r="BE4" s="617"/>
      <c r="BF4" s="617"/>
      <c r="BG4" s="617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</row>
    <row r="5" spans="3:97" ht="46.5" customHeight="1">
      <c r="C5" s="81"/>
      <c r="D5" s="81"/>
      <c r="E5" s="60"/>
      <c r="F5" s="60"/>
      <c r="G5" s="60"/>
      <c r="H5" s="60"/>
      <c r="I5" s="60"/>
      <c r="J5" s="60"/>
      <c r="K5" s="60"/>
      <c r="L5" s="81"/>
      <c r="M5" s="81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</row>
    <row r="6" spans="3:59" ht="12" customHeight="1">
      <c r="C6" s="618" t="s">
        <v>1308</v>
      </c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8"/>
      <c r="AM6" s="618"/>
      <c r="AN6" s="618"/>
      <c r="AO6" s="618"/>
      <c r="AP6" s="618"/>
      <c r="AQ6" s="618"/>
      <c r="AR6" s="618"/>
      <c r="AS6" s="618"/>
      <c r="AT6" s="618"/>
      <c r="AU6" s="618"/>
      <c r="AV6" s="618"/>
      <c r="AW6" s="618"/>
      <c r="AX6" s="618"/>
      <c r="AY6" s="618"/>
      <c r="AZ6" s="618"/>
      <c r="BA6" s="618"/>
      <c r="BB6" s="618"/>
      <c r="BC6" s="618"/>
      <c r="BD6" s="618"/>
      <c r="BE6" s="618"/>
      <c r="BF6" s="618"/>
      <c r="BG6" s="618"/>
    </row>
    <row r="7" spans="3:59" ht="22.5" customHeight="1"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</row>
    <row r="8" spans="1:59" ht="18.75" customHeight="1">
      <c r="A8" s="64"/>
      <c r="C8" s="690" t="s">
        <v>1312</v>
      </c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2"/>
      <c r="T8" s="701" t="str">
        <f>F12</f>
        <v>永松</v>
      </c>
      <c r="U8" s="702"/>
      <c r="V8" s="702"/>
      <c r="W8" s="702"/>
      <c r="X8" s="702"/>
      <c r="Y8" s="702"/>
      <c r="Z8" s="702"/>
      <c r="AA8" s="703"/>
      <c r="AB8" s="464" t="str">
        <f>F16</f>
        <v>高田</v>
      </c>
      <c r="AC8" s="465"/>
      <c r="AD8" s="465"/>
      <c r="AE8" s="465"/>
      <c r="AF8" s="465"/>
      <c r="AG8" s="465"/>
      <c r="AH8" s="465"/>
      <c r="AI8" s="466"/>
      <c r="AJ8" s="464" t="str">
        <f>F20</f>
        <v>藤本</v>
      </c>
      <c r="AK8" s="465"/>
      <c r="AL8" s="465"/>
      <c r="AM8" s="465"/>
      <c r="AN8" s="465"/>
      <c r="AO8" s="465"/>
      <c r="AP8" s="465"/>
      <c r="AQ8" s="466"/>
      <c r="AR8" s="465" t="str">
        <f>F24</f>
        <v>木下</v>
      </c>
      <c r="AS8" s="465"/>
      <c r="AT8" s="465"/>
      <c r="AU8" s="465"/>
      <c r="AV8" s="465"/>
      <c r="AW8" s="465"/>
      <c r="AX8" s="465"/>
      <c r="AY8" s="611"/>
      <c r="AZ8" s="628">
        <f>IF(AZ14&lt;&gt;"","取得","")</f>
      </c>
      <c r="BA8" s="66"/>
      <c r="BB8" s="626" t="s">
        <v>1</v>
      </c>
      <c r="BC8" s="626"/>
      <c r="BD8" s="626"/>
      <c r="BE8" s="626"/>
      <c r="BF8" s="626"/>
      <c r="BG8" s="629"/>
    </row>
    <row r="9" spans="1:59" ht="18.75" customHeight="1">
      <c r="A9" s="64"/>
      <c r="C9" s="690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2"/>
      <c r="T9" s="467"/>
      <c r="U9" s="468"/>
      <c r="V9" s="468"/>
      <c r="W9" s="468"/>
      <c r="X9" s="468"/>
      <c r="Y9" s="468"/>
      <c r="Z9" s="468"/>
      <c r="AA9" s="469"/>
      <c r="AB9" s="464"/>
      <c r="AC9" s="465"/>
      <c r="AD9" s="465"/>
      <c r="AE9" s="465"/>
      <c r="AF9" s="465"/>
      <c r="AG9" s="465"/>
      <c r="AH9" s="465"/>
      <c r="AI9" s="466"/>
      <c r="AJ9" s="464"/>
      <c r="AK9" s="465"/>
      <c r="AL9" s="465"/>
      <c r="AM9" s="465"/>
      <c r="AN9" s="465"/>
      <c r="AO9" s="465"/>
      <c r="AP9" s="465"/>
      <c r="AQ9" s="466"/>
      <c r="AR9" s="465"/>
      <c r="AS9" s="465"/>
      <c r="AT9" s="465"/>
      <c r="AU9" s="465"/>
      <c r="AV9" s="465"/>
      <c r="AW9" s="465"/>
      <c r="AX9" s="465"/>
      <c r="AY9" s="611"/>
      <c r="AZ9" s="613"/>
      <c r="BB9" s="465"/>
      <c r="BC9" s="465"/>
      <c r="BD9" s="465"/>
      <c r="BE9" s="465"/>
      <c r="BF9" s="465"/>
      <c r="BG9" s="528"/>
    </row>
    <row r="10" spans="1:59" ht="18.75" customHeight="1">
      <c r="A10" s="64"/>
      <c r="C10" s="690"/>
      <c r="D10" s="69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2"/>
      <c r="T10" s="467" t="str">
        <f>O12</f>
        <v>石原</v>
      </c>
      <c r="U10" s="468"/>
      <c r="V10" s="468"/>
      <c r="W10" s="468"/>
      <c r="X10" s="468"/>
      <c r="Y10" s="468"/>
      <c r="Z10" s="468"/>
      <c r="AA10" s="469"/>
      <c r="AB10" s="464" t="str">
        <f>O16</f>
        <v>羽田</v>
      </c>
      <c r="AC10" s="465"/>
      <c r="AD10" s="465"/>
      <c r="AE10" s="465"/>
      <c r="AF10" s="465"/>
      <c r="AG10" s="465"/>
      <c r="AH10" s="465"/>
      <c r="AI10" s="466"/>
      <c r="AJ10" s="464" t="str">
        <f>O20</f>
        <v>谷口</v>
      </c>
      <c r="AK10" s="465"/>
      <c r="AL10" s="465"/>
      <c r="AM10" s="465"/>
      <c r="AN10" s="465"/>
      <c r="AO10" s="465"/>
      <c r="AP10" s="465"/>
      <c r="AQ10" s="466"/>
      <c r="AR10" s="468" t="str">
        <f>O24</f>
        <v>小塩</v>
      </c>
      <c r="AS10" s="468"/>
      <c r="AT10" s="468"/>
      <c r="AU10" s="468"/>
      <c r="AV10" s="468"/>
      <c r="AW10" s="468"/>
      <c r="AX10" s="468"/>
      <c r="AY10" s="696"/>
      <c r="AZ10" s="613">
        <f>IF(AZ14&lt;&gt;"","ゲーム率","")</f>
      </c>
      <c r="BA10" s="465"/>
      <c r="BB10" s="465" t="s">
        <v>2</v>
      </c>
      <c r="BC10" s="465"/>
      <c r="BD10" s="465"/>
      <c r="BE10" s="465"/>
      <c r="BF10" s="465"/>
      <c r="BG10" s="528"/>
    </row>
    <row r="11" spans="1:59" ht="18.75" customHeight="1">
      <c r="A11" s="64"/>
      <c r="C11" s="693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5"/>
      <c r="T11" s="607"/>
      <c r="U11" s="559"/>
      <c r="V11" s="559"/>
      <c r="W11" s="559"/>
      <c r="X11" s="559"/>
      <c r="Y11" s="559"/>
      <c r="Z11" s="559"/>
      <c r="AA11" s="608"/>
      <c r="AB11" s="609"/>
      <c r="AC11" s="554"/>
      <c r="AD11" s="554"/>
      <c r="AE11" s="554"/>
      <c r="AF11" s="554"/>
      <c r="AG11" s="554"/>
      <c r="AH11" s="554"/>
      <c r="AI11" s="610"/>
      <c r="AJ11" s="609"/>
      <c r="AK11" s="554"/>
      <c r="AL11" s="554"/>
      <c r="AM11" s="554"/>
      <c r="AN11" s="554"/>
      <c r="AO11" s="554"/>
      <c r="AP11" s="554"/>
      <c r="AQ11" s="610"/>
      <c r="AR11" s="559"/>
      <c r="AS11" s="559"/>
      <c r="AT11" s="559"/>
      <c r="AU11" s="559"/>
      <c r="AV11" s="559"/>
      <c r="AW11" s="559"/>
      <c r="AX11" s="559"/>
      <c r="AY11" s="697"/>
      <c r="AZ11" s="614"/>
      <c r="BA11" s="554"/>
      <c r="BB11" s="554"/>
      <c r="BC11" s="554"/>
      <c r="BD11" s="554"/>
      <c r="BE11" s="554"/>
      <c r="BF11" s="554"/>
      <c r="BG11" s="615"/>
    </row>
    <row r="12" spans="1:60" s="46" customFormat="1" ht="18.75" customHeight="1">
      <c r="A12" s="65"/>
      <c r="B12" s="527">
        <f>BD14</f>
        <v>1</v>
      </c>
      <c r="C12" s="529" t="s">
        <v>1286</v>
      </c>
      <c r="D12" s="471"/>
      <c r="E12" s="471"/>
      <c r="F12" s="473" t="str">
        <f>IF(C12="ここに","",VLOOKUP(C12,'登録ナンバー'!$A$1:$C$620,2,0))</f>
        <v>永松</v>
      </c>
      <c r="G12" s="473"/>
      <c r="H12" s="473"/>
      <c r="I12" s="473"/>
      <c r="J12" s="473"/>
      <c r="K12" s="468" t="s">
        <v>4</v>
      </c>
      <c r="L12" s="473" t="s">
        <v>1287</v>
      </c>
      <c r="M12" s="473"/>
      <c r="N12" s="473"/>
      <c r="O12" s="473" t="str">
        <f>IF(L12="ここに","",VLOOKUP(L12,'登録ナンバー'!$A$1:$C$620,2,0))</f>
        <v>石原</v>
      </c>
      <c r="P12" s="473"/>
      <c r="Q12" s="473"/>
      <c r="R12" s="473"/>
      <c r="S12" s="473"/>
      <c r="T12" s="631">
        <f>IF(AB12="","丸付き数字は試合順番","")</f>
      </c>
      <c r="U12" s="632"/>
      <c r="V12" s="632"/>
      <c r="W12" s="632"/>
      <c r="X12" s="632"/>
      <c r="Y12" s="632"/>
      <c r="Z12" s="632"/>
      <c r="AA12" s="633"/>
      <c r="AB12" s="704" t="s">
        <v>1750</v>
      </c>
      <c r="AC12" s="462"/>
      <c r="AD12" s="462"/>
      <c r="AE12" s="462" t="s">
        <v>5</v>
      </c>
      <c r="AF12" s="462"/>
      <c r="AG12" s="462">
        <v>2</v>
      </c>
      <c r="AH12" s="462"/>
      <c r="AI12" s="475"/>
      <c r="AJ12" s="704" t="s">
        <v>1750</v>
      </c>
      <c r="AK12" s="462"/>
      <c r="AL12" s="462"/>
      <c r="AM12" s="462" t="s">
        <v>5</v>
      </c>
      <c r="AN12" s="462"/>
      <c r="AO12" s="462">
        <v>0</v>
      </c>
      <c r="AP12" s="462"/>
      <c r="AQ12" s="475"/>
      <c r="AR12" s="462" t="s">
        <v>1758</v>
      </c>
      <c r="AS12" s="462"/>
      <c r="AT12" s="462"/>
      <c r="AU12" s="462"/>
      <c r="AV12" s="462"/>
      <c r="AW12" s="462">
        <v>1</v>
      </c>
      <c r="AX12" s="462"/>
      <c r="AY12" s="706"/>
      <c r="AZ12" s="572">
        <f>IF(COUNTIF(BA12:BC25,1)=2,"直接対決","")</f>
      </c>
      <c r="BA12" s="574">
        <f>COUNTIF(T12:AY13,"⑧")+COUNTIF(T12:AY13,"⑨")</f>
        <v>3</v>
      </c>
      <c r="BB12" s="574"/>
      <c r="BC12" s="574"/>
      <c r="BD12" s="555">
        <v>0</v>
      </c>
      <c r="BE12" s="555"/>
      <c r="BF12" s="555"/>
      <c r="BG12" s="556"/>
      <c r="BH12" s="63"/>
    </row>
    <row r="13" spans="1:60" s="46" customFormat="1" ht="18.75" customHeight="1">
      <c r="A13" s="65"/>
      <c r="B13" s="527"/>
      <c r="C13" s="530"/>
      <c r="D13" s="465"/>
      <c r="E13" s="465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634"/>
      <c r="U13" s="635"/>
      <c r="V13" s="635"/>
      <c r="W13" s="635"/>
      <c r="X13" s="635"/>
      <c r="Y13" s="635"/>
      <c r="Z13" s="635"/>
      <c r="AA13" s="636"/>
      <c r="AB13" s="705"/>
      <c r="AC13" s="463"/>
      <c r="AD13" s="463"/>
      <c r="AE13" s="463"/>
      <c r="AF13" s="463"/>
      <c r="AG13" s="463"/>
      <c r="AH13" s="463"/>
      <c r="AI13" s="485"/>
      <c r="AJ13" s="705"/>
      <c r="AK13" s="463"/>
      <c r="AL13" s="463"/>
      <c r="AM13" s="463"/>
      <c r="AN13" s="463"/>
      <c r="AO13" s="463"/>
      <c r="AP13" s="463"/>
      <c r="AQ13" s="485"/>
      <c r="AR13" s="463"/>
      <c r="AS13" s="463"/>
      <c r="AT13" s="463"/>
      <c r="AU13" s="463"/>
      <c r="AV13" s="463"/>
      <c r="AW13" s="463"/>
      <c r="AX13" s="463"/>
      <c r="AY13" s="707"/>
      <c r="AZ13" s="573"/>
      <c r="BA13" s="575"/>
      <c r="BB13" s="575"/>
      <c r="BC13" s="575"/>
      <c r="BD13" s="557"/>
      <c r="BE13" s="557"/>
      <c r="BF13" s="557"/>
      <c r="BG13" s="558"/>
      <c r="BH13" s="63"/>
    </row>
    <row r="14" spans="1:60" ht="18.75" customHeight="1">
      <c r="A14" s="64"/>
      <c r="C14" s="530" t="s">
        <v>7</v>
      </c>
      <c r="D14" s="465"/>
      <c r="E14" s="465"/>
      <c r="F14" s="468" t="str">
        <f>IF(C12="ここに","",VLOOKUP(C12,'登録ナンバー'!$A$1:$D$620,4,0))</f>
        <v>Kテニス</v>
      </c>
      <c r="G14" s="468"/>
      <c r="H14" s="468"/>
      <c r="I14" s="468"/>
      <c r="J14" s="468"/>
      <c r="K14" s="293"/>
      <c r="L14" s="468" t="s">
        <v>7</v>
      </c>
      <c r="M14" s="468"/>
      <c r="N14" s="468"/>
      <c r="O14" s="468" t="str">
        <f>IF(L12="ここに","",VLOOKUP(L12,'登録ナンバー'!$A$1:$D$620,4,0))</f>
        <v>Kテニス</v>
      </c>
      <c r="P14" s="468"/>
      <c r="Q14" s="468"/>
      <c r="R14" s="468"/>
      <c r="S14" s="469"/>
      <c r="T14" s="635"/>
      <c r="U14" s="635"/>
      <c r="V14" s="635"/>
      <c r="W14" s="635"/>
      <c r="X14" s="635"/>
      <c r="Y14" s="635"/>
      <c r="Z14" s="635"/>
      <c r="AA14" s="636"/>
      <c r="AB14" s="705"/>
      <c r="AC14" s="463"/>
      <c r="AD14" s="463"/>
      <c r="AE14" s="463"/>
      <c r="AF14" s="463"/>
      <c r="AG14" s="463"/>
      <c r="AH14" s="463"/>
      <c r="AI14" s="485"/>
      <c r="AJ14" s="705"/>
      <c r="AK14" s="463"/>
      <c r="AL14" s="463"/>
      <c r="AM14" s="463"/>
      <c r="AN14" s="463"/>
      <c r="AO14" s="463"/>
      <c r="AP14" s="463"/>
      <c r="AQ14" s="485"/>
      <c r="AR14" s="463"/>
      <c r="AS14" s="463"/>
      <c r="AT14" s="463"/>
      <c r="AU14" s="463"/>
      <c r="AV14" s="463"/>
      <c r="AW14" s="463"/>
      <c r="AX14" s="463"/>
      <c r="AY14" s="707"/>
      <c r="AZ14" s="560">
        <f>IF(OR(COUNTIF(BA12:BC25,2)=3,COUNTIF(BA12:BC25,1)=3),(AB15+AJ15)/(AB15+AJ15+AG12+AO12),"")</f>
      </c>
      <c r="BA14" s="669"/>
      <c r="BB14" s="669"/>
      <c r="BC14" s="669"/>
      <c r="BD14" s="562">
        <f>IF(AZ14&lt;&gt;"",RANK(AZ14,AZ14:AZ27),RANK(BA12,BA12:BC25))</f>
        <v>1</v>
      </c>
      <c r="BE14" s="562"/>
      <c r="BF14" s="562"/>
      <c r="BG14" s="563"/>
      <c r="BH14" s="75"/>
    </row>
    <row r="15" spans="1:60" ht="5.25" customHeight="1" hidden="1">
      <c r="A15" s="64"/>
      <c r="C15" s="553"/>
      <c r="D15" s="554"/>
      <c r="E15" s="554"/>
      <c r="F15" s="293"/>
      <c r="G15" s="293"/>
      <c r="H15" s="293"/>
      <c r="I15" s="293"/>
      <c r="J15" s="293"/>
      <c r="K15" s="293"/>
      <c r="L15" s="559"/>
      <c r="M15" s="559"/>
      <c r="N15" s="559"/>
      <c r="O15" s="293"/>
      <c r="P15" s="293"/>
      <c r="Q15" s="293"/>
      <c r="R15" s="288"/>
      <c r="S15" s="438"/>
      <c r="T15" s="637"/>
      <c r="U15" s="638"/>
      <c r="V15" s="638"/>
      <c r="W15" s="638"/>
      <c r="X15" s="638"/>
      <c r="Y15" s="638"/>
      <c r="Z15" s="638"/>
      <c r="AA15" s="639"/>
      <c r="AB15" s="391" t="str">
        <f>IF(AB12="⑦","7",IF(AB12="⑥","6",AB12))</f>
        <v>⑧</v>
      </c>
      <c r="AC15" s="436"/>
      <c r="AD15" s="436"/>
      <c r="AE15" s="436"/>
      <c r="AF15" s="436"/>
      <c r="AG15" s="436"/>
      <c r="AH15" s="436"/>
      <c r="AI15" s="437"/>
      <c r="AJ15" s="391"/>
      <c r="AK15" s="436"/>
      <c r="AL15" s="436"/>
      <c r="AM15" s="436"/>
      <c r="AN15" s="436"/>
      <c r="AO15" s="436"/>
      <c r="AP15" s="436"/>
      <c r="AQ15" s="437"/>
      <c r="AR15" s="436"/>
      <c r="AS15" s="436"/>
      <c r="AT15" s="436"/>
      <c r="AU15" s="436"/>
      <c r="AV15" s="436"/>
      <c r="AW15" s="436"/>
      <c r="AX15" s="436"/>
      <c r="AY15" s="437"/>
      <c r="AZ15" s="561"/>
      <c r="BA15" s="670"/>
      <c r="BB15" s="670"/>
      <c r="BC15" s="670"/>
      <c r="BD15" s="564"/>
      <c r="BE15" s="564"/>
      <c r="BF15" s="564"/>
      <c r="BG15" s="565"/>
      <c r="BH15" s="75"/>
    </row>
    <row r="16" spans="1:60" ht="18.75" customHeight="1">
      <c r="A16" s="64"/>
      <c r="B16" s="527">
        <f>BD18</f>
        <v>2</v>
      </c>
      <c r="C16" s="529" t="s">
        <v>1288</v>
      </c>
      <c r="D16" s="471"/>
      <c r="E16" s="471"/>
      <c r="F16" s="606" t="str">
        <f>IF(C16="ここに","",VLOOKUP(C16,'登録ナンバー'!$A$1:$C$620,2,0))</f>
        <v>高田</v>
      </c>
      <c r="G16" s="606"/>
      <c r="H16" s="606"/>
      <c r="I16" s="606"/>
      <c r="J16" s="606"/>
      <c r="K16" s="583" t="s">
        <v>4</v>
      </c>
      <c r="L16" s="606" t="s">
        <v>1289</v>
      </c>
      <c r="M16" s="606"/>
      <c r="N16" s="606"/>
      <c r="O16" s="606" t="str">
        <f>IF(L16="ここに","",VLOOKUP(L16,'登録ナンバー'!$A$1:$C$620,2,0))</f>
        <v>羽田</v>
      </c>
      <c r="P16" s="606"/>
      <c r="Q16" s="606"/>
      <c r="R16" s="606"/>
      <c r="S16" s="606"/>
      <c r="T16" s="630">
        <f>IF(AB12="","",IF(AND(AG12=6,AB12&lt;&gt;"⑦"),"⑥",IF(AG12=7,"⑦",AG12)))</f>
        <v>2</v>
      </c>
      <c r="U16" s="606"/>
      <c r="V16" s="606"/>
      <c r="W16" s="606" t="s">
        <v>5</v>
      </c>
      <c r="X16" s="606"/>
      <c r="Y16" s="606">
        <v>8</v>
      </c>
      <c r="Z16" s="606"/>
      <c r="AA16" s="640"/>
      <c r="AB16" s="671"/>
      <c r="AC16" s="672"/>
      <c r="AD16" s="672"/>
      <c r="AE16" s="672"/>
      <c r="AF16" s="672"/>
      <c r="AG16" s="672"/>
      <c r="AH16" s="672"/>
      <c r="AI16" s="673"/>
      <c r="AJ16" s="685" t="s">
        <v>1774</v>
      </c>
      <c r="AK16" s="460"/>
      <c r="AL16" s="460"/>
      <c r="AM16" s="460" t="s">
        <v>5</v>
      </c>
      <c r="AN16" s="460"/>
      <c r="AO16" s="460">
        <v>0</v>
      </c>
      <c r="AP16" s="460"/>
      <c r="AQ16" s="594"/>
      <c r="AR16" s="460" t="s">
        <v>1751</v>
      </c>
      <c r="AS16" s="460"/>
      <c r="AT16" s="460"/>
      <c r="AU16" s="460" t="s">
        <v>1311</v>
      </c>
      <c r="AV16" s="460"/>
      <c r="AW16" s="460">
        <v>1</v>
      </c>
      <c r="AX16" s="460"/>
      <c r="AY16" s="687"/>
      <c r="AZ16" s="601">
        <f>IF(COUNTIF(BA12:BC27,1)=2,"直接対決","")</f>
      </c>
      <c r="BA16" s="603">
        <f>COUNTIF(T16:AY17,"⑧")+COUNTIF(T16:AY17,"⑨")</f>
        <v>2</v>
      </c>
      <c r="BB16" s="603"/>
      <c r="BC16" s="603"/>
      <c r="BD16" s="579">
        <v>1</v>
      </c>
      <c r="BE16" s="579"/>
      <c r="BF16" s="579"/>
      <c r="BG16" s="580"/>
      <c r="BH16" s="75"/>
    </row>
    <row r="17" spans="1:59" ht="18.75" customHeight="1">
      <c r="A17" s="64"/>
      <c r="B17" s="527"/>
      <c r="C17" s="530"/>
      <c r="D17" s="465"/>
      <c r="E17" s="465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641"/>
      <c r="U17" s="583"/>
      <c r="V17" s="583"/>
      <c r="W17" s="583"/>
      <c r="X17" s="583"/>
      <c r="Y17" s="583"/>
      <c r="Z17" s="583"/>
      <c r="AA17" s="585"/>
      <c r="AB17" s="674"/>
      <c r="AC17" s="675"/>
      <c r="AD17" s="675"/>
      <c r="AE17" s="675"/>
      <c r="AF17" s="675"/>
      <c r="AG17" s="675"/>
      <c r="AH17" s="675"/>
      <c r="AI17" s="676"/>
      <c r="AJ17" s="686"/>
      <c r="AK17" s="461"/>
      <c r="AL17" s="461"/>
      <c r="AM17" s="461"/>
      <c r="AN17" s="461"/>
      <c r="AO17" s="461"/>
      <c r="AP17" s="461"/>
      <c r="AQ17" s="605"/>
      <c r="AR17" s="461"/>
      <c r="AS17" s="461"/>
      <c r="AT17" s="461"/>
      <c r="AU17" s="461"/>
      <c r="AV17" s="461"/>
      <c r="AW17" s="461"/>
      <c r="AX17" s="461"/>
      <c r="AY17" s="688"/>
      <c r="AZ17" s="602"/>
      <c r="BA17" s="604"/>
      <c r="BB17" s="604"/>
      <c r="BC17" s="604"/>
      <c r="BD17" s="581"/>
      <c r="BE17" s="581"/>
      <c r="BF17" s="581"/>
      <c r="BG17" s="582"/>
    </row>
    <row r="18" spans="1:59" ht="18.75" customHeight="1">
      <c r="A18" s="64"/>
      <c r="B18" s="64"/>
      <c r="C18" s="530"/>
      <c r="D18" s="465"/>
      <c r="E18" s="465"/>
      <c r="F18" s="583" t="str">
        <f>IF(C16="ここに","",VLOOKUP(C16,'登録ナンバー'!$A$1:$D$620,4,0))</f>
        <v>プラチナ</v>
      </c>
      <c r="G18" s="583"/>
      <c r="H18" s="583"/>
      <c r="I18" s="583"/>
      <c r="J18" s="583"/>
      <c r="K18" s="294"/>
      <c r="L18" s="583" t="s">
        <v>7</v>
      </c>
      <c r="M18" s="583"/>
      <c r="N18" s="583"/>
      <c r="O18" s="583" t="str">
        <f>IF(L16="ここに","",VLOOKUP(L16,'登録ナンバー'!$A$1:$D$620,4,0))</f>
        <v>プラチナ</v>
      </c>
      <c r="P18" s="583"/>
      <c r="Q18" s="583"/>
      <c r="R18" s="583"/>
      <c r="S18" s="583"/>
      <c r="T18" s="641"/>
      <c r="U18" s="583"/>
      <c r="V18" s="583"/>
      <c r="W18" s="583"/>
      <c r="X18" s="583"/>
      <c r="Y18" s="583"/>
      <c r="Z18" s="583"/>
      <c r="AA18" s="585"/>
      <c r="AB18" s="674"/>
      <c r="AC18" s="675"/>
      <c r="AD18" s="675"/>
      <c r="AE18" s="675"/>
      <c r="AF18" s="675"/>
      <c r="AG18" s="675"/>
      <c r="AH18" s="675"/>
      <c r="AI18" s="676"/>
      <c r="AJ18" s="686"/>
      <c r="AK18" s="461"/>
      <c r="AL18" s="461"/>
      <c r="AM18" s="461"/>
      <c r="AN18" s="461"/>
      <c r="AO18" s="646"/>
      <c r="AP18" s="646"/>
      <c r="AQ18" s="708"/>
      <c r="AR18" s="461"/>
      <c r="AS18" s="461"/>
      <c r="AT18" s="461"/>
      <c r="AU18" s="461"/>
      <c r="AV18" s="461"/>
      <c r="AW18" s="461"/>
      <c r="AX18" s="461"/>
      <c r="AY18" s="688"/>
      <c r="AZ18" s="586">
        <f>IF(OR(COUNTIF(BA12:BC25,2)=3,COUNTIF(BA12:BC25,1)=3),(T19+AJ19)/(T19+AJ19+Y16+AO16),"")</f>
      </c>
      <c r="BA18" s="583"/>
      <c r="BB18" s="583"/>
      <c r="BC18" s="583"/>
      <c r="BD18" s="590">
        <f>IF(AZ18&lt;&gt;"",RANK(AZ18,AZ14:AZ27),RANK(BA16,BA12:BC25))</f>
        <v>2</v>
      </c>
      <c r="BE18" s="590"/>
      <c r="BF18" s="590"/>
      <c r="BG18" s="591"/>
    </row>
    <row r="19" spans="1:59" ht="4.5" customHeight="1" hidden="1">
      <c r="A19" s="64"/>
      <c r="B19" s="64"/>
      <c r="C19" s="553"/>
      <c r="D19" s="554"/>
      <c r="E19" s="554"/>
      <c r="F19" s="294"/>
      <c r="G19" s="294"/>
      <c r="H19" s="294"/>
      <c r="I19" s="294"/>
      <c r="J19" s="294"/>
      <c r="K19" s="294"/>
      <c r="L19" s="584"/>
      <c r="M19" s="584"/>
      <c r="N19" s="584"/>
      <c r="O19" s="294"/>
      <c r="P19" s="294"/>
      <c r="Q19" s="294"/>
      <c r="R19" s="291"/>
      <c r="S19" s="441"/>
      <c r="T19" s="387">
        <f>IF(T16="⑦","7",IF(T16="⑥","6",T16))</f>
        <v>2</v>
      </c>
      <c r="U19" s="382"/>
      <c r="V19" s="382"/>
      <c r="W19" s="382"/>
      <c r="X19" s="382"/>
      <c r="Y19" s="382"/>
      <c r="Z19" s="382"/>
      <c r="AA19" s="447"/>
      <c r="AB19" s="677"/>
      <c r="AC19" s="678"/>
      <c r="AD19" s="678"/>
      <c r="AE19" s="678"/>
      <c r="AF19" s="678"/>
      <c r="AG19" s="678"/>
      <c r="AH19" s="678"/>
      <c r="AI19" s="679"/>
      <c r="AJ19" s="387" t="str">
        <f>IF(AJ16="⑦","7",IF(AJ16="⑥","6",AJ16))</f>
        <v>⑧</v>
      </c>
      <c r="AK19" s="443"/>
      <c r="AL19" s="443"/>
      <c r="AM19" s="443"/>
      <c r="AN19" s="443"/>
      <c r="AO19" s="443"/>
      <c r="AP19" s="443"/>
      <c r="AQ19" s="389"/>
      <c r="AR19" s="443"/>
      <c r="AS19" s="443"/>
      <c r="AT19" s="443"/>
      <c r="AU19" s="443"/>
      <c r="AV19" s="443"/>
      <c r="AW19" s="443"/>
      <c r="AX19" s="443"/>
      <c r="AY19" s="448"/>
      <c r="AZ19" s="587"/>
      <c r="BA19" s="584"/>
      <c r="BB19" s="584"/>
      <c r="BC19" s="584"/>
      <c r="BD19" s="592"/>
      <c r="BE19" s="592"/>
      <c r="BF19" s="592"/>
      <c r="BG19" s="593"/>
    </row>
    <row r="20" spans="1:59" ht="18.75" customHeight="1">
      <c r="A20" s="64"/>
      <c r="B20" s="64"/>
      <c r="C20" s="529" t="s">
        <v>1290</v>
      </c>
      <c r="D20" s="471"/>
      <c r="E20" s="471"/>
      <c r="F20" s="549" t="str">
        <f>IF(C20="ここに","",VLOOKUP(C20,'登録ナンバー'!$A$1:$C$620,2,0))</f>
        <v>藤本</v>
      </c>
      <c r="G20" s="549"/>
      <c r="H20" s="549"/>
      <c r="I20" s="549"/>
      <c r="J20" s="549"/>
      <c r="K20" s="551" t="s">
        <v>4</v>
      </c>
      <c r="L20" s="549" t="s">
        <v>1291</v>
      </c>
      <c r="M20" s="549"/>
      <c r="N20" s="549"/>
      <c r="O20" s="549" t="str">
        <f>IF(L20="ここに","",VLOOKUP(L20,'登録ナンバー'!$A$1:$C$620,2,0))</f>
        <v>谷口</v>
      </c>
      <c r="P20" s="549"/>
      <c r="Q20" s="549"/>
      <c r="R20" s="549"/>
      <c r="S20" s="550"/>
      <c r="T20" s="470">
        <f>IF(AO12="","",IF(AND(AO12=6,AJ12&lt;&gt;"⑦"),"⑥",IF(AO12=7,"⑦",AO12)))</f>
        <v>0</v>
      </c>
      <c r="U20" s="471"/>
      <c r="V20" s="471"/>
      <c r="W20" s="471" t="s">
        <v>5</v>
      </c>
      <c r="X20" s="471"/>
      <c r="Y20" s="471">
        <v>8</v>
      </c>
      <c r="Z20" s="471"/>
      <c r="AA20" s="472"/>
      <c r="AB20" s="470">
        <f>IF(AO16="","",IF(AND(AO16=6,AJ16&lt;&gt;"⑦"),"⑥",IF(AO16=7,"⑦",AO16)))</f>
        <v>0</v>
      </c>
      <c r="AC20" s="471"/>
      <c r="AD20" s="471"/>
      <c r="AE20" s="471" t="s">
        <v>5</v>
      </c>
      <c r="AF20" s="471"/>
      <c r="AG20" s="471">
        <v>8</v>
      </c>
      <c r="AH20" s="471"/>
      <c r="AI20" s="472"/>
      <c r="AJ20" s="486"/>
      <c r="AK20" s="487"/>
      <c r="AL20" s="487"/>
      <c r="AM20" s="487"/>
      <c r="AN20" s="487"/>
      <c r="AO20" s="487"/>
      <c r="AP20" s="488"/>
      <c r="AQ20" s="489"/>
      <c r="AR20" s="698" t="s">
        <v>1774</v>
      </c>
      <c r="AS20" s="459"/>
      <c r="AT20" s="459"/>
      <c r="AU20" s="459"/>
      <c r="AV20" s="459"/>
      <c r="AW20" s="459">
        <v>4</v>
      </c>
      <c r="AX20" s="459"/>
      <c r="AY20" s="681"/>
      <c r="AZ20" s="544">
        <f>IF(COUNTIF(BA12:BC27,1)=2,"直接対決","")</f>
      </c>
      <c r="BA20" s="515">
        <f>COUNTIF(T20:AY21,"⑧")+COUNTIF(T20:AY21,"⑨")</f>
        <v>1</v>
      </c>
      <c r="BB20" s="515"/>
      <c r="BC20" s="515"/>
      <c r="BD20" s="517">
        <v>2</v>
      </c>
      <c r="BE20" s="517"/>
      <c r="BF20" s="517"/>
      <c r="BG20" s="518"/>
    </row>
    <row r="21" spans="1:59" ht="18.75" customHeight="1">
      <c r="A21" s="64"/>
      <c r="B21" s="64"/>
      <c r="C21" s="530"/>
      <c r="D21" s="465"/>
      <c r="E21" s="465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2"/>
      <c r="T21" s="464"/>
      <c r="U21" s="465"/>
      <c r="V21" s="465"/>
      <c r="W21" s="465"/>
      <c r="X21" s="465"/>
      <c r="Y21" s="465"/>
      <c r="Z21" s="465"/>
      <c r="AA21" s="466"/>
      <c r="AB21" s="464"/>
      <c r="AC21" s="465"/>
      <c r="AD21" s="465"/>
      <c r="AE21" s="465"/>
      <c r="AF21" s="465"/>
      <c r="AG21" s="465"/>
      <c r="AH21" s="465"/>
      <c r="AI21" s="466"/>
      <c r="AJ21" s="490"/>
      <c r="AK21" s="488"/>
      <c r="AL21" s="488"/>
      <c r="AM21" s="488"/>
      <c r="AN21" s="488"/>
      <c r="AO21" s="488"/>
      <c r="AP21" s="488"/>
      <c r="AQ21" s="489"/>
      <c r="AR21" s="699"/>
      <c r="AS21" s="458"/>
      <c r="AT21" s="458"/>
      <c r="AU21" s="458"/>
      <c r="AV21" s="458"/>
      <c r="AW21" s="458"/>
      <c r="AX21" s="458"/>
      <c r="AY21" s="682"/>
      <c r="AZ21" s="545"/>
      <c r="BA21" s="516"/>
      <c r="BB21" s="516"/>
      <c r="BC21" s="516"/>
      <c r="BD21" s="519"/>
      <c r="BE21" s="519"/>
      <c r="BF21" s="519"/>
      <c r="BG21" s="520"/>
    </row>
    <row r="22" spans="1:59" ht="18.75" customHeight="1">
      <c r="A22" s="64"/>
      <c r="B22" s="64"/>
      <c r="C22" s="530" t="s">
        <v>7</v>
      </c>
      <c r="D22" s="465"/>
      <c r="E22" s="465"/>
      <c r="F22" s="551" t="str">
        <f>IF(C20="ここに","",VLOOKUP(C20,'登録ナンバー'!$A$1:$D$620,4,0))</f>
        <v>プラチナ</v>
      </c>
      <c r="G22" s="551"/>
      <c r="H22" s="551"/>
      <c r="I22" s="551"/>
      <c r="J22" s="551"/>
      <c r="K22" s="213"/>
      <c r="L22" s="551" t="s">
        <v>7</v>
      </c>
      <c r="M22" s="551"/>
      <c r="N22" s="551"/>
      <c r="O22" s="551" t="str">
        <f>IF(L20="ここに","",VLOOKUP(L20,'登録ナンバー'!$A$1:$D$620,4,0))</f>
        <v>プラチナ</v>
      </c>
      <c r="P22" s="551"/>
      <c r="Q22" s="551"/>
      <c r="R22" s="551"/>
      <c r="S22" s="552"/>
      <c r="T22" s="465"/>
      <c r="U22" s="465"/>
      <c r="V22" s="465"/>
      <c r="W22" s="465"/>
      <c r="X22" s="465"/>
      <c r="Y22" s="465"/>
      <c r="Z22" s="465"/>
      <c r="AA22" s="466"/>
      <c r="AB22" s="464"/>
      <c r="AC22" s="465"/>
      <c r="AD22" s="465"/>
      <c r="AE22" s="465"/>
      <c r="AF22" s="465"/>
      <c r="AG22" s="465"/>
      <c r="AH22" s="465"/>
      <c r="AI22" s="466"/>
      <c r="AJ22" s="490"/>
      <c r="AK22" s="488"/>
      <c r="AL22" s="488"/>
      <c r="AM22" s="488"/>
      <c r="AN22" s="488"/>
      <c r="AO22" s="488"/>
      <c r="AP22" s="488"/>
      <c r="AQ22" s="489"/>
      <c r="AR22" s="700"/>
      <c r="AS22" s="537"/>
      <c r="AT22" s="537"/>
      <c r="AU22" s="537"/>
      <c r="AV22" s="537"/>
      <c r="AW22" s="537"/>
      <c r="AX22" s="537"/>
      <c r="AY22" s="683"/>
      <c r="AZ22" s="501">
        <f>IF(OR(COUNTIF(BA12:BC25,2)=3,COUNTIF(BA12:BC25,1)=3),(AB23+T23)/(T23+AG20+Y20+AB23),"")</f>
      </c>
      <c r="BA22" s="503"/>
      <c r="BB22" s="503"/>
      <c r="BC22" s="503"/>
      <c r="BD22" s="521">
        <f>IF(AZ22&lt;&gt;"",RANK(AZ22,AZ14:AZ27),RANK(BA20,BA12:BC25))</f>
        <v>3</v>
      </c>
      <c r="BE22" s="521"/>
      <c r="BF22" s="521"/>
      <c r="BG22" s="522"/>
    </row>
    <row r="23" spans="1:59" ht="6" customHeight="1" hidden="1">
      <c r="A23" s="64"/>
      <c r="B23" s="64"/>
      <c r="C23" s="553"/>
      <c r="D23" s="554"/>
      <c r="E23" s="554"/>
      <c r="F23" s="213"/>
      <c r="G23" s="213"/>
      <c r="H23" s="213"/>
      <c r="I23" s="213"/>
      <c r="J23" s="213"/>
      <c r="K23" s="213"/>
      <c r="L23" s="684"/>
      <c r="M23" s="684"/>
      <c r="N23" s="684"/>
      <c r="O23" s="213"/>
      <c r="P23" s="213"/>
      <c r="Q23" s="213"/>
      <c r="R23" s="215"/>
      <c r="S23" s="216"/>
      <c r="T23" s="262">
        <f>IF(T20="⑦","7",IF(T20="⑥","6",T20))</f>
        <v>0</v>
      </c>
      <c r="U23" s="46"/>
      <c r="V23" s="46"/>
      <c r="W23" s="46"/>
      <c r="X23" s="46"/>
      <c r="Y23" s="46"/>
      <c r="Z23" s="46"/>
      <c r="AA23" s="224"/>
      <c r="AB23" s="262">
        <f>IF(AB20="⑦","7",IF(AB20="⑥","6",AB20))</f>
        <v>0</v>
      </c>
      <c r="AC23" s="46"/>
      <c r="AD23" s="46"/>
      <c r="AE23" s="46"/>
      <c r="AF23" s="46"/>
      <c r="AG23" s="46"/>
      <c r="AH23" s="46"/>
      <c r="AI23" s="46"/>
      <c r="AJ23" s="491"/>
      <c r="AK23" s="492"/>
      <c r="AL23" s="492"/>
      <c r="AM23" s="492"/>
      <c r="AN23" s="492"/>
      <c r="AO23" s="492"/>
      <c r="AP23" s="492"/>
      <c r="AQ23" s="493"/>
      <c r="AR23" s="226"/>
      <c r="AS23" s="226"/>
      <c r="AT23" s="226"/>
      <c r="AU23" s="226"/>
      <c r="AV23" s="226"/>
      <c r="AW23" s="226"/>
      <c r="AX23" s="226"/>
      <c r="AY23" s="263"/>
      <c r="AZ23" s="502"/>
      <c r="BA23" s="546"/>
      <c r="BB23" s="546"/>
      <c r="BC23" s="546"/>
      <c r="BD23" s="523"/>
      <c r="BE23" s="523"/>
      <c r="BF23" s="523"/>
      <c r="BG23" s="524"/>
    </row>
    <row r="24" spans="1:59" ht="18.75" customHeight="1">
      <c r="A24" s="64"/>
      <c r="B24" s="527">
        <f>BD26</f>
        <v>4</v>
      </c>
      <c r="C24" s="529" t="s">
        <v>1292</v>
      </c>
      <c r="D24" s="471"/>
      <c r="E24" s="471"/>
      <c r="F24" s="549" t="str">
        <f>IF(C24="ここに","",VLOOKUP(C24,'登録ナンバー'!$A$1:$C$620,2,0))</f>
        <v>木下</v>
      </c>
      <c r="G24" s="549"/>
      <c r="H24" s="549"/>
      <c r="I24" s="549"/>
      <c r="J24" s="549"/>
      <c r="K24" s="551" t="s">
        <v>4</v>
      </c>
      <c r="L24" s="549" t="s">
        <v>1293</v>
      </c>
      <c r="M24" s="549"/>
      <c r="N24" s="549"/>
      <c r="O24" s="473" t="str">
        <f>IF(L24="ここに","",VLOOKUP(L24,'登録ナンバー'!$A$1:$C$620,2,0))</f>
        <v>小塩</v>
      </c>
      <c r="P24" s="473"/>
      <c r="Q24" s="473"/>
      <c r="R24" s="473"/>
      <c r="S24" s="474"/>
      <c r="T24" s="470">
        <v>1</v>
      </c>
      <c r="U24" s="471"/>
      <c r="V24" s="471"/>
      <c r="W24" s="471" t="s">
        <v>1311</v>
      </c>
      <c r="X24" s="471"/>
      <c r="Y24" s="471">
        <v>8</v>
      </c>
      <c r="Z24" s="471"/>
      <c r="AA24" s="472"/>
      <c r="AB24" s="470">
        <v>1</v>
      </c>
      <c r="AC24" s="471"/>
      <c r="AD24" s="471"/>
      <c r="AE24" s="471" t="s">
        <v>1311</v>
      </c>
      <c r="AF24" s="471"/>
      <c r="AG24" s="471">
        <v>8</v>
      </c>
      <c r="AH24" s="471"/>
      <c r="AI24" s="472"/>
      <c r="AJ24" s="470">
        <v>4</v>
      </c>
      <c r="AK24" s="471"/>
      <c r="AL24" s="471"/>
      <c r="AM24" s="471" t="s">
        <v>1311</v>
      </c>
      <c r="AN24" s="471"/>
      <c r="AO24" s="471">
        <v>8</v>
      </c>
      <c r="AP24" s="471"/>
      <c r="AQ24" s="472"/>
      <c r="AR24" s="488"/>
      <c r="AS24" s="488"/>
      <c r="AT24" s="488"/>
      <c r="AU24" s="488"/>
      <c r="AV24" s="488"/>
      <c r="AW24" s="488"/>
      <c r="AX24" s="488"/>
      <c r="AY24" s="514"/>
      <c r="AZ24" s="92"/>
      <c r="BA24" s="515">
        <v>0</v>
      </c>
      <c r="BB24" s="515"/>
      <c r="BC24" s="515"/>
      <c r="BD24" s="517">
        <v>3</v>
      </c>
      <c r="BE24" s="517"/>
      <c r="BF24" s="517"/>
      <c r="BG24" s="518"/>
    </row>
    <row r="25" spans="1:59" ht="18.75" customHeight="1">
      <c r="A25" s="64"/>
      <c r="B25" s="528"/>
      <c r="C25" s="530"/>
      <c r="D25" s="465"/>
      <c r="E25" s="465"/>
      <c r="F25" s="551"/>
      <c r="G25" s="551"/>
      <c r="H25" s="551"/>
      <c r="I25" s="551"/>
      <c r="J25" s="551"/>
      <c r="K25" s="551"/>
      <c r="L25" s="551"/>
      <c r="M25" s="551"/>
      <c r="N25" s="551"/>
      <c r="O25" s="468"/>
      <c r="P25" s="468"/>
      <c r="Q25" s="468"/>
      <c r="R25" s="468"/>
      <c r="S25" s="469"/>
      <c r="T25" s="464"/>
      <c r="U25" s="465"/>
      <c r="V25" s="465"/>
      <c r="W25" s="465"/>
      <c r="X25" s="465"/>
      <c r="Y25" s="465"/>
      <c r="Z25" s="465"/>
      <c r="AA25" s="466"/>
      <c r="AB25" s="464"/>
      <c r="AC25" s="465"/>
      <c r="AD25" s="465"/>
      <c r="AE25" s="465"/>
      <c r="AF25" s="465"/>
      <c r="AG25" s="465"/>
      <c r="AH25" s="465"/>
      <c r="AI25" s="466"/>
      <c r="AJ25" s="464"/>
      <c r="AK25" s="465"/>
      <c r="AL25" s="465"/>
      <c r="AM25" s="465"/>
      <c r="AN25" s="465"/>
      <c r="AO25" s="465"/>
      <c r="AP25" s="465"/>
      <c r="AQ25" s="466"/>
      <c r="AR25" s="488"/>
      <c r="AS25" s="488"/>
      <c r="AT25" s="488"/>
      <c r="AU25" s="488"/>
      <c r="AV25" s="488"/>
      <c r="AW25" s="488"/>
      <c r="AX25" s="488"/>
      <c r="AY25" s="514"/>
      <c r="AZ25" s="93"/>
      <c r="BA25" s="516"/>
      <c r="BB25" s="516"/>
      <c r="BC25" s="516"/>
      <c r="BD25" s="519"/>
      <c r="BE25" s="519"/>
      <c r="BF25" s="519"/>
      <c r="BG25" s="520"/>
    </row>
    <row r="26" spans="1:59" ht="18.75" customHeight="1" thickBot="1">
      <c r="A26" s="64"/>
      <c r="B26" s="64"/>
      <c r="C26" s="530" t="s">
        <v>7</v>
      </c>
      <c r="D26" s="465"/>
      <c r="E26" s="465"/>
      <c r="F26" s="551" t="str">
        <f>IF(C24="ここに","",VLOOKUP(C24,'登録ナンバー'!$A$1:$D$620,4,0))</f>
        <v>うさかめ</v>
      </c>
      <c r="G26" s="551"/>
      <c r="H26" s="551"/>
      <c r="I26" s="551"/>
      <c r="J26" s="551"/>
      <c r="K26" s="214"/>
      <c r="L26" s="551" t="s">
        <v>7</v>
      </c>
      <c r="M26" s="551"/>
      <c r="N26" s="551"/>
      <c r="O26" s="551" t="str">
        <f>IF(L24="ここに","",VLOOKUP(L24,'登録ナンバー'!$A$1:$D$620,4,0))</f>
        <v>うさかめ</v>
      </c>
      <c r="P26" s="551"/>
      <c r="Q26" s="551"/>
      <c r="R26" s="551"/>
      <c r="S26" s="552"/>
      <c r="T26" s="464"/>
      <c r="U26" s="465"/>
      <c r="V26" s="465"/>
      <c r="W26" s="465"/>
      <c r="X26" s="465"/>
      <c r="Y26" s="465"/>
      <c r="Z26" s="465"/>
      <c r="AA26" s="466"/>
      <c r="AB26" s="464"/>
      <c r="AC26" s="465"/>
      <c r="AD26" s="465"/>
      <c r="AE26" s="465"/>
      <c r="AF26" s="465"/>
      <c r="AG26" s="499"/>
      <c r="AH26" s="499"/>
      <c r="AI26" s="500"/>
      <c r="AJ26" s="680"/>
      <c r="AK26" s="499"/>
      <c r="AL26" s="499"/>
      <c r="AM26" s="465"/>
      <c r="AN26" s="465"/>
      <c r="AO26" s="465"/>
      <c r="AP26" s="465"/>
      <c r="AQ26" s="466"/>
      <c r="AR26" s="488"/>
      <c r="AS26" s="488"/>
      <c r="AT26" s="488"/>
      <c r="AU26" s="488"/>
      <c r="AV26" s="488"/>
      <c r="AW26" s="488"/>
      <c r="AX26" s="488"/>
      <c r="AY26" s="514"/>
      <c r="AZ26" s="501"/>
      <c r="BA26" s="503"/>
      <c r="BB26" s="503"/>
      <c r="BC26" s="503"/>
      <c r="BD26" s="521">
        <v>4</v>
      </c>
      <c r="BE26" s="521"/>
      <c r="BF26" s="521"/>
      <c r="BG26" s="522"/>
    </row>
    <row r="27" spans="2:59" ht="0.75" customHeight="1" thickBot="1">
      <c r="B27" s="64"/>
      <c r="C27" s="498"/>
      <c r="D27" s="499"/>
      <c r="E27" s="499"/>
      <c r="F27" s="214"/>
      <c r="G27" s="214"/>
      <c r="H27" s="214"/>
      <c r="I27" s="214"/>
      <c r="J27" s="214"/>
      <c r="K27" s="214"/>
      <c r="L27" s="551"/>
      <c r="M27" s="551"/>
      <c r="N27" s="551"/>
      <c r="O27" s="214"/>
      <c r="P27" s="214"/>
      <c r="Q27" s="214"/>
      <c r="R27" s="218"/>
      <c r="S27" s="219"/>
      <c r="T27" s="232"/>
      <c r="U27" s="46"/>
      <c r="V27" s="46"/>
      <c r="W27" s="46"/>
      <c r="X27" s="46"/>
      <c r="Y27" s="46"/>
      <c r="Z27" s="46"/>
      <c r="AA27" s="224"/>
      <c r="AB27" s="232"/>
      <c r="AC27" s="46"/>
      <c r="AD27" s="46"/>
      <c r="AE27" s="62"/>
      <c r="AF27" s="62"/>
      <c r="AG27" s="62"/>
      <c r="AH27" s="62"/>
      <c r="AI27" s="230"/>
      <c r="AJ27" s="231"/>
      <c r="AK27" s="62"/>
      <c r="AL27" s="62"/>
      <c r="AM27" s="62"/>
      <c r="AN27" s="62"/>
      <c r="AO27" s="62"/>
      <c r="AP27" s="62"/>
      <c r="AQ27" s="230"/>
      <c r="AR27" s="488"/>
      <c r="AS27" s="488"/>
      <c r="AT27" s="488"/>
      <c r="AU27" s="488"/>
      <c r="AV27" s="488"/>
      <c r="AW27" s="488"/>
      <c r="AX27" s="488"/>
      <c r="AY27" s="514"/>
      <c r="AZ27" s="502"/>
      <c r="BA27" s="504"/>
      <c r="BB27" s="504"/>
      <c r="BC27" s="504"/>
      <c r="BD27" s="523"/>
      <c r="BE27" s="523"/>
      <c r="BF27" s="523"/>
      <c r="BG27" s="524"/>
    </row>
    <row r="28" spans="3:59" ht="12" customHeight="1">
      <c r="C28" s="74"/>
      <c r="D28" s="74"/>
      <c r="E28" s="74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3"/>
      <c r="U28" s="66"/>
      <c r="V28" s="66"/>
      <c r="W28" s="66"/>
      <c r="X28" s="66"/>
      <c r="Y28" s="66"/>
      <c r="Z28" s="66"/>
      <c r="AA28" s="66"/>
      <c r="AB28" s="73"/>
      <c r="AC28" s="66"/>
      <c r="AD28" s="66"/>
      <c r="AE28" s="66"/>
      <c r="AF28" s="66"/>
      <c r="AG28" s="66"/>
      <c r="AH28" s="66"/>
      <c r="AI28" s="66"/>
      <c r="AJ28" s="62"/>
      <c r="AK28" s="62"/>
      <c r="AL28" s="62"/>
      <c r="AM28" s="62"/>
      <c r="AN28" s="62"/>
      <c r="AO28" s="62"/>
      <c r="AP28" s="62"/>
      <c r="AQ28" s="62"/>
      <c r="AR28" s="62"/>
      <c r="AS28" s="85"/>
      <c r="AT28" s="85"/>
      <c r="AU28" s="85"/>
      <c r="AV28" s="85"/>
      <c r="AW28" s="85"/>
      <c r="AX28" s="85"/>
      <c r="AY28" s="85"/>
      <c r="AZ28" s="86"/>
      <c r="BA28" s="86"/>
      <c r="BB28" s="86"/>
      <c r="BC28" s="86"/>
      <c r="BD28" s="87"/>
      <c r="BE28" s="87"/>
      <c r="BF28" s="87"/>
      <c r="BG28" s="87"/>
    </row>
    <row r="29" spans="3:59" ht="12" customHeight="1"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72"/>
      <c r="BA29" s="72"/>
      <c r="BB29" s="72"/>
      <c r="BC29" s="72"/>
      <c r="BD29" s="72"/>
      <c r="BE29" s="72"/>
      <c r="BF29" s="72"/>
      <c r="BG29" s="72"/>
    </row>
    <row r="30" spans="3:59" ht="12" customHeight="1" thickBot="1"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0"/>
      <c r="AB30" s="70"/>
      <c r="AJ30" s="70"/>
      <c r="AR30" s="46"/>
      <c r="AS30" s="46"/>
      <c r="AT30" s="46"/>
      <c r="AU30" s="46"/>
      <c r="AV30" s="46"/>
      <c r="AW30" s="46"/>
      <c r="AX30" s="46"/>
      <c r="AY30" s="46"/>
      <c r="AZ30" s="67"/>
      <c r="BA30" s="67"/>
      <c r="BB30" s="67"/>
      <c r="BC30" s="67"/>
      <c r="BD30" s="68"/>
      <c r="BE30" s="68"/>
      <c r="BF30" s="68"/>
      <c r="BG30" s="68"/>
    </row>
    <row r="31" spans="3:80" s="31" customFormat="1" ht="32.25" customHeight="1">
      <c r="C31" s="89" t="s">
        <v>9</v>
      </c>
      <c r="D31" s="89"/>
      <c r="E31" s="494" t="s">
        <v>25</v>
      </c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  <c r="AM31" s="494"/>
      <c r="AN31" s="494"/>
      <c r="AO31" s="494"/>
      <c r="AP31" s="494"/>
      <c r="AQ31" s="494"/>
      <c r="AR31" s="494"/>
      <c r="AS31" s="494"/>
      <c r="AT31" s="494"/>
      <c r="AU31" s="494"/>
      <c r="AV31" s="494"/>
      <c r="AW31" s="494"/>
      <c r="AX31" s="494"/>
      <c r="AY31" s="494"/>
      <c r="AZ31" s="494"/>
      <c r="BA31" s="494"/>
      <c r="BB31" s="494"/>
      <c r="BC31" s="494"/>
      <c r="BD31" s="494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4"/>
      <c r="BS31" s="494"/>
      <c r="BT31" s="494"/>
      <c r="BU31" s="494"/>
      <c r="BV31" s="494"/>
      <c r="BW31" s="494"/>
      <c r="BX31" s="494"/>
      <c r="BY31" s="494"/>
      <c r="BZ31" s="494"/>
      <c r="CA31" s="494"/>
      <c r="CB31" s="91"/>
    </row>
    <row r="32" spans="5:79" s="31" customFormat="1" ht="21" customHeight="1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74"/>
      <c r="AX32" s="74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74"/>
      <c r="BM32" s="74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5:116" ht="7.5" customHeight="1">
      <c r="E33" s="495" t="s">
        <v>26</v>
      </c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6"/>
      <c r="BC33" s="496"/>
      <c r="BD33" s="496"/>
      <c r="BE33" s="496"/>
      <c r="BF33" s="496"/>
      <c r="BG33" s="496"/>
      <c r="BH33" s="496"/>
      <c r="BI33" s="496"/>
      <c r="BJ33" s="496"/>
      <c r="BK33" s="496"/>
      <c r="BL33" s="496"/>
      <c r="BM33" s="496"/>
      <c r="BN33" s="496"/>
      <c r="BO33" s="496"/>
      <c r="BP33" s="496"/>
      <c r="BQ33" s="496"/>
      <c r="BR33" s="496"/>
      <c r="BS33" s="496"/>
      <c r="BT33" s="496"/>
      <c r="BU33" s="496"/>
      <c r="BV33" s="496"/>
      <c r="BW33" s="496"/>
      <c r="BX33" s="496"/>
      <c r="BY33" s="496"/>
      <c r="BZ33" s="496"/>
      <c r="CA33" s="496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</row>
    <row r="34" spans="5:116" ht="7.5" customHeight="1"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496"/>
      <c r="BL34" s="496"/>
      <c r="BM34" s="496"/>
      <c r="BN34" s="496"/>
      <c r="BO34" s="496"/>
      <c r="BP34" s="496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</row>
    <row r="35" spans="5:116" ht="7.5" customHeight="1"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6"/>
      <c r="BL35" s="496"/>
      <c r="BM35" s="496"/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</row>
    <row r="36" spans="5:116" ht="7.5" customHeight="1"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/>
      <c r="AV36" s="496"/>
      <c r="AW36" s="496"/>
      <c r="AX36" s="496"/>
      <c r="AY36" s="496"/>
      <c r="AZ36" s="496"/>
      <c r="BA36" s="496"/>
      <c r="BB36" s="496"/>
      <c r="BC36" s="496"/>
      <c r="BD36" s="496"/>
      <c r="BE36" s="496"/>
      <c r="BF36" s="496"/>
      <c r="BG36" s="496"/>
      <c r="BH36" s="496"/>
      <c r="BI36" s="496"/>
      <c r="BJ36" s="496"/>
      <c r="BK36" s="496"/>
      <c r="BL36" s="496"/>
      <c r="BM36" s="496"/>
      <c r="BN36" s="496"/>
      <c r="BO36" s="496"/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</row>
    <row r="37" spans="5:116" ht="7.5" customHeight="1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</row>
    <row r="38" spans="5:116" ht="7.5" customHeight="1">
      <c r="E38" s="496" t="s">
        <v>27</v>
      </c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6"/>
      <c r="AS38" s="496"/>
      <c r="AT38" s="496"/>
      <c r="AU38" s="496"/>
      <c r="AV38" s="496"/>
      <c r="AW38" s="496"/>
      <c r="AX38" s="496"/>
      <c r="AY38" s="496"/>
      <c r="AZ38" s="496"/>
      <c r="BA38" s="496"/>
      <c r="BB38" s="496"/>
      <c r="BC38" s="496"/>
      <c r="BD38" s="496"/>
      <c r="BE38" s="496"/>
      <c r="BF38" s="496"/>
      <c r="BG38" s="496"/>
      <c r="BH38" s="496"/>
      <c r="BI38" s="496"/>
      <c r="BJ38" s="496"/>
      <c r="BK38" s="496"/>
      <c r="BL38" s="496"/>
      <c r="BM38" s="496"/>
      <c r="BN38" s="496"/>
      <c r="BO38" s="496"/>
      <c r="BP38" s="496"/>
      <c r="BQ38" s="496"/>
      <c r="BR38" s="496"/>
      <c r="BS38" s="496"/>
      <c r="BT38" s="496"/>
      <c r="BU38" s="496"/>
      <c r="BV38" s="496"/>
      <c r="BW38" s="496"/>
      <c r="BX38" s="496"/>
      <c r="BY38" s="496"/>
      <c r="BZ38" s="496"/>
      <c r="CA38" s="496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</row>
    <row r="39" spans="5:116" ht="7.5" customHeight="1"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496"/>
      <c r="AZ39" s="496"/>
      <c r="BA39" s="496"/>
      <c r="BB39" s="496"/>
      <c r="BC39" s="496"/>
      <c r="BD39" s="496"/>
      <c r="BE39" s="496"/>
      <c r="BF39" s="496"/>
      <c r="BG39" s="496"/>
      <c r="BH39" s="496"/>
      <c r="BI39" s="496"/>
      <c r="BJ39" s="496"/>
      <c r="BK39" s="496"/>
      <c r="BL39" s="496"/>
      <c r="BM39" s="496"/>
      <c r="BN39" s="496"/>
      <c r="BO39" s="496"/>
      <c r="BP39" s="496"/>
      <c r="BQ39" s="496"/>
      <c r="BR39" s="496"/>
      <c r="BS39" s="496"/>
      <c r="BT39" s="496"/>
      <c r="BU39" s="496"/>
      <c r="BV39" s="496"/>
      <c r="BW39" s="496"/>
      <c r="BX39" s="496"/>
      <c r="BY39" s="496"/>
      <c r="BZ39" s="496"/>
      <c r="CA39" s="496"/>
      <c r="CY39" s="70"/>
      <c r="CZ39" s="71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</row>
    <row r="40" spans="2:116" s="59" customFormat="1" ht="7.5" customHeight="1">
      <c r="B40" s="54"/>
      <c r="C40" s="54"/>
      <c r="D40" s="54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  <c r="AX40" s="496"/>
      <c r="AY40" s="496"/>
      <c r="AZ40" s="496"/>
      <c r="BA40" s="496"/>
      <c r="BB40" s="496"/>
      <c r="BC40" s="496"/>
      <c r="BD40" s="496"/>
      <c r="BE40" s="496"/>
      <c r="BF40" s="496"/>
      <c r="BG40" s="496"/>
      <c r="BH40" s="496"/>
      <c r="BI40" s="496"/>
      <c r="BJ40" s="496"/>
      <c r="BK40" s="496"/>
      <c r="BL40" s="496"/>
      <c r="BM40" s="496"/>
      <c r="BN40" s="496"/>
      <c r="BO40" s="496"/>
      <c r="BP40" s="496"/>
      <c r="BQ40" s="496"/>
      <c r="BR40" s="496"/>
      <c r="BS40" s="496"/>
      <c r="BT40" s="496"/>
      <c r="BU40" s="496"/>
      <c r="BV40" s="496"/>
      <c r="BW40" s="496"/>
      <c r="BX40" s="496"/>
      <c r="BY40" s="496"/>
      <c r="BZ40" s="496"/>
      <c r="CA40" s="496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46"/>
      <c r="CY40" s="70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</row>
    <row r="41" spans="2:116" s="59" customFormat="1" ht="7.5" customHeight="1">
      <c r="B41" s="54"/>
      <c r="C41" s="54"/>
      <c r="D41" s="54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  <c r="AR41" s="496"/>
      <c r="AS41" s="496"/>
      <c r="AT41" s="496"/>
      <c r="AU41" s="496"/>
      <c r="AV41" s="496"/>
      <c r="AW41" s="496"/>
      <c r="AX41" s="496"/>
      <c r="AY41" s="496"/>
      <c r="AZ41" s="496"/>
      <c r="BA41" s="496"/>
      <c r="BB41" s="496"/>
      <c r="BC41" s="496"/>
      <c r="BD41" s="496"/>
      <c r="BE41" s="496"/>
      <c r="BF41" s="496"/>
      <c r="BG41" s="496"/>
      <c r="BH41" s="496"/>
      <c r="BI41" s="496"/>
      <c r="BJ41" s="496"/>
      <c r="BK41" s="496"/>
      <c r="BL41" s="496"/>
      <c r="BM41" s="496"/>
      <c r="BN41" s="496"/>
      <c r="BO41" s="496"/>
      <c r="BP41" s="496"/>
      <c r="BQ41" s="496"/>
      <c r="BR41" s="496"/>
      <c r="BS41" s="496"/>
      <c r="BT41" s="496"/>
      <c r="BU41" s="496"/>
      <c r="BV41" s="496"/>
      <c r="BW41" s="496"/>
      <c r="BX41" s="496"/>
      <c r="BY41" s="496"/>
      <c r="BZ41" s="496"/>
      <c r="CA41" s="496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</row>
    <row r="42" spans="2:116" s="59" customFormat="1" ht="7.5" customHeight="1">
      <c r="B42" s="54"/>
      <c r="C42" s="54"/>
      <c r="D42" s="5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220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74"/>
      <c r="BW42" s="74"/>
      <c r="BX42" s="74"/>
      <c r="BY42" s="74"/>
      <c r="BZ42" s="74"/>
      <c r="CA42" s="7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</row>
    <row r="43" spans="2:116" s="59" customFormat="1" ht="7.5" customHeight="1">
      <c r="B43" s="54"/>
      <c r="C43" s="54"/>
      <c r="D43" s="54"/>
      <c r="E43" s="497" t="s">
        <v>28</v>
      </c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7"/>
      <c r="AP43" s="497"/>
      <c r="AQ43" s="497"/>
      <c r="AR43" s="497"/>
      <c r="AS43" s="497"/>
      <c r="AT43" s="497"/>
      <c r="AU43" s="497"/>
      <c r="AV43" s="497"/>
      <c r="AW43" s="497"/>
      <c r="AX43" s="497"/>
      <c r="AY43" s="497"/>
      <c r="AZ43" s="497"/>
      <c r="BA43" s="497"/>
      <c r="BB43" s="497"/>
      <c r="BC43" s="497"/>
      <c r="BD43" s="497"/>
      <c r="BE43" s="497"/>
      <c r="BF43" s="497"/>
      <c r="BG43" s="497"/>
      <c r="BH43" s="497"/>
      <c r="BI43" s="497"/>
      <c r="BJ43" s="497"/>
      <c r="BK43" s="497"/>
      <c r="BL43" s="497"/>
      <c r="BM43" s="497"/>
      <c r="BN43" s="497"/>
      <c r="BO43" s="497"/>
      <c r="BP43" s="497"/>
      <c r="BQ43" s="497"/>
      <c r="BR43" s="497"/>
      <c r="BS43" s="497"/>
      <c r="BT43" s="497"/>
      <c r="BU43" s="497"/>
      <c r="BV43" s="497"/>
      <c r="BW43" s="497"/>
      <c r="BX43" s="497"/>
      <c r="BY43" s="497"/>
      <c r="BZ43" s="497"/>
      <c r="CA43" s="497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</row>
    <row r="44" spans="2:120" s="59" customFormat="1" ht="7.5" customHeight="1">
      <c r="B44" s="54"/>
      <c r="C44" s="54"/>
      <c r="D44" s="54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7"/>
      <c r="BC44" s="497"/>
      <c r="BD44" s="497"/>
      <c r="BE44" s="497"/>
      <c r="BF44" s="497"/>
      <c r="BG44" s="497"/>
      <c r="BH44" s="497"/>
      <c r="BI44" s="497"/>
      <c r="BJ44" s="497"/>
      <c r="BK44" s="497"/>
      <c r="BL44" s="497"/>
      <c r="BM44" s="497"/>
      <c r="BN44" s="497"/>
      <c r="BO44" s="497"/>
      <c r="BP44" s="497"/>
      <c r="BQ44" s="497"/>
      <c r="BR44" s="497"/>
      <c r="BS44" s="497"/>
      <c r="BT44" s="497"/>
      <c r="BU44" s="497"/>
      <c r="BV44" s="497"/>
      <c r="BW44" s="497"/>
      <c r="BX44" s="497"/>
      <c r="BY44" s="497"/>
      <c r="BZ44" s="497"/>
      <c r="CA44" s="497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</row>
    <row r="45" spans="2:121" s="59" customFormat="1" ht="7.5" customHeight="1">
      <c r="B45" s="54"/>
      <c r="C45" s="54"/>
      <c r="D45" s="54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497"/>
      <c r="BP45" s="497"/>
      <c r="BQ45" s="497"/>
      <c r="BR45" s="497"/>
      <c r="BS45" s="497"/>
      <c r="BT45" s="497"/>
      <c r="BU45" s="497"/>
      <c r="BV45" s="497"/>
      <c r="BW45" s="497"/>
      <c r="BX45" s="497"/>
      <c r="BY45" s="497"/>
      <c r="BZ45" s="497"/>
      <c r="CA45" s="497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71"/>
      <c r="CZ45" s="54"/>
      <c r="DA45" s="54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</row>
    <row r="46" spans="2:138" s="59" customFormat="1" ht="7.5" customHeight="1">
      <c r="B46" s="54"/>
      <c r="C46" s="54"/>
      <c r="D46" s="54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7"/>
      <c r="AH46" s="497"/>
      <c r="AI46" s="497"/>
      <c r="AJ46" s="497"/>
      <c r="AK46" s="497"/>
      <c r="AL46" s="497"/>
      <c r="AM46" s="497"/>
      <c r="AN46" s="497"/>
      <c r="AO46" s="497"/>
      <c r="AP46" s="497"/>
      <c r="AQ46" s="497"/>
      <c r="AR46" s="497"/>
      <c r="AS46" s="497"/>
      <c r="AT46" s="497"/>
      <c r="AU46" s="497"/>
      <c r="AV46" s="497"/>
      <c r="AW46" s="497"/>
      <c r="AX46" s="497"/>
      <c r="AY46" s="497"/>
      <c r="AZ46" s="497"/>
      <c r="BA46" s="497"/>
      <c r="BB46" s="497"/>
      <c r="BC46" s="497"/>
      <c r="BD46" s="497"/>
      <c r="BE46" s="497"/>
      <c r="BF46" s="497"/>
      <c r="BG46" s="497"/>
      <c r="BH46" s="497"/>
      <c r="BI46" s="497"/>
      <c r="BJ46" s="497"/>
      <c r="BK46" s="497"/>
      <c r="BL46" s="497"/>
      <c r="BM46" s="497"/>
      <c r="BN46" s="497"/>
      <c r="BO46" s="497"/>
      <c r="BP46" s="497"/>
      <c r="BQ46" s="497"/>
      <c r="BR46" s="497"/>
      <c r="BS46" s="497"/>
      <c r="BT46" s="497"/>
      <c r="BU46" s="497"/>
      <c r="BV46" s="497"/>
      <c r="BW46" s="497"/>
      <c r="BX46" s="497"/>
      <c r="BY46" s="497"/>
      <c r="BZ46" s="497"/>
      <c r="CA46" s="497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71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</row>
    <row r="47" spans="2:148" s="59" customFormat="1" ht="7.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</row>
    <row r="48" spans="2:157" s="59" customFormat="1" ht="7.5" customHeight="1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</row>
    <row r="49" spans="2:149" s="59" customFormat="1" ht="7.5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</row>
    <row r="50" spans="2:135" s="59" customFormat="1" ht="7.5" customHeight="1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70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</row>
    <row r="51" spans="2:135" s="59" customFormat="1" ht="7.5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70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</row>
    <row r="52" spans="2:134" s="59" customFormat="1" ht="7.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70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</row>
    <row r="53" spans="2:135" s="59" customFormat="1" ht="7.5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70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</row>
    <row r="56" ht="7.5" customHeight="1">
      <c r="EF56" s="46"/>
    </row>
    <row r="66" ht="7.5" customHeight="1">
      <c r="CT66" s="70"/>
    </row>
    <row r="67" ht="7.5" customHeight="1">
      <c r="CT67" s="70"/>
    </row>
    <row r="68" ht="7.5" customHeight="1">
      <c r="CT68" s="70"/>
    </row>
    <row r="69" ht="7.5" customHeight="1">
      <c r="CT69" s="70"/>
    </row>
    <row r="70" ht="7.5" customHeight="1">
      <c r="CT70" s="70"/>
    </row>
    <row r="71" ht="7.5" customHeight="1">
      <c r="CT71" s="70"/>
    </row>
    <row r="72" spans="98:100" ht="7.5" customHeight="1">
      <c r="CT72" s="70"/>
      <c r="CV72" s="46"/>
    </row>
    <row r="73" spans="98:133" ht="7.5" customHeight="1">
      <c r="CT73" s="70"/>
      <c r="DU73" s="46"/>
      <c r="DV73" s="69"/>
      <c r="DW73" s="69"/>
      <c r="DX73" s="69"/>
      <c r="DY73" s="69"/>
      <c r="DZ73" s="69"/>
      <c r="EA73" s="69"/>
      <c r="EB73" s="69"/>
      <c r="EC73" s="69"/>
    </row>
    <row r="74" spans="98:99" ht="7.5" customHeight="1">
      <c r="CT74" s="70"/>
      <c r="CU74" s="46"/>
    </row>
    <row r="75" ht="7.5" customHeight="1">
      <c r="CT75" s="70"/>
    </row>
    <row r="76" spans="2:106" s="59" customFormat="1" ht="7.5" customHeight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70"/>
      <c r="CU76" s="54"/>
      <c r="CV76" s="54"/>
      <c r="CW76" s="54"/>
      <c r="CX76" s="54"/>
      <c r="CY76" s="54"/>
      <c r="CZ76" s="54"/>
      <c r="DA76" s="54"/>
      <c r="DB76" s="54"/>
    </row>
    <row r="77" spans="2:142" s="59" customFormat="1" ht="7.5" customHeight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70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</row>
    <row r="78" spans="2:149" s="59" customFormat="1" ht="7.5" customHeight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</row>
    <row r="79" spans="2:141" s="59" customFormat="1" ht="7.5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</row>
    <row r="80" spans="2:127" s="59" customFormat="1" ht="7.5" customHeight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</row>
    <row r="81" spans="2:127" s="59" customFormat="1" ht="7.5" customHeight="1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</row>
    <row r="82" spans="2:127" s="59" customFormat="1" ht="7.5" customHeight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</row>
    <row r="83" spans="2:127" s="59" customFormat="1" ht="7.5" customHeight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</row>
    <row r="84" spans="107:127" ht="7.5" customHeight="1"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</row>
    <row r="86" ht="7.5" customHeight="1">
      <c r="DZ86" s="46"/>
    </row>
    <row r="90" spans="100:106" ht="7.5" customHeight="1">
      <c r="CV90" s="46"/>
      <c r="CW90" s="46"/>
      <c r="CX90" s="46"/>
      <c r="CY90" s="46"/>
      <c r="DA90" s="59"/>
      <c r="DB90" s="59"/>
    </row>
    <row r="91" spans="2:117" s="59" customFormat="1" ht="7.5" customHeight="1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46"/>
      <c r="CW91" s="46"/>
      <c r="CX91" s="46"/>
      <c r="CY91" s="46"/>
      <c r="CZ91" s="46"/>
      <c r="DA91" s="46"/>
      <c r="DB91" s="46"/>
      <c r="DC91" s="46"/>
      <c r="DF91" s="54"/>
      <c r="DG91" s="54"/>
      <c r="DH91" s="54"/>
      <c r="DI91" s="54"/>
      <c r="DJ91" s="54"/>
      <c r="DK91" s="54"/>
      <c r="DL91" s="54"/>
      <c r="DM91" s="54"/>
    </row>
    <row r="92" spans="2:130" s="59" customFormat="1" ht="7.5" customHeight="1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</row>
    <row r="93" spans="2:139" s="59" customFormat="1" ht="7.5" customHeight="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</row>
    <row r="94" spans="2:144" s="59" customFormat="1" ht="7.5" customHeight="1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46"/>
      <c r="CW94" s="46"/>
      <c r="CX94" s="46"/>
      <c r="CY94" s="46"/>
      <c r="CZ94" s="46"/>
      <c r="DA94" s="46"/>
      <c r="DB94" s="46"/>
      <c r="DC94" s="46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</row>
    <row r="95" spans="2:131" s="59" customFormat="1" ht="7.5" customHeight="1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46"/>
      <c r="CW95" s="46"/>
      <c r="CX95" s="46"/>
      <c r="CY95" s="46"/>
      <c r="CZ95" s="46"/>
      <c r="DA95" s="46"/>
      <c r="DB95" s="46"/>
      <c r="DC95" s="46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46"/>
    </row>
    <row r="96" spans="2:131" s="59" customFormat="1" ht="7.5" customHeight="1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46"/>
      <c r="CW96" s="46"/>
      <c r="CX96" s="46"/>
      <c r="CY96" s="46"/>
      <c r="CZ96" s="46"/>
      <c r="DA96" s="46"/>
      <c r="DB96" s="46"/>
      <c r="DC96" s="46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46"/>
    </row>
    <row r="97" spans="2:131" s="59" customFormat="1" ht="7.5" customHeight="1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46"/>
      <c r="CW97" s="46"/>
      <c r="CX97" s="46"/>
      <c r="CY97" s="46"/>
      <c r="CZ97" s="46"/>
      <c r="DA97" s="46"/>
      <c r="DB97" s="46"/>
      <c r="DC97" s="46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</row>
    <row r="98" spans="2:131" s="59" customFormat="1" ht="7.5" customHeight="1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46"/>
      <c r="CW98" s="46"/>
      <c r="CX98" s="46"/>
      <c r="CY98" s="46"/>
      <c r="CZ98" s="46"/>
      <c r="DA98" s="46"/>
      <c r="DB98" s="46"/>
      <c r="DC98" s="46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54"/>
    </row>
    <row r="99" spans="100:131" ht="7.5" customHeight="1">
      <c r="CV99" s="46"/>
      <c r="CW99" s="46"/>
      <c r="CX99" s="46"/>
      <c r="CY99" s="46"/>
      <c r="CZ99" s="46"/>
      <c r="DA99" s="46"/>
      <c r="DB99" s="46"/>
      <c r="DC99" s="46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46"/>
    </row>
    <row r="100" spans="100:131" ht="7.5" customHeight="1">
      <c r="CV100" s="46"/>
      <c r="CW100" s="46"/>
      <c r="CX100" s="46"/>
      <c r="CY100" s="46"/>
      <c r="CZ100" s="46"/>
      <c r="DA100" s="46"/>
      <c r="DB100" s="46"/>
      <c r="DC100" s="46"/>
      <c r="EA100" s="46"/>
    </row>
    <row r="101" spans="100:131" ht="7.5" customHeight="1">
      <c r="CV101" s="46"/>
      <c r="CW101" s="46"/>
      <c r="CX101" s="46"/>
      <c r="CY101" s="46"/>
      <c r="CZ101" s="46"/>
      <c r="DA101" s="46"/>
      <c r="DB101" s="46"/>
      <c r="DC101" s="46"/>
      <c r="EA101" s="46"/>
    </row>
    <row r="102" spans="100:107" ht="7.5" customHeight="1">
      <c r="CV102" s="46"/>
      <c r="CW102" s="46"/>
      <c r="CX102" s="46"/>
      <c r="CY102" s="46"/>
      <c r="CZ102" s="46"/>
      <c r="DA102" s="46"/>
      <c r="DB102" s="46"/>
      <c r="DC102" s="46"/>
    </row>
    <row r="103" spans="100:104" ht="7.5" customHeight="1">
      <c r="CV103" s="46"/>
      <c r="CW103" s="46"/>
      <c r="CX103" s="46"/>
      <c r="CY103" s="46"/>
      <c r="CZ103" s="46"/>
    </row>
    <row r="104" ht="7.5" customHeight="1">
      <c r="CZ104" s="46"/>
    </row>
  </sheetData>
  <sheetProtection/>
  <mergeCells count="122">
    <mergeCell ref="BD12:BG13"/>
    <mergeCell ref="BD14:BG15"/>
    <mergeCell ref="E31:CA31"/>
    <mergeCell ref="F14:J14"/>
    <mergeCell ref="O14:S14"/>
    <mergeCell ref="F18:J18"/>
    <mergeCell ref="O18:S18"/>
    <mergeCell ref="F22:J22"/>
    <mergeCell ref="O22:S22"/>
    <mergeCell ref="K20:K21"/>
    <mergeCell ref="F26:J26"/>
    <mergeCell ref="O26:S26"/>
    <mergeCell ref="B12:B13"/>
    <mergeCell ref="B16:B17"/>
    <mergeCell ref="B24:B25"/>
    <mergeCell ref="K12:K13"/>
    <mergeCell ref="K16:K17"/>
    <mergeCell ref="C16:E17"/>
    <mergeCell ref="L16:N17"/>
    <mergeCell ref="K24:K25"/>
    <mergeCell ref="AZ8:AZ9"/>
    <mergeCell ref="AZ12:AZ13"/>
    <mergeCell ref="AZ14:AZ15"/>
    <mergeCell ref="AZ16:AZ17"/>
    <mergeCell ref="AZ18:AZ19"/>
    <mergeCell ref="AZ20:AZ21"/>
    <mergeCell ref="AR16:AT18"/>
    <mergeCell ref="O20:S21"/>
    <mergeCell ref="AJ12:AL14"/>
    <mergeCell ref="AZ26:AZ27"/>
    <mergeCell ref="AE12:AF14"/>
    <mergeCell ref="AM12:AN14"/>
    <mergeCell ref="AU12:AV14"/>
    <mergeCell ref="AO16:AQ18"/>
    <mergeCell ref="T24:V26"/>
    <mergeCell ref="T8:AA9"/>
    <mergeCell ref="AB8:AI9"/>
    <mergeCell ref="AJ8:AQ9"/>
    <mergeCell ref="AR8:AY9"/>
    <mergeCell ref="T16:V18"/>
    <mergeCell ref="AZ10:BA11"/>
    <mergeCell ref="BA12:BC13"/>
    <mergeCell ref="AB12:AD14"/>
    <mergeCell ref="AW12:AY14"/>
    <mergeCell ref="BA14:BC15"/>
    <mergeCell ref="T10:AA11"/>
    <mergeCell ref="AB10:AI11"/>
    <mergeCell ref="AJ10:AQ11"/>
    <mergeCell ref="AR10:AY11"/>
    <mergeCell ref="AG12:AI14"/>
    <mergeCell ref="T20:V22"/>
    <mergeCell ref="AR20:AT22"/>
    <mergeCell ref="W16:X18"/>
    <mergeCell ref="AM16:AN18"/>
    <mergeCell ref="AU16:AV18"/>
    <mergeCell ref="C2:BG3"/>
    <mergeCell ref="C6:BG7"/>
    <mergeCell ref="C8:S11"/>
    <mergeCell ref="BB8:BG9"/>
    <mergeCell ref="BB10:BG11"/>
    <mergeCell ref="T12:AA15"/>
    <mergeCell ref="O12:S13"/>
    <mergeCell ref="C12:E13"/>
    <mergeCell ref="L12:N13"/>
    <mergeCell ref="F12:J13"/>
    <mergeCell ref="C14:E15"/>
    <mergeCell ref="L14:N15"/>
    <mergeCell ref="F16:J17"/>
    <mergeCell ref="C18:E19"/>
    <mergeCell ref="L18:N19"/>
    <mergeCell ref="BA16:BC17"/>
    <mergeCell ref="BA18:BC19"/>
    <mergeCell ref="Y16:AA18"/>
    <mergeCell ref="AW16:AY18"/>
    <mergeCell ref="O16:S17"/>
    <mergeCell ref="C22:E23"/>
    <mergeCell ref="L22:N23"/>
    <mergeCell ref="BD16:BG17"/>
    <mergeCell ref="AJ20:AQ23"/>
    <mergeCell ref="BD20:BG21"/>
    <mergeCell ref="BA22:BC23"/>
    <mergeCell ref="BD22:BG23"/>
    <mergeCell ref="BD18:BG19"/>
    <mergeCell ref="AJ16:AL18"/>
    <mergeCell ref="C20:E21"/>
    <mergeCell ref="L20:N21"/>
    <mergeCell ref="BA20:BC21"/>
    <mergeCell ref="W20:X22"/>
    <mergeCell ref="AE20:AF22"/>
    <mergeCell ref="AU20:AV22"/>
    <mergeCell ref="Y20:AA22"/>
    <mergeCell ref="AB20:AD22"/>
    <mergeCell ref="AW20:AY22"/>
    <mergeCell ref="AG20:AI22"/>
    <mergeCell ref="AZ22:AZ23"/>
    <mergeCell ref="BD26:BG27"/>
    <mergeCell ref="BA24:BC25"/>
    <mergeCell ref="W24:X26"/>
    <mergeCell ref="AE24:AF26"/>
    <mergeCell ref="AM24:AN26"/>
    <mergeCell ref="AG24:AI26"/>
    <mergeCell ref="AJ24:AL26"/>
    <mergeCell ref="E4:BG4"/>
    <mergeCell ref="AO24:AQ26"/>
    <mergeCell ref="AR24:AY27"/>
    <mergeCell ref="BA26:BC27"/>
    <mergeCell ref="Y24:AA26"/>
    <mergeCell ref="AB24:AD26"/>
    <mergeCell ref="C24:E25"/>
    <mergeCell ref="L24:N25"/>
    <mergeCell ref="O24:S25"/>
    <mergeCell ref="F24:J25"/>
    <mergeCell ref="E33:CA36"/>
    <mergeCell ref="E38:CA41"/>
    <mergeCell ref="E43:CA46"/>
    <mergeCell ref="AO12:AQ14"/>
    <mergeCell ref="AR12:AT14"/>
    <mergeCell ref="AB16:AI19"/>
    <mergeCell ref="C26:E27"/>
    <mergeCell ref="L26:N27"/>
    <mergeCell ref="F20:J21"/>
    <mergeCell ref="BD24:BG25"/>
  </mergeCells>
  <printOptions/>
  <pageMargins left="0" right="0" top="0" bottom="0" header="0.31" footer="0.3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FA112"/>
  <sheetViews>
    <sheetView tabSelected="1" zoomScaleSheetLayoutView="100" zoomScalePageLayoutView="0" workbookViewId="0" topLeftCell="A14">
      <selection activeCell="BH32" sqref="BH32:BO35"/>
    </sheetView>
  </sheetViews>
  <sheetFormatPr defaultColWidth="1.875" defaultRowHeight="7.5" customHeight="1"/>
  <cols>
    <col min="1" max="1" width="0.875" style="54" customWidth="1"/>
    <col min="2" max="4" width="1.875" style="54" hidden="1" customWidth="1"/>
    <col min="5" max="10" width="1.875" style="54" customWidth="1"/>
    <col min="11" max="13" width="1.875" style="54" hidden="1" customWidth="1"/>
    <col min="14" max="18" width="1.875" style="54" customWidth="1"/>
    <col min="19" max="19" width="0.12890625" style="54" customWidth="1"/>
    <col min="20" max="20" width="0.6171875" style="54" customWidth="1"/>
    <col min="21" max="22" width="1.625" style="54" customWidth="1"/>
    <col min="23" max="24" width="1.875" style="54" customWidth="1"/>
    <col min="25" max="26" width="1.4921875" style="54" customWidth="1"/>
    <col min="27" max="27" width="0.12890625" style="54" customWidth="1"/>
    <col min="28" max="28" width="0.6171875" style="54" customWidth="1"/>
    <col min="29" max="30" width="1.4921875" style="54" customWidth="1"/>
    <col min="31" max="32" width="1.875" style="54" customWidth="1"/>
    <col min="33" max="34" width="1.4921875" style="54" customWidth="1"/>
    <col min="35" max="35" width="0.6171875" style="54" customWidth="1"/>
    <col min="36" max="36" width="0.5" style="54" customWidth="1"/>
    <col min="37" max="38" width="1.4921875" style="54" customWidth="1"/>
    <col min="39" max="40" width="1.875" style="54" customWidth="1"/>
    <col min="41" max="42" width="1.625" style="54" customWidth="1"/>
    <col min="43" max="44" width="0.37109375" style="54" customWidth="1"/>
    <col min="45" max="46" width="1.625" style="54" customWidth="1"/>
    <col min="47" max="48" width="1.875" style="54" customWidth="1"/>
    <col min="49" max="50" width="1.4921875" style="54" customWidth="1"/>
    <col min="51" max="51" width="0.2421875" style="54" customWidth="1"/>
    <col min="52" max="52" width="0.37109375" style="54" customWidth="1"/>
    <col min="53" max="54" width="1.625" style="54" customWidth="1"/>
    <col min="55" max="56" width="1.875" style="54" customWidth="1"/>
    <col min="57" max="58" width="1.4921875" style="54" customWidth="1"/>
    <col min="59" max="59" width="0.37109375" style="54" customWidth="1"/>
    <col min="60" max="61" width="0.875" style="54" customWidth="1"/>
    <col min="62" max="62" width="1.625" style="54" customWidth="1"/>
    <col min="63" max="63" width="1.12109375" style="54" customWidth="1"/>
    <col min="64" max="65" width="1.875" style="54" customWidth="1"/>
    <col min="66" max="66" width="1.37890625" style="54" customWidth="1"/>
    <col min="67" max="67" width="0.6171875" style="54" customWidth="1"/>
    <col min="68" max="68" width="6.875" style="54" customWidth="1"/>
    <col min="69" max="69" width="3.875" style="54" customWidth="1"/>
    <col min="70" max="16384" width="1.875" style="54" customWidth="1"/>
  </cols>
  <sheetData>
    <row r="1" ht="12.75" customHeight="1"/>
    <row r="2" spans="2:101" ht="12" customHeight="1">
      <c r="B2" s="711" t="s">
        <v>1739</v>
      </c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  <c r="AJ2" s="711"/>
      <c r="AK2" s="711"/>
      <c r="AL2" s="711"/>
      <c r="AM2" s="711"/>
      <c r="AN2" s="711"/>
      <c r="AO2" s="711"/>
      <c r="AP2" s="711"/>
      <c r="AQ2" s="711"/>
      <c r="AR2" s="711"/>
      <c r="AS2" s="711"/>
      <c r="AT2" s="711"/>
      <c r="AU2" s="711"/>
      <c r="AV2" s="711"/>
      <c r="AW2" s="711"/>
      <c r="AX2" s="711"/>
      <c r="AY2" s="711"/>
      <c r="AZ2" s="711"/>
      <c r="BA2" s="711"/>
      <c r="BB2" s="711"/>
      <c r="BC2" s="711"/>
      <c r="BD2" s="711"/>
      <c r="BE2" s="711"/>
      <c r="BF2" s="711"/>
      <c r="BG2" s="711"/>
      <c r="BH2" s="711"/>
      <c r="BI2" s="711"/>
      <c r="BJ2" s="711"/>
      <c r="BK2" s="711"/>
      <c r="BL2" s="711"/>
      <c r="BM2" s="711"/>
      <c r="BN2" s="711"/>
      <c r="BO2" s="711"/>
      <c r="BP2" s="711"/>
      <c r="BQ2" s="711"/>
      <c r="BR2" s="711"/>
      <c r="BS2" s="711"/>
      <c r="BT2" s="711"/>
      <c r="BU2" s="711"/>
      <c r="BV2" s="711"/>
      <c r="BW2" s="711"/>
      <c r="BX2" s="711"/>
      <c r="BY2" s="711"/>
      <c r="BZ2" s="71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</row>
    <row r="3" spans="2:101" ht="27.75" customHeight="1"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1"/>
      <c r="BK3" s="711"/>
      <c r="BL3" s="711"/>
      <c r="BM3" s="711"/>
      <c r="BN3" s="711"/>
      <c r="BO3" s="711"/>
      <c r="BP3" s="711"/>
      <c r="BQ3" s="711"/>
      <c r="BR3" s="711"/>
      <c r="BS3" s="711"/>
      <c r="BT3" s="711"/>
      <c r="BU3" s="711"/>
      <c r="BV3" s="711"/>
      <c r="BW3" s="711"/>
      <c r="BX3" s="711"/>
      <c r="BY3" s="711"/>
      <c r="BZ3" s="71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</row>
    <row r="4" spans="2:101" ht="20.25" customHeight="1">
      <c r="B4" s="81"/>
      <c r="C4" s="81"/>
      <c r="D4" s="617" t="s">
        <v>1518</v>
      </c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  <c r="AO4" s="617"/>
      <c r="AP4" s="617"/>
      <c r="AQ4" s="617"/>
      <c r="AR4" s="617"/>
      <c r="AS4" s="617"/>
      <c r="AT4" s="617"/>
      <c r="AU4" s="617"/>
      <c r="AV4" s="617"/>
      <c r="AW4" s="617"/>
      <c r="AX4" s="617"/>
      <c r="AY4" s="617"/>
      <c r="AZ4" s="617"/>
      <c r="BA4" s="617"/>
      <c r="BB4" s="617"/>
      <c r="BC4" s="617"/>
      <c r="BD4" s="617"/>
      <c r="BE4" s="617"/>
      <c r="BF4" s="617"/>
      <c r="BG4" s="617"/>
      <c r="BH4" s="617"/>
      <c r="BI4" s="617"/>
      <c r="BJ4" s="617"/>
      <c r="BK4" s="617"/>
      <c r="BL4" s="617"/>
      <c r="BM4" s="617"/>
      <c r="BN4" s="617"/>
      <c r="BO4" s="617"/>
      <c r="BP4" s="617"/>
      <c r="BQ4" s="617"/>
      <c r="BR4" s="617"/>
      <c r="BS4" s="617"/>
      <c r="BT4" s="617"/>
      <c r="BU4" s="617"/>
      <c r="BV4" s="617"/>
      <c r="BW4" s="617"/>
      <c r="BX4" s="617"/>
      <c r="BY4" s="617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</row>
    <row r="5" spans="2:101" ht="24.75" customHeight="1">
      <c r="B5" s="88"/>
      <c r="C5" s="88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17"/>
      <c r="BK5" s="617"/>
      <c r="BL5" s="617"/>
      <c r="BM5" s="617"/>
      <c r="BN5" s="617"/>
      <c r="BO5" s="617"/>
      <c r="BP5" s="617"/>
      <c r="BQ5" s="617"/>
      <c r="BR5" s="617"/>
      <c r="BS5" s="617"/>
      <c r="BT5" s="617"/>
      <c r="BU5" s="617"/>
      <c r="BV5" s="617"/>
      <c r="BW5" s="617"/>
      <c r="BX5" s="617"/>
      <c r="BY5" s="617"/>
      <c r="BZ5" s="88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</row>
    <row r="6" spans="2:78" ht="12" customHeight="1">
      <c r="B6" s="386"/>
      <c r="C6" s="386"/>
      <c r="D6" s="386"/>
      <c r="E6" s="709" t="s">
        <v>1520</v>
      </c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709"/>
      <c r="AE6" s="709"/>
      <c r="AF6" s="709"/>
      <c r="AG6" s="709"/>
      <c r="AH6" s="709"/>
      <c r="AI6" s="709"/>
      <c r="AJ6" s="709"/>
      <c r="AK6" s="709"/>
      <c r="AL6" s="709"/>
      <c r="AM6" s="709"/>
      <c r="AN6" s="709"/>
      <c r="AO6" s="709"/>
      <c r="AP6" s="709"/>
      <c r="AQ6" s="709"/>
      <c r="AR6" s="709"/>
      <c r="AS6" s="709"/>
      <c r="AT6" s="709"/>
      <c r="AU6" s="709"/>
      <c r="AV6" s="709"/>
      <c r="AW6" s="709"/>
      <c r="AX6" s="709"/>
      <c r="AY6" s="709"/>
      <c r="AZ6" s="709"/>
      <c r="BA6" s="709"/>
      <c r="BB6" s="709"/>
      <c r="BC6" s="709"/>
      <c r="BD6" s="709"/>
      <c r="BE6" s="709"/>
      <c r="BF6" s="709"/>
      <c r="BG6" s="709"/>
      <c r="BH6" s="709"/>
      <c r="BI6" s="709"/>
      <c r="BJ6" s="709"/>
      <c r="BK6" s="709"/>
      <c r="BL6" s="709"/>
      <c r="BM6" s="709"/>
      <c r="BN6" s="709"/>
      <c r="BO6" s="709"/>
      <c r="BP6" s="709"/>
      <c r="BQ6" s="709"/>
      <c r="BR6" s="709"/>
      <c r="BS6" s="709"/>
      <c r="BT6" s="709"/>
      <c r="BU6" s="709"/>
      <c r="BV6" s="709"/>
      <c r="BW6" s="709"/>
      <c r="BX6" s="386"/>
      <c r="BY6" s="386"/>
      <c r="BZ6" s="386"/>
    </row>
    <row r="7" spans="1:78" ht="22.5" customHeight="1" thickBot="1">
      <c r="A7" s="386"/>
      <c r="B7" s="386"/>
      <c r="C7" s="386"/>
      <c r="D7" s="386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0"/>
      <c r="AE7" s="710"/>
      <c r="AF7" s="710"/>
      <c r="AG7" s="710"/>
      <c r="AH7" s="710"/>
      <c r="AI7" s="710"/>
      <c r="AJ7" s="710"/>
      <c r="AK7" s="710"/>
      <c r="AL7" s="710"/>
      <c r="AM7" s="710"/>
      <c r="AN7" s="710"/>
      <c r="AO7" s="710"/>
      <c r="AP7" s="710"/>
      <c r="AQ7" s="710"/>
      <c r="AR7" s="710"/>
      <c r="AS7" s="710"/>
      <c r="AT7" s="710"/>
      <c r="AU7" s="710"/>
      <c r="AV7" s="710"/>
      <c r="AW7" s="710"/>
      <c r="AX7" s="710"/>
      <c r="AY7" s="710"/>
      <c r="AZ7" s="710"/>
      <c r="BA7" s="710"/>
      <c r="BB7" s="710"/>
      <c r="BC7" s="710"/>
      <c r="BD7" s="710"/>
      <c r="BE7" s="710"/>
      <c r="BF7" s="710"/>
      <c r="BG7" s="710"/>
      <c r="BH7" s="710"/>
      <c r="BI7" s="710"/>
      <c r="BJ7" s="710"/>
      <c r="BK7" s="710"/>
      <c r="BL7" s="710"/>
      <c r="BM7" s="710"/>
      <c r="BN7" s="710"/>
      <c r="BO7" s="710"/>
      <c r="BP7" s="710"/>
      <c r="BQ7" s="710"/>
      <c r="BR7" s="710"/>
      <c r="BS7" s="710"/>
      <c r="BT7" s="710"/>
      <c r="BU7" s="710"/>
      <c r="BV7" s="710"/>
      <c r="BW7" s="710"/>
      <c r="BX7" s="386"/>
      <c r="BY7" s="386"/>
      <c r="BZ7" s="386"/>
    </row>
    <row r="8" spans="1:75" ht="18.75" customHeight="1">
      <c r="A8" s="64"/>
      <c r="B8" s="465" t="s">
        <v>1746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6"/>
      <c r="T8" s="464" t="str">
        <f>E12</f>
        <v>川上</v>
      </c>
      <c r="U8" s="465"/>
      <c r="V8" s="465"/>
      <c r="W8" s="465"/>
      <c r="X8" s="465"/>
      <c r="Y8" s="465"/>
      <c r="Z8" s="465"/>
      <c r="AA8" s="466"/>
      <c r="AB8" s="464" t="str">
        <f>E16</f>
        <v>池端</v>
      </c>
      <c r="AC8" s="465"/>
      <c r="AD8" s="465"/>
      <c r="AE8" s="465"/>
      <c r="AF8" s="465"/>
      <c r="AG8" s="465"/>
      <c r="AH8" s="465"/>
      <c r="AI8" s="465"/>
      <c r="AJ8" s="464" t="str">
        <f>E20</f>
        <v>小澤</v>
      </c>
      <c r="AK8" s="465"/>
      <c r="AL8" s="465"/>
      <c r="AM8" s="465"/>
      <c r="AN8" s="465"/>
      <c r="AO8" s="465"/>
      <c r="AP8" s="465"/>
      <c r="AQ8" s="466"/>
      <c r="AR8" s="468" t="str">
        <f>E24</f>
        <v>出縄</v>
      </c>
      <c r="AS8" s="468"/>
      <c r="AT8" s="468"/>
      <c r="AU8" s="468"/>
      <c r="AV8" s="468"/>
      <c r="AW8" s="468"/>
      <c r="AX8" s="468"/>
      <c r="AY8" s="469"/>
      <c r="AZ8" s="465" t="str">
        <f>E28</f>
        <v>上原</v>
      </c>
      <c r="BA8" s="465"/>
      <c r="BB8" s="465"/>
      <c r="BC8" s="465"/>
      <c r="BD8" s="465"/>
      <c r="BE8" s="465"/>
      <c r="BF8" s="465"/>
      <c r="BG8" s="466"/>
      <c r="BH8" s="464" t="str">
        <f>E32</f>
        <v>落合</v>
      </c>
      <c r="BI8" s="465"/>
      <c r="BJ8" s="465"/>
      <c r="BK8" s="465"/>
      <c r="BL8" s="465"/>
      <c r="BM8" s="465"/>
      <c r="BN8" s="465"/>
      <c r="BO8" s="611"/>
      <c r="BP8" s="613">
        <f>IF(BP14&lt;&gt;"","取得","")</f>
      </c>
      <c r="BR8" s="465" t="s">
        <v>1</v>
      </c>
      <c r="BS8" s="465"/>
      <c r="BT8" s="465"/>
      <c r="BU8" s="465"/>
      <c r="BV8" s="465"/>
      <c r="BW8" s="528"/>
    </row>
    <row r="9" spans="1:75" ht="18.75" customHeight="1">
      <c r="A9" s="64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6"/>
      <c r="T9" s="464"/>
      <c r="U9" s="465"/>
      <c r="V9" s="465"/>
      <c r="W9" s="465"/>
      <c r="X9" s="465"/>
      <c r="Y9" s="465"/>
      <c r="Z9" s="465"/>
      <c r="AA9" s="466"/>
      <c r="AB9" s="464"/>
      <c r="AC9" s="465"/>
      <c r="AD9" s="465"/>
      <c r="AE9" s="465"/>
      <c r="AF9" s="465"/>
      <c r="AG9" s="465"/>
      <c r="AH9" s="465"/>
      <c r="AI9" s="465"/>
      <c r="AJ9" s="464"/>
      <c r="AK9" s="465"/>
      <c r="AL9" s="465"/>
      <c r="AM9" s="465"/>
      <c r="AN9" s="465"/>
      <c r="AO9" s="465"/>
      <c r="AP9" s="465"/>
      <c r="AQ9" s="466"/>
      <c r="AR9" s="468"/>
      <c r="AS9" s="468"/>
      <c r="AT9" s="468"/>
      <c r="AU9" s="468"/>
      <c r="AV9" s="468"/>
      <c r="AW9" s="468"/>
      <c r="AX9" s="468"/>
      <c r="AY9" s="469"/>
      <c r="AZ9" s="465"/>
      <c r="BA9" s="465"/>
      <c r="BB9" s="465"/>
      <c r="BC9" s="465"/>
      <c r="BD9" s="465"/>
      <c r="BE9" s="465"/>
      <c r="BF9" s="465"/>
      <c r="BG9" s="466"/>
      <c r="BH9" s="464"/>
      <c r="BI9" s="465"/>
      <c r="BJ9" s="465"/>
      <c r="BK9" s="465"/>
      <c r="BL9" s="465"/>
      <c r="BM9" s="465"/>
      <c r="BN9" s="465"/>
      <c r="BO9" s="611"/>
      <c r="BP9" s="613"/>
      <c r="BR9" s="465"/>
      <c r="BS9" s="465"/>
      <c r="BT9" s="465"/>
      <c r="BU9" s="465"/>
      <c r="BV9" s="465"/>
      <c r="BW9" s="528"/>
    </row>
    <row r="10" spans="1:75" ht="18.75" customHeight="1">
      <c r="A10" s="64"/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6"/>
      <c r="T10" s="464" t="str">
        <f>N12</f>
        <v>辰巳</v>
      </c>
      <c r="U10" s="465"/>
      <c r="V10" s="465"/>
      <c r="W10" s="465"/>
      <c r="X10" s="465"/>
      <c r="Y10" s="465"/>
      <c r="Z10" s="465"/>
      <c r="AA10" s="466"/>
      <c r="AB10" s="467" t="str">
        <f>N16</f>
        <v>土肥</v>
      </c>
      <c r="AC10" s="468"/>
      <c r="AD10" s="468"/>
      <c r="AE10" s="468"/>
      <c r="AF10" s="468"/>
      <c r="AG10" s="468"/>
      <c r="AH10" s="468"/>
      <c r="AI10" s="468"/>
      <c r="AJ10" s="464" t="str">
        <f>N20</f>
        <v>田中</v>
      </c>
      <c r="AK10" s="465"/>
      <c r="AL10" s="465"/>
      <c r="AM10" s="465"/>
      <c r="AN10" s="465"/>
      <c r="AO10" s="465"/>
      <c r="AP10" s="465"/>
      <c r="AQ10" s="466"/>
      <c r="AR10" s="465" t="str">
        <f>N24</f>
        <v>小口</v>
      </c>
      <c r="AS10" s="465"/>
      <c r="AT10" s="465"/>
      <c r="AU10" s="465"/>
      <c r="AV10" s="465"/>
      <c r="AW10" s="465"/>
      <c r="AX10" s="465"/>
      <c r="AY10" s="466"/>
      <c r="AZ10" s="468" t="str">
        <f>N28</f>
        <v>姫井</v>
      </c>
      <c r="BA10" s="468"/>
      <c r="BB10" s="468"/>
      <c r="BC10" s="468"/>
      <c r="BD10" s="468"/>
      <c r="BE10" s="468"/>
      <c r="BF10" s="468"/>
      <c r="BG10" s="469"/>
      <c r="BH10" s="468" t="str">
        <f>N32</f>
        <v>治田</v>
      </c>
      <c r="BI10" s="468"/>
      <c r="BJ10" s="468"/>
      <c r="BK10" s="468"/>
      <c r="BL10" s="468"/>
      <c r="BM10" s="468"/>
      <c r="BN10" s="468"/>
      <c r="BO10" s="696"/>
      <c r="BP10" s="613">
        <f>IF(BP14&lt;&gt;"","ゲーム率","")</f>
      </c>
      <c r="BQ10" s="465"/>
      <c r="BR10" s="465" t="s">
        <v>2</v>
      </c>
      <c r="BS10" s="465"/>
      <c r="BT10" s="465"/>
      <c r="BU10" s="465"/>
      <c r="BV10" s="465"/>
      <c r="BW10" s="528"/>
    </row>
    <row r="11" spans="1:75" ht="18.75" customHeight="1">
      <c r="A11" s="64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610"/>
      <c r="T11" s="609"/>
      <c r="U11" s="554"/>
      <c r="V11" s="554"/>
      <c r="W11" s="554"/>
      <c r="X11" s="554"/>
      <c r="Y11" s="554"/>
      <c r="Z11" s="554"/>
      <c r="AA11" s="610"/>
      <c r="AB11" s="607"/>
      <c r="AC11" s="559"/>
      <c r="AD11" s="559"/>
      <c r="AE11" s="559"/>
      <c r="AF11" s="559"/>
      <c r="AG11" s="559"/>
      <c r="AH11" s="559"/>
      <c r="AI11" s="559"/>
      <c r="AJ11" s="609"/>
      <c r="AK11" s="554"/>
      <c r="AL11" s="554"/>
      <c r="AM11" s="554"/>
      <c r="AN11" s="554"/>
      <c r="AO11" s="554"/>
      <c r="AP11" s="554"/>
      <c r="AQ11" s="610"/>
      <c r="AR11" s="554"/>
      <c r="AS11" s="554"/>
      <c r="AT11" s="554"/>
      <c r="AU11" s="554"/>
      <c r="AV11" s="554"/>
      <c r="AW11" s="554"/>
      <c r="AX11" s="554"/>
      <c r="AY11" s="610"/>
      <c r="AZ11" s="559"/>
      <c r="BA11" s="559"/>
      <c r="BB11" s="559"/>
      <c r="BC11" s="559"/>
      <c r="BD11" s="559"/>
      <c r="BE11" s="559"/>
      <c r="BF11" s="559"/>
      <c r="BG11" s="608"/>
      <c r="BH11" s="559"/>
      <c r="BI11" s="559"/>
      <c r="BJ11" s="559"/>
      <c r="BK11" s="559"/>
      <c r="BL11" s="559"/>
      <c r="BM11" s="559"/>
      <c r="BN11" s="559"/>
      <c r="BO11" s="697"/>
      <c r="BP11" s="614"/>
      <c r="BQ11" s="554"/>
      <c r="BR11" s="554"/>
      <c r="BS11" s="554"/>
      <c r="BT11" s="554"/>
      <c r="BU11" s="554"/>
      <c r="BV11" s="554"/>
      <c r="BW11" s="615"/>
    </row>
    <row r="12" spans="1:75" s="46" customFormat="1" ht="18.75" customHeight="1">
      <c r="A12" s="65"/>
      <c r="B12" s="471" t="s">
        <v>1295</v>
      </c>
      <c r="C12" s="471"/>
      <c r="D12" s="471"/>
      <c r="E12" s="606" t="str">
        <f>IF(B12="ここに","",VLOOKUP(B12,'登録ナンバー'!$A$1:$C$620,2,0))</f>
        <v>川上</v>
      </c>
      <c r="F12" s="606"/>
      <c r="G12" s="606"/>
      <c r="H12" s="606"/>
      <c r="I12" s="606"/>
      <c r="J12" s="583" t="s">
        <v>4</v>
      </c>
      <c r="K12" s="606" t="s">
        <v>1296</v>
      </c>
      <c r="L12" s="606"/>
      <c r="M12" s="606"/>
      <c r="N12" s="606" t="str">
        <f>IF(K12="ここに","",VLOOKUP(K12,'登録ナンバー'!$A$1:$C$620,2,0))</f>
        <v>辰巳</v>
      </c>
      <c r="O12" s="606"/>
      <c r="P12" s="606"/>
      <c r="Q12" s="606"/>
      <c r="R12" s="640"/>
      <c r="S12" s="606"/>
      <c r="T12" s="450">
        <f>IF(AB12="","丸付き数字は試合順番","")</f>
      </c>
      <c r="U12" s="450"/>
      <c r="V12" s="450"/>
      <c r="W12" s="450"/>
      <c r="X12" s="450"/>
      <c r="Y12" s="450"/>
      <c r="Z12" s="450"/>
      <c r="AA12" s="451"/>
      <c r="AB12" s="685">
        <v>4</v>
      </c>
      <c r="AC12" s="460"/>
      <c r="AD12" s="460"/>
      <c r="AE12" s="460" t="s">
        <v>5</v>
      </c>
      <c r="AF12" s="460"/>
      <c r="AG12" s="460">
        <v>6</v>
      </c>
      <c r="AH12" s="460"/>
      <c r="AI12" s="460"/>
      <c r="AJ12" s="685" t="s">
        <v>1757</v>
      </c>
      <c r="AK12" s="460"/>
      <c r="AL12" s="460"/>
      <c r="AM12" s="460" t="s">
        <v>5</v>
      </c>
      <c r="AN12" s="460"/>
      <c r="AO12" s="460">
        <v>1</v>
      </c>
      <c r="AP12" s="460"/>
      <c r="AQ12" s="594"/>
      <c r="AR12" s="460" t="s">
        <v>1757</v>
      </c>
      <c r="AS12" s="460"/>
      <c r="AT12" s="460"/>
      <c r="AU12" s="460" t="s">
        <v>5</v>
      </c>
      <c r="AV12" s="460"/>
      <c r="AW12" s="460">
        <v>4</v>
      </c>
      <c r="AX12" s="460"/>
      <c r="AY12" s="594"/>
      <c r="AZ12" s="460" t="s">
        <v>1757</v>
      </c>
      <c r="BA12" s="460"/>
      <c r="BB12" s="460"/>
      <c r="BC12" s="460" t="s">
        <v>5</v>
      </c>
      <c r="BD12" s="460"/>
      <c r="BE12" s="460">
        <v>1</v>
      </c>
      <c r="BF12" s="460"/>
      <c r="BG12" s="594"/>
      <c r="BH12" s="460" t="s">
        <v>1757</v>
      </c>
      <c r="BI12" s="460"/>
      <c r="BJ12" s="460"/>
      <c r="BK12" s="460" t="s">
        <v>5</v>
      </c>
      <c r="BL12" s="460"/>
      <c r="BM12" s="460">
        <v>1</v>
      </c>
      <c r="BN12" s="460"/>
      <c r="BO12" s="687"/>
      <c r="BP12" s="601">
        <f>IF(OR(AND(BQ12=2,COUNTIF($BQ$12:$BS$35,2)=2),AND(BQ12=1,COUNTIF($BQ$12:$BS$34,1)=2),AND(BQ12=3,COUNTIF($BQ$12:$BS$33,3)=2),AND(BQ12=4,COUNTIF($BQ$12:$BS$33,4)=2)),"直接対決","")</f>
      </c>
      <c r="BQ12" s="603">
        <f>COUNTIF(AB12:BO13,"⑥")+COUNTIF(AB12:BO13,"⑦")</f>
        <v>4</v>
      </c>
      <c r="BR12" s="603"/>
      <c r="BS12" s="603"/>
      <c r="BT12" s="579">
        <f>IF(AB12="","",5-BQ12)</f>
        <v>1</v>
      </c>
      <c r="BU12" s="579"/>
      <c r="BV12" s="579"/>
      <c r="BW12" s="580"/>
    </row>
    <row r="13" spans="1:75" s="46" customFormat="1" ht="18.75" customHeight="1">
      <c r="A13" s="65"/>
      <c r="B13" s="465"/>
      <c r="C13" s="465"/>
      <c r="D13" s="465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5"/>
      <c r="S13" s="583"/>
      <c r="T13" s="453"/>
      <c r="U13" s="453"/>
      <c r="V13" s="453"/>
      <c r="W13" s="453"/>
      <c r="X13" s="453"/>
      <c r="Y13" s="453"/>
      <c r="Z13" s="453"/>
      <c r="AA13" s="454"/>
      <c r="AB13" s="686"/>
      <c r="AC13" s="461"/>
      <c r="AD13" s="461"/>
      <c r="AE13" s="461"/>
      <c r="AF13" s="461"/>
      <c r="AG13" s="461"/>
      <c r="AH13" s="461"/>
      <c r="AI13" s="461"/>
      <c r="AJ13" s="686"/>
      <c r="AK13" s="461"/>
      <c r="AL13" s="461"/>
      <c r="AM13" s="461"/>
      <c r="AN13" s="461"/>
      <c r="AO13" s="461"/>
      <c r="AP13" s="461"/>
      <c r="AQ13" s="605"/>
      <c r="AR13" s="461"/>
      <c r="AS13" s="461"/>
      <c r="AT13" s="461"/>
      <c r="AU13" s="461"/>
      <c r="AV13" s="461"/>
      <c r="AW13" s="461"/>
      <c r="AX13" s="461"/>
      <c r="AY13" s="605"/>
      <c r="AZ13" s="461"/>
      <c r="BA13" s="461"/>
      <c r="BB13" s="461"/>
      <c r="BC13" s="461"/>
      <c r="BD13" s="461"/>
      <c r="BE13" s="461"/>
      <c r="BF13" s="461"/>
      <c r="BG13" s="605"/>
      <c r="BH13" s="461"/>
      <c r="BI13" s="461"/>
      <c r="BJ13" s="461"/>
      <c r="BK13" s="461"/>
      <c r="BL13" s="461"/>
      <c r="BM13" s="461"/>
      <c r="BN13" s="461"/>
      <c r="BO13" s="688"/>
      <c r="BP13" s="602"/>
      <c r="BQ13" s="604"/>
      <c r="BR13" s="604"/>
      <c r="BS13" s="604"/>
      <c r="BT13" s="581"/>
      <c r="BU13" s="581"/>
      <c r="BV13" s="581"/>
      <c r="BW13" s="582"/>
    </row>
    <row r="14" spans="1:75" ht="18.75" customHeight="1">
      <c r="A14" s="64"/>
      <c r="B14" s="530" t="s">
        <v>7</v>
      </c>
      <c r="C14" s="465"/>
      <c r="D14" s="465"/>
      <c r="E14" s="583" t="str">
        <f>IF(B12="ここに","",VLOOKUP(B12,'登録ナンバー'!$A$1:$D$620,4,0))</f>
        <v>村田ＴＣ</v>
      </c>
      <c r="F14" s="583"/>
      <c r="G14" s="583"/>
      <c r="H14" s="583"/>
      <c r="I14" s="583"/>
      <c r="J14" s="290"/>
      <c r="K14" s="583" t="s">
        <v>7</v>
      </c>
      <c r="L14" s="583"/>
      <c r="M14" s="583"/>
      <c r="N14" s="583" t="str">
        <f>IF(K12="ここに","",VLOOKUP(K12,'[2]登録ナンバー'!$A$1:$D$620,4,0))</f>
        <v>村田ＴＣ</v>
      </c>
      <c r="O14" s="583"/>
      <c r="P14" s="583"/>
      <c r="Q14" s="583"/>
      <c r="R14" s="585"/>
      <c r="S14" s="583"/>
      <c r="T14" s="453"/>
      <c r="U14" s="453"/>
      <c r="V14" s="453"/>
      <c r="W14" s="453"/>
      <c r="X14" s="453"/>
      <c r="Y14" s="453"/>
      <c r="Z14" s="453"/>
      <c r="AA14" s="454"/>
      <c r="AB14" s="686"/>
      <c r="AC14" s="461"/>
      <c r="AD14" s="461"/>
      <c r="AE14" s="461"/>
      <c r="AF14" s="461"/>
      <c r="AG14" s="461"/>
      <c r="AH14" s="461"/>
      <c r="AI14" s="461"/>
      <c r="AJ14" s="686"/>
      <c r="AK14" s="461"/>
      <c r="AL14" s="461"/>
      <c r="AM14" s="461"/>
      <c r="AN14" s="461"/>
      <c r="AO14" s="461"/>
      <c r="AP14" s="461"/>
      <c r="AQ14" s="605"/>
      <c r="AR14" s="461"/>
      <c r="AS14" s="461"/>
      <c r="AT14" s="461"/>
      <c r="AU14" s="461"/>
      <c r="AV14" s="461"/>
      <c r="AW14" s="461"/>
      <c r="AX14" s="461"/>
      <c r="AY14" s="605"/>
      <c r="AZ14" s="461"/>
      <c r="BA14" s="461"/>
      <c r="BB14" s="461"/>
      <c r="BC14" s="461"/>
      <c r="BD14" s="461"/>
      <c r="BE14" s="461"/>
      <c r="BF14" s="461"/>
      <c r="BG14" s="605"/>
      <c r="BH14" s="461"/>
      <c r="BI14" s="461"/>
      <c r="BJ14" s="461"/>
      <c r="BK14" s="461"/>
      <c r="BL14" s="461"/>
      <c r="BM14" s="461"/>
      <c r="BN14" s="461"/>
      <c r="BO14" s="688"/>
      <c r="BP14" s="586">
        <f>IF(OR(COUNTIF(BQ12:BS34,2)&gt;=3,COUNTIF(BQ12:BS34,1)&gt;=3,COUNTIF(BQ12:BS35,3)&gt;=3),(AR15+AB15+AJ15+BH15+AZ15)/(AR15+AG12+AW12+AO12+BM12+BH15+AB15+AJ15+AZ15+BE12),"")</f>
      </c>
      <c r="BQ14" s="588"/>
      <c r="BR14" s="588"/>
      <c r="BS14" s="588"/>
      <c r="BT14" s="590">
        <f>RANK(BQ12,BQ12:BS33)</f>
        <v>2</v>
      </c>
      <c r="BU14" s="590"/>
      <c r="BV14" s="590"/>
      <c r="BW14" s="591"/>
    </row>
    <row r="15" spans="1:75" ht="5.25" customHeight="1" hidden="1">
      <c r="A15" s="64"/>
      <c r="B15" s="530"/>
      <c r="C15" s="465"/>
      <c r="D15" s="465"/>
      <c r="E15" s="290"/>
      <c r="F15" s="290"/>
      <c r="G15" s="290"/>
      <c r="H15" s="290"/>
      <c r="I15" s="290"/>
      <c r="J15" s="290"/>
      <c r="K15" s="584"/>
      <c r="L15" s="584"/>
      <c r="M15" s="584"/>
      <c r="N15" s="290"/>
      <c r="O15" s="290"/>
      <c r="P15" s="290"/>
      <c r="Q15" s="291"/>
      <c r="R15" s="292"/>
      <c r="S15" s="583"/>
      <c r="T15" s="456"/>
      <c r="U15" s="456"/>
      <c r="V15" s="456"/>
      <c r="W15" s="456"/>
      <c r="X15" s="456"/>
      <c r="Y15" s="456"/>
      <c r="Z15" s="456"/>
      <c r="AA15" s="457"/>
      <c r="AB15" s="387">
        <f>IF(AB12="⑦","7",IF(AB12="⑥","6",AB12))</f>
        <v>4</v>
      </c>
      <c r="AC15" s="388"/>
      <c r="AD15" s="388"/>
      <c r="AE15" s="388"/>
      <c r="AF15" s="388"/>
      <c r="AG15" s="388"/>
      <c r="AH15" s="388"/>
      <c r="AI15" s="388"/>
      <c r="AJ15" s="387" t="str">
        <f>IF(AJ12="⑦","7",IF(AJ12="⑥","6",AJ12))</f>
        <v>6</v>
      </c>
      <c r="AK15" s="388"/>
      <c r="AL15" s="388"/>
      <c r="AM15" s="388"/>
      <c r="AN15" s="388"/>
      <c r="AO15" s="388"/>
      <c r="AP15" s="388"/>
      <c r="AQ15" s="389"/>
      <c r="AR15" s="388" t="str">
        <f>IF(AR12="⑦","7",IF(AR12="⑥","6",AR12))</f>
        <v>6</v>
      </c>
      <c r="AS15" s="388"/>
      <c r="AT15" s="388"/>
      <c r="AU15" s="388"/>
      <c r="AV15" s="388"/>
      <c r="AW15" s="388"/>
      <c r="AX15" s="388"/>
      <c r="AY15" s="389"/>
      <c r="AZ15" s="388" t="str">
        <f>IF(AZ12="⑦","7",IF(AZ12="⑥","6",AZ12))</f>
        <v>6</v>
      </c>
      <c r="BA15" s="388"/>
      <c r="BB15" s="388"/>
      <c r="BC15" s="388"/>
      <c r="BD15" s="388"/>
      <c r="BE15" s="388"/>
      <c r="BF15" s="388"/>
      <c r="BG15" s="389"/>
      <c r="BH15" s="388" t="str">
        <f>IF(BH12="⑦","7",IF(BH12="⑥","6",BH12))</f>
        <v>6</v>
      </c>
      <c r="BI15" s="388"/>
      <c r="BJ15" s="388"/>
      <c r="BK15" s="388"/>
      <c r="BL15" s="388"/>
      <c r="BM15" s="388"/>
      <c r="BN15" s="388"/>
      <c r="BO15" s="389"/>
      <c r="BP15" s="587"/>
      <c r="BQ15" s="589"/>
      <c r="BR15" s="589"/>
      <c r="BS15" s="589"/>
      <c r="BT15" s="592"/>
      <c r="BU15" s="592"/>
      <c r="BV15" s="592"/>
      <c r="BW15" s="593"/>
    </row>
    <row r="16" spans="1:75" ht="18.75" customHeight="1">
      <c r="A16" s="64"/>
      <c r="B16" s="471" t="s">
        <v>1297</v>
      </c>
      <c r="C16" s="471"/>
      <c r="D16" s="471"/>
      <c r="E16" s="473" t="str">
        <f>IF(B16="ここに","",VLOOKUP(B16,'登録ナンバー'!$A$1:$C$620,2,0))</f>
        <v>池端</v>
      </c>
      <c r="F16" s="473"/>
      <c r="G16" s="473"/>
      <c r="H16" s="473"/>
      <c r="I16" s="473"/>
      <c r="J16" s="468" t="s">
        <v>4</v>
      </c>
      <c r="K16" s="473" t="s">
        <v>1298</v>
      </c>
      <c r="L16" s="473"/>
      <c r="M16" s="473"/>
      <c r="N16" s="473" t="str">
        <f>IF(K16="ここに","",VLOOKUP(K16,'登録ナンバー'!$A$1:$C$620,2,0))</f>
        <v>土肥</v>
      </c>
      <c r="O16" s="473"/>
      <c r="P16" s="473"/>
      <c r="Q16" s="473"/>
      <c r="R16" s="474"/>
      <c r="S16" s="473"/>
      <c r="T16" s="473" t="str">
        <f>IF(AB12="","",IF(AND(AG12=6,AB12&lt;&gt;"⑦"),"⑥",IF(AG12=7,"⑦",AG12)))</f>
        <v>⑥</v>
      </c>
      <c r="U16" s="473"/>
      <c r="V16" s="473"/>
      <c r="W16" s="473" t="s">
        <v>5</v>
      </c>
      <c r="X16" s="473"/>
      <c r="Y16" s="473">
        <f>IF(AB12="","",IF(AB12="⑥",6,IF(AB12="⑦",7,AB12)))</f>
        <v>4</v>
      </c>
      <c r="Z16" s="473"/>
      <c r="AA16" s="474"/>
      <c r="AB16" s="476"/>
      <c r="AC16" s="477"/>
      <c r="AD16" s="477"/>
      <c r="AE16" s="477"/>
      <c r="AF16" s="477"/>
      <c r="AG16" s="477"/>
      <c r="AH16" s="477"/>
      <c r="AI16" s="477"/>
      <c r="AJ16" s="704" t="s">
        <v>1777</v>
      </c>
      <c r="AK16" s="462"/>
      <c r="AL16" s="462"/>
      <c r="AM16" s="462" t="s">
        <v>5</v>
      </c>
      <c r="AN16" s="462"/>
      <c r="AO16" s="462">
        <v>0</v>
      </c>
      <c r="AP16" s="462"/>
      <c r="AQ16" s="475"/>
      <c r="AR16" s="462" t="s">
        <v>1747</v>
      </c>
      <c r="AS16" s="462"/>
      <c r="AT16" s="462"/>
      <c r="AU16" s="462" t="s">
        <v>5</v>
      </c>
      <c r="AV16" s="462"/>
      <c r="AW16" s="462">
        <v>3</v>
      </c>
      <c r="AX16" s="462"/>
      <c r="AY16" s="475"/>
      <c r="AZ16" s="462" t="s">
        <v>1759</v>
      </c>
      <c r="BA16" s="462"/>
      <c r="BB16" s="462"/>
      <c r="BC16" s="462" t="s">
        <v>5</v>
      </c>
      <c r="BD16" s="462"/>
      <c r="BE16" s="462">
        <v>1</v>
      </c>
      <c r="BF16" s="462"/>
      <c r="BG16" s="475"/>
      <c r="BH16" s="462" t="s">
        <v>1757</v>
      </c>
      <c r="BI16" s="462"/>
      <c r="BJ16" s="462"/>
      <c r="BK16" s="462" t="s">
        <v>5</v>
      </c>
      <c r="BL16" s="462"/>
      <c r="BM16" s="462">
        <v>2</v>
      </c>
      <c r="BN16" s="462"/>
      <c r="BO16" s="706"/>
      <c r="BP16" s="572">
        <f>IF(OR(AND(BQ16=2,COUNTIF($BQ$12:$BS$35,2)=2),AND(BQ16=1,COUNTIF($BQ$12:$BS$34,1)=2),AND(BQ16=3,COUNTIF($BQ$12:$BS$33,3)=2),AND(BQ16=4,COUNTIF($BQ$12:$BS$33,4)=2)),"直接対決","")</f>
      </c>
      <c r="BQ16" s="574">
        <f>COUNTIF(T16:BO17,"⑥")+COUNTIF(T16:BO17,"⑦")</f>
        <v>5</v>
      </c>
      <c r="BR16" s="574"/>
      <c r="BS16" s="574"/>
      <c r="BT16" s="555">
        <f>IF(AB12="","",5-BQ16)</f>
        <v>0</v>
      </c>
      <c r="BU16" s="555"/>
      <c r="BV16" s="555"/>
      <c r="BW16" s="556"/>
    </row>
    <row r="17" spans="1:75" ht="18.75" customHeight="1">
      <c r="A17" s="64"/>
      <c r="B17" s="465"/>
      <c r="C17" s="465"/>
      <c r="D17" s="465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9"/>
      <c r="S17" s="468"/>
      <c r="T17" s="468"/>
      <c r="U17" s="468"/>
      <c r="V17" s="468"/>
      <c r="W17" s="468"/>
      <c r="X17" s="468"/>
      <c r="Y17" s="468"/>
      <c r="Z17" s="468"/>
      <c r="AA17" s="469"/>
      <c r="AB17" s="479"/>
      <c r="AC17" s="480"/>
      <c r="AD17" s="480"/>
      <c r="AE17" s="480"/>
      <c r="AF17" s="480"/>
      <c r="AG17" s="480"/>
      <c r="AH17" s="480"/>
      <c r="AI17" s="480"/>
      <c r="AJ17" s="705"/>
      <c r="AK17" s="463"/>
      <c r="AL17" s="463"/>
      <c r="AM17" s="463"/>
      <c r="AN17" s="463"/>
      <c r="AO17" s="463"/>
      <c r="AP17" s="463"/>
      <c r="AQ17" s="485"/>
      <c r="AR17" s="463"/>
      <c r="AS17" s="463"/>
      <c r="AT17" s="463"/>
      <c r="AU17" s="463"/>
      <c r="AV17" s="463"/>
      <c r="AW17" s="463"/>
      <c r="AX17" s="463"/>
      <c r="AY17" s="485"/>
      <c r="AZ17" s="463"/>
      <c r="BA17" s="463"/>
      <c r="BB17" s="463"/>
      <c r="BC17" s="463"/>
      <c r="BD17" s="463"/>
      <c r="BE17" s="463"/>
      <c r="BF17" s="463"/>
      <c r="BG17" s="485"/>
      <c r="BH17" s="463"/>
      <c r="BI17" s="463"/>
      <c r="BJ17" s="463"/>
      <c r="BK17" s="463"/>
      <c r="BL17" s="463"/>
      <c r="BM17" s="463"/>
      <c r="BN17" s="463"/>
      <c r="BO17" s="707"/>
      <c r="BP17" s="573"/>
      <c r="BQ17" s="575"/>
      <c r="BR17" s="575"/>
      <c r="BS17" s="575"/>
      <c r="BT17" s="557"/>
      <c r="BU17" s="557"/>
      <c r="BV17" s="557"/>
      <c r="BW17" s="558"/>
    </row>
    <row r="18" spans="1:75" ht="18.75" customHeight="1">
      <c r="A18" s="64"/>
      <c r="B18" s="530" t="s">
        <v>7</v>
      </c>
      <c r="C18" s="465"/>
      <c r="D18" s="465"/>
      <c r="E18" s="468" t="str">
        <f>IF(B16="ここに","",VLOOKUP(B16,'登録ナンバー'!$A$1:$D$620,4,0))</f>
        <v>ぼんズ</v>
      </c>
      <c r="F18" s="468"/>
      <c r="G18" s="468"/>
      <c r="H18" s="468"/>
      <c r="I18" s="468"/>
      <c r="J18" s="287"/>
      <c r="K18" s="468" t="s">
        <v>7</v>
      </c>
      <c r="L18" s="468"/>
      <c r="M18" s="468"/>
      <c r="N18" s="468" t="str">
        <f>IF(K16="ここに","",VLOOKUP(K16,'[2]登録ナンバー'!$A$1:$D$620,4,0))</f>
        <v>フレンズ</v>
      </c>
      <c r="O18" s="468"/>
      <c r="P18" s="468"/>
      <c r="Q18" s="468"/>
      <c r="R18" s="469"/>
      <c r="S18" s="468"/>
      <c r="T18" s="468"/>
      <c r="U18" s="468"/>
      <c r="V18" s="468"/>
      <c r="W18" s="468"/>
      <c r="X18" s="468"/>
      <c r="Y18" s="468"/>
      <c r="Z18" s="468"/>
      <c r="AA18" s="469"/>
      <c r="AB18" s="479"/>
      <c r="AC18" s="480"/>
      <c r="AD18" s="480"/>
      <c r="AE18" s="480"/>
      <c r="AF18" s="480"/>
      <c r="AG18" s="480"/>
      <c r="AH18" s="480"/>
      <c r="AI18" s="480"/>
      <c r="AJ18" s="705"/>
      <c r="AK18" s="463"/>
      <c r="AL18" s="463"/>
      <c r="AM18" s="463"/>
      <c r="AN18" s="463"/>
      <c r="AO18" s="463"/>
      <c r="AP18" s="463"/>
      <c r="AQ18" s="485"/>
      <c r="AR18" s="463"/>
      <c r="AS18" s="463"/>
      <c r="AT18" s="463"/>
      <c r="AU18" s="463"/>
      <c r="AV18" s="463"/>
      <c r="AW18" s="463"/>
      <c r="AX18" s="463"/>
      <c r="AY18" s="485"/>
      <c r="AZ18" s="463"/>
      <c r="BA18" s="463"/>
      <c r="BB18" s="463"/>
      <c r="BC18" s="463"/>
      <c r="BD18" s="463"/>
      <c r="BE18" s="463"/>
      <c r="BF18" s="463"/>
      <c r="BG18" s="485"/>
      <c r="BH18" s="463"/>
      <c r="BI18" s="463"/>
      <c r="BJ18" s="463"/>
      <c r="BK18" s="463"/>
      <c r="BL18" s="463"/>
      <c r="BM18" s="463"/>
      <c r="BN18" s="463"/>
      <c r="BO18" s="707"/>
      <c r="BP18" s="560">
        <f>IF(OR(COUNTIF(BQ12:BS34,2)&gt;=3,COUNTIF(BQ12:BS34,1)&gt;=3,COUNTIF(BQ12:BS34,3)&gt;=3),(AR19+T19+AJ19+BH19+AZ19)/(AR19+Y16+AW16+AO16+BM16+BH19+T19+AJ19+BE16+AZ19),"")</f>
      </c>
      <c r="BQ18" s="468"/>
      <c r="BR18" s="468"/>
      <c r="BS18" s="468"/>
      <c r="BT18" s="562">
        <f>RANK(BQ16,BQ12:BS33)</f>
        <v>1</v>
      </c>
      <c r="BU18" s="562"/>
      <c r="BV18" s="562"/>
      <c r="BW18" s="563"/>
    </row>
    <row r="19" spans="1:75" ht="4.5" customHeight="1" hidden="1">
      <c r="A19" s="64"/>
      <c r="B19" s="530"/>
      <c r="C19" s="465"/>
      <c r="D19" s="465"/>
      <c r="E19" s="287"/>
      <c r="F19" s="287"/>
      <c r="G19" s="287"/>
      <c r="H19" s="287"/>
      <c r="I19" s="287"/>
      <c r="J19" s="287"/>
      <c r="K19" s="559"/>
      <c r="L19" s="559"/>
      <c r="M19" s="559"/>
      <c r="N19" s="287"/>
      <c r="O19" s="287"/>
      <c r="P19" s="287"/>
      <c r="Q19" s="288"/>
      <c r="R19" s="289"/>
      <c r="S19" s="468"/>
      <c r="T19" s="390" t="str">
        <f>IF(T16="⑦","7",IF(T16="⑥","6",T16))</f>
        <v>6</v>
      </c>
      <c r="U19" s="272"/>
      <c r="V19" s="272"/>
      <c r="W19" s="272"/>
      <c r="X19" s="272"/>
      <c r="Y19" s="272"/>
      <c r="Z19" s="272"/>
      <c r="AA19" s="273"/>
      <c r="AB19" s="482"/>
      <c r="AC19" s="483"/>
      <c r="AD19" s="483"/>
      <c r="AE19" s="483"/>
      <c r="AF19" s="483"/>
      <c r="AG19" s="483"/>
      <c r="AH19" s="483"/>
      <c r="AI19" s="483"/>
      <c r="AJ19" s="391" t="str">
        <f>IF(AJ16="⑦","7",IF(AJ16="⑥","6",AJ16))</f>
        <v>6</v>
      </c>
      <c r="AK19" s="390"/>
      <c r="AL19" s="390"/>
      <c r="AM19" s="390"/>
      <c r="AN19" s="390"/>
      <c r="AO19" s="390"/>
      <c r="AP19" s="390"/>
      <c r="AQ19" s="392"/>
      <c r="AR19" s="390" t="str">
        <f>IF(AR16="⑦","7",IF(AR16="⑥","6",AR16))</f>
        <v>6</v>
      </c>
      <c r="AS19" s="390"/>
      <c r="AT19" s="390"/>
      <c r="AU19" s="390"/>
      <c r="AV19" s="390"/>
      <c r="AW19" s="390"/>
      <c r="AX19" s="390"/>
      <c r="AY19" s="392"/>
      <c r="AZ19" s="390" t="str">
        <f>IF(AZ16="⑦","7",IF(AZ16="⑥","6",AZ16))</f>
        <v>6</v>
      </c>
      <c r="BA19" s="390"/>
      <c r="BB19" s="390"/>
      <c r="BC19" s="390"/>
      <c r="BD19" s="390"/>
      <c r="BE19" s="390"/>
      <c r="BF19" s="390"/>
      <c r="BG19" s="392"/>
      <c r="BH19" s="390" t="str">
        <f>IF(BH16="⑦","7",IF(BH16="⑥","6",BH16))</f>
        <v>6</v>
      </c>
      <c r="BI19" s="390"/>
      <c r="BJ19" s="390"/>
      <c r="BK19" s="390"/>
      <c r="BL19" s="390"/>
      <c r="BM19" s="390"/>
      <c r="BN19" s="390"/>
      <c r="BO19" s="393"/>
      <c r="BP19" s="561"/>
      <c r="BQ19" s="559"/>
      <c r="BR19" s="559"/>
      <c r="BS19" s="559"/>
      <c r="BT19" s="564"/>
      <c r="BU19" s="564"/>
      <c r="BV19" s="564"/>
      <c r="BW19" s="565"/>
    </row>
    <row r="20" spans="1:75" ht="18.75" customHeight="1">
      <c r="A20" s="64"/>
      <c r="B20" s="471" t="s">
        <v>1299</v>
      </c>
      <c r="C20" s="471"/>
      <c r="D20" s="471"/>
      <c r="E20" s="549" t="str">
        <f>IF(B20="ここに","",VLOOKUP(B20,'登録ナンバー'!$A$1:$C$620,2,0))</f>
        <v>小澤</v>
      </c>
      <c r="F20" s="549"/>
      <c r="G20" s="549"/>
      <c r="H20" s="549"/>
      <c r="I20" s="549"/>
      <c r="J20" s="465" t="s">
        <v>4</v>
      </c>
      <c r="K20" s="471" t="s">
        <v>1300</v>
      </c>
      <c r="L20" s="471"/>
      <c r="M20" s="471"/>
      <c r="N20" s="471" t="str">
        <f>IF(K20="ここに","",VLOOKUP(K20,'登録ナンバー'!$A$1:$C$620,2,0))</f>
        <v>田中</v>
      </c>
      <c r="O20" s="471"/>
      <c r="P20" s="471"/>
      <c r="Q20" s="471"/>
      <c r="R20" s="472"/>
      <c r="S20" s="471"/>
      <c r="T20" s="471">
        <f>IF(AJ12="","",IF(AND(AO12=6,AJ12&lt;&gt;"⑦"),"⑥",IF(AO12=7,"⑦",AO12)))</f>
        <v>1</v>
      </c>
      <c r="U20" s="471"/>
      <c r="V20" s="471"/>
      <c r="W20" s="471" t="s">
        <v>5</v>
      </c>
      <c r="X20" s="471"/>
      <c r="Y20" s="471">
        <f>IF(AJ12="","",IF(AJ12="⑥",6,IF(AJ12="⑦",7,AJ12)))</f>
        <v>6</v>
      </c>
      <c r="Z20" s="471"/>
      <c r="AA20" s="472"/>
      <c r="AB20" s="470">
        <f>IF(AJ16="","",IF(AND(AO16=6,AJ16&lt;&gt;"⑦"),"⑥",IF(AO16=7,"⑦",AO16)))</f>
        <v>0</v>
      </c>
      <c r="AC20" s="471"/>
      <c r="AD20" s="471"/>
      <c r="AE20" s="471" t="s">
        <v>5</v>
      </c>
      <c r="AF20" s="471"/>
      <c r="AG20" s="471">
        <f>IF(AJ16="","",IF(AJ16="⑥",6,IF(AJ16="⑦",7,AJ16)))</f>
        <v>6</v>
      </c>
      <c r="AH20" s="471"/>
      <c r="AI20" s="471"/>
      <c r="AJ20" s="486"/>
      <c r="AK20" s="487"/>
      <c r="AL20" s="487"/>
      <c r="AM20" s="487"/>
      <c r="AN20" s="487"/>
      <c r="AO20" s="487"/>
      <c r="AP20" s="487"/>
      <c r="AQ20" s="712"/>
      <c r="AR20" s="459">
        <v>3</v>
      </c>
      <c r="AS20" s="459"/>
      <c r="AT20" s="459"/>
      <c r="AU20" s="459" t="s">
        <v>5</v>
      </c>
      <c r="AV20" s="459"/>
      <c r="AW20" s="459">
        <v>6</v>
      </c>
      <c r="AX20" s="459"/>
      <c r="AY20" s="668"/>
      <c r="AZ20" s="459" t="s">
        <v>1759</v>
      </c>
      <c r="BA20" s="459"/>
      <c r="BB20" s="459"/>
      <c r="BC20" s="459" t="s">
        <v>5</v>
      </c>
      <c r="BD20" s="459"/>
      <c r="BE20" s="459">
        <v>4</v>
      </c>
      <c r="BF20" s="459"/>
      <c r="BG20" s="668"/>
      <c r="BH20" s="459" t="s">
        <v>1747</v>
      </c>
      <c r="BI20" s="459"/>
      <c r="BJ20" s="459"/>
      <c r="BK20" s="459" t="s">
        <v>5</v>
      </c>
      <c r="BL20" s="459"/>
      <c r="BM20" s="459">
        <v>0</v>
      </c>
      <c r="BN20" s="459"/>
      <c r="BO20" s="681"/>
      <c r="BP20" s="544">
        <f>IF(OR(AND(BQ20=2,COUNTIF($BQ$12:$BS$35,2)=2),AND(BQ20=1,COUNTIF($BQ$12:$BS$34,1)=2),AND(BQ20=3,COUNTIF($BQ$12:$BS$33,3)=2),AND(BQ20=4,COUNTIF($BQ$12:$BS$33,4)=2)),"直接対決","")</f>
      </c>
      <c r="BQ20" s="515">
        <f>COUNTIF(T20:BO21,"⑥")+COUNTIF(T20:BO21,"⑦")</f>
        <v>2</v>
      </c>
      <c r="BR20" s="515"/>
      <c r="BS20" s="515"/>
      <c r="BT20" s="517">
        <f>IF(AB12="","",5-BQ20)</f>
        <v>3</v>
      </c>
      <c r="BU20" s="517"/>
      <c r="BV20" s="517"/>
      <c r="BW20" s="518"/>
    </row>
    <row r="21" spans="1:75" ht="18.75" customHeight="1">
      <c r="A21" s="64"/>
      <c r="B21" s="465"/>
      <c r="C21" s="465"/>
      <c r="D21" s="465"/>
      <c r="E21" s="551"/>
      <c r="F21" s="551"/>
      <c r="G21" s="551"/>
      <c r="H21" s="551"/>
      <c r="I21" s="551"/>
      <c r="J21" s="465"/>
      <c r="K21" s="465"/>
      <c r="L21" s="465"/>
      <c r="M21" s="465"/>
      <c r="N21" s="465"/>
      <c r="O21" s="465"/>
      <c r="P21" s="465"/>
      <c r="Q21" s="465"/>
      <c r="R21" s="466"/>
      <c r="S21" s="465"/>
      <c r="T21" s="465"/>
      <c r="U21" s="465"/>
      <c r="V21" s="465"/>
      <c r="W21" s="465"/>
      <c r="X21" s="465"/>
      <c r="Y21" s="465"/>
      <c r="Z21" s="465"/>
      <c r="AA21" s="466"/>
      <c r="AB21" s="464"/>
      <c r="AC21" s="465"/>
      <c r="AD21" s="465"/>
      <c r="AE21" s="465"/>
      <c r="AF21" s="465"/>
      <c r="AG21" s="465"/>
      <c r="AH21" s="465"/>
      <c r="AI21" s="465"/>
      <c r="AJ21" s="490"/>
      <c r="AK21" s="488"/>
      <c r="AL21" s="488"/>
      <c r="AM21" s="488"/>
      <c r="AN21" s="488"/>
      <c r="AO21" s="488"/>
      <c r="AP21" s="488"/>
      <c r="AQ21" s="489"/>
      <c r="AR21" s="458"/>
      <c r="AS21" s="458"/>
      <c r="AT21" s="458"/>
      <c r="AU21" s="458"/>
      <c r="AV21" s="458"/>
      <c r="AW21" s="458"/>
      <c r="AX21" s="458"/>
      <c r="AY21" s="657"/>
      <c r="AZ21" s="458"/>
      <c r="BA21" s="458"/>
      <c r="BB21" s="458"/>
      <c r="BC21" s="458"/>
      <c r="BD21" s="458"/>
      <c r="BE21" s="458"/>
      <c r="BF21" s="458"/>
      <c r="BG21" s="657"/>
      <c r="BH21" s="458"/>
      <c r="BI21" s="458"/>
      <c r="BJ21" s="458"/>
      <c r="BK21" s="458"/>
      <c r="BL21" s="458"/>
      <c r="BM21" s="458"/>
      <c r="BN21" s="458"/>
      <c r="BO21" s="682"/>
      <c r="BP21" s="545"/>
      <c r="BQ21" s="516"/>
      <c r="BR21" s="516"/>
      <c r="BS21" s="516"/>
      <c r="BT21" s="519"/>
      <c r="BU21" s="519"/>
      <c r="BV21" s="519"/>
      <c r="BW21" s="520"/>
    </row>
    <row r="22" spans="1:75" ht="18.75" customHeight="1">
      <c r="A22" s="64"/>
      <c r="B22" s="530" t="s">
        <v>7</v>
      </c>
      <c r="C22" s="465"/>
      <c r="D22" s="465"/>
      <c r="E22" s="551" t="str">
        <f>IF(B20="ここに","",VLOOKUP(B20,'登録ナンバー'!$A$1:$D$620,4,0))</f>
        <v>Kテニス</v>
      </c>
      <c r="F22" s="551"/>
      <c r="G22" s="551"/>
      <c r="H22" s="551"/>
      <c r="I22" s="551"/>
      <c r="J22" s="46"/>
      <c r="K22" s="465" t="s">
        <v>7</v>
      </c>
      <c r="L22" s="465"/>
      <c r="M22" s="465"/>
      <c r="N22" s="465" t="str">
        <f>IF(K20="ここに","",VLOOKUP(K20,'[2]登録ナンバー'!$A$1:$D$620,4,0))</f>
        <v>うさかめ</v>
      </c>
      <c r="O22" s="465"/>
      <c r="P22" s="465"/>
      <c r="Q22" s="465"/>
      <c r="R22" s="466"/>
      <c r="S22" s="465"/>
      <c r="T22" s="465"/>
      <c r="U22" s="465"/>
      <c r="V22" s="465"/>
      <c r="W22" s="465"/>
      <c r="X22" s="465"/>
      <c r="Y22" s="465"/>
      <c r="Z22" s="465"/>
      <c r="AA22" s="466"/>
      <c r="AB22" s="464"/>
      <c r="AC22" s="465"/>
      <c r="AD22" s="465"/>
      <c r="AE22" s="465"/>
      <c r="AF22" s="465"/>
      <c r="AG22" s="465"/>
      <c r="AH22" s="465"/>
      <c r="AI22" s="465"/>
      <c r="AJ22" s="490"/>
      <c r="AK22" s="488"/>
      <c r="AL22" s="488"/>
      <c r="AM22" s="488"/>
      <c r="AN22" s="488"/>
      <c r="AO22" s="488"/>
      <c r="AP22" s="488"/>
      <c r="AQ22" s="489"/>
      <c r="AR22" s="458"/>
      <c r="AS22" s="458"/>
      <c r="AT22" s="458"/>
      <c r="AU22" s="458"/>
      <c r="AV22" s="458"/>
      <c r="AW22" s="458"/>
      <c r="AX22" s="458"/>
      <c r="AY22" s="657"/>
      <c r="AZ22" s="458"/>
      <c r="BA22" s="458"/>
      <c r="BB22" s="458"/>
      <c r="BC22" s="458"/>
      <c r="BD22" s="458"/>
      <c r="BE22" s="458"/>
      <c r="BF22" s="458"/>
      <c r="BG22" s="657"/>
      <c r="BH22" s="458"/>
      <c r="BI22" s="458"/>
      <c r="BJ22" s="458"/>
      <c r="BK22" s="458"/>
      <c r="BL22" s="458"/>
      <c r="BM22" s="458"/>
      <c r="BN22" s="458"/>
      <c r="BO22" s="682"/>
      <c r="BP22" s="501">
        <f>IF(OR(COUNTIF(BQ12:BS34,2)&gt;=3,COUNTIF(BQ12:BS34,1)&gt;=3,COUNTIF(BQ12:BS34,3)&gt;=3),(AR23+AB23+BH23+T23+AZ23)/(AR23+AG20+AW20+Y20+BM20+BH23+AB23+T23+BE20+AZ23),"")</f>
      </c>
      <c r="BQ22" s="503"/>
      <c r="BR22" s="503"/>
      <c r="BS22" s="503"/>
      <c r="BT22" s="521">
        <f>RANK(BQ20,BQ12:BS33)</f>
        <v>4</v>
      </c>
      <c r="BU22" s="521"/>
      <c r="BV22" s="521"/>
      <c r="BW22" s="522"/>
    </row>
    <row r="23" spans="1:75" ht="6" customHeight="1" hidden="1">
      <c r="A23" s="64"/>
      <c r="B23" s="530"/>
      <c r="C23" s="465"/>
      <c r="D23" s="465"/>
      <c r="E23" s="233"/>
      <c r="F23" s="233"/>
      <c r="G23" s="233"/>
      <c r="H23" s="233"/>
      <c r="I23" s="233"/>
      <c r="J23" s="46"/>
      <c r="K23" s="554"/>
      <c r="L23" s="554"/>
      <c r="M23" s="554"/>
      <c r="N23" s="46"/>
      <c r="O23" s="46"/>
      <c r="P23" s="46"/>
      <c r="Q23" s="52"/>
      <c r="R23" s="56"/>
      <c r="S23" s="465"/>
      <c r="T23" s="264">
        <f>IF(T20="⑦","7",IF(T20="⑥","6",T20))</f>
        <v>1</v>
      </c>
      <c r="U23" s="46"/>
      <c r="V23" s="46"/>
      <c r="W23" s="46"/>
      <c r="X23" s="46"/>
      <c r="Y23" s="46"/>
      <c r="Z23" s="46"/>
      <c r="AA23" s="224"/>
      <c r="AB23" s="262">
        <f>IF(AB20="⑦","7",IF(AB20="⑥","6",AB20))</f>
        <v>0</v>
      </c>
      <c r="AC23" s="46"/>
      <c r="AD23" s="46"/>
      <c r="AE23" s="46"/>
      <c r="AF23" s="46"/>
      <c r="AG23" s="46"/>
      <c r="AH23" s="46"/>
      <c r="AI23" s="46"/>
      <c r="AJ23" s="491"/>
      <c r="AK23" s="492"/>
      <c r="AL23" s="492"/>
      <c r="AM23" s="492"/>
      <c r="AN23" s="492"/>
      <c r="AO23" s="492"/>
      <c r="AP23" s="492"/>
      <c r="AQ23" s="493"/>
      <c r="AR23" s="226">
        <f>IF(AR20="⑦","7",IF(AR20="⑥","6",AR20))</f>
        <v>3</v>
      </c>
      <c r="AS23" s="226"/>
      <c r="AT23" s="226"/>
      <c r="AU23" s="226"/>
      <c r="AV23" s="226"/>
      <c r="AW23" s="226"/>
      <c r="AX23" s="226"/>
      <c r="AY23" s="228"/>
      <c r="AZ23" s="264" t="str">
        <f>IF(AZ20="⑦","7",IF(AZ20="⑥","6",AZ20))</f>
        <v>6</v>
      </c>
      <c r="BA23" s="264"/>
      <c r="BB23" s="264"/>
      <c r="BC23" s="264"/>
      <c r="BD23" s="264"/>
      <c r="BE23" s="264"/>
      <c r="BF23" s="264"/>
      <c r="BG23" s="265"/>
      <c r="BH23" s="264" t="str">
        <f>IF(BH20="⑦","7",IF(BH20="⑥","6",BH20))</f>
        <v>6</v>
      </c>
      <c r="BI23" s="264"/>
      <c r="BJ23" s="264"/>
      <c r="BK23" s="264"/>
      <c r="BL23" s="264"/>
      <c r="BM23" s="264"/>
      <c r="BN23" s="264"/>
      <c r="BO23" s="266"/>
      <c r="BP23" s="502"/>
      <c r="BQ23" s="546"/>
      <c r="BR23" s="546"/>
      <c r="BS23" s="546"/>
      <c r="BT23" s="523"/>
      <c r="BU23" s="523"/>
      <c r="BV23" s="523"/>
      <c r="BW23" s="524"/>
    </row>
    <row r="24" spans="1:75" ht="18.75" customHeight="1">
      <c r="A24" s="64"/>
      <c r="B24" s="471" t="s">
        <v>1301</v>
      </c>
      <c r="C24" s="471"/>
      <c r="D24" s="471"/>
      <c r="E24" s="547" t="str">
        <f>IF(B24="ここに","",VLOOKUP(B24,'登録ナンバー'!$A$1:$C$620,2,0))</f>
        <v>出縄</v>
      </c>
      <c r="F24" s="547"/>
      <c r="G24" s="547"/>
      <c r="H24" s="547"/>
      <c r="I24" s="547"/>
      <c r="J24" s="465" t="s">
        <v>4</v>
      </c>
      <c r="K24" s="471" t="s">
        <v>3</v>
      </c>
      <c r="L24" s="471"/>
      <c r="M24" s="471"/>
      <c r="N24" s="549" t="s">
        <v>1302</v>
      </c>
      <c r="O24" s="549"/>
      <c r="P24" s="549"/>
      <c r="Q24" s="549"/>
      <c r="R24" s="550"/>
      <c r="S24" s="471"/>
      <c r="T24" s="471">
        <f>IF(AW12="","",IF(AND(AW12=6,AR12&lt;&gt;"⑦"),"⑥",IF(AW12=7,"⑦",AW12)))</f>
        <v>4</v>
      </c>
      <c r="U24" s="471"/>
      <c r="V24" s="471"/>
      <c r="W24" s="471" t="s">
        <v>5</v>
      </c>
      <c r="X24" s="471"/>
      <c r="Y24" s="471">
        <f>IF(AW12="","",IF(AR12="⑥",6,IF(AR12="⑦",7,AR12)))</f>
        <v>6</v>
      </c>
      <c r="Z24" s="471"/>
      <c r="AA24" s="472"/>
      <c r="AB24" s="470">
        <f>IF(AW16="","",IF(AND(AW16=6,AR16&lt;&gt;"⑦"),"⑥",IF(AW16=7,"⑦",AW16)))</f>
        <v>3</v>
      </c>
      <c r="AC24" s="471"/>
      <c r="AD24" s="471"/>
      <c r="AE24" s="471" t="s">
        <v>5</v>
      </c>
      <c r="AF24" s="471"/>
      <c r="AG24" s="471">
        <f>IF(AW16="","",IF(AR16="⑥",6,IF(AR16="⑦",7,AR16)))</f>
        <v>6</v>
      </c>
      <c r="AH24" s="471"/>
      <c r="AI24" s="472"/>
      <c r="AJ24" s="470" t="str">
        <f>IF(AW20="","",IF(AND(AW20=6,AR20&lt;&gt;"⑦"),"⑥",IF(AW20=7,"⑦",AW20)))</f>
        <v>⑥</v>
      </c>
      <c r="AK24" s="471"/>
      <c r="AL24" s="471"/>
      <c r="AM24" s="471" t="s">
        <v>5</v>
      </c>
      <c r="AN24" s="471"/>
      <c r="AO24" s="471">
        <f>IF(AB12="","",IF(AR20="⑥",6,IF(AR20="⑦",7,AR20)))</f>
        <v>3</v>
      </c>
      <c r="AP24" s="471"/>
      <c r="AQ24" s="472"/>
      <c r="AR24" s="486"/>
      <c r="AS24" s="487"/>
      <c r="AT24" s="487"/>
      <c r="AU24" s="487"/>
      <c r="AV24" s="487"/>
      <c r="AW24" s="487"/>
      <c r="AX24" s="487"/>
      <c r="AY24" s="712"/>
      <c r="AZ24" s="459" t="s">
        <v>1781</v>
      </c>
      <c r="BA24" s="459"/>
      <c r="BB24" s="459"/>
      <c r="BC24" s="459" t="s">
        <v>5</v>
      </c>
      <c r="BD24" s="459"/>
      <c r="BE24" s="459">
        <v>6</v>
      </c>
      <c r="BF24" s="459"/>
      <c r="BG24" s="668"/>
      <c r="BH24" s="459" t="s">
        <v>1782</v>
      </c>
      <c r="BI24" s="459"/>
      <c r="BJ24" s="459"/>
      <c r="BK24" s="459" t="s">
        <v>5</v>
      </c>
      <c r="BL24" s="459"/>
      <c r="BM24" s="459">
        <v>1</v>
      </c>
      <c r="BN24" s="459"/>
      <c r="BO24" s="681"/>
      <c r="BP24" s="544">
        <f>IF(OR(AND(BQ24=2,COUNTIF($BQ$12:$BS$35,2)=2),AND(BQ24=1,COUNTIF($BQ$12:$BS$34,1)=2),AND(BQ24=3,COUNTIF($BQ$12:$BS$33,3)=2),AND(BQ24=4,COUNTIF($BQ$12:$BS$33,4)=2)),"直接対決","")</f>
      </c>
      <c r="BQ24" s="515">
        <f>COUNTIF(T24:BO25,"⑥")+COUNTIF(T24:BO25,"⑦")</f>
        <v>3</v>
      </c>
      <c r="BR24" s="515"/>
      <c r="BS24" s="515"/>
      <c r="BT24" s="517">
        <f>IF(AB12="","",5-BQ24)</f>
        <v>2</v>
      </c>
      <c r="BU24" s="517"/>
      <c r="BV24" s="517"/>
      <c r="BW24" s="518"/>
    </row>
    <row r="25" spans="1:75" ht="18.75" customHeight="1">
      <c r="A25" s="64"/>
      <c r="B25" s="465"/>
      <c r="C25" s="465"/>
      <c r="D25" s="465"/>
      <c r="E25" s="548"/>
      <c r="F25" s="548"/>
      <c r="G25" s="548"/>
      <c r="H25" s="548"/>
      <c r="I25" s="548"/>
      <c r="J25" s="465"/>
      <c r="K25" s="465"/>
      <c r="L25" s="465"/>
      <c r="M25" s="465"/>
      <c r="N25" s="551"/>
      <c r="O25" s="551"/>
      <c r="P25" s="551"/>
      <c r="Q25" s="551"/>
      <c r="R25" s="552"/>
      <c r="S25" s="465"/>
      <c r="T25" s="465"/>
      <c r="U25" s="465"/>
      <c r="V25" s="465"/>
      <c r="W25" s="465"/>
      <c r="X25" s="465"/>
      <c r="Y25" s="465"/>
      <c r="Z25" s="465"/>
      <c r="AA25" s="466"/>
      <c r="AB25" s="464"/>
      <c r="AC25" s="465"/>
      <c r="AD25" s="465"/>
      <c r="AE25" s="465"/>
      <c r="AF25" s="465"/>
      <c r="AG25" s="465"/>
      <c r="AH25" s="465"/>
      <c r="AI25" s="466"/>
      <c r="AJ25" s="464"/>
      <c r="AK25" s="465"/>
      <c r="AL25" s="465"/>
      <c r="AM25" s="465"/>
      <c r="AN25" s="465"/>
      <c r="AO25" s="465"/>
      <c r="AP25" s="465"/>
      <c r="AQ25" s="466"/>
      <c r="AR25" s="490"/>
      <c r="AS25" s="488"/>
      <c r="AT25" s="488"/>
      <c r="AU25" s="488"/>
      <c r="AV25" s="488"/>
      <c r="AW25" s="488"/>
      <c r="AX25" s="488"/>
      <c r="AY25" s="489"/>
      <c r="AZ25" s="458"/>
      <c r="BA25" s="458"/>
      <c r="BB25" s="458"/>
      <c r="BC25" s="458"/>
      <c r="BD25" s="458"/>
      <c r="BE25" s="458"/>
      <c r="BF25" s="458"/>
      <c r="BG25" s="657"/>
      <c r="BH25" s="458"/>
      <c r="BI25" s="458"/>
      <c r="BJ25" s="458"/>
      <c r="BK25" s="458"/>
      <c r="BL25" s="458"/>
      <c r="BM25" s="458"/>
      <c r="BN25" s="458"/>
      <c r="BO25" s="682"/>
      <c r="BP25" s="545"/>
      <c r="BQ25" s="516"/>
      <c r="BR25" s="516"/>
      <c r="BS25" s="516"/>
      <c r="BT25" s="519"/>
      <c r="BU25" s="519"/>
      <c r="BV25" s="519"/>
      <c r="BW25" s="520"/>
    </row>
    <row r="26" spans="1:75" ht="18.75" customHeight="1" thickBot="1">
      <c r="A26" s="64"/>
      <c r="B26" s="529" t="s">
        <v>7</v>
      </c>
      <c r="C26" s="471"/>
      <c r="D26" s="471"/>
      <c r="E26" s="551" t="str">
        <f>IF(B24="ここに","",VLOOKUP(B24,'登録ナンバー'!$A$1:$D$620,4,0))</f>
        <v>Kテニス</v>
      </c>
      <c r="F26" s="551"/>
      <c r="G26" s="551"/>
      <c r="H26" s="551"/>
      <c r="I26" s="551"/>
      <c r="J26" s="46"/>
      <c r="K26" s="465" t="s">
        <v>7</v>
      </c>
      <c r="L26" s="465"/>
      <c r="M26" s="465"/>
      <c r="N26" s="551" t="s">
        <v>1294</v>
      </c>
      <c r="O26" s="551"/>
      <c r="P26" s="551"/>
      <c r="Q26" s="551"/>
      <c r="R26" s="552"/>
      <c r="S26" s="61"/>
      <c r="T26" s="465"/>
      <c r="U26" s="465"/>
      <c r="V26" s="465"/>
      <c r="W26" s="465"/>
      <c r="X26" s="465"/>
      <c r="Y26" s="465"/>
      <c r="Z26" s="465"/>
      <c r="AA26" s="466"/>
      <c r="AB26" s="464"/>
      <c r="AC26" s="465"/>
      <c r="AD26" s="465"/>
      <c r="AE26" s="465"/>
      <c r="AF26" s="465"/>
      <c r="AG26" s="465"/>
      <c r="AH26" s="465"/>
      <c r="AI26" s="466"/>
      <c r="AJ26" s="464"/>
      <c r="AK26" s="465"/>
      <c r="AL26" s="465"/>
      <c r="AM26" s="465"/>
      <c r="AN26" s="465"/>
      <c r="AO26" s="465"/>
      <c r="AP26" s="465"/>
      <c r="AQ26" s="466"/>
      <c r="AR26" s="490"/>
      <c r="AS26" s="488"/>
      <c r="AT26" s="488"/>
      <c r="AU26" s="488"/>
      <c r="AV26" s="488"/>
      <c r="AW26" s="488"/>
      <c r="AX26" s="488"/>
      <c r="AY26" s="489"/>
      <c r="AZ26" s="458"/>
      <c r="BA26" s="458"/>
      <c r="BB26" s="458"/>
      <c r="BC26" s="458"/>
      <c r="BD26" s="458"/>
      <c r="BE26" s="458"/>
      <c r="BF26" s="458"/>
      <c r="BG26" s="657"/>
      <c r="BH26" s="458"/>
      <c r="BI26" s="458"/>
      <c r="BJ26" s="458"/>
      <c r="BK26" s="458"/>
      <c r="BL26" s="458"/>
      <c r="BM26" s="458"/>
      <c r="BN26" s="458"/>
      <c r="BO26" s="682"/>
      <c r="BP26" s="501">
        <f>IF(OR(COUNTIF(BQ12:BS34,2)&gt;=3,COUNTIF(BQ12:BS34,1)&gt;=3,COUNTIF(BQ12:BS34,3)&gt;=3),(T27+AB27+AJ27+BH27+AZ27)/(T27+AG24+Y24+AO24+BM24+BH27+AB27+AJ27+BE24+AZ27),"")</f>
      </c>
      <c r="BQ26" s="503"/>
      <c r="BR26" s="503"/>
      <c r="BS26" s="503"/>
      <c r="BT26" s="521">
        <f>RANK(BQ24,BQ12:BS34)</f>
        <v>3</v>
      </c>
      <c r="BU26" s="521"/>
      <c r="BV26" s="521"/>
      <c r="BW26" s="522"/>
    </row>
    <row r="27" spans="1:75" ht="4.5" customHeight="1" hidden="1">
      <c r="A27" s="64"/>
      <c r="B27" s="530"/>
      <c r="C27" s="465"/>
      <c r="D27" s="465"/>
      <c r="E27" s="233"/>
      <c r="F27" s="233"/>
      <c r="G27" s="233"/>
      <c r="H27" s="233"/>
      <c r="I27" s="233"/>
      <c r="J27" s="46"/>
      <c r="K27" s="554"/>
      <c r="L27" s="554"/>
      <c r="M27" s="554"/>
      <c r="N27" s="46"/>
      <c r="O27" s="46"/>
      <c r="P27" s="46"/>
      <c r="Q27" s="52"/>
      <c r="R27" s="56"/>
      <c r="S27" s="50"/>
      <c r="T27" s="264">
        <f>IF(T24="⑦","7",IF(T24="⑥","6",T24))</f>
        <v>4</v>
      </c>
      <c r="U27" s="46"/>
      <c r="V27" s="46"/>
      <c r="W27" s="394"/>
      <c r="X27" s="394"/>
      <c r="Y27" s="394"/>
      <c r="Z27" s="227"/>
      <c r="AA27" s="395"/>
      <c r="AB27" s="396">
        <f>IF(AB24="⑦","7",IF(AB24="⑥","6",AB24))</f>
        <v>3</v>
      </c>
      <c r="AC27" s="394"/>
      <c r="AD27" s="394"/>
      <c r="AE27" s="394"/>
      <c r="AF27" s="394"/>
      <c r="AG27" s="394"/>
      <c r="AH27" s="227"/>
      <c r="AI27" s="229"/>
      <c r="AJ27" s="262" t="str">
        <f>IF(AJ24="⑦","7",IF(AJ24="⑥","6",AJ24))</f>
        <v>6</v>
      </c>
      <c r="AK27" s="227"/>
      <c r="AL27" s="227"/>
      <c r="AM27" s="227"/>
      <c r="AN27" s="227"/>
      <c r="AO27" s="227"/>
      <c r="AP27" s="227"/>
      <c r="AQ27" s="229"/>
      <c r="AR27" s="491"/>
      <c r="AS27" s="492"/>
      <c r="AT27" s="492"/>
      <c r="AU27" s="492"/>
      <c r="AV27" s="492"/>
      <c r="AW27" s="492"/>
      <c r="AX27" s="492"/>
      <c r="AY27" s="493"/>
      <c r="AZ27" s="226" t="str">
        <f>IF(AZ24="⑦","7",IF(AZ24="⑥","6",AZ24))</f>
        <v>7</v>
      </c>
      <c r="BA27" s="226"/>
      <c r="BB27" s="226"/>
      <c r="BC27" s="226"/>
      <c r="BD27" s="397"/>
      <c r="BE27" s="397"/>
      <c r="BF27" s="226"/>
      <c r="BG27" s="228"/>
      <c r="BH27" s="226" t="str">
        <f>IF(BH24="⑦","7",IF(BH24="⑥","6",BH24))</f>
        <v>6</v>
      </c>
      <c r="BI27" s="226"/>
      <c r="BJ27" s="226"/>
      <c r="BK27" s="226"/>
      <c r="BL27" s="226"/>
      <c r="BM27" s="226"/>
      <c r="BN27" s="226"/>
      <c r="BO27" s="263"/>
      <c r="BP27" s="502"/>
      <c r="BQ27" s="546"/>
      <c r="BR27" s="546"/>
      <c r="BS27" s="546"/>
      <c r="BT27" s="523"/>
      <c r="BU27" s="523"/>
      <c r="BV27" s="523"/>
      <c r="BW27" s="524"/>
    </row>
    <row r="28" spans="1:75" ht="18.75" customHeight="1">
      <c r="A28" s="64"/>
      <c r="B28" s="471" t="s">
        <v>1303</v>
      </c>
      <c r="C28" s="471"/>
      <c r="D28" s="471"/>
      <c r="E28" s="549" t="str">
        <f>IF(B28="ここに","",VLOOKUP(B28,'登録ナンバー'!$A$1:$C$620,2,0))</f>
        <v>上原</v>
      </c>
      <c r="F28" s="549"/>
      <c r="G28" s="549"/>
      <c r="H28" s="549"/>
      <c r="I28" s="549"/>
      <c r="J28" s="465" t="s">
        <v>4</v>
      </c>
      <c r="K28" s="471" t="s">
        <v>1304</v>
      </c>
      <c r="L28" s="471"/>
      <c r="M28" s="471"/>
      <c r="N28" s="473" t="str">
        <f>IF(K28="ここに","",VLOOKUP(K28,'登録ナンバー'!$A$1:$C$620,2,0))</f>
        <v>姫井</v>
      </c>
      <c r="O28" s="473"/>
      <c r="P28" s="473"/>
      <c r="Q28" s="473"/>
      <c r="R28" s="474"/>
      <c r="S28" s="471"/>
      <c r="T28" s="471">
        <f>IF(BE12="","",IF(AND(AZ12=6,BE12&lt;&gt;"⑦"),"⑥",IF(BE12=7,"⑦",BE12)))</f>
        <v>1</v>
      </c>
      <c r="U28" s="471"/>
      <c r="V28" s="471"/>
      <c r="W28" s="471" t="s">
        <v>5</v>
      </c>
      <c r="X28" s="471"/>
      <c r="Y28" s="471">
        <f>IF(BE12="","",IF(AZ12="⑥",6,IF(AZ12="⑦",7,AZ12)))</f>
        <v>6</v>
      </c>
      <c r="Z28" s="471"/>
      <c r="AA28" s="472"/>
      <c r="AB28" s="470">
        <f>IF(BE16="","",IF(AND(BE16=6,AZ16&lt;&gt;"⑦"),"⑥",IF(BE16=7,"⑦",BE16)))</f>
        <v>1</v>
      </c>
      <c r="AC28" s="471"/>
      <c r="AD28" s="471"/>
      <c r="AE28" s="471" t="s">
        <v>5</v>
      </c>
      <c r="AF28" s="471"/>
      <c r="AG28" s="471">
        <f>IF(BE16="","",IF(AZ16="⑥",6,IF(AZ16="⑦",7,AZ16)))</f>
        <v>6</v>
      </c>
      <c r="AH28" s="471"/>
      <c r="AI28" s="472"/>
      <c r="AJ28" s="470">
        <f>IF(BE20="","",IF(AND(BE20=6,AZ20&lt;&gt;"⑦"),"⑥",IF(BE20=7,"⑦",BE20)))</f>
        <v>4</v>
      </c>
      <c r="AK28" s="471"/>
      <c r="AL28" s="471"/>
      <c r="AM28" s="471" t="s">
        <v>5</v>
      </c>
      <c r="AN28" s="471"/>
      <c r="AO28" s="471">
        <f>IF(AB12="","",IF(AZ20="⑥",6,IF(AZ20="⑦",7,AZ20)))</f>
        <v>6</v>
      </c>
      <c r="AP28" s="471"/>
      <c r="AQ28" s="472"/>
      <c r="AR28" s="470">
        <f>IF(AZ24="","",IF(AND(BE24=6,AZ24&lt;&gt;"⑦"),"⑥",IF(BE24=7,"⑦",BE24)))</f>
        <v>6</v>
      </c>
      <c r="AS28" s="471"/>
      <c r="AT28" s="471"/>
      <c r="AU28" s="471" t="s">
        <v>5</v>
      </c>
      <c r="AV28" s="471"/>
      <c r="AW28" s="471">
        <f>IF(AZ24="","",IF(AZ24="⑥",6,IF(AZ24="⑦",7,AZ24)))</f>
        <v>7</v>
      </c>
      <c r="AX28" s="471"/>
      <c r="AY28" s="472"/>
      <c r="AZ28" s="486"/>
      <c r="BA28" s="487"/>
      <c r="BB28" s="487"/>
      <c r="BC28" s="487"/>
      <c r="BD28" s="487"/>
      <c r="BE28" s="487"/>
      <c r="BF28" s="487"/>
      <c r="BG28" s="712"/>
      <c r="BH28" s="470" t="s">
        <v>1747</v>
      </c>
      <c r="BI28" s="471"/>
      <c r="BJ28" s="471"/>
      <c r="BK28" s="471" t="s">
        <v>5</v>
      </c>
      <c r="BL28" s="471"/>
      <c r="BM28" s="471">
        <v>4</v>
      </c>
      <c r="BN28" s="471"/>
      <c r="BO28" s="471"/>
      <c r="BP28" s="544">
        <f>IF(OR(AND(BQ28=2,COUNTIF($BQ$12:$BS$35,2)=2),AND(BQ28=1,COUNTIF($BQ$12:$BS$34,1)=2),AND(BQ28=3,COUNTIF($BQ$12:$BS$33,3)=2),AND(BQ28=4,COUNTIF($BQ$12:$BS$33,4)=2)),"直接対決","")</f>
      </c>
      <c r="BQ28" s="515">
        <f>COUNTIF(T28:BO31,"⑥")+COUNTIF(T28:BO31,"⑦")</f>
        <v>1</v>
      </c>
      <c r="BR28" s="515"/>
      <c r="BS28" s="515"/>
      <c r="BT28" s="517">
        <f>IF(AB12="","",5-BQ28)</f>
        <v>4</v>
      </c>
      <c r="BU28" s="517"/>
      <c r="BV28" s="517"/>
      <c r="BW28" s="518"/>
    </row>
    <row r="29" spans="1:75" ht="18.75" customHeight="1">
      <c r="A29" s="64"/>
      <c r="B29" s="465"/>
      <c r="C29" s="465"/>
      <c r="D29" s="465"/>
      <c r="E29" s="551"/>
      <c r="F29" s="551"/>
      <c r="G29" s="551"/>
      <c r="H29" s="551"/>
      <c r="I29" s="551"/>
      <c r="J29" s="465"/>
      <c r="K29" s="465"/>
      <c r="L29" s="465"/>
      <c r="M29" s="465"/>
      <c r="N29" s="468"/>
      <c r="O29" s="468"/>
      <c r="P29" s="468"/>
      <c r="Q29" s="468"/>
      <c r="R29" s="469"/>
      <c r="S29" s="465"/>
      <c r="T29" s="465"/>
      <c r="U29" s="465"/>
      <c r="V29" s="465"/>
      <c r="W29" s="465"/>
      <c r="X29" s="465"/>
      <c r="Y29" s="465"/>
      <c r="Z29" s="465"/>
      <c r="AA29" s="466"/>
      <c r="AB29" s="464"/>
      <c r="AC29" s="465"/>
      <c r="AD29" s="465"/>
      <c r="AE29" s="465"/>
      <c r="AF29" s="465"/>
      <c r="AG29" s="465"/>
      <c r="AH29" s="465"/>
      <c r="AI29" s="466"/>
      <c r="AJ29" s="464"/>
      <c r="AK29" s="465"/>
      <c r="AL29" s="465"/>
      <c r="AM29" s="465"/>
      <c r="AN29" s="465"/>
      <c r="AO29" s="465"/>
      <c r="AP29" s="465"/>
      <c r="AQ29" s="466"/>
      <c r="AR29" s="464"/>
      <c r="AS29" s="465"/>
      <c r="AT29" s="465"/>
      <c r="AU29" s="465"/>
      <c r="AV29" s="465"/>
      <c r="AW29" s="465"/>
      <c r="AX29" s="465"/>
      <c r="AY29" s="466"/>
      <c r="AZ29" s="490"/>
      <c r="BA29" s="488"/>
      <c r="BB29" s="488"/>
      <c r="BC29" s="488"/>
      <c r="BD29" s="488"/>
      <c r="BE29" s="488"/>
      <c r="BF29" s="488"/>
      <c r="BG29" s="489"/>
      <c r="BH29" s="464"/>
      <c r="BI29" s="465"/>
      <c r="BJ29" s="465"/>
      <c r="BK29" s="465"/>
      <c r="BL29" s="465"/>
      <c r="BM29" s="465"/>
      <c r="BN29" s="465"/>
      <c r="BO29" s="465"/>
      <c r="BP29" s="545"/>
      <c r="BQ29" s="516"/>
      <c r="BR29" s="516"/>
      <c r="BS29" s="516"/>
      <c r="BT29" s="519"/>
      <c r="BU29" s="519"/>
      <c r="BV29" s="519"/>
      <c r="BW29" s="520"/>
    </row>
    <row r="30" spans="1:75" ht="18.75" customHeight="1">
      <c r="A30" s="64"/>
      <c r="B30" s="529" t="s">
        <v>7</v>
      </c>
      <c r="C30" s="471"/>
      <c r="D30" s="471"/>
      <c r="E30" s="551" t="str">
        <f>IF(B28="ここに","",VLOOKUP(B28,'登録ナンバー'!$A$1:$D$620,4,0))</f>
        <v>TDC</v>
      </c>
      <c r="F30" s="551"/>
      <c r="G30" s="551"/>
      <c r="H30" s="551"/>
      <c r="I30" s="551"/>
      <c r="J30" s="46"/>
      <c r="K30" s="465" t="s">
        <v>7</v>
      </c>
      <c r="L30" s="465"/>
      <c r="M30" s="465"/>
      <c r="N30" s="465" t="str">
        <f>IF(K28="ここに","",VLOOKUP(K28,'[2]登録ナンバー'!$A$1:$D$620,4,0))</f>
        <v>TDC</v>
      </c>
      <c r="O30" s="465"/>
      <c r="P30" s="465"/>
      <c r="Q30" s="465"/>
      <c r="R30" s="466"/>
      <c r="S30" s="471"/>
      <c r="T30" s="465"/>
      <c r="U30" s="465"/>
      <c r="V30" s="465"/>
      <c r="W30" s="554"/>
      <c r="X30" s="554"/>
      <c r="Y30" s="465"/>
      <c r="Z30" s="465"/>
      <c r="AA30" s="466"/>
      <c r="AB30" s="464"/>
      <c r="AC30" s="465"/>
      <c r="AD30" s="465"/>
      <c r="AE30" s="465"/>
      <c r="AF30" s="465"/>
      <c r="AG30" s="465"/>
      <c r="AH30" s="465"/>
      <c r="AI30" s="466"/>
      <c r="AJ30" s="464"/>
      <c r="AK30" s="465"/>
      <c r="AL30" s="465"/>
      <c r="AM30" s="465"/>
      <c r="AN30" s="465"/>
      <c r="AO30" s="465"/>
      <c r="AP30" s="465"/>
      <c r="AQ30" s="466"/>
      <c r="AR30" s="464"/>
      <c r="AS30" s="465"/>
      <c r="AT30" s="465"/>
      <c r="AU30" s="465"/>
      <c r="AV30" s="465"/>
      <c r="AW30" s="465"/>
      <c r="AX30" s="465"/>
      <c r="AY30" s="466"/>
      <c r="AZ30" s="490"/>
      <c r="BA30" s="488"/>
      <c r="BB30" s="488"/>
      <c r="BC30" s="488"/>
      <c r="BD30" s="488"/>
      <c r="BE30" s="488"/>
      <c r="BF30" s="488"/>
      <c r="BG30" s="489"/>
      <c r="BH30" s="464"/>
      <c r="BI30" s="465"/>
      <c r="BJ30" s="465"/>
      <c r="BK30" s="465"/>
      <c r="BL30" s="465"/>
      <c r="BM30" s="465"/>
      <c r="BN30" s="465"/>
      <c r="BO30" s="465"/>
      <c r="BP30" s="501">
        <f>IF(OR(COUNTIF(BQ12:BS34,2)&gt;=3,COUNTIF(BQ12:BS34,1)&gt;=3,COUNTIF(BQ12:BS34,3)&gt;=3),(AR31+AB31+AJ31+T31+BH31)/(AR31+AG28+AW28+AO28+T31+Y28+AB31+AJ31+BM28+BH31),"")</f>
      </c>
      <c r="BQ30" s="503"/>
      <c r="BR30" s="503"/>
      <c r="BS30" s="503"/>
      <c r="BT30" s="521">
        <f>RANK(BQ28,BQ12:BS33)</f>
        <v>5</v>
      </c>
      <c r="BU30" s="521"/>
      <c r="BV30" s="521"/>
      <c r="BW30" s="522"/>
    </row>
    <row r="31" spans="1:75" ht="6" customHeight="1" hidden="1">
      <c r="A31" s="64"/>
      <c r="B31" s="530"/>
      <c r="C31" s="465"/>
      <c r="D31" s="465"/>
      <c r="E31" s="233"/>
      <c r="F31" s="233"/>
      <c r="G31" s="233"/>
      <c r="H31" s="233"/>
      <c r="I31" s="233"/>
      <c r="J31" s="46"/>
      <c r="K31" s="554"/>
      <c r="L31" s="554"/>
      <c r="M31" s="554"/>
      <c r="N31" s="46"/>
      <c r="O31" s="46"/>
      <c r="P31" s="46"/>
      <c r="Q31" s="52"/>
      <c r="R31" s="56"/>
      <c r="S31" s="465"/>
      <c r="T31" s="226">
        <f>IF(T28="⑦","7",IF(T28="⑥","6",T28))</f>
        <v>1</v>
      </c>
      <c r="U31" s="227"/>
      <c r="V31" s="227"/>
      <c r="W31" s="227"/>
      <c r="X31" s="227"/>
      <c r="Y31" s="227"/>
      <c r="Z31" s="227"/>
      <c r="AA31" s="229"/>
      <c r="AB31" s="262">
        <f>IF(AB28="⑦","7",IF(AB28="⑥","6",AB28))</f>
        <v>1</v>
      </c>
      <c r="AC31" s="227"/>
      <c r="AD31" s="227"/>
      <c r="AE31" s="227"/>
      <c r="AF31" s="227"/>
      <c r="AG31" s="227"/>
      <c r="AH31" s="227"/>
      <c r="AI31" s="229"/>
      <c r="AJ31" s="262">
        <f>IF(AJ28="⑦","7",IF(AJ28="⑥","6",AJ28))</f>
        <v>4</v>
      </c>
      <c r="AK31" s="227"/>
      <c r="AL31" s="227"/>
      <c r="AM31" s="227"/>
      <c r="AN31" s="227"/>
      <c r="AO31" s="227"/>
      <c r="AP31" s="227"/>
      <c r="AQ31" s="229"/>
      <c r="AR31" s="262">
        <f>IF(AR28="⑦","7",IF(AR28="⑥","6",AR28))</f>
        <v>6</v>
      </c>
      <c r="AS31" s="227"/>
      <c r="AT31" s="227"/>
      <c r="AU31" s="227"/>
      <c r="AV31" s="227"/>
      <c r="AW31" s="227"/>
      <c r="AX31" s="227"/>
      <c r="AY31" s="229"/>
      <c r="AZ31" s="491"/>
      <c r="BA31" s="492"/>
      <c r="BB31" s="492"/>
      <c r="BC31" s="492"/>
      <c r="BD31" s="492"/>
      <c r="BE31" s="492"/>
      <c r="BF31" s="492"/>
      <c r="BG31" s="493"/>
      <c r="BH31" s="226" t="str">
        <f>IF(BH28="⑦","7",IF(BH28="⑥","6",BH28))</f>
        <v>6</v>
      </c>
      <c r="BI31" s="227"/>
      <c r="BJ31" s="227"/>
      <c r="BK31" s="227"/>
      <c r="BL31" s="227"/>
      <c r="BM31" s="227"/>
      <c r="BN31" s="227"/>
      <c r="BO31" s="227"/>
      <c r="BP31" s="502"/>
      <c r="BQ31" s="546"/>
      <c r="BR31" s="546"/>
      <c r="BS31" s="546"/>
      <c r="BT31" s="523"/>
      <c r="BU31" s="523"/>
      <c r="BV31" s="523"/>
      <c r="BW31" s="524"/>
    </row>
    <row r="32" spans="1:75" ht="18.75" customHeight="1">
      <c r="A32" s="64"/>
      <c r="B32" s="471" t="s">
        <v>1305</v>
      </c>
      <c r="C32" s="471"/>
      <c r="D32" s="471"/>
      <c r="E32" s="549" t="str">
        <f>IF(B32="ここに","",VLOOKUP(B32,'登録ナンバー'!$A$1:$C$620,2,0))</f>
        <v>落合</v>
      </c>
      <c r="F32" s="549"/>
      <c r="G32" s="549"/>
      <c r="H32" s="549"/>
      <c r="I32" s="549"/>
      <c r="J32" s="465" t="s">
        <v>4</v>
      </c>
      <c r="K32" s="471" t="s">
        <v>1306</v>
      </c>
      <c r="L32" s="471"/>
      <c r="M32" s="471"/>
      <c r="N32" s="473" t="str">
        <f>IF(K32="ここに","",VLOOKUP(K32,'登録ナンバー'!$A$1:$C$620,2,0))</f>
        <v>治田</v>
      </c>
      <c r="O32" s="473"/>
      <c r="P32" s="473"/>
      <c r="Q32" s="473"/>
      <c r="R32" s="474"/>
      <c r="S32" s="471"/>
      <c r="T32" s="471">
        <f>IF(BM12="","",IF(AND(BM12=6,BH12&lt;&gt;"⑦"),"⑥",IF(BM12=7,"⑦",BM12)))</f>
        <v>1</v>
      </c>
      <c r="U32" s="471"/>
      <c r="V32" s="471"/>
      <c r="W32" s="465" t="s">
        <v>5</v>
      </c>
      <c r="X32" s="465"/>
      <c r="Y32" s="471">
        <f>IF(BM12="","",IF(BH12="⑥",6,IF(BH12="⑦",7,BH12)))</f>
        <v>6</v>
      </c>
      <c r="Z32" s="471"/>
      <c r="AA32" s="472"/>
      <c r="AB32" s="470">
        <f>IF(BM16="","",IF(AND(BM16=6,BH16&lt;&gt;"⑦"),"⑥",IF(BM16=7,"⑦",BM16)))</f>
        <v>2</v>
      </c>
      <c r="AC32" s="471"/>
      <c r="AD32" s="471"/>
      <c r="AE32" s="471" t="s">
        <v>5</v>
      </c>
      <c r="AF32" s="471"/>
      <c r="AG32" s="471">
        <f>IF(BM16="","",IF(BH16="⑥",6,IF(BH16="⑦",7,BH16)))</f>
        <v>6</v>
      </c>
      <c r="AH32" s="471"/>
      <c r="AI32" s="472"/>
      <c r="AJ32" s="470">
        <f>IF(BM20="","",IF(AND(BM20=6,BH20&lt;&gt;"⑦"),"⑥",IF(BM20=7,"⑦",BM20)))</f>
        <v>0</v>
      </c>
      <c r="AK32" s="471"/>
      <c r="AL32" s="471"/>
      <c r="AM32" s="471" t="s">
        <v>5</v>
      </c>
      <c r="AN32" s="471"/>
      <c r="AO32" s="471">
        <f>IF(AB12="","",IF(BH20="⑥",6,IF(BH20="⑦",7,BH20)))</f>
        <v>6</v>
      </c>
      <c r="AP32" s="471"/>
      <c r="AQ32" s="472"/>
      <c r="AR32" s="470">
        <f>IF(BH24="","",IF(AND(BM24=6,BH24&lt;&gt;"⑦"),"⑥",IF(BM24=7,"⑦",BM24)))</f>
        <v>1</v>
      </c>
      <c r="AS32" s="471"/>
      <c r="AT32" s="471"/>
      <c r="AU32" s="471" t="s">
        <v>5</v>
      </c>
      <c r="AV32" s="471"/>
      <c r="AW32" s="471">
        <f>IF(BH24="","",IF(BH24="⑥",6,IF(BH24="⑦",7,BH24)))</f>
        <v>6</v>
      </c>
      <c r="AX32" s="471"/>
      <c r="AY32" s="472"/>
      <c r="AZ32" s="470">
        <f>IF(BH28="","",IF(AND(BM28=6,BH28&lt;&gt;"⑦"),"⑥",IF(BM28=7,"⑦",BM28)))</f>
        <v>4</v>
      </c>
      <c r="BA32" s="471"/>
      <c r="BB32" s="471"/>
      <c r="BC32" s="471" t="s">
        <v>5</v>
      </c>
      <c r="BD32" s="471"/>
      <c r="BE32" s="471">
        <f>IF(BH28="","",IF(BH28="⑥",6,IF(BH28="⑦",7,BH28)))</f>
        <v>6</v>
      </c>
      <c r="BF32" s="471"/>
      <c r="BG32" s="472"/>
      <c r="BH32" s="486"/>
      <c r="BI32" s="487"/>
      <c r="BJ32" s="487"/>
      <c r="BK32" s="487"/>
      <c r="BL32" s="487"/>
      <c r="BM32" s="487"/>
      <c r="BN32" s="487"/>
      <c r="BO32" s="713"/>
      <c r="BP32" s="544">
        <f>IF(OR(AND(BQ32=2,COUNTIF($BQ$12:$BS$35,2)=2),AND(BQ32=1,COUNTIF($BQ$12:$BS$34,1)=2),AND(BQ32=3,COUNTIF($BQ$12:$BS$33,3)=2),AND(BQ32=4,COUNTIF($BQ$12:$BS$33,4)=2)),"直接対決","")</f>
      </c>
      <c r="BQ32" s="515">
        <f>COUNTIF(T32:BO35,"⑥")+COUNTIF(T32:BG34,"⑦")</f>
        <v>0</v>
      </c>
      <c r="BR32" s="515"/>
      <c r="BS32" s="515"/>
      <c r="BT32" s="517">
        <f>IF(AB12="","",5-BQ32)</f>
        <v>5</v>
      </c>
      <c r="BU32" s="517"/>
      <c r="BV32" s="517"/>
      <c r="BW32" s="518"/>
    </row>
    <row r="33" spans="1:75" ht="18.75" customHeight="1">
      <c r="A33" s="64"/>
      <c r="B33" s="465"/>
      <c r="C33" s="465"/>
      <c r="D33" s="465"/>
      <c r="E33" s="551"/>
      <c r="F33" s="551"/>
      <c r="G33" s="551"/>
      <c r="H33" s="551"/>
      <c r="I33" s="551"/>
      <c r="J33" s="465"/>
      <c r="K33" s="465"/>
      <c r="L33" s="465"/>
      <c r="M33" s="465"/>
      <c r="N33" s="468"/>
      <c r="O33" s="468"/>
      <c r="P33" s="468"/>
      <c r="Q33" s="468"/>
      <c r="R33" s="469"/>
      <c r="S33" s="465"/>
      <c r="T33" s="465"/>
      <c r="U33" s="465"/>
      <c r="V33" s="465"/>
      <c r="W33" s="465"/>
      <c r="X33" s="465"/>
      <c r="Y33" s="465"/>
      <c r="Z33" s="465"/>
      <c r="AA33" s="466"/>
      <c r="AB33" s="464"/>
      <c r="AC33" s="465"/>
      <c r="AD33" s="465"/>
      <c r="AE33" s="465"/>
      <c r="AF33" s="465"/>
      <c r="AG33" s="465"/>
      <c r="AH33" s="465"/>
      <c r="AI33" s="466"/>
      <c r="AJ33" s="464"/>
      <c r="AK33" s="465"/>
      <c r="AL33" s="465"/>
      <c r="AM33" s="465"/>
      <c r="AN33" s="465"/>
      <c r="AO33" s="465"/>
      <c r="AP33" s="465"/>
      <c r="AQ33" s="466"/>
      <c r="AR33" s="464"/>
      <c r="AS33" s="465"/>
      <c r="AT33" s="465"/>
      <c r="AU33" s="465"/>
      <c r="AV33" s="465"/>
      <c r="AW33" s="465"/>
      <c r="AX33" s="465"/>
      <c r="AY33" s="466"/>
      <c r="AZ33" s="464"/>
      <c r="BA33" s="465"/>
      <c r="BB33" s="465"/>
      <c r="BC33" s="465"/>
      <c r="BD33" s="465"/>
      <c r="BE33" s="465"/>
      <c r="BF33" s="465"/>
      <c r="BG33" s="466"/>
      <c r="BH33" s="490"/>
      <c r="BI33" s="488"/>
      <c r="BJ33" s="488"/>
      <c r="BK33" s="488"/>
      <c r="BL33" s="488"/>
      <c r="BM33" s="488"/>
      <c r="BN33" s="488"/>
      <c r="BO33" s="514"/>
      <c r="BP33" s="545"/>
      <c r="BQ33" s="516"/>
      <c r="BR33" s="516"/>
      <c r="BS33" s="516"/>
      <c r="BT33" s="519"/>
      <c r="BU33" s="519"/>
      <c r="BV33" s="519"/>
      <c r="BW33" s="520"/>
    </row>
    <row r="34" spans="1:75" ht="18.75" customHeight="1" thickBot="1">
      <c r="A34" s="64"/>
      <c r="B34" s="471" t="s">
        <v>7</v>
      </c>
      <c r="C34" s="471"/>
      <c r="D34" s="471"/>
      <c r="E34" s="465" t="str">
        <f>IF(B32="ここに","",VLOOKUP(B32,'[2]登録ナンバー'!$A$1:$D$620,4,0))</f>
        <v>アビック</v>
      </c>
      <c r="F34" s="465"/>
      <c r="G34" s="465"/>
      <c r="H34" s="465"/>
      <c r="I34" s="465"/>
      <c r="J34" s="46"/>
      <c r="K34" s="465" t="s">
        <v>7</v>
      </c>
      <c r="L34" s="465"/>
      <c r="M34" s="465"/>
      <c r="N34" s="465" t="str">
        <f>IF(K32="ここに","",VLOOKUP(K32,'[2]登録ナンバー'!$A$1:$D$620,4,0))</f>
        <v>アビック</v>
      </c>
      <c r="O34" s="465"/>
      <c r="P34" s="465"/>
      <c r="Q34" s="465"/>
      <c r="R34" s="466"/>
      <c r="S34" s="471"/>
      <c r="T34" s="554"/>
      <c r="U34" s="554"/>
      <c r="V34" s="554"/>
      <c r="W34" s="554"/>
      <c r="X34" s="554"/>
      <c r="Y34" s="554"/>
      <c r="Z34" s="554"/>
      <c r="AA34" s="610"/>
      <c r="AB34" s="464"/>
      <c r="AC34" s="465"/>
      <c r="AD34" s="465"/>
      <c r="AE34" s="465"/>
      <c r="AF34" s="465"/>
      <c r="AG34" s="465"/>
      <c r="AH34" s="465"/>
      <c r="AI34" s="466"/>
      <c r="AJ34" s="464"/>
      <c r="AK34" s="465"/>
      <c r="AL34" s="465"/>
      <c r="AM34" s="465"/>
      <c r="AN34" s="465"/>
      <c r="AO34" s="465"/>
      <c r="AP34" s="465"/>
      <c r="AQ34" s="466"/>
      <c r="AR34" s="464"/>
      <c r="AS34" s="465"/>
      <c r="AT34" s="465"/>
      <c r="AU34" s="465"/>
      <c r="AV34" s="465"/>
      <c r="AW34" s="465"/>
      <c r="AX34" s="465"/>
      <c r="AY34" s="466"/>
      <c r="AZ34" s="464"/>
      <c r="BA34" s="465"/>
      <c r="BB34" s="465"/>
      <c r="BC34" s="465"/>
      <c r="BD34" s="465"/>
      <c r="BE34" s="465"/>
      <c r="BF34" s="465"/>
      <c r="BG34" s="466"/>
      <c r="BH34" s="490"/>
      <c r="BI34" s="488"/>
      <c r="BJ34" s="488"/>
      <c r="BK34" s="488"/>
      <c r="BL34" s="488"/>
      <c r="BM34" s="488"/>
      <c r="BN34" s="488"/>
      <c r="BO34" s="514"/>
      <c r="BP34" s="501">
        <f>IF(OR(COUNTIF(BQ12:BS35,2)&gt;=3,COUNTIF(BQ12:BS35,1)&gt;=3,COUNTIF(BQ12:BS33,3)&gt;=3),(AR35+AB35+AJ35+T35+AZ35)/(AR35+AG32+AW32+AO32+T35+Y32+AB35+AJ35+BE32+AZ35),"")</f>
      </c>
      <c r="BQ34" s="503"/>
      <c r="BR34" s="503"/>
      <c r="BS34" s="503"/>
      <c r="BT34" s="521">
        <f>RANK(BQ32,BQ12:BS35)</f>
        <v>6</v>
      </c>
      <c r="BU34" s="521"/>
      <c r="BV34" s="521"/>
      <c r="BW34" s="522"/>
    </row>
    <row r="35" spans="2:75" ht="4.5" customHeight="1" hidden="1">
      <c r="B35" s="530"/>
      <c r="C35" s="465"/>
      <c r="D35" s="465"/>
      <c r="E35" s="46"/>
      <c r="F35" s="46"/>
      <c r="G35" s="46"/>
      <c r="H35" s="46"/>
      <c r="I35" s="46"/>
      <c r="J35" s="46"/>
      <c r="K35" s="530"/>
      <c r="L35" s="465"/>
      <c r="M35" s="465"/>
      <c r="N35" s="46"/>
      <c r="O35" s="46"/>
      <c r="P35" s="46"/>
      <c r="Q35" s="52"/>
      <c r="R35" s="56"/>
      <c r="S35" s="465"/>
      <c r="T35" s="232">
        <f>IF(T32="⑦","7",IF(T32="⑥","6",T32))</f>
        <v>1</v>
      </c>
      <c r="U35" s="46"/>
      <c r="V35" s="46"/>
      <c r="W35" s="46"/>
      <c r="X35" s="46"/>
      <c r="Y35" s="46"/>
      <c r="Z35" s="46"/>
      <c r="AA35" s="224"/>
      <c r="AB35" s="262">
        <f>IF(AB32="⑦","7",IF(AB32="⑥","6",AB32))</f>
        <v>2</v>
      </c>
      <c r="AC35" s="227"/>
      <c r="AD35" s="227"/>
      <c r="AE35" s="227"/>
      <c r="AF35" s="227"/>
      <c r="AG35" s="227"/>
      <c r="AH35" s="227"/>
      <c r="AI35" s="229"/>
      <c r="AJ35" s="232">
        <f>IF(AJ32="⑦","7",IF(AJ32="⑥","6",AJ32))</f>
        <v>0</v>
      </c>
      <c r="AK35" s="46"/>
      <c r="AL35" s="46"/>
      <c r="AM35" s="46"/>
      <c r="AN35" s="46"/>
      <c r="AO35" s="46"/>
      <c r="AP35" s="46"/>
      <c r="AQ35" s="224"/>
      <c r="AR35" s="232">
        <f>IF(AR32="⑦","7",IF(AR32="⑥","6",AR32))</f>
        <v>1</v>
      </c>
      <c r="AS35" s="46"/>
      <c r="AT35" s="46"/>
      <c r="AU35" s="46"/>
      <c r="AV35" s="46"/>
      <c r="AW35" s="46"/>
      <c r="AX35" s="46"/>
      <c r="AY35" s="46"/>
      <c r="AZ35" s="262">
        <f>IF(AZ32="⑦","7",IF(AZ32="⑥","6",AZ32))</f>
        <v>4</v>
      </c>
      <c r="BA35" s="227"/>
      <c r="BB35" s="227"/>
      <c r="BC35" s="227"/>
      <c r="BD35" s="227"/>
      <c r="BE35" s="227"/>
      <c r="BF35" s="227"/>
      <c r="BG35" s="229"/>
      <c r="BH35" s="714"/>
      <c r="BI35" s="715"/>
      <c r="BJ35" s="715"/>
      <c r="BK35" s="715"/>
      <c r="BL35" s="715"/>
      <c r="BM35" s="715"/>
      <c r="BN35" s="715"/>
      <c r="BO35" s="716"/>
      <c r="BP35" s="501"/>
      <c r="BQ35" s="503"/>
      <c r="BR35" s="503"/>
      <c r="BS35" s="503"/>
      <c r="BT35" s="521"/>
      <c r="BU35" s="521"/>
      <c r="BV35" s="521"/>
      <c r="BW35" s="522"/>
    </row>
    <row r="36" spans="2:75" ht="51.75" customHeight="1" thickBot="1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73"/>
      <c r="U36" s="66"/>
      <c r="V36" s="66"/>
      <c r="W36" s="66"/>
      <c r="X36" s="66"/>
      <c r="Y36" s="66"/>
      <c r="Z36" s="66"/>
      <c r="AA36" s="66"/>
      <c r="AB36" s="73"/>
      <c r="AC36" s="66"/>
      <c r="AD36" s="66"/>
      <c r="AE36" s="66"/>
      <c r="AF36" s="66"/>
      <c r="AG36" s="66"/>
      <c r="AH36" s="66"/>
      <c r="AI36" s="66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222"/>
      <c r="BA36" s="222"/>
      <c r="BB36" s="222"/>
      <c r="BC36" s="222"/>
      <c r="BD36" s="223"/>
      <c r="BE36" s="223"/>
      <c r="BF36" s="223"/>
      <c r="BG36" s="223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</row>
    <row r="37" spans="3:80" s="31" customFormat="1" ht="32.25" customHeight="1">
      <c r="C37" s="89"/>
      <c r="D37" s="89"/>
      <c r="E37" s="717" t="s">
        <v>25</v>
      </c>
      <c r="F37" s="717"/>
      <c r="G37" s="717"/>
      <c r="H37" s="717"/>
      <c r="I37" s="717"/>
      <c r="J37" s="717"/>
      <c r="K37" s="717"/>
      <c r="L37" s="717"/>
      <c r="M37" s="717"/>
      <c r="N37" s="717"/>
      <c r="O37" s="717"/>
      <c r="P37" s="717"/>
      <c r="Q37" s="717"/>
      <c r="R37" s="717"/>
      <c r="S37" s="717"/>
      <c r="T37" s="717"/>
      <c r="U37" s="717"/>
      <c r="V37" s="717"/>
      <c r="W37" s="717"/>
      <c r="X37" s="717"/>
      <c r="Y37" s="717"/>
      <c r="Z37" s="717"/>
      <c r="AA37" s="717"/>
      <c r="AB37" s="717"/>
      <c r="AC37" s="717"/>
      <c r="AD37" s="717"/>
      <c r="AE37" s="717"/>
      <c r="AF37" s="717"/>
      <c r="AG37" s="717"/>
      <c r="AH37" s="717"/>
      <c r="AI37" s="717"/>
      <c r="AJ37" s="717"/>
      <c r="AK37" s="717"/>
      <c r="AL37" s="717"/>
      <c r="AM37" s="717"/>
      <c r="AN37" s="717"/>
      <c r="AO37" s="717"/>
      <c r="AP37" s="717"/>
      <c r="AQ37" s="717"/>
      <c r="AR37" s="717"/>
      <c r="AS37" s="717"/>
      <c r="AT37" s="717"/>
      <c r="AU37" s="717"/>
      <c r="AV37" s="717"/>
      <c r="AW37" s="717"/>
      <c r="AX37" s="717"/>
      <c r="AY37" s="717"/>
      <c r="AZ37" s="717"/>
      <c r="BA37" s="717"/>
      <c r="BB37" s="717"/>
      <c r="BC37" s="717"/>
      <c r="BD37" s="717"/>
      <c r="BE37" s="717"/>
      <c r="BF37" s="717"/>
      <c r="BG37" s="717"/>
      <c r="BH37" s="717"/>
      <c r="BI37" s="717"/>
      <c r="BJ37" s="717"/>
      <c r="BK37" s="717"/>
      <c r="BL37" s="717"/>
      <c r="BM37" s="717"/>
      <c r="BN37" s="717"/>
      <c r="BO37" s="717"/>
      <c r="BP37" s="717"/>
      <c r="BQ37" s="717"/>
      <c r="BR37" s="717"/>
      <c r="BS37" s="717"/>
      <c r="BT37" s="717"/>
      <c r="BU37" s="717"/>
      <c r="BV37" s="717"/>
      <c r="BW37" s="717"/>
      <c r="BX37" s="717"/>
      <c r="BY37" s="717"/>
      <c r="BZ37" s="717"/>
      <c r="CA37" s="717"/>
      <c r="CB37" s="91"/>
    </row>
    <row r="38" spans="49:65" s="31" customFormat="1" ht="21" customHeight="1">
      <c r="AW38" s="54"/>
      <c r="AX38" s="54"/>
      <c r="BL38" s="54"/>
      <c r="BM38" s="54"/>
    </row>
    <row r="39" spans="5:116" ht="7.5" customHeight="1">
      <c r="E39" s="548" t="s">
        <v>26</v>
      </c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</row>
    <row r="40" spans="5:116" ht="7.5" customHeight="1"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</row>
    <row r="41" spans="5:116" ht="7.5" customHeight="1"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</row>
    <row r="42" spans="5:116" ht="7.5" customHeight="1"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</row>
    <row r="43" spans="102:116" ht="7.5" customHeight="1"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</row>
    <row r="44" spans="5:116" ht="7.5" customHeight="1">
      <c r="E44" s="465" t="s">
        <v>27</v>
      </c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</row>
    <row r="45" spans="5:116" ht="7.5" customHeight="1"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Y45" s="70"/>
      <c r="CZ45" s="71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</row>
    <row r="46" spans="2:116" s="59" customFormat="1" ht="7.5" customHeight="1">
      <c r="B46" s="54"/>
      <c r="C46" s="54"/>
      <c r="D46" s="54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46"/>
      <c r="CY46" s="70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</row>
    <row r="47" spans="2:116" s="59" customFormat="1" ht="7.5" customHeight="1">
      <c r="B47" s="54"/>
      <c r="C47" s="54"/>
      <c r="D47" s="54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</row>
    <row r="48" spans="2:116" s="59" customFormat="1" ht="7.5" customHeight="1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</row>
    <row r="49" spans="2:116" s="59" customFormat="1" ht="7.5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70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</row>
    <row r="50" spans="2:120" s="59" customFormat="1" ht="7.5" customHeight="1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</row>
    <row r="51" spans="2:121" s="59" customFormat="1" ht="7.5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71"/>
      <c r="CZ51" s="54"/>
      <c r="DA51" s="54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</row>
    <row r="52" spans="2:116" s="59" customFormat="1" ht="7.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</row>
    <row r="53" spans="2:117" s="59" customFormat="1" ht="7.5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71"/>
      <c r="CV53" s="54"/>
      <c r="CW53" s="54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</row>
    <row r="54" spans="2:134" s="59" customFormat="1" ht="7.5" customHeight="1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71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</row>
    <row r="55" spans="2:148" s="59" customFormat="1" ht="7.5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</row>
    <row r="56" spans="2:157" s="59" customFormat="1" ht="7.5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</row>
    <row r="57" spans="2:149" s="59" customFormat="1" ht="7.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</row>
    <row r="58" spans="2:135" s="59" customFormat="1" ht="7.5" customHeight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70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</row>
    <row r="59" spans="2:135" s="59" customFormat="1" ht="7.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70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</row>
    <row r="60" spans="2:134" s="59" customFormat="1" ht="7.5" customHeight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70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</row>
    <row r="61" spans="2:135" s="59" customFormat="1" ht="7.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70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</row>
    <row r="64" ht="7.5" customHeight="1">
      <c r="EF64" s="46"/>
    </row>
    <row r="74" ht="7.5" customHeight="1">
      <c r="CT74" s="70"/>
    </row>
    <row r="75" ht="7.5" customHeight="1">
      <c r="CT75" s="70"/>
    </row>
    <row r="76" ht="7.5" customHeight="1">
      <c r="CT76" s="70"/>
    </row>
    <row r="77" ht="7.5" customHeight="1">
      <c r="CT77" s="70"/>
    </row>
    <row r="78" ht="7.5" customHeight="1">
      <c r="CT78" s="70"/>
    </row>
    <row r="79" ht="7.5" customHeight="1">
      <c r="CT79" s="70"/>
    </row>
    <row r="80" spans="98:100" ht="7.5" customHeight="1">
      <c r="CT80" s="70"/>
      <c r="CV80" s="46"/>
    </row>
    <row r="81" spans="98:133" ht="7.5" customHeight="1">
      <c r="CT81" s="70"/>
      <c r="DU81" s="46"/>
      <c r="DV81" s="69"/>
      <c r="DW81" s="69"/>
      <c r="DX81" s="69"/>
      <c r="DY81" s="69"/>
      <c r="DZ81" s="69"/>
      <c r="EA81" s="69"/>
      <c r="EB81" s="69"/>
      <c r="EC81" s="69"/>
    </row>
    <row r="82" spans="98:99" ht="7.5" customHeight="1">
      <c r="CT82" s="70"/>
      <c r="CU82" s="46"/>
    </row>
    <row r="83" ht="7.5" customHeight="1">
      <c r="CT83" s="70"/>
    </row>
    <row r="84" spans="2:106" s="59" customFormat="1" ht="7.5" customHeight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70"/>
      <c r="CU84" s="54"/>
      <c r="CV84" s="54"/>
      <c r="CW84" s="54"/>
      <c r="CX84" s="54"/>
      <c r="CY84" s="54"/>
      <c r="CZ84" s="54"/>
      <c r="DA84" s="54"/>
      <c r="DB84" s="54"/>
    </row>
    <row r="85" spans="2:142" s="59" customFormat="1" ht="7.5" customHeight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70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</row>
    <row r="86" spans="2:149" s="59" customFormat="1" ht="7.5" customHeight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</row>
    <row r="87" spans="2:141" s="59" customFormat="1" ht="7.5" customHeight="1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</row>
    <row r="88" spans="2:127" s="59" customFormat="1" ht="7.5" customHeight="1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</row>
    <row r="89" spans="2:127" s="59" customFormat="1" ht="7.5" customHeight="1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</row>
    <row r="90" spans="2:127" s="59" customFormat="1" ht="7.5" customHeight="1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</row>
    <row r="91" spans="2:127" s="59" customFormat="1" ht="7.5" customHeight="1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</row>
    <row r="92" spans="107:127" ht="7.5" customHeight="1"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</row>
    <row r="94" ht="7.5" customHeight="1">
      <c r="DZ94" s="46"/>
    </row>
    <row r="98" spans="100:106" ht="7.5" customHeight="1">
      <c r="CV98" s="46"/>
      <c r="CW98" s="46"/>
      <c r="CX98" s="46"/>
      <c r="CY98" s="46"/>
      <c r="DA98" s="59"/>
      <c r="DB98" s="59"/>
    </row>
    <row r="99" spans="2:117" s="59" customFormat="1" ht="7.5" customHeight="1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46"/>
      <c r="CW99" s="46"/>
      <c r="CX99" s="46"/>
      <c r="CY99" s="46"/>
      <c r="CZ99" s="46"/>
      <c r="DA99" s="46"/>
      <c r="DB99" s="46"/>
      <c r="DC99" s="46"/>
      <c r="DF99" s="54"/>
      <c r="DG99" s="54"/>
      <c r="DH99" s="54"/>
      <c r="DI99" s="54"/>
      <c r="DJ99" s="54"/>
      <c r="DK99" s="54"/>
      <c r="DL99" s="54"/>
      <c r="DM99" s="54"/>
    </row>
    <row r="100" spans="2:130" s="59" customFormat="1" ht="7.5" customHeight="1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</row>
    <row r="101" spans="2:139" s="59" customFormat="1" ht="7.5" customHeight="1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</row>
    <row r="102" spans="2:144" s="59" customFormat="1" ht="7.5" customHeight="1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46"/>
      <c r="CW102" s="46"/>
      <c r="CX102" s="46"/>
      <c r="CY102" s="46"/>
      <c r="CZ102" s="46"/>
      <c r="DA102" s="46"/>
      <c r="DB102" s="46"/>
      <c r="DC102" s="46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</row>
    <row r="103" spans="2:131" s="59" customFormat="1" ht="7.5" customHeight="1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46"/>
      <c r="CW103" s="46"/>
      <c r="CX103" s="46"/>
      <c r="CY103" s="46"/>
      <c r="CZ103" s="46"/>
      <c r="DA103" s="46"/>
      <c r="DB103" s="46"/>
      <c r="DC103" s="46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46"/>
    </row>
    <row r="104" spans="2:131" s="59" customFormat="1" ht="7.5" customHeight="1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46"/>
      <c r="CW104" s="46"/>
      <c r="CX104" s="46"/>
      <c r="CY104" s="46"/>
      <c r="CZ104" s="46"/>
      <c r="DA104" s="46"/>
      <c r="DB104" s="46"/>
      <c r="DC104" s="46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46"/>
    </row>
    <row r="105" spans="2:131" s="59" customFormat="1" ht="7.5" customHeight="1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46"/>
      <c r="CW105" s="46"/>
      <c r="CX105" s="46"/>
      <c r="CY105" s="46"/>
      <c r="CZ105" s="46"/>
      <c r="DA105" s="46"/>
      <c r="DB105" s="46"/>
      <c r="DC105" s="46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</row>
    <row r="106" spans="2:131" s="59" customFormat="1" ht="7.5" customHeight="1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46"/>
      <c r="CW106" s="46"/>
      <c r="CX106" s="46"/>
      <c r="CY106" s="46"/>
      <c r="CZ106" s="46"/>
      <c r="DA106" s="46"/>
      <c r="DB106" s="46"/>
      <c r="DC106" s="46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54"/>
    </row>
    <row r="107" spans="100:131" ht="7.5" customHeight="1">
      <c r="CV107" s="46"/>
      <c r="CW107" s="46"/>
      <c r="CX107" s="46"/>
      <c r="CY107" s="46"/>
      <c r="CZ107" s="46"/>
      <c r="DA107" s="46"/>
      <c r="DB107" s="46"/>
      <c r="DC107" s="46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46"/>
    </row>
    <row r="108" spans="100:131" ht="7.5" customHeight="1">
      <c r="CV108" s="46"/>
      <c r="CW108" s="46"/>
      <c r="CX108" s="46"/>
      <c r="CY108" s="46"/>
      <c r="CZ108" s="46"/>
      <c r="DA108" s="46"/>
      <c r="DB108" s="46"/>
      <c r="DC108" s="46"/>
      <c r="EA108" s="46"/>
    </row>
    <row r="109" spans="100:131" ht="7.5" customHeight="1">
      <c r="CV109" s="46"/>
      <c r="CW109" s="46"/>
      <c r="CX109" s="46"/>
      <c r="CY109" s="46"/>
      <c r="CZ109" s="46"/>
      <c r="DA109" s="46"/>
      <c r="DB109" s="46"/>
      <c r="DC109" s="46"/>
      <c r="EA109" s="46"/>
    </row>
    <row r="110" spans="100:107" ht="7.5" customHeight="1">
      <c r="CV110" s="46"/>
      <c r="CW110" s="46"/>
      <c r="CX110" s="46"/>
      <c r="CY110" s="46"/>
      <c r="CZ110" s="46"/>
      <c r="DA110" s="46"/>
      <c r="DB110" s="46"/>
      <c r="DC110" s="46"/>
    </row>
    <row r="111" spans="100:104" ht="7.5" customHeight="1">
      <c r="CV111" s="46"/>
      <c r="CW111" s="46"/>
      <c r="CX111" s="46"/>
      <c r="CY111" s="46"/>
      <c r="CZ111" s="46"/>
    </row>
    <row r="112" ht="7.5" customHeight="1">
      <c r="CZ112" s="46"/>
    </row>
  </sheetData>
  <sheetProtection/>
  <mergeCells count="220">
    <mergeCell ref="E37:CA37"/>
    <mergeCell ref="E39:CA42"/>
    <mergeCell ref="E44:CA47"/>
    <mergeCell ref="BT32:BW33"/>
    <mergeCell ref="B34:D35"/>
    <mergeCell ref="E34:I34"/>
    <mergeCell ref="K34:M35"/>
    <mergeCell ref="N34:R34"/>
    <mergeCell ref="S34:S35"/>
    <mergeCell ref="BP34:BP35"/>
    <mergeCell ref="BQ34:BS35"/>
    <mergeCell ref="BT34:BW35"/>
    <mergeCell ref="AZ32:BB34"/>
    <mergeCell ref="BC32:BD34"/>
    <mergeCell ref="BE32:BG34"/>
    <mergeCell ref="BH32:BO35"/>
    <mergeCell ref="BP32:BP33"/>
    <mergeCell ref="BQ32:BS33"/>
    <mergeCell ref="AJ32:AL34"/>
    <mergeCell ref="AM32:AN34"/>
    <mergeCell ref="AO32:AQ34"/>
    <mergeCell ref="AR32:AT34"/>
    <mergeCell ref="AU32:AV34"/>
    <mergeCell ref="AW32:AY34"/>
    <mergeCell ref="T32:V34"/>
    <mergeCell ref="W32:X34"/>
    <mergeCell ref="Y32:AA34"/>
    <mergeCell ref="AB32:AD34"/>
    <mergeCell ref="AE32:AF34"/>
    <mergeCell ref="AG32:AI34"/>
    <mergeCell ref="B32:D33"/>
    <mergeCell ref="E32:I33"/>
    <mergeCell ref="J32:J33"/>
    <mergeCell ref="K32:M33"/>
    <mergeCell ref="N32:R33"/>
    <mergeCell ref="S32:S33"/>
    <mergeCell ref="BT28:BW29"/>
    <mergeCell ref="B30:D31"/>
    <mergeCell ref="E30:I30"/>
    <mergeCell ref="K30:M31"/>
    <mergeCell ref="N30:R30"/>
    <mergeCell ref="S30:S31"/>
    <mergeCell ref="BP30:BP31"/>
    <mergeCell ref="BQ30:BS31"/>
    <mergeCell ref="BT30:BW31"/>
    <mergeCell ref="AZ28:BG31"/>
    <mergeCell ref="BH28:BJ30"/>
    <mergeCell ref="BK28:BL30"/>
    <mergeCell ref="BM28:BO30"/>
    <mergeCell ref="BP28:BP29"/>
    <mergeCell ref="BQ28:BS29"/>
    <mergeCell ref="AJ28:AL30"/>
    <mergeCell ref="AM28:AN30"/>
    <mergeCell ref="AO28:AQ30"/>
    <mergeCell ref="AR28:AT30"/>
    <mergeCell ref="AU28:AV30"/>
    <mergeCell ref="AW28:AY30"/>
    <mergeCell ref="T28:V30"/>
    <mergeCell ref="W28:X30"/>
    <mergeCell ref="Y28:AA30"/>
    <mergeCell ref="AB28:AD30"/>
    <mergeCell ref="AE28:AF30"/>
    <mergeCell ref="AG28:AI30"/>
    <mergeCell ref="B28:D29"/>
    <mergeCell ref="E28:I29"/>
    <mergeCell ref="J28:J29"/>
    <mergeCell ref="K28:M29"/>
    <mergeCell ref="N28:R29"/>
    <mergeCell ref="S28:S29"/>
    <mergeCell ref="BT24:BW25"/>
    <mergeCell ref="B26:D27"/>
    <mergeCell ref="E26:I26"/>
    <mergeCell ref="K26:M27"/>
    <mergeCell ref="N26:R26"/>
    <mergeCell ref="BP26:BP27"/>
    <mergeCell ref="BQ26:BS27"/>
    <mergeCell ref="BT26:BW27"/>
    <mergeCell ref="BE24:BG26"/>
    <mergeCell ref="BH24:BJ26"/>
    <mergeCell ref="BK24:BL26"/>
    <mergeCell ref="BM24:BO26"/>
    <mergeCell ref="BP24:BP25"/>
    <mergeCell ref="BQ24:BS25"/>
    <mergeCell ref="AJ24:AL26"/>
    <mergeCell ref="AM24:AN26"/>
    <mergeCell ref="AO24:AQ26"/>
    <mergeCell ref="AR24:AY27"/>
    <mergeCell ref="AZ24:BB26"/>
    <mergeCell ref="BC24:BD26"/>
    <mergeCell ref="T24:V26"/>
    <mergeCell ref="W24:X26"/>
    <mergeCell ref="Y24:AA26"/>
    <mergeCell ref="AB24:AD26"/>
    <mergeCell ref="AE24:AF26"/>
    <mergeCell ref="AG24:AI26"/>
    <mergeCell ref="B24:D25"/>
    <mergeCell ref="E24:I25"/>
    <mergeCell ref="J24:J25"/>
    <mergeCell ref="K24:M25"/>
    <mergeCell ref="N24:R25"/>
    <mergeCell ref="S24:S25"/>
    <mergeCell ref="BT20:BW21"/>
    <mergeCell ref="B22:D23"/>
    <mergeCell ref="E22:I22"/>
    <mergeCell ref="K22:M23"/>
    <mergeCell ref="N22:R22"/>
    <mergeCell ref="S22:S23"/>
    <mergeCell ref="BP22:BP23"/>
    <mergeCell ref="BQ22:BS23"/>
    <mergeCell ref="BT22:BW23"/>
    <mergeCell ref="BE20:BG22"/>
    <mergeCell ref="BH20:BJ22"/>
    <mergeCell ref="BK20:BL22"/>
    <mergeCell ref="BM20:BO22"/>
    <mergeCell ref="BP20:BP21"/>
    <mergeCell ref="BQ20:BS21"/>
    <mergeCell ref="AJ20:AQ23"/>
    <mergeCell ref="AR20:AT22"/>
    <mergeCell ref="AU20:AV22"/>
    <mergeCell ref="AW20:AY22"/>
    <mergeCell ref="AZ20:BB22"/>
    <mergeCell ref="BC20:BD22"/>
    <mergeCell ref="T20:V22"/>
    <mergeCell ref="W20:X22"/>
    <mergeCell ref="Y20:AA22"/>
    <mergeCell ref="AB20:AD22"/>
    <mergeCell ref="AE20:AF22"/>
    <mergeCell ref="AG20:AI22"/>
    <mergeCell ref="B20:D21"/>
    <mergeCell ref="E20:I21"/>
    <mergeCell ref="J20:J21"/>
    <mergeCell ref="K20:M21"/>
    <mergeCell ref="N20:R21"/>
    <mergeCell ref="S20:S21"/>
    <mergeCell ref="BT16:BW17"/>
    <mergeCell ref="B18:D19"/>
    <mergeCell ref="E18:I18"/>
    <mergeCell ref="K18:M19"/>
    <mergeCell ref="N18:R18"/>
    <mergeCell ref="S18:S19"/>
    <mergeCell ref="BP18:BP19"/>
    <mergeCell ref="BQ18:BS19"/>
    <mergeCell ref="BT18:BW19"/>
    <mergeCell ref="BE16:BG18"/>
    <mergeCell ref="BH16:BJ18"/>
    <mergeCell ref="BK16:BL18"/>
    <mergeCell ref="BM16:BO18"/>
    <mergeCell ref="BP16:BP17"/>
    <mergeCell ref="BQ16:BS17"/>
    <mergeCell ref="AO16:AQ18"/>
    <mergeCell ref="AR16:AT18"/>
    <mergeCell ref="AU16:AV18"/>
    <mergeCell ref="AW16:AY18"/>
    <mergeCell ref="AZ16:BB18"/>
    <mergeCell ref="BC16:BD18"/>
    <mergeCell ref="T16:V18"/>
    <mergeCell ref="W16:X18"/>
    <mergeCell ref="Y16:AA18"/>
    <mergeCell ref="AB16:AI19"/>
    <mergeCell ref="AJ16:AL18"/>
    <mergeCell ref="AM16:AN18"/>
    <mergeCell ref="B16:D17"/>
    <mergeCell ref="E16:I17"/>
    <mergeCell ref="J16:J17"/>
    <mergeCell ref="K16:M17"/>
    <mergeCell ref="N16:R17"/>
    <mergeCell ref="S16:S17"/>
    <mergeCell ref="BT12:BW13"/>
    <mergeCell ref="B14:D15"/>
    <mergeCell ref="E14:I14"/>
    <mergeCell ref="K14:M15"/>
    <mergeCell ref="N14:R14"/>
    <mergeCell ref="S14:S15"/>
    <mergeCell ref="BP14:BP15"/>
    <mergeCell ref="BQ14:BS15"/>
    <mergeCell ref="BT14:BW15"/>
    <mergeCell ref="BE12:BG14"/>
    <mergeCell ref="BH12:BJ14"/>
    <mergeCell ref="BK12:BL14"/>
    <mergeCell ref="BM12:BO14"/>
    <mergeCell ref="BP12:BP13"/>
    <mergeCell ref="BQ12:BS13"/>
    <mergeCell ref="AO12:AQ14"/>
    <mergeCell ref="AR12:AT14"/>
    <mergeCell ref="AU12:AV14"/>
    <mergeCell ref="AW12:AY14"/>
    <mergeCell ref="AZ12:BB14"/>
    <mergeCell ref="BC12:BD14"/>
    <mergeCell ref="T12:AA15"/>
    <mergeCell ref="AB12:AD14"/>
    <mergeCell ref="AE12:AF14"/>
    <mergeCell ref="AG12:AI14"/>
    <mergeCell ref="AJ12:AL14"/>
    <mergeCell ref="AM12:AN14"/>
    <mergeCell ref="B12:D13"/>
    <mergeCell ref="E12:I13"/>
    <mergeCell ref="J12:J13"/>
    <mergeCell ref="K12:M13"/>
    <mergeCell ref="N12:R13"/>
    <mergeCell ref="S12:S13"/>
    <mergeCell ref="BP8:BP9"/>
    <mergeCell ref="BR8:BW9"/>
    <mergeCell ref="T10:AA11"/>
    <mergeCell ref="AB10:AI11"/>
    <mergeCell ref="AJ10:AQ11"/>
    <mergeCell ref="AR10:AY11"/>
    <mergeCell ref="AZ10:BG11"/>
    <mergeCell ref="BH10:BO11"/>
    <mergeCell ref="BP10:BQ11"/>
    <mergeCell ref="BR10:BW11"/>
    <mergeCell ref="E6:BW7"/>
    <mergeCell ref="B2:BZ3"/>
    <mergeCell ref="D4:BY5"/>
    <mergeCell ref="B8:S11"/>
    <mergeCell ref="T8:AA9"/>
    <mergeCell ref="AB8:AI9"/>
    <mergeCell ref="AJ8:AQ9"/>
    <mergeCell ref="AR8:AY9"/>
    <mergeCell ref="AZ8:BG9"/>
    <mergeCell ref="BH8:BO9"/>
  </mergeCells>
  <conditionalFormatting sqref="B34">
    <cfRule type="expression" priority="23" dxfId="41" stopIfTrue="1">
      <formula>$BC$14=2</formula>
    </cfRule>
    <cfRule type="expression" priority="24" dxfId="42" stopIfTrue="1">
      <formula>$BC$14=1</formula>
    </cfRule>
  </conditionalFormatting>
  <conditionalFormatting sqref="N14">
    <cfRule type="expression" priority="13" dxfId="41" stopIfTrue="1">
      <formula>$AV$14=2</formula>
    </cfRule>
    <cfRule type="expression" priority="14" dxfId="42" stopIfTrue="1">
      <formula>$AV$14=1</formula>
    </cfRule>
  </conditionalFormatting>
  <conditionalFormatting sqref="N18">
    <cfRule type="expression" priority="15" dxfId="41" stopIfTrue="1">
      <formula>$AV$14=2</formula>
    </cfRule>
    <cfRule type="expression" priority="16" dxfId="42" stopIfTrue="1">
      <formula>$AV$14=1</formula>
    </cfRule>
  </conditionalFormatting>
  <conditionalFormatting sqref="N22">
    <cfRule type="expression" priority="17" dxfId="41" stopIfTrue="1">
      <formula>$AV$14=2</formula>
    </cfRule>
    <cfRule type="expression" priority="18" dxfId="42" stopIfTrue="1">
      <formula>$AV$14=1</formula>
    </cfRule>
  </conditionalFormatting>
  <conditionalFormatting sqref="N27">
    <cfRule type="expression" priority="19" dxfId="41" stopIfTrue="1">
      <formula>$AV$14=2</formula>
    </cfRule>
    <cfRule type="expression" priority="20" dxfId="42" stopIfTrue="1">
      <formula>$AV$14=1</formula>
    </cfRule>
  </conditionalFormatting>
  <conditionalFormatting sqref="N30">
    <cfRule type="expression" priority="21" dxfId="41" stopIfTrue="1">
      <formula>$AV$14=2</formula>
    </cfRule>
    <cfRule type="expression" priority="22" dxfId="42" stopIfTrue="1">
      <formula>$AV$14=1</formula>
    </cfRule>
  </conditionalFormatting>
  <conditionalFormatting sqref="E34 K34 N34">
    <cfRule type="expression" priority="25" dxfId="41" stopIfTrue="1">
      <formula>$AV$14=2</formula>
    </cfRule>
    <cfRule type="expression" priority="26" dxfId="42" stopIfTrue="1">
      <formula>$AV$14=1</formula>
    </cfRule>
  </conditionalFormatting>
  <conditionalFormatting sqref="BD36:BG36 AB36 T36">
    <cfRule type="expression" priority="9" dxfId="43" stopIfTrue="1">
      <formula>"2位"</formula>
    </cfRule>
    <cfRule type="expression" priority="10" dxfId="44" stopIfTrue="1">
      <formula>"1位"</formula>
    </cfRule>
  </conditionalFormatting>
  <conditionalFormatting sqref="B14 B22 B18 E14 K14 E18 K18 E22 K22">
    <cfRule type="expression" priority="7" dxfId="41" stopIfTrue="1">
      <formula>$AV$14=2</formula>
    </cfRule>
    <cfRule type="expression" priority="8" dxfId="42" stopIfTrue="1">
      <formula>$AV$14=1</formula>
    </cfRule>
  </conditionalFormatting>
  <conditionalFormatting sqref="B26 B30">
    <cfRule type="expression" priority="5" dxfId="41" stopIfTrue="1">
      <formula>$BC$14=2</formula>
    </cfRule>
    <cfRule type="expression" priority="6" dxfId="42" stopIfTrue="1">
      <formula>$BC$14=1</formula>
    </cfRule>
  </conditionalFormatting>
  <conditionalFormatting sqref="E26 K26 E30 K30">
    <cfRule type="expression" priority="3" dxfId="41" stopIfTrue="1">
      <formula>$AV$14=2</formula>
    </cfRule>
    <cfRule type="expression" priority="4" dxfId="42" stopIfTrue="1">
      <formula>$AV$14=1</formula>
    </cfRule>
  </conditionalFormatting>
  <conditionalFormatting sqref="N26">
    <cfRule type="expression" priority="1" dxfId="41" stopIfTrue="1">
      <formula>$AV$14=2</formula>
    </cfRule>
    <cfRule type="expression" priority="2" dxfId="42" stopIfTrue="1">
      <formula>$AV$14=1</formula>
    </cfRule>
  </conditionalFormatting>
  <printOptions/>
  <pageMargins left="0.3937007874015748" right="0" top="1.968503937007874" bottom="0" header="0.31496062992125984" footer="0.31496062992125984"/>
  <pageSetup fitToHeight="1" fitToWidth="1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EE117"/>
  <sheetViews>
    <sheetView zoomScale="85" zoomScaleNormal="85" zoomScaleSheetLayoutView="100" zoomScalePageLayoutView="0" workbookViewId="0" topLeftCell="A58">
      <selection activeCell="CD64" sqref="CD64"/>
    </sheetView>
  </sheetViews>
  <sheetFormatPr defaultColWidth="1.875" defaultRowHeight="7.5" customHeight="1"/>
  <cols>
    <col min="1" max="1" width="1.875" style="267" customWidth="1"/>
    <col min="2" max="2" width="3.375" style="267" customWidth="1"/>
    <col min="3" max="3" width="2.625" style="267" hidden="1" customWidth="1"/>
    <col min="4" max="6" width="1.875" style="267" hidden="1" customWidth="1"/>
    <col min="7" max="8" width="1.875" style="267" customWidth="1"/>
    <col min="9" max="9" width="0.74609375" style="267" customWidth="1"/>
    <col min="10" max="10" width="4.875" style="267" customWidth="1"/>
    <col min="11" max="11" width="2.00390625" style="267" customWidth="1"/>
    <col min="12" max="12" width="0.6171875" style="267" customWidth="1"/>
    <col min="13" max="14" width="1.625" style="267" hidden="1" customWidth="1"/>
    <col min="15" max="15" width="1.875" style="267" hidden="1" customWidth="1"/>
    <col min="16" max="16" width="1.875" style="267" customWidth="1"/>
    <col min="17" max="18" width="1.4921875" style="267" customWidth="1"/>
    <col min="19" max="19" width="3.00390625" style="267" customWidth="1"/>
    <col min="20" max="20" width="2.375" style="267" customWidth="1"/>
    <col min="21" max="21" width="1.4921875" style="267" customWidth="1"/>
    <col min="22" max="22" width="1.875" style="267" customWidth="1"/>
    <col min="23" max="24" width="1.4921875" style="267" customWidth="1"/>
    <col min="25" max="25" width="0.74609375" style="267" customWidth="1"/>
    <col min="26" max="26" width="1.75390625" style="267" customWidth="1"/>
    <col min="27" max="27" width="1.625" style="267" customWidth="1"/>
    <col min="28" max="29" width="1.4921875" style="267" customWidth="1"/>
    <col min="30" max="30" width="1.875" style="267" customWidth="1"/>
    <col min="31" max="31" width="0.6171875" style="267" customWidth="1"/>
    <col min="32" max="32" width="1.625" style="267" customWidth="1"/>
    <col min="33" max="33" width="0.12890625" style="267" customWidth="1"/>
    <col min="34" max="34" width="2.50390625" style="267" customWidth="1"/>
    <col min="35" max="35" width="0.6171875" style="267" customWidth="1"/>
    <col min="36" max="36" width="2.25390625" style="267" customWidth="1"/>
    <col min="37" max="37" width="1.625" style="267" customWidth="1"/>
    <col min="38" max="38" width="1.875" style="267" customWidth="1"/>
    <col min="39" max="39" width="0.5" style="267" customWidth="1"/>
    <col min="40" max="40" width="1.4921875" style="267" customWidth="1"/>
    <col min="41" max="42" width="0.37109375" style="267" customWidth="1"/>
    <col min="43" max="43" width="0.74609375" style="267" customWidth="1"/>
    <col min="44" max="44" width="3.75390625" style="267" customWidth="1"/>
    <col min="45" max="45" width="1.625" style="267" customWidth="1"/>
    <col min="46" max="46" width="1.875" style="267" customWidth="1"/>
    <col min="47" max="47" width="0.6171875" style="267" customWidth="1"/>
    <col min="48" max="48" width="1.4921875" style="267" customWidth="1"/>
    <col min="49" max="49" width="0.2421875" style="267" customWidth="1"/>
    <col min="50" max="50" width="2.125" style="267" customWidth="1"/>
    <col min="51" max="51" width="1.875" style="267" customWidth="1"/>
    <col min="52" max="52" width="1.12109375" style="267" customWidth="1"/>
    <col min="53" max="54" width="1.875" style="267" customWidth="1"/>
    <col min="55" max="55" width="1.25" style="267" customWidth="1"/>
    <col min="56" max="56" width="1.625" style="267" customWidth="1"/>
    <col min="57" max="57" width="1.875" style="267" hidden="1" customWidth="1"/>
    <col min="58" max="58" width="1.875" style="267" customWidth="1"/>
    <col min="59" max="59" width="0.37109375" style="267" customWidth="1"/>
    <col min="60" max="60" width="4.25390625" style="267" customWidth="1"/>
    <col min="61" max="61" width="3.875" style="267" hidden="1" customWidth="1"/>
    <col min="62" max="62" width="3.00390625" style="267" customWidth="1"/>
    <col min="63" max="63" width="1.875" style="267" customWidth="1"/>
    <col min="64" max="64" width="2.25390625" style="267" customWidth="1"/>
    <col min="65" max="16384" width="1.875" style="267" customWidth="1"/>
  </cols>
  <sheetData>
    <row r="1" ht="4.5" customHeight="1"/>
    <row r="2" spans="4:88" ht="12" customHeight="1">
      <c r="D2" s="914" t="s">
        <v>1740</v>
      </c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</row>
    <row r="3" spans="4:88" ht="9.75" customHeight="1"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  <c r="R3" s="914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  <c r="AG3" s="914"/>
      <c r="AH3" s="914"/>
      <c r="AI3" s="914"/>
      <c r="AJ3" s="914"/>
      <c r="AK3" s="914"/>
      <c r="AL3" s="914"/>
      <c r="AM3" s="914"/>
      <c r="AN3" s="914"/>
      <c r="AO3" s="914"/>
      <c r="AP3" s="914"/>
      <c r="AQ3" s="914"/>
      <c r="AR3" s="914"/>
      <c r="AS3" s="914"/>
      <c r="AT3" s="914"/>
      <c r="AU3" s="914"/>
      <c r="AV3" s="914"/>
      <c r="AW3" s="914"/>
      <c r="AX3" s="914"/>
      <c r="AY3" s="914"/>
      <c r="AZ3" s="914"/>
      <c r="BA3" s="914"/>
      <c r="BB3" s="914"/>
      <c r="BC3" s="914"/>
      <c r="BD3" s="914"/>
      <c r="BE3" s="914"/>
      <c r="BF3" s="914"/>
      <c r="BG3" s="914"/>
      <c r="BH3" s="914"/>
      <c r="BI3" s="914"/>
      <c r="BJ3" s="914"/>
      <c r="BK3" s="914"/>
      <c r="BL3" s="914"/>
      <c r="BM3" s="914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</row>
    <row r="4" spans="4:62" ht="12" customHeight="1">
      <c r="D4" s="915" t="s">
        <v>1515</v>
      </c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5"/>
      <c r="R4" s="915"/>
      <c r="S4" s="915"/>
      <c r="T4" s="915"/>
      <c r="U4" s="915"/>
      <c r="V4" s="915"/>
      <c r="W4" s="915"/>
      <c r="X4" s="915"/>
      <c r="Y4" s="915"/>
      <c r="Z4" s="915"/>
      <c r="AA4" s="915"/>
      <c r="AB4" s="915"/>
      <c r="AC4" s="915"/>
      <c r="AD4" s="915"/>
      <c r="AE4" s="915"/>
      <c r="AF4" s="915"/>
      <c r="AG4" s="915"/>
      <c r="AH4" s="915"/>
      <c r="AI4" s="915"/>
      <c r="AJ4" s="915"/>
      <c r="AK4" s="915"/>
      <c r="AL4" s="915"/>
      <c r="AM4" s="915"/>
      <c r="AN4" s="915"/>
      <c r="AO4" s="915"/>
      <c r="AP4" s="915"/>
      <c r="AQ4" s="915"/>
      <c r="AR4" s="915"/>
      <c r="AS4" s="915"/>
      <c r="AT4" s="915"/>
      <c r="AU4" s="915"/>
      <c r="AV4" s="915"/>
      <c r="AW4" s="915"/>
      <c r="AX4" s="915"/>
      <c r="AY4" s="915"/>
      <c r="AZ4" s="915"/>
      <c r="BA4" s="915"/>
      <c r="BB4" s="915"/>
      <c r="BC4" s="915"/>
      <c r="BD4" s="915"/>
      <c r="BE4" s="915"/>
      <c r="BF4" s="915"/>
      <c r="BG4" s="915"/>
      <c r="BH4" s="915"/>
      <c r="BI4" s="915"/>
      <c r="BJ4" s="915"/>
    </row>
    <row r="5" spans="4:62" ht="14.25" customHeight="1" thickBot="1"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  <c r="R5" s="916"/>
      <c r="S5" s="916"/>
      <c r="T5" s="916"/>
      <c r="U5" s="916"/>
      <c r="V5" s="916"/>
      <c r="W5" s="916"/>
      <c r="X5" s="916"/>
      <c r="Y5" s="916"/>
      <c r="Z5" s="916"/>
      <c r="AA5" s="916"/>
      <c r="AB5" s="916"/>
      <c r="AC5" s="916"/>
      <c r="AD5" s="916"/>
      <c r="AE5" s="916"/>
      <c r="AF5" s="916"/>
      <c r="AG5" s="916"/>
      <c r="AH5" s="916"/>
      <c r="AI5" s="916"/>
      <c r="AJ5" s="916"/>
      <c r="AK5" s="916"/>
      <c r="AL5" s="916"/>
      <c r="AM5" s="916"/>
      <c r="AN5" s="916"/>
      <c r="AO5" s="916"/>
      <c r="AP5" s="916"/>
      <c r="AQ5" s="916"/>
      <c r="AR5" s="916"/>
      <c r="AS5" s="916"/>
      <c r="AT5" s="916"/>
      <c r="AU5" s="916"/>
      <c r="AV5" s="916"/>
      <c r="AW5" s="916"/>
      <c r="AX5" s="916"/>
      <c r="AY5" s="916"/>
      <c r="AZ5" s="916"/>
      <c r="BA5" s="916"/>
      <c r="BB5" s="916"/>
      <c r="BC5" s="916"/>
      <c r="BD5" s="916"/>
      <c r="BE5" s="916"/>
      <c r="BF5" s="916"/>
      <c r="BG5" s="916"/>
      <c r="BH5" s="916"/>
      <c r="BI5" s="916"/>
      <c r="BJ5" s="916"/>
    </row>
    <row r="6" spans="2:68" ht="18.75" customHeight="1">
      <c r="B6" s="269"/>
      <c r="D6" s="917" t="s">
        <v>1744</v>
      </c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P6" s="904"/>
      <c r="Q6" s="904"/>
      <c r="R6" s="904"/>
      <c r="S6" s="904"/>
      <c r="T6" s="906"/>
      <c r="U6" s="905" t="str">
        <f>G10</f>
        <v>山口</v>
      </c>
      <c r="V6" s="904"/>
      <c r="W6" s="904"/>
      <c r="X6" s="904"/>
      <c r="Y6" s="904"/>
      <c r="Z6" s="904"/>
      <c r="AA6" s="904"/>
      <c r="AB6" s="906"/>
      <c r="AC6" s="905" t="str">
        <f>G14</f>
        <v>藤井</v>
      </c>
      <c r="AD6" s="904"/>
      <c r="AE6" s="904"/>
      <c r="AF6" s="904"/>
      <c r="AG6" s="904"/>
      <c r="AH6" s="904"/>
      <c r="AI6" s="904"/>
      <c r="AJ6" s="904"/>
      <c r="AK6" s="905" t="str">
        <f>G18</f>
        <v>水野</v>
      </c>
      <c r="AL6" s="904"/>
      <c r="AM6" s="904"/>
      <c r="AN6" s="904"/>
      <c r="AO6" s="904"/>
      <c r="AP6" s="904"/>
      <c r="AQ6" s="904"/>
      <c r="AR6" s="906"/>
      <c r="AS6" s="904" t="str">
        <f>G22</f>
        <v>木村</v>
      </c>
      <c r="AT6" s="904"/>
      <c r="AU6" s="904"/>
      <c r="AV6" s="904"/>
      <c r="AW6" s="904"/>
      <c r="AX6" s="904"/>
      <c r="AY6" s="904"/>
      <c r="AZ6" s="906"/>
      <c r="BA6" s="904" t="str">
        <f>G26</f>
        <v>西口</v>
      </c>
      <c r="BB6" s="904"/>
      <c r="BC6" s="904"/>
      <c r="BD6" s="904"/>
      <c r="BE6" s="904"/>
      <c r="BF6" s="904"/>
      <c r="BG6" s="904"/>
      <c r="BH6" s="920"/>
      <c r="BI6" s="910">
        <f>IF(BI12&lt;&gt;"","取得","")</f>
      </c>
      <c r="BJ6" s="902" t="s">
        <v>1</v>
      </c>
      <c r="BK6" s="902"/>
      <c r="BL6" s="902"/>
      <c r="BM6" s="902"/>
      <c r="BN6" s="902"/>
      <c r="BO6" s="902"/>
      <c r="BP6" s="903"/>
    </row>
    <row r="7" spans="2:68" ht="9" customHeight="1">
      <c r="B7" s="269"/>
      <c r="D7" s="918"/>
      <c r="E7" s="904"/>
      <c r="F7" s="904"/>
      <c r="G7" s="904"/>
      <c r="H7" s="904"/>
      <c r="I7" s="904"/>
      <c r="J7" s="904"/>
      <c r="K7" s="904"/>
      <c r="L7" s="904"/>
      <c r="M7" s="904"/>
      <c r="N7" s="904"/>
      <c r="O7" s="904"/>
      <c r="P7" s="904"/>
      <c r="Q7" s="904"/>
      <c r="R7" s="904"/>
      <c r="S7" s="904"/>
      <c r="T7" s="906"/>
      <c r="U7" s="905"/>
      <c r="V7" s="904"/>
      <c r="W7" s="904"/>
      <c r="X7" s="904"/>
      <c r="Y7" s="904"/>
      <c r="Z7" s="904"/>
      <c r="AA7" s="904"/>
      <c r="AB7" s="906"/>
      <c r="AC7" s="905"/>
      <c r="AD7" s="904"/>
      <c r="AE7" s="904"/>
      <c r="AF7" s="904"/>
      <c r="AG7" s="904"/>
      <c r="AH7" s="904"/>
      <c r="AI7" s="904"/>
      <c r="AJ7" s="904"/>
      <c r="AK7" s="905"/>
      <c r="AL7" s="904"/>
      <c r="AM7" s="904"/>
      <c r="AN7" s="904"/>
      <c r="AO7" s="904"/>
      <c r="AP7" s="904"/>
      <c r="AQ7" s="904"/>
      <c r="AR7" s="906"/>
      <c r="AS7" s="904"/>
      <c r="AT7" s="904"/>
      <c r="AU7" s="904"/>
      <c r="AV7" s="904"/>
      <c r="AW7" s="904"/>
      <c r="AX7" s="904"/>
      <c r="AY7" s="904"/>
      <c r="AZ7" s="906"/>
      <c r="BA7" s="904"/>
      <c r="BB7" s="904"/>
      <c r="BC7" s="904"/>
      <c r="BD7" s="904"/>
      <c r="BE7" s="904"/>
      <c r="BF7" s="904"/>
      <c r="BG7" s="904"/>
      <c r="BH7" s="920"/>
      <c r="BI7" s="910"/>
      <c r="BJ7" s="904"/>
      <c r="BK7" s="904"/>
      <c r="BL7" s="904"/>
      <c r="BM7" s="904"/>
      <c r="BN7" s="904"/>
      <c r="BO7" s="904"/>
      <c r="BP7" s="756"/>
    </row>
    <row r="8" spans="2:68" ht="18.75" customHeight="1">
      <c r="B8" s="269"/>
      <c r="D8" s="918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904"/>
      <c r="S8" s="904"/>
      <c r="T8" s="906"/>
      <c r="U8" s="905" t="str">
        <f>P10</f>
        <v>中田</v>
      </c>
      <c r="V8" s="904"/>
      <c r="W8" s="904"/>
      <c r="X8" s="904"/>
      <c r="Y8" s="904"/>
      <c r="Z8" s="904"/>
      <c r="AA8" s="904"/>
      <c r="AB8" s="906"/>
      <c r="AC8" s="905" t="str">
        <f>P14</f>
        <v>金谷</v>
      </c>
      <c r="AD8" s="904"/>
      <c r="AE8" s="904"/>
      <c r="AF8" s="904"/>
      <c r="AG8" s="904"/>
      <c r="AH8" s="904"/>
      <c r="AI8" s="904"/>
      <c r="AJ8" s="904"/>
      <c r="AK8" s="905" t="str">
        <f>P18</f>
        <v>平居</v>
      </c>
      <c r="AL8" s="904"/>
      <c r="AM8" s="904"/>
      <c r="AN8" s="904"/>
      <c r="AO8" s="904"/>
      <c r="AP8" s="904"/>
      <c r="AQ8" s="904"/>
      <c r="AR8" s="906"/>
      <c r="AS8" s="468" t="str">
        <f>P22</f>
        <v>梅森</v>
      </c>
      <c r="AT8" s="468"/>
      <c r="AU8" s="468"/>
      <c r="AV8" s="468"/>
      <c r="AW8" s="468"/>
      <c r="AX8" s="468"/>
      <c r="AY8" s="468"/>
      <c r="AZ8" s="469"/>
      <c r="BA8" s="468" t="str">
        <f>P26</f>
        <v>吉田</v>
      </c>
      <c r="BB8" s="468"/>
      <c r="BC8" s="468"/>
      <c r="BD8" s="468"/>
      <c r="BE8" s="468"/>
      <c r="BF8" s="468"/>
      <c r="BG8" s="468"/>
      <c r="BH8" s="696"/>
      <c r="BI8" s="910">
        <f>IF(BI12&lt;&gt;"","ゲーム率","")</f>
      </c>
      <c r="BJ8" s="904" t="s">
        <v>2</v>
      </c>
      <c r="BK8" s="904"/>
      <c r="BL8" s="904"/>
      <c r="BM8" s="904"/>
      <c r="BN8" s="904"/>
      <c r="BO8" s="904"/>
      <c r="BP8" s="756"/>
    </row>
    <row r="9" spans="2:68" ht="18.75" customHeight="1">
      <c r="B9" s="269"/>
      <c r="D9" s="919"/>
      <c r="E9" s="908"/>
      <c r="F9" s="908"/>
      <c r="G9" s="908"/>
      <c r="H9" s="908"/>
      <c r="I9" s="908"/>
      <c r="J9" s="908"/>
      <c r="K9" s="908"/>
      <c r="L9" s="908"/>
      <c r="M9" s="908"/>
      <c r="N9" s="908"/>
      <c r="O9" s="908"/>
      <c r="P9" s="908"/>
      <c r="Q9" s="908"/>
      <c r="R9" s="908"/>
      <c r="S9" s="908"/>
      <c r="T9" s="909"/>
      <c r="U9" s="907"/>
      <c r="V9" s="908"/>
      <c r="W9" s="908"/>
      <c r="X9" s="908"/>
      <c r="Y9" s="908"/>
      <c r="Z9" s="908"/>
      <c r="AA9" s="908"/>
      <c r="AB9" s="909"/>
      <c r="AC9" s="907"/>
      <c r="AD9" s="908"/>
      <c r="AE9" s="908"/>
      <c r="AF9" s="908"/>
      <c r="AG9" s="908"/>
      <c r="AH9" s="908"/>
      <c r="AI9" s="908"/>
      <c r="AJ9" s="908"/>
      <c r="AK9" s="907"/>
      <c r="AL9" s="908"/>
      <c r="AM9" s="908"/>
      <c r="AN9" s="908"/>
      <c r="AO9" s="908"/>
      <c r="AP9" s="908"/>
      <c r="AQ9" s="908"/>
      <c r="AR9" s="909"/>
      <c r="AS9" s="559"/>
      <c r="AT9" s="559"/>
      <c r="AU9" s="559"/>
      <c r="AV9" s="559"/>
      <c r="AW9" s="559"/>
      <c r="AX9" s="559"/>
      <c r="AY9" s="559"/>
      <c r="AZ9" s="608"/>
      <c r="BA9" s="559"/>
      <c r="BB9" s="559"/>
      <c r="BC9" s="559"/>
      <c r="BD9" s="559"/>
      <c r="BE9" s="559"/>
      <c r="BF9" s="559"/>
      <c r="BG9" s="559"/>
      <c r="BH9" s="697"/>
      <c r="BI9" s="911"/>
      <c r="BJ9" s="908"/>
      <c r="BK9" s="908"/>
      <c r="BL9" s="908"/>
      <c r="BM9" s="908"/>
      <c r="BN9" s="908"/>
      <c r="BO9" s="908"/>
      <c r="BP9" s="912"/>
    </row>
    <row r="10" spans="2:79" s="270" customFormat="1" ht="18.75" customHeight="1">
      <c r="B10" s="271"/>
      <c r="C10" s="755">
        <f>BM12</f>
        <v>1</v>
      </c>
      <c r="D10" s="757" t="s">
        <v>1318</v>
      </c>
      <c r="E10" s="719"/>
      <c r="F10" s="719"/>
      <c r="G10" s="725" t="s">
        <v>968</v>
      </c>
      <c r="H10" s="725"/>
      <c r="I10" s="725"/>
      <c r="J10" s="725"/>
      <c r="K10" s="725"/>
      <c r="L10" s="725" t="s">
        <v>4</v>
      </c>
      <c r="M10" s="725" t="s">
        <v>1499</v>
      </c>
      <c r="N10" s="725"/>
      <c r="O10" s="725"/>
      <c r="P10" s="725" t="s">
        <v>1752</v>
      </c>
      <c r="Q10" s="725"/>
      <c r="R10" s="725"/>
      <c r="S10" s="725"/>
      <c r="T10" s="758"/>
      <c r="U10" s="893">
        <f>IF(AC10="","丸付き数字は試合順番","")</f>
      </c>
      <c r="V10" s="894"/>
      <c r="W10" s="894"/>
      <c r="X10" s="894"/>
      <c r="Y10" s="894"/>
      <c r="Z10" s="894"/>
      <c r="AA10" s="894"/>
      <c r="AB10" s="895"/>
      <c r="AC10" s="781" t="s">
        <v>1757</v>
      </c>
      <c r="AD10" s="782"/>
      <c r="AE10" s="782"/>
      <c r="AF10" s="782" t="s">
        <v>5</v>
      </c>
      <c r="AG10" s="782"/>
      <c r="AH10" s="782">
        <v>3</v>
      </c>
      <c r="AI10" s="782"/>
      <c r="AJ10" s="782"/>
      <c r="AK10" s="781" t="s">
        <v>1757</v>
      </c>
      <c r="AL10" s="782"/>
      <c r="AM10" s="782"/>
      <c r="AN10" s="782" t="s">
        <v>5</v>
      </c>
      <c r="AO10" s="782"/>
      <c r="AP10" s="782">
        <v>1</v>
      </c>
      <c r="AQ10" s="782"/>
      <c r="AR10" s="891"/>
      <c r="AS10" s="782" t="s">
        <v>1757</v>
      </c>
      <c r="AT10" s="782"/>
      <c r="AU10" s="782"/>
      <c r="AV10" s="782" t="s">
        <v>5</v>
      </c>
      <c r="AW10" s="782"/>
      <c r="AX10" s="782">
        <v>0</v>
      </c>
      <c r="AY10" s="782"/>
      <c r="AZ10" s="891"/>
      <c r="BA10" s="782" t="s">
        <v>1761</v>
      </c>
      <c r="BB10" s="782"/>
      <c r="BC10" s="782"/>
      <c r="BD10" s="782" t="s">
        <v>5</v>
      </c>
      <c r="BE10" s="782"/>
      <c r="BF10" s="782">
        <v>4</v>
      </c>
      <c r="BG10" s="782"/>
      <c r="BH10" s="787"/>
      <c r="BI10" s="790">
        <f>IF(OR(AND(BJ10=2,COUNTIF(BJ10:BL27,2)=2),AND(BJ10=1,COUNTIF(BJ10:BL27,1)=2),AND(BJ10=3,COUNTIF(BJ10:BL27,3)=2)),"直接対決","")</f>
      </c>
      <c r="BJ10" s="792">
        <f>COUNTIF(AC10:BH11,"⑥")+COUNTIF(AC10:BH11,"⑦")</f>
        <v>4</v>
      </c>
      <c r="BK10" s="792"/>
      <c r="BL10" s="792"/>
      <c r="BM10" s="760">
        <f>IF(AH10="","",4-BJ10)</f>
        <v>0</v>
      </c>
      <c r="BN10" s="760"/>
      <c r="BO10" s="760"/>
      <c r="BP10" s="761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</row>
    <row r="11" spans="2:79" s="270" customFormat="1" ht="9.75" customHeight="1">
      <c r="B11" s="271"/>
      <c r="C11" s="756"/>
      <c r="D11" s="749"/>
      <c r="E11" s="721"/>
      <c r="F11" s="721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59"/>
      <c r="U11" s="896"/>
      <c r="V11" s="897"/>
      <c r="W11" s="897"/>
      <c r="X11" s="897"/>
      <c r="Y11" s="897"/>
      <c r="Z11" s="897"/>
      <c r="AA11" s="897"/>
      <c r="AB11" s="898"/>
      <c r="AC11" s="783"/>
      <c r="AD11" s="784"/>
      <c r="AE11" s="784"/>
      <c r="AF11" s="784"/>
      <c r="AG11" s="784"/>
      <c r="AH11" s="784"/>
      <c r="AI11" s="784"/>
      <c r="AJ11" s="784"/>
      <c r="AK11" s="783"/>
      <c r="AL11" s="784"/>
      <c r="AM11" s="784"/>
      <c r="AN11" s="784"/>
      <c r="AO11" s="784"/>
      <c r="AP11" s="784"/>
      <c r="AQ11" s="784"/>
      <c r="AR11" s="892"/>
      <c r="AS11" s="784"/>
      <c r="AT11" s="784"/>
      <c r="AU11" s="784"/>
      <c r="AV11" s="784"/>
      <c r="AW11" s="784"/>
      <c r="AX11" s="784"/>
      <c r="AY11" s="784"/>
      <c r="AZ11" s="892"/>
      <c r="BA11" s="784"/>
      <c r="BB11" s="784"/>
      <c r="BC11" s="784"/>
      <c r="BD11" s="784"/>
      <c r="BE11" s="784"/>
      <c r="BF11" s="784"/>
      <c r="BG11" s="784"/>
      <c r="BH11" s="788"/>
      <c r="BI11" s="791"/>
      <c r="BJ11" s="793"/>
      <c r="BK11" s="793"/>
      <c r="BL11" s="793"/>
      <c r="BM11" s="762"/>
      <c r="BN11" s="762"/>
      <c r="BO11" s="762"/>
      <c r="BP11" s="763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</row>
    <row r="12" spans="2:79" ht="18.75" customHeight="1">
      <c r="B12" s="269"/>
      <c r="D12" s="749" t="s">
        <v>7</v>
      </c>
      <c r="E12" s="721"/>
      <c r="F12" s="721"/>
      <c r="G12" s="723" t="str">
        <f>IF(D10="ここに","",VLOOKUP(D10,'[1]登録ナンバー'!$A$1:$D$620,4,0))</f>
        <v>Kテニス</v>
      </c>
      <c r="H12" s="723"/>
      <c r="I12" s="723"/>
      <c r="J12" s="723"/>
      <c r="K12" s="723"/>
      <c r="L12" s="298"/>
      <c r="M12" s="723" t="s">
        <v>7</v>
      </c>
      <c r="N12" s="723"/>
      <c r="O12" s="723"/>
      <c r="P12" s="723" t="str">
        <f>IF(M10="ここに","",VLOOKUP(M10,'[1]登録ナンバー'!$A$1:$D$620,4,0))</f>
        <v>うさかめ</v>
      </c>
      <c r="Q12" s="723"/>
      <c r="R12" s="723"/>
      <c r="S12" s="723"/>
      <c r="T12" s="759"/>
      <c r="U12" s="896"/>
      <c r="V12" s="897"/>
      <c r="W12" s="897"/>
      <c r="X12" s="897"/>
      <c r="Y12" s="897"/>
      <c r="Z12" s="897"/>
      <c r="AA12" s="897"/>
      <c r="AB12" s="898"/>
      <c r="AC12" s="783"/>
      <c r="AD12" s="784"/>
      <c r="AE12" s="784"/>
      <c r="AF12" s="784"/>
      <c r="AG12" s="784"/>
      <c r="AH12" s="784"/>
      <c r="AI12" s="784"/>
      <c r="AJ12" s="784"/>
      <c r="AK12" s="783"/>
      <c r="AL12" s="784"/>
      <c r="AM12" s="784"/>
      <c r="AN12" s="784"/>
      <c r="AO12" s="784"/>
      <c r="AP12" s="784"/>
      <c r="AQ12" s="784"/>
      <c r="AR12" s="892"/>
      <c r="AS12" s="784"/>
      <c r="AT12" s="784"/>
      <c r="AU12" s="784"/>
      <c r="AV12" s="784"/>
      <c r="AW12" s="784"/>
      <c r="AX12" s="784"/>
      <c r="AY12" s="784"/>
      <c r="AZ12" s="892"/>
      <c r="BA12" s="784"/>
      <c r="BB12" s="784"/>
      <c r="BC12" s="784"/>
      <c r="BD12" s="784"/>
      <c r="BE12" s="784"/>
      <c r="BF12" s="784"/>
      <c r="BG12" s="784"/>
      <c r="BH12" s="788"/>
      <c r="BI12" s="764"/>
      <c r="BJ12" s="766"/>
      <c r="BK12" s="766"/>
      <c r="BL12" s="766"/>
      <c r="BM12" s="768">
        <f>RANK(BJ10,BJ10:BL29)</f>
        <v>1</v>
      </c>
      <c r="BN12" s="768"/>
      <c r="BO12" s="768"/>
      <c r="BP12" s="76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</row>
    <row r="13" spans="2:79" ht="5.25" customHeight="1" hidden="1">
      <c r="B13" s="269"/>
      <c r="D13" s="749"/>
      <c r="E13" s="721"/>
      <c r="F13" s="721"/>
      <c r="G13" s="298"/>
      <c r="H13" s="298"/>
      <c r="I13" s="298"/>
      <c r="J13" s="298"/>
      <c r="K13" s="298"/>
      <c r="L13" s="298"/>
      <c r="M13" s="890"/>
      <c r="N13" s="723"/>
      <c r="O13" s="723"/>
      <c r="P13" s="298"/>
      <c r="Q13" s="298"/>
      <c r="R13" s="298"/>
      <c r="S13" s="300"/>
      <c r="T13" s="301"/>
      <c r="U13" s="899"/>
      <c r="V13" s="900"/>
      <c r="W13" s="900"/>
      <c r="X13" s="900"/>
      <c r="Y13" s="900"/>
      <c r="Z13" s="900"/>
      <c r="AA13" s="900"/>
      <c r="AB13" s="901"/>
      <c r="AC13" s="302" t="str">
        <f>IF(AC10="⑦","7",IF(AC10="⑥","6",AC10))</f>
        <v>6</v>
      </c>
      <c r="AD13" s="303"/>
      <c r="AE13" s="303"/>
      <c r="AF13" s="303"/>
      <c r="AG13" s="303"/>
      <c r="AH13" s="303"/>
      <c r="AI13" s="303"/>
      <c r="AJ13" s="303"/>
      <c r="AK13" s="302" t="str">
        <f>IF(AK10="⑦","7",IF(AK10="⑥","6",AK10))</f>
        <v>6</v>
      </c>
      <c r="AL13" s="303"/>
      <c r="AM13" s="303"/>
      <c r="AN13" s="303"/>
      <c r="AO13" s="303"/>
      <c r="AP13" s="303"/>
      <c r="AQ13" s="303"/>
      <c r="AR13" s="304"/>
      <c r="AS13" s="303" t="str">
        <f>IF(AS10="⑦","7",IF(AS10="⑥","6",AS10))</f>
        <v>6</v>
      </c>
      <c r="AT13" s="303"/>
      <c r="AU13" s="303"/>
      <c r="AV13" s="303"/>
      <c r="AW13" s="303"/>
      <c r="AX13" s="303"/>
      <c r="AY13" s="303"/>
      <c r="AZ13" s="304"/>
      <c r="BA13" s="303" t="str">
        <f>IF(BA10="⑦","7",IF(BA10="⑥","6",BA10))</f>
        <v>6</v>
      </c>
      <c r="BB13" s="303"/>
      <c r="BC13" s="303"/>
      <c r="BD13" s="303"/>
      <c r="BE13" s="303"/>
      <c r="BF13" s="303"/>
      <c r="BG13" s="303"/>
      <c r="BH13" s="304"/>
      <c r="BI13" s="765"/>
      <c r="BJ13" s="767"/>
      <c r="BK13" s="767"/>
      <c r="BL13" s="767"/>
      <c r="BM13" s="770"/>
      <c r="BN13" s="770"/>
      <c r="BO13" s="770"/>
      <c r="BP13" s="771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</row>
    <row r="14" spans="2:79" ht="18.75" customHeight="1">
      <c r="B14" s="269"/>
      <c r="C14" s="755">
        <f>BM16</f>
        <v>3</v>
      </c>
      <c r="D14" s="757" t="s">
        <v>1505</v>
      </c>
      <c r="E14" s="719"/>
      <c r="F14" s="719"/>
      <c r="G14" s="719" t="s">
        <v>917</v>
      </c>
      <c r="H14" s="719"/>
      <c r="I14" s="719"/>
      <c r="J14" s="719"/>
      <c r="K14" s="719"/>
      <c r="L14" s="719" t="s">
        <v>4</v>
      </c>
      <c r="M14" s="719" t="s">
        <v>1506</v>
      </c>
      <c r="N14" s="719"/>
      <c r="O14" s="719"/>
      <c r="P14" s="719" t="s">
        <v>739</v>
      </c>
      <c r="Q14" s="719"/>
      <c r="R14" s="719"/>
      <c r="S14" s="719"/>
      <c r="T14" s="742"/>
      <c r="U14" s="718">
        <f>IF(AH10="","",IF(AND(AH10=6,AC10&lt;&gt;"⑦"),"⑥",IF(AH10=7,"⑦",AH10)))</f>
        <v>3</v>
      </c>
      <c r="V14" s="719"/>
      <c r="W14" s="719"/>
      <c r="X14" s="719" t="s">
        <v>5</v>
      </c>
      <c r="Y14" s="719"/>
      <c r="Z14" s="719">
        <f>IF(AH10="","",IF(AC10="⑥",6,IF(AC10="⑦",7,AC10)))</f>
        <v>6</v>
      </c>
      <c r="AA14" s="719"/>
      <c r="AB14" s="742"/>
      <c r="AC14" s="842"/>
      <c r="AD14" s="843"/>
      <c r="AE14" s="843"/>
      <c r="AF14" s="843"/>
      <c r="AG14" s="843"/>
      <c r="AH14" s="843"/>
      <c r="AI14" s="843"/>
      <c r="AJ14" s="843"/>
      <c r="AK14" s="848" t="s">
        <v>1757</v>
      </c>
      <c r="AL14" s="836"/>
      <c r="AM14" s="836"/>
      <c r="AN14" s="836" t="s">
        <v>5</v>
      </c>
      <c r="AO14" s="836"/>
      <c r="AP14" s="836">
        <v>0</v>
      </c>
      <c r="AQ14" s="836"/>
      <c r="AR14" s="837"/>
      <c r="AS14" s="836" t="s">
        <v>1748</v>
      </c>
      <c r="AT14" s="836"/>
      <c r="AU14" s="836"/>
      <c r="AV14" s="836" t="s">
        <v>5</v>
      </c>
      <c r="AW14" s="836"/>
      <c r="AX14" s="836">
        <v>3</v>
      </c>
      <c r="AY14" s="836"/>
      <c r="AZ14" s="837"/>
      <c r="BA14" s="836">
        <v>4</v>
      </c>
      <c r="BB14" s="836"/>
      <c r="BC14" s="836"/>
      <c r="BD14" s="836" t="s">
        <v>5</v>
      </c>
      <c r="BE14" s="836"/>
      <c r="BF14" s="836">
        <v>6</v>
      </c>
      <c r="BG14" s="836"/>
      <c r="BH14" s="840"/>
      <c r="BI14" s="736">
        <f>IF(OR(AND(BJ14=2,COUNTIF($BJ$10:$BL$27,2)=2),AND(BJ14=1,COUNTIF($BJ$10:$BL$27,1)=2),AND(BJ14=3,COUNTIF($BJ$10:$BL$27,3)=2)),"直接対決","")</f>
      </c>
      <c r="BJ14" s="738">
        <f>COUNTIF(U14:BH15,"⑥")+COUNTIF(U14:BH15,"⑦")</f>
        <v>2</v>
      </c>
      <c r="BK14" s="738"/>
      <c r="BL14" s="738"/>
      <c r="BM14" s="745">
        <f>IF(AP14="","",4-BJ14)</f>
        <v>2</v>
      </c>
      <c r="BN14" s="745"/>
      <c r="BO14" s="745"/>
      <c r="BP14" s="746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</row>
    <row r="15" spans="2:79" ht="8.25" customHeight="1">
      <c r="B15" s="269"/>
      <c r="C15" s="756"/>
      <c r="D15" s="749"/>
      <c r="E15" s="721"/>
      <c r="F15" s="721"/>
      <c r="G15" s="721"/>
      <c r="H15" s="721"/>
      <c r="I15" s="721"/>
      <c r="J15" s="721"/>
      <c r="K15" s="721"/>
      <c r="L15" s="721"/>
      <c r="M15" s="721"/>
      <c r="N15" s="721"/>
      <c r="O15" s="721"/>
      <c r="P15" s="721"/>
      <c r="Q15" s="721"/>
      <c r="R15" s="721"/>
      <c r="S15" s="721"/>
      <c r="T15" s="743"/>
      <c r="U15" s="720"/>
      <c r="V15" s="721"/>
      <c r="W15" s="721"/>
      <c r="X15" s="721"/>
      <c r="Y15" s="721"/>
      <c r="Z15" s="721"/>
      <c r="AA15" s="721"/>
      <c r="AB15" s="743"/>
      <c r="AC15" s="844"/>
      <c r="AD15" s="845"/>
      <c r="AE15" s="845"/>
      <c r="AF15" s="845"/>
      <c r="AG15" s="845"/>
      <c r="AH15" s="845"/>
      <c r="AI15" s="845"/>
      <c r="AJ15" s="845"/>
      <c r="AK15" s="849"/>
      <c r="AL15" s="838"/>
      <c r="AM15" s="838"/>
      <c r="AN15" s="838"/>
      <c r="AO15" s="838"/>
      <c r="AP15" s="838"/>
      <c r="AQ15" s="838"/>
      <c r="AR15" s="839"/>
      <c r="AS15" s="838"/>
      <c r="AT15" s="838"/>
      <c r="AU15" s="838"/>
      <c r="AV15" s="838"/>
      <c r="AW15" s="838"/>
      <c r="AX15" s="838"/>
      <c r="AY15" s="838"/>
      <c r="AZ15" s="839"/>
      <c r="BA15" s="838"/>
      <c r="BB15" s="838"/>
      <c r="BC15" s="838"/>
      <c r="BD15" s="838"/>
      <c r="BE15" s="838"/>
      <c r="BF15" s="838"/>
      <c r="BG15" s="838"/>
      <c r="BH15" s="841"/>
      <c r="BI15" s="737"/>
      <c r="BJ15" s="739"/>
      <c r="BK15" s="739"/>
      <c r="BL15" s="739"/>
      <c r="BM15" s="747"/>
      <c r="BN15" s="747"/>
      <c r="BO15" s="747"/>
      <c r="BP15" s="748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</row>
    <row r="16" spans="2:79" ht="18.75" customHeight="1">
      <c r="B16" s="269"/>
      <c r="D16" s="749" t="s">
        <v>7</v>
      </c>
      <c r="E16" s="721"/>
      <c r="F16" s="721"/>
      <c r="G16" s="721" t="str">
        <f>IF(D14="ここに","",VLOOKUP(D14,'[1]登録ナンバー'!$A$1:$D$620,4,0))</f>
        <v>グリフィンズ</v>
      </c>
      <c r="H16" s="721"/>
      <c r="I16" s="721"/>
      <c r="J16" s="721"/>
      <c r="K16" s="721"/>
      <c r="L16" s="296"/>
      <c r="M16" s="721" t="s">
        <v>7</v>
      </c>
      <c r="N16" s="721"/>
      <c r="O16" s="721"/>
      <c r="P16" s="721" t="str">
        <f>IF(M14="ここに","",VLOOKUP(M14,'[1]登録ナンバー'!$A$1:$D$620,4,0))</f>
        <v>ぼんズ</v>
      </c>
      <c r="Q16" s="721"/>
      <c r="R16" s="721"/>
      <c r="S16" s="721"/>
      <c r="T16" s="743"/>
      <c r="U16" s="720"/>
      <c r="V16" s="721"/>
      <c r="W16" s="721"/>
      <c r="X16" s="721"/>
      <c r="Y16" s="721"/>
      <c r="Z16" s="721"/>
      <c r="AA16" s="721"/>
      <c r="AB16" s="743"/>
      <c r="AC16" s="844"/>
      <c r="AD16" s="845"/>
      <c r="AE16" s="845"/>
      <c r="AF16" s="845"/>
      <c r="AG16" s="845"/>
      <c r="AH16" s="845"/>
      <c r="AI16" s="845"/>
      <c r="AJ16" s="845"/>
      <c r="AK16" s="849"/>
      <c r="AL16" s="838"/>
      <c r="AM16" s="838"/>
      <c r="AN16" s="838"/>
      <c r="AO16" s="838"/>
      <c r="AP16" s="838"/>
      <c r="AQ16" s="838"/>
      <c r="AR16" s="839"/>
      <c r="AS16" s="838"/>
      <c r="AT16" s="838"/>
      <c r="AU16" s="838"/>
      <c r="AV16" s="838"/>
      <c r="AW16" s="838"/>
      <c r="AX16" s="838"/>
      <c r="AY16" s="838"/>
      <c r="AZ16" s="839"/>
      <c r="BA16" s="838"/>
      <c r="BB16" s="838"/>
      <c r="BC16" s="838"/>
      <c r="BD16" s="838"/>
      <c r="BE16" s="838"/>
      <c r="BF16" s="838"/>
      <c r="BG16" s="838"/>
      <c r="BH16" s="841"/>
      <c r="BI16" s="752">
        <f>IF(OR(COUNTIF(BJ10:BL28,2)&gt;=3,COUNTIF(BJ10:BL28,1)&gt;=3),(AS17+U17+AK17+BA17)/(AS17+Z14+AX14+AP14+BF14+BA17+U17+AK17),"")</f>
      </c>
      <c r="BJ16" s="721"/>
      <c r="BK16" s="721"/>
      <c r="BL16" s="721"/>
      <c r="BM16" s="728">
        <f>RANK(BJ14,BJ10:BL29)</f>
        <v>3</v>
      </c>
      <c r="BN16" s="728"/>
      <c r="BO16" s="728"/>
      <c r="BP16" s="72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</row>
    <row r="17" spans="2:79" ht="4.5" customHeight="1" hidden="1">
      <c r="B17" s="269"/>
      <c r="D17" s="749"/>
      <c r="E17" s="721"/>
      <c r="F17" s="721"/>
      <c r="G17" s="296"/>
      <c r="H17" s="296"/>
      <c r="I17" s="296"/>
      <c r="J17" s="296"/>
      <c r="K17" s="296"/>
      <c r="L17" s="296"/>
      <c r="M17" s="749"/>
      <c r="N17" s="721"/>
      <c r="O17" s="721"/>
      <c r="P17" s="296"/>
      <c r="Q17" s="296"/>
      <c r="R17" s="296"/>
      <c r="S17" s="310"/>
      <c r="T17" s="311"/>
      <c r="U17" s="312">
        <f>IF(U14="⑦","7",IF(U14="⑥","6",U14))</f>
        <v>3</v>
      </c>
      <c r="V17" s="313"/>
      <c r="W17" s="313"/>
      <c r="X17" s="313"/>
      <c r="Y17" s="313"/>
      <c r="Z17" s="313"/>
      <c r="AA17" s="313"/>
      <c r="AB17" s="314"/>
      <c r="AC17" s="846"/>
      <c r="AD17" s="847"/>
      <c r="AE17" s="847"/>
      <c r="AF17" s="847"/>
      <c r="AG17" s="847"/>
      <c r="AH17" s="847"/>
      <c r="AI17" s="847"/>
      <c r="AJ17" s="847"/>
      <c r="AK17" s="312" t="str">
        <f>IF(AK14="⑦","7",IF(AK14="⑥","6",AK14))</f>
        <v>6</v>
      </c>
      <c r="AL17" s="315"/>
      <c r="AM17" s="315"/>
      <c r="AN17" s="315"/>
      <c r="AO17" s="315"/>
      <c r="AP17" s="315"/>
      <c r="AQ17" s="315"/>
      <c r="AR17" s="316"/>
      <c r="AS17" s="315" t="str">
        <f>IF(AS14="⑦","7",IF(AS14="⑥","6",AS14))</f>
        <v>6</v>
      </c>
      <c r="AT17" s="315"/>
      <c r="AU17" s="315"/>
      <c r="AV17" s="315"/>
      <c r="AW17" s="315"/>
      <c r="AX17" s="315"/>
      <c r="AY17" s="315"/>
      <c r="AZ17" s="316"/>
      <c r="BA17" s="315">
        <f>IF(BA14="⑦","7",IF(BA14="⑥","6",BA14))</f>
        <v>4</v>
      </c>
      <c r="BB17" s="315"/>
      <c r="BC17" s="315"/>
      <c r="BD17" s="315"/>
      <c r="BE17" s="315"/>
      <c r="BF17" s="315"/>
      <c r="BG17" s="315"/>
      <c r="BH17" s="317"/>
      <c r="BI17" s="753"/>
      <c r="BJ17" s="741"/>
      <c r="BK17" s="741"/>
      <c r="BL17" s="741"/>
      <c r="BM17" s="834"/>
      <c r="BN17" s="834"/>
      <c r="BO17" s="834"/>
      <c r="BP17" s="835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</row>
    <row r="18" spans="2:79" ht="18.75" customHeight="1">
      <c r="B18" s="269"/>
      <c r="C18" s="755">
        <f>BM20</f>
        <v>5</v>
      </c>
      <c r="D18" s="757" t="s">
        <v>672</v>
      </c>
      <c r="E18" s="719"/>
      <c r="F18" s="719"/>
      <c r="G18" s="719" t="str">
        <f>IF(D18="ここに","",VLOOKUP(D18,'[1]登録ナンバー'!$A$1:$C$620,2,0))</f>
        <v>水野</v>
      </c>
      <c r="H18" s="719"/>
      <c r="I18" s="719"/>
      <c r="J18" s="719"/>
      <c r="K18" s="719"/>
      <c r="L18" s="719" t="s">
        <v>4</v>
      </c>
      <c r="M18" s="719" t="s">
        <v>1508</v>
      </c>
      <c r="N18" s="719"/>
      <c r="O18" s="719"/>
      <c r="P18" s="719" t="str">
        <f>IF(M18="ここに","",VLOOKUP(M18,'[1]登録ナンバー'!$A$1:$C$620,2,0))</f>
        <v>平居</v>
      </c>
      <c r="Q18" s="719"/>
      <c r="R18" s="719"/>
      <c r="S18" s="719"/>
      <c r="T18" s="742"/>
      <c r="U18" s="718">
        <v>1</v>
      </c>
      <c r="V18" s="719"/>
      <c r="W18" s="719"/>
      <c r="X18" s="719" t="s">
        <v>5</v>
      </c>
      <c r="Y18" s="719"/>
      <c r="Z18" s="719">
        <f>IF(AP10="","",IF(AK10="⑥",6,IF(AK10="⑦",7,AK10)))</f>
        <v>6</v>
      </c>
      <c r="AA18" s="719"/>
      <c r="AB18" s="742"/>
      <c r="AC18" s="718">
        <v>0</v>
      </c>
      <c r="AD18" s="719"/>
      <c r="AE18" s="719"/>
      <c r="AF18" s="719" t="s">
        <v>5</v>
      </c>
      <c r="AG18" s="719"/>
      <c r="AH18" s="719">
        <v>6</v>
      </c>
      <c r="AI18" s="719"/>
      <c r="AJ18" s="719"/>
      <c r="AK18" s="881"/>
      <c r="AL18" s="882"/>
      <c r="AM18" s="882"/>
      <c r="AN18" s="882"/>
      <c r="AO18" s="882"/>
      <c r="AP18" s="882"/>
      <c r="AQ18" s="882"/>
      <c r="AR18" s="883"/>
      <c r="AS18" s="836">
        <v>5</v>
      </c>
      <c r="AT18" s="836"/>
      <c r="AU18" s="836"/>
      <c r="AV18" s="836" t="s">
        <v>5</v>
      </c>
      <c r="AW18" s="836"/>
      <c r="AX18" s="836">
        <v>7</v>
      </c>
      <c r="AY18" s="836"/>
      <c r="AZ18" s="837"/>
      <c r="BA18" s="836">
        <v>1</v>
      </c>
      <c r="BB18" s="836"/>
      <c r="BC18" s="836"/>
      <c r="BD18" s="836" t="s">
        <v>5</v>
      </c>
      <c r="BE18" s="836"/>
      <c r="BF18" s="836">
        <v>6</v>
      </c>
      <c r="BG18" s="836"/>
      <c r="BH18" s="840"/>
      <c r="BI18" s="736">
        <f>IF(OR(AND(BJ18=2,COUNTIF($BJ$10:$BL$27,2)=2),AND(BJ18=1,COUNTIF($BJ$10:$BL$27,1)=2),AND(BJ18=3,COUNTIF($BJ$10:$BL$27,3)=2)),"直接対決","")</f>
      </c>
      <c r="BJ18" s="738">
        <f>COUNTIF(U18:BH19,"⑥")+COUNTIF(U18:BH19,"⑦")</f>
        <v>0</v>
      </c>
      <c r="BK18" s="738"/>
      <c r="BL18" s="738"/>
      <c r="BM18" s="745">
        <f>IF(AX18="","",4-BJ18)</f>
        <v>4</v>
      </c>
      <c r="BN18" s="745"/>
      <c r="BO18" s="745"/>
      <c r="BP18" s="746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</row>
    <row r="19" spans="2:79" ht="8.25" customHeight="1">
      <c r="B19" s="269"/>
      <c r="C19" s="756"/>
      <c r="D19" s="749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  <c r="S19" s="721"/>
      <c r="T19" s="743"/>
      <c r="U19" s="720"/>
      <c r="V19" s="721"/>
      <c r="W19" s="721"/>
      <c r="X19" s="721"/>
      <c r="Y19" s="721"/>
      <c r="Z19" s="721"/>
      <c r="AA19" s="721"/>
      <c r="AB19" s="743"/>
      <c r="AC19" s="720"/>
      <c r="AD19" s="721"/>
      <c r="AE19" s="721"/>
      <c r="AF19" s="721"/>
      <c r="AG19" s="721"/>
      <c r="AH19" s="721"/>
      <c r="AI19" s="721"/>
      <c r="AJ19" s="721"/>
      <c r="AK19" s="884"/>
      <c r="AL19" s="734"/>
      <c r="AM19" s="734"/>
      <c r="AN19" s="734"/>
      <c r="AO19" s="734"/>
      <c r="AP19" s="734"/>
      <c r="AQ19" s="734"/>
      <c r="AR19" s="885"/>
      <c r="AS19" s="838"/>
      <c r="AT19" s="838"/>
      <c r="AU19" s="838"/>
      <c r="AV19" s="838"/>
      <c r="AW19" s="838"/>
      <c r="AX19" s="838"/>
      <c r="AY19" s="838"/>
      <c r="AZ19" s="839"/>
      <c r="BA19" s="838"/>
      <c r="BB19" s="838"/>
      <c r="BC19" s="838"/>
      <c r="BD19" s="838"/>
      <c r="BE19" s="838"/>
      <c r="BF19" s="838"/>
      <c r="BG19" s="838"/>
      <c r="BH19" s="841"/>
      <c r="BI19" s="737"/>
      <c r="BJ19" s="739"/>
      <c r="BK19" s="739"/>
      <c r="BL19" s="739"/>
      <c r="BM19" s="747"/>
      <c r="BN19" s="747"/>
      <c r="BO19" s="747"/>
      <c r="BP19" s="748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</row>
    <row r="20" spans="2:79" ht="18.75" customHeight="1">
      <c r="B20" s="269"/>
      <c r="D20" s="749" t="s">
        <v>7</v>
      </c>
      <c r="E20" s="721"/>
      <c r="F20" s="721"/>
      <c r="G20" s="721" t="str">
        <f>IF(D18="ここに","",VLOOKUP(D18,'[1]登録ナンバー'!$A$1:$D$620,4,0))</f>
        <v>アビック</v>
      </c>
      <c r="H20" s="721"/>
      <c r="I20" s="721"/>
      <c r="J20" s="721"/>
      <c r="K20" s="721"/>
      <c r="L20" s="296"/>
      <c r="M20" s="721" t="s">
        <v>7</v>
      </c>
      <c r="N20" s="721"/>
      <c r="O20" s="721"/>
      <c r="P20" s="721" t="str">
        <f>IF(M18="ここに","",VLOOKUP(M18,'[1]登録ナンバー'!$A$1:$D$620,4,0))</f>
        <v>アビック</v>
      </c>
      <c r="Q20" s="721"/>
      <c r="R20" s="721"/>
      <c r="S20" s="721"/>
      <c r="T20" s="743"/>
      <c r="U20" s="720"/>
      <c r="V20" s="721"/>
      <c r="W20" s="721"/>
      <c r="X20" s="721"/>
      <c r="Y20" s="721"/>
      <c r="Z20" s="721"/>
      <c r="AA20" s="721"/>
      <c r="AB20" s="743"/>
      <c r="AC20" s="720"/>
      <c r="AD20" s="721"/>
      <c r="AE20" s="721"/>
      <c r="AF20" s="721"/>
      <c r="AG20" s="721"/>
      <c r="AH20" s="721"/>
      <c r="AI20" s="721"/>
      <c r="AJ20" s="721"/>
      <c r="AK20" s="884"/>
      <c r="AL20" s="734"/>
      <c r="AM20" s="734"/>
      <c r="AN20" s="734"/>
      <c r="AO20" s="734"/>
      <c r="AP20" s="734"/>
      <c r="AQ20" s="734"/>
      <c r="AR20" s="885"/>
      <c r="AS20" s="838"/>
      <c r="AT20" s="838"/>
      <c r="AU20" s="838"/>
      <c r="AV20" s="838"/>
      <c r="AW20" s="838"/>
      <c r="AX20" s="838"/>
      <c r="AY20" s="838"/>
      <c r="AZ20" s="839"/>
      <c r="BA20" s="838"/>
      <c r="BB20" s="838"/>
      <c r="BC20" s="838"/>
      <c r="BD20" s="838"/>
      <c r="BE20" s="838"/>
      <c r="BF20" s="838"/>
      <c r="BG20" s="838"/>
      <c r="BH20" s="841"/>
      <c r="BI20" s="752">
        <f>IF(OR(COUNTIF(BJ10:BL28,2)&gt;=3,COUNTIF(BJ10:BL29,1)&gt;=3),(AS21+AC21+BA21+U21)/(AS21+AH18+AX18+Z18+BF18+BA21+AC21+U21),"")</f>
      </c>
      <c r="BJ20" s="754"/>
      <c r="BK20" s="754"/>
      <c r="BL20" s="754"/>
      <c r="BM20" s="728">
        <f>RANK(BJ18,BJ10:BL29)</f>
        <v>5</v>
      </c>
      <c r="BN20" s="728"/>
      <c r="BO20" s="728"/>
      <c r="BP20" s="72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</row>
    <row r="21" spans="2:79" ht="6" customHeight="1" hidden="1">
      <c r="B21" s="269"/>
      <c r="D21" s="749"/>
      <c r="E21" s="721"/>
      <c r="F21" s="721"/>
      <c r="G21" s="296"/>
      <c r="H21" s="296"/>
      <c r="I21" s="296"/>
      <c r="J21" s="296"/>
      <c r="K21" s="296"/>
      <c r="L21" s="296"/>
      <c r="M21" s="749"/>
      <c r="N21" s="721"/>
      <c r="O21" s="721"/>
      <c r="P21" s="296"/>
      <c r="Q21" s="296"/>
      <c r="R21" s="296"/>
      <c r="S21" s="310"/>
      <c r="T21" s="311"/>
      <c r="U21" s="312">
        <f>IF(U18="⑦","7",IF(U18="⑥","6",U18))</f>
        <v>1</v>
      </c>
      <c r="V21" s="296"/>
      <c r="W21" s="296"/>
      <c r="X21" s="296"/>
      <c r="Y21" s="296"/>
      <c r="Z21" s="296"/>
      <c r="AA21" s="296"/>
      <c r="AB21" s="306"/>
      <c r="AC21" s="312">
        <f>IF(AC18="⑦","7",IF(AC18="⑥","6",AC18))</f>
        <v>0</v>
      </c>
      <c r="AD21" s="296"/>
      <c r="AE21" s="296"/>
      <c r="AF21" s="296"/>
      <c r="AG21" s="296"/>
      <c r="AH21" s="296"/>
      <c r="AI21" s="296"/>
      <c r="AJ21" s="296"/>
      <c r="AK21" s="886"/>
      <c r="AL21" s="887"/>
      <c r="AM21" s="887"/>
      <c r="AN21" s="887"/>
      <c r="AO21" s="887"/>
      <c r="AP21" s="887"/>
      <c r="AQ21" s="887"/>
      <c r="AR21" s="888"/>
      <c r="AS21" s="315">
        <f>IF(AS18="⑦","7",IF(AS18="⑥","6",AS18))</f>
        <v>5</v>
      </c>
      <c r="AT21" s="315"/>
      <c r="AU21" s="315"/>
      <c r="AV21" s="315"/>
      <c r="AW21" s="315"/>
      <c r="AX21" s="315"/>
      <c r="AY21" s="315"/>
      <c r="AZ21" s="316"/>
      <c r="BA21" s="308">
        <f>IF(BA18="⑦","7",IF(BA18="⑥","6",BA18))</f>
        <v>1</v>
      </c>
      <c r="BB21" s="308"/>
      <c r="BC21" s="308"/>
      <c r="BD21" s="308"/>
      <c r="BE21" s="308"/>
      <c r="BF21" s="308"/>
      <c r="BG21" s="308"/>
      <c r="BH21" s="309"/>
      <c r="BI21" s="753"/>
      <c r="BJ21" s="850"/>
      <c r="BK21" s="850"/>
      <c r="BL21" s="850"/>
      <c r="BM21" s="834"/>
      <c r="BN21" s="834"/>
      <c r="BO21" s="834"/>
      <c r="BP21" s="835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</row>
    <row r="22" spans="2:79" ht="18.75" customHeight="1">
      <c r="B22" s="269"/>
      <c r="C22" s="755">
        <f>BM24</f>
        <v>4</v>
      </c>
      <c r="D22" s="757" t="s">
        <v>3</v>
      </c>
      <c r="E22" s="719"/>
      <c r="F22" s="719"/>
      <c r="G22" s="719" t="s">
        <v>758</v>
      </c>
      <c r="H22" s="719"/>
      <c r="I22" s="719"/>
      <c r="J22" s="719"/>
      <c r="K22" s="719"/>
      <c r="L22" s="719" t="s">
        <v>4</v>
      </c>
      <c r="M22" s="719" t="s">
        <v>1511</v>
      </c>
      <c r="N22" s="719"/>
      <c r="O22" s="719"/>
      <c r="P22" s="725" t="s">
        <v>1753</v>
      </c>
      <c r="Q22" s="725"/>
      <c r="R22" s="725"/>
      <c r="S22" s="725"/>
      <c r="T22" s="758"/>
      <c r="U22" s="718">
        <f>IF(AX10="","",IF(AND(AX10=6,AS10&lt;&gt;"⑦"),"⑥",IF(AX10=7,"⑦",AX10)))</f>
        <v>0</v>
      </c>
      <c r="V22" s="719"/>
      <c r="W22" s="719"/>
      <c r="X22" s="719" t="s">
        <v>5</v>
      </c>
      <c r="Y22" s="719"/>
      <c r="Z22" s="719">
        <f>IF(AX10="","",IF(AS10="⑥",6,IF(AS10="⑦",7,AS10)))</f>
        <v>6</v>
      </c>
      <c r="AA22" s="719"/>
      <c r="AB22" s="742"/>
      <c r="AC22" s="718">
        <f>IF(AX14="","",IF(AND(AX14=6,AS14&lt;&gt;"⑦"),"⑥",IF(AX14=7,"⑦",AX14)))</f>
        <v>3</v>
      </c>
      <c r="AD22" s="719"/>
      <c r="AE22" s="719"/>
      <c r="AF22" s="719" t="s">
        <v>5</v>
      </c>
      <c r="AG22" s="719"/>
      <c r="AH22" s="719">
        <f>IF(AX14="","",IF(AS14="⑥",6,IF(AS14="⑦",7,AS14)))</f>
        <v>6</v>
      </c>
      <c r="AI22" s="719"/>
      <c r="AJ22" s="742"/>
      <c r="AK22" s="718" t="str">
        <f>IF(AX18="","",IF(AND(AX18=6,AS18&lt;&gt;"⑦"),"⑥",IF(AX18=7,"⑦",AX18)))</f>
        <v>⑦</v>
      </c>
      <c r="AL22" s="719"/>
      <c r="AM22" s="719"/>
      <c r="AN22" s="719" t="s">
        <v>5</v>
      </c>
      <c r="AO22" s="719"/>
      <c r="AP22" s="719">
        <f>IF(AX18="","",IF(AS18="⑥",6,IF(AS18="⑦",7,AS18)))</f>
        <v>5</v>
      </c>
      <c r="AQ22" s="719"/>
      <c r="AR22" s="742"/>
      <c r="AS22" s="881"/>
      <c r="AT22" s="882"/>
      <c r="AU22" s="882"/>
      <c r="AV22" s="882"/>
      <c r="AW22" s="882"/>
      <c r="AX22" s="882"/>
      <c r="AY22" s="882"/>
      <c r="AZ22" s="883"/>
      <c r="BA22" s="848">
        <v>1</v>
      </c>
      <c r="BB22" s="836"/>
      <c r="BC22" s="836"/>
      <c r="BD22" s="836" t="s">
        <v>5</v>
      </c>
      <c r="BE22" s="836"/>
      <c r="BF22" s="836">
        <v>6</v>
      </c>
      <c r="BG22" s="836"/>
      <c r="BH22" s="840"/>
      <c r="BI22" s="736">
        <f>IF(OR(AND(BJ22=2,COUNTIF($BJ$10:$BL$27,2)=2),AND(BJ22=1,COUNTIF($BJ$10:$BL$27,1)=2),AND(BJ22=3,COUNTIF($BJ$10:$BL$27,3)=2)),"直接対決","")</f>
      </c>
      <c r="BJ22" s="738">
        <f>COUNTIF(U22:BH23,"⑥")+COUNTIF(U22:BH23,"⑦")</f>
        <v>1</v>
      </c>
      <c r="BK22" s="738"/>
      <c r="BL22" s="738"/>
      <c r="BM22" s="745">
        <f>IF(AH10="","",4-BJ22)</f>
        <v>3</v>
      </c>
      <c r="BN22" s="745"/>
      <c r="BO22" s="745"/>
      <c r="BP22" s="746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</row>
    <row r="23" spans="2:79" ht="12.75" customHeight="1">
      <c r="B23" s="269"/>
      <c r="C23" s="756"/>
      <c r="D23" s="749"/>
      <c r="E23" s="721"/>
      <c r="F23" s="721"/>
      <c r="G23" s="721"/>
      <c r="H23" s="721"/>
      <c r="I23" s="721"/>
      <c r="J23" s="721"/>
      <c r="K23" s="721"/>
      <c r="L23" s="721"/>
      <c r="M23" s="721"/>
      <c r="N23" s="721"/>
      <c r="O23" s="721"/>
      <c r="P23" s="723"/>
      <c r="Q23" s="723"/>
      <c r="R23" s="723"/>
      <c r="S23" s="723"/>
      <c r="T23" s="759"/>
      <c r="U23" s="720"/>
      <c r="V23" s="721"/>
      <c r="W23" s="721"/>
      <c r="X23" s="721"/>
      <c r="Y23" s="721"/>
      <c r="Z23" s="721"/>
      <c r="AA23" s="721"/>
      <c r="AB23" s="743"/>
      <c r="AC23" s="720"/>
      <c r="AD23" s="721"/>
      <c r="AE23" s="721"/>
      <c r="AF23" s="721"/>
      <c r="AG23" s="721"/>
      <c r="AH23" s="721"/>
      <c r="AI23" s="721"/>
      <c r="AJ23" s="743"/>
      <c r="AK23" s="720"/>
      <c r="AL23" s="721"/>
      <c r="AM23" s="721"/>
      <c r="AN23" s="721"/>
      <c r="AO23" s="721"/>
      <c r="AP23" s="721"/>
      <c r="AQ23" s="721"/>
      <c r="AR23" s="743"/>
      <c r="AS23" s="884"/>
      <c r="AT23" s="734"/>
      <c r="AU23" s="734"/>
      <c r="AV23" s="734"/>
      <c r="AW23" s="734"/>
      <c r="AX23" s="734"/>
      <c r="AY23" s="734"/>
      <c r="AZ23" s="885"/>
      <c r="BA23" s="849"/>
      <c r="BB23" s="838"/>
      <c r="BC23" s="838"/>
      <c r="BD23" s="838"/>
      <c r="BE23" s="838"/>
      <c r="BF23" s="838"/>
      <c r="BG23" s="838"/>
      <c r="BH23" s="841"/>
      <c r="BI23" s="737"/>
      <c r="BJ23" s="739"/>
      <c r="BK23" s="739"/>
      <c r="BL23" s="739"/>
      <c r="BM23" s="747"/>
      <c r="BN23" s="747"/>
      <c r="BO23" s="747"/>
      <c r="BP23" s="748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</row>
    <row r="24" spans="2:79" ht="18.75" customHeight="1">
      <c r="B24" s="269"/>
      <c r="D24" s="749" t="s">
        <v>7</v>
      </c>
      <c r="E24" s="721"/>
      <c r="F24" s="721"/>
      <c r="G24" s="721" t="s">
        <v>1743</v>
      </c>
      <c r="H24" s="721"/>
      <c r="I24" s="721"/>
      <c r="J24" s="721"/>
      <c r="K24" s="721"/>
      <c r="L24" s="296"/>
      <c r="M24" s="721" t="s">
        <v>7</v>
      </c>
      <c r="N24" s="721"/>
      <c r="O24" s="721"/>
      <c r="P24" s="721" t="s">
        <v>1512</v>
      </c>
      <c r="Q24" s="721"/>
      <c r="R24" s="721"/>
      <c r="S24" s="721"/>
      <c r="T24" s="743"/>
      <c r="U24" s="720"/>
      <c r="V24" s="721"/>
      <c r="W24" s="721"/>
      <c r="X24" s="741"/>
      <c r="Y24" s="741"/>
      <c r="Z24" s="741"/>
      <c r="AA24" s="741"/>
      <c r="AB24" s="744"/>
      <c r="AC24" s="720"/>
      <c r="AD24" s="721"/>
      <c r="AE24" s="721"/>
      <c r="AF24" s="721"/>
      <c r="AG24" s="721"/>
      <c r="AH24" s="721"/>
      <c r="AI24" s="721"/>
      <c r="AJ24" s="743"/>
      <c r="AK24" s="740"/>
      <c r="AL24" s="741"/>
      <c r="AM24" s="741"/>
      <c r="AN24" s="721"/>
      <c r="AO24" s="721"/>
      <c r="AP24" s="721"/>
      <c r="AQ24" s="721"/>
      <c r="AR24" s="743"/>
      <c r="AS24" s="884"/>
      <c r="AT24" s="734"/>
      <c r="AU24" s="734"/>
      <c r="AV24" s="734"/>
      <c r="AW24" s="734"/>
      <c r="AX24" s="734"/>
      <c r="AY24" s="734"/>
      <c r="AZ24" s="885"/>
      <c r="BA24" s="889"/>
      <c r="BB24" s="879"/>
      <c r="BC24" s="879"/>
      <c r="BD24" s="879"/>
      <c r="BE24" s="879"/>
      <c r="BF24" s="879"/>
      <c r="BG24" s="879"/>
      <c r="BH24" s="880"/>
      <c r="BI24" s="752">
        <f>IF(OR(COUNTIF(BJ10:BL29,2)&gt;=3,COUNTIF(BJ10:BL29,1)&gt;=3),(U25+AC25+AK25+BA25)/(U25+AH22+Z22+AP22+BF22+BA25+AC25+AK25),"")</f>
      </c>
      <c r="BJ24" s="754"/>
      <c r="BK24" s="754"/>
      <c r="BL24" s="754"/>
      <c r="BM24" s="728">
        <f>RANK(BJ22,BJ10:BL29)</f>
        <v>4</v>
      </c>
      <c r="BN24" s="728"/>
      <c r="BO24" s="728"/>
      <c r="BP24" s="72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</row>
    <row r="25" spans="2:79" ht="6.75" customHeight="1" hidden="1">
      <c r="B25" s="269"/>
      <c r="D25" s="749"/>
      <c r="E25" s="721"/>
      <c r="F25" s="721"/>
      <c r="G25" s="296"/>
      <c r="H25" s="296"/>
      <c r="I25" s="296"/>
      <c r="J25" s="296"/>
      <c r="K25" s="296"/>
      <c r="L25" s="296"/>
      <c r="M25" s="310"/>
      <c r="N25" s="310"/>
      <c r="O25" s="310"/>
      <c r="P25" s="310"/>
      <c r="Q25" s="310"/>
      <c r="R25" s="310"/>
      <c r="S25" s="310"/>
      <c r="T25" s="311"/>
      <c r="U25" s="312">
        <f>IF(U22="⑦","7",IF(U22="⑥","6",U22))</f>
        <v>0</v>
      </c>
      <c r="V25" s="319"/>
      <c r="W25" s="320"/>
      <c r="X25" s="313"/>
      <c r="Y25" s="313"/>
      <c r="Z25" s="313"/>
      <c r="AA25" s="313"/>
      <c r="AB25" s="314"/>
      <c r="AC25" s="312">
        <f>IF(AC22="⑦","7",IF(AC22="⑥","6",AC22))</f>
        <v>3</v>
      </c>
      <c r="AD25" s="313"/>
      <c r="AE25" s="313"/>
      <c r="AF25" s="313"/>
      <c r="AG25" s="313"/>
      <c r="AH25" s="313"/>
      <c r="AI25" s="313"/>
      <c r="AJ25" s="314"/>
      <c r="AK25" s="312" t="str">
        <f>IF(AK22="⑦","7",IF(AK22="⑥","6",AK22))</f>
        <v>7</v>
      </c>
      <c r="AL25" s="313"/>
      <c r="AM25" s="313"/>
      <c r="AN25" s="313"/>
      <c r="AO25" s="313"/>
      <c r="AP25" s="313"/>
      <c r="AQ25" s="313"/>
      <c r="AR25" s="314"/>
      <c r="AS25" s="886"/>
      <c r="AT25" s="887"/>
      <c r="AU25" s="887"/>
      <c r="AV25" s="887"/>
      <c r="AW25" s="887"/>
      <c r="AX25" s="887"/>
      <c r="AY25" s="887"/>
      <c r="AZ25" s="888"/>
      <c r="BA25" s="315">
        <f>IF(BA22="⑦","7",IF(BA22="⑥","6",BA22))</f>
        <v>1</v>
      </c>
      <c r="BB25" s="315"/>
      <c r="BC25" s="315"/>
      <c r="BD25" s="315"/>
      <c r="BE25" s="315"/>
      <c r="BF25" s="315"/>
      <c r="BG25" s="315"/>
      <c r="BH25" s="317"/>
      <c r="BI25" s="753"/>
      <c r="BJ25" s="850"/>
      <c r="BK25" s="850"/>
      <c r="BL25" s="850"/>
      <c r="BM25" s="834"/>
      <c r="BN25" s="834"/>
      <c r="BO25" s="834"/>
      <c r="BP25" s="835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</row>
    <row r="26" spans="2:79" ht="18.75" customHeight="1">
      <c r="B26" s="269"/>
      <c r="C26" s="755">
        <f>BM28</f>
        <v>2</v>
      </c>
      <c r="D26" s="757" t="s">
        <v>1315</v>
      </c>
      <c r="E26" s="719"/>
      <c r="F26" s="719"/>
      <c r="G26" s="831" t="s">
        <v>1513</v>
      </c>
      <c r="H26" s="831"/>
      <c r="I26" s="831"/>
      <c r="J26" s="831"/>
      <c r="K26" s="831"/>
      <c r="L26" s="831" t="s">
        <v>4</v>
      </c>
      <c r="M26" s="831" t="s">
        <v>1316</v>
      </c>
      <c r="N26" s="831"/>
      <c r="O26" s="831"/>
      <c r="P26" s="831" t="s">
        <v>1062</v>
      </c>
      <c r="Q26" s="831"/>
      <c r="R26" s="831"/>
      <c r="S26" s="831"/>
      <c r="T26" s="833"/>
      <c r="U26" s="830">
        <f>IF(BF10="","",IF(AND(BF10=6,BA10&lt;&gt;"⑦"),"⑥",IF(BF10=7,"⑦",BF10)))</f>
        <v>4</v>
      </c>
      <c r="V26" s="831"/>
      <c r="W26" s="831"/>
      <c r="X26" s="722" t="s">
        <v>5</v>
      </c>
      <c r="Y26" s="722"/>
      <c r="Z26" s="722">
        <f>IF(BF10="","",IF(BA10="⑥",6,IF(BA10="⑦",7,BA10)))</f>
        <v>6</v>
      </c>
      <c r="AA26" s="722"/>
      <c r="AB26" s="814"/>
      <c r="AC26" s="830" t="s">
        <v>1757</v>
      </c>
      <c r="AD26" s="831"/>
      <c r="AE26" s="831"/>
      <c r="AF26" s="831" t="s">
        <v>5</v>
      </c>
      <c r="AG26" s="831"/>
      <c r="AH26" s="831">
        <v>4</v>
      </c>
      <c r="AI26" s="831"/>
      <c r="AJ26" s="833"/>
      <c r="AK26" s="832" t="s">
        <v>1759</v>
      </c>
      <c r="AL26" s="722"/>
      <c r="AM26" s="722"/>
      <c r="AN26" s="831" t="s">
        <v>5</v>
      </c>
      <c r="AO26" s="831"/>
      <c r="AP26" s="831">
        <v>1</v>
      </c>
      <c r="AQ26" s="831"/>
      <c r="AR26" s="833"/>
      <c r="AS26" s="830" t="str">
        <f>IF(BF22="","",IF(AND(BF22=6,BA22&lt;&gt;"⑦"),"⑥",IF(BF22=7,"⑦",BF22)))</f>
        <v>⑥</v>
      </c>
      <c r="AT26" s="831"/>
      <c r="AU26" s="831"/>
      <c r="AV26" s="831" t="s">
        <v>5</v>
      </c>
      <c r="AW26" s="831"/>
      <c r="AX26" s="831">
        <f>IF(BF22="","",IF(BA22="⑥",6,IF(BA22="⑦",7,BA22)))</f>
        <v>1</v>
      </c>
      <c r="AY26" s="831"/>
      <c r="AZ26" s="833"/>
      <c r="BA26" s="823"/>
      <c r="BB26" s="823"/>
      <c r="BC26" s="823"/>
      <c r="BD26" s="823"/>
      <c r="BE26" s="823"/>
      <c r="BF26" s="823"/>
      <c r="BG26" s="823"/>
      <c r="BH26" s="878"/>
      <c r="BI26" s="805">
        <f>IF(OR(AND(BJ26=2,COUNTIF($BJ$10:$BL$27,2)=2),AND(BJ26=1,COUNTIF($BJ$10:$BL$27,1)=2),AND(BJ26=3,COUNTIF($BJ$10:$BL$27,3)=2)),"直接対決","")</f>
      </c>
      <c r="BJ26" s="807">
        <f>COUNTIF(U26:AZ27,"⑥")+COUNTIF(U26:AZ27,"⑦")</f>
        <v>3</v>
      </c>
      <c r="BK26" s="807"/>
      <c r="BL26" s="807"/>
      <c r="BM26" s="809">
        <f>IF(AH10="","",4-BJ26)</f>
        <v>1</v>
      </c>
      <c r="BN26" s="809"/>
      <c r="BO26" s="809"/>
      <c r="BP26" s="810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</row>
    <row r="27" spans="2:79" ht="12.75" customHeight="1">
      <c r="B27" s="269"/>
      <c r="C27" s="756"/>
      <c r="D27" s="749"/>
      <c r="E27" s="721"/>
      <c r="F27" s="721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814"/>
      <c r="U27" s="832"/>
      <c r="V27" s="722"/>
      <c r="W27" s="722"/>
      <c r="X27" s="722"/>
      <c r="Y27" s="722"/>
      <c r="Z27" s="722"/>
      <c r="AA27" s="722"/>
      <c r="AB27" s="814"/>
      <c r="AC27" s="832"/>
      <c r="AD27" s="722"/>
      <c r="AE27" s="722"/>
      <c r="AF27" s="722"/>
      <c r="AG27" s="722"/>
      <c r="AH27" s="722"/>
      <c r="AI27" s="722"/>
      <c r="AJ27" s="814"/>
      <c r="AK27" s="832"/>
      <c r="AL27" s="722"/>
      <c r="AM27" s="722"/>
      <c r="AN27" s="722"/>
      <c r="AO27" s="722"/>
      <c r="AP27" s="722"/>
      <c r="AQ27" s="722"/>
      <c r="AR27" s="814"/>
      <c r="AS27" s="832"/>
      <c r="AT27" s="722"/>
      <c r="AU27" s="722"/>
      <c r="AV27" s="722"/>
      <c r="AW27" s="722"/>
      <c r="AX27" s="722"/>
      <c r="AY27" s="722"/>
      <c r="AZ27" s="814"/>
      <c r="BA27" s="823"/>
      <c r="BB27" s="823"/>
      <c r="BC27" s="823"/>
      <c r="BD27" s="823"/>
      <c r="BE27" s="823"/>
      <c r="BF27" s="823"/>
      <c r="BG27" s="823"/>
      <c r="BH27" s="878"/>
      <c r="BI27" s="806"/>
      <c r="BJ27" s="808"/>
      <c r="BK27" s="808"/>
      <c r="BL27" s="808"/>
      <c r="BM27" s="811"/>
      <c r="BN27" s="811"/>
      <c r="BO27" s="811"/>
      <c r="BP27" s="812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</row>
    <row r="28" spans="2:79" ht="18.75" customHeight="1" thickBot="1">
      <c r="B28" s="269"/>
      <c r="D28" s="749" t="s">
        <v>7</v>
      </c>
      <c r="E28" s="721"/>
      <c r="F28" s="721"/>
      <c r="G28" s="722" t="s">
        <v>1294</v>
      </c>
      <c r="H28" s="722"/>
      <c r="I28" s="722"/>
      <c r="J28" s="722"/>
      <c r="K28" s="722"/>
      <c r="L28" s="321"/>
      <c r="M28" s="873" t="s">
        <v>7</v>
      </c>
      <c r="N28" s="873"/>
      <c r="O28" s="873"/>
      <c r="P28" s="873" t="s">
        <v>1294</v>
      </c>
      <c r="Q28" s="873"/>
      <c r="R28" s="873"/>
      <c r="S28" s="873"/>
      <c r="T28" s="874"/>
      <c r="U28" s="875"/>
      <c r="V28" s="876"/>
      <c r="W28" s="876"/>
      <c r="X28" s="876"/>
      <c r="Y28" s="876"/>
      <c r="Z28" s="876"/>
      <c r="AA28" s="876"/>
      <c r="AB28" s="877"/>
      <c r="AC28" s="832"/>
      <c r="AD28" s="722"/>
      <c r="AE28" s="722"/>
      <c r="AF28" s="722"/>
      <c r="AG28" s="722"/>
      <c r="AH28" s="722"/>
      <c r="AI28" s="722"/>
      <c r="AJ28" s="814"/>
      <c r="AK28" s="832"/>
      <c r="AL28" s="722"/>
      <c r="AM28" s="722"/>
      <c r="AN28" s="722"/>
      <c r="AO28" s="722"/>
      <c r="AP28" s="722"/>
      <c r="AQ28" s="722"/>
      <c r="AR28" s="814"/>
      <c r="AS28" s="875"/>
      <c r="AT28" s="876"/>
      <c r="AU28" s="876"/>
      <c r="AV28" s="876"/>
      <c r="AW28" s="876"/>
      <c r="AX28" s="876"/>
      <c r="AY28" s="876"/>
      <c r="AZ28" s="877"/>
      <c r="BA28" s="823"/>
      <c r="BB28" s="823"/>
      <c r="BC28" s="823"/>
      <c r="BD28" s="823"/>
      <c r="BE28" s="823"/>
      <c r="BF28" s="823"/>
      <c r="BG28" s="823"/>
      <c r="BH28" s="878"/>
      <c r="BI28" s="815">
        <f>IF(OR(COUNTIF(BJ10:BL29,2)&gt;=3,COUNTIF(BJ10:BL29,1)&gt;=3),(AS29+AC29+AK29+U29)/(AS29+AH26+AX26+AP26+U29+Z26+AC29+AK29),"")</f>
      </c>
      <c r="BJ28" s="817"/>
      <c r="BK28" s="817"/>
      <c r="BL28" s="817"/>
      <c r="BM28" s="796">
        <f>RANK(BJ26,BJ10:BL29)</f>
        <v>2</v>
      </c>
      <c r="BN28" s="796"/>
      <c r="BO28" s="796"/>
      <c r="BP28" s="797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</row>
    <row r="29" spans="4:79" ht="6.75" customHeight="1" hidden="1">
      <c r="D29" s="749"/>
      <c r="E29" s="721"/>
      <c r="F29" s="721"/>
      <c r="G29" s="321"/>
      <c r="H29" s="321"/>
      <c r="I29" s="321"/>
      <c r="J29" s="321"/>
      <c r="K29" s="321"/>
      <c r="L29" s="321"/>
      <c r="M29" s="321"/>
      <c r="N29" s="322"/>
      <c r="O29" s="322"/>
      <c r="P29" s="322"/>
      <c r="Q29" s="322"/>
      <c r="R29" s="322"/>
      <c r="S29" s="322"/>
      <c r="T29" s="322"/>
      <c r="U29" s="323">
        <f>IF(U26="⑦","7",IF(U26="⑥","6",U26))</f>
        <v>4</v>
      </c>
      <c r="V29" s="321"/>
      <c r="W29" s="321"/>
      <c r="X29" s="321"/>
      <c r="Y29" s="321"/>
      <c r="Z29" s="321"/>
      <c r="AA29" s="321"/>
      <c r="AB29" s="324"/>
      <c r="AC29" s="323" t="str">
        <f>IF(AC26="⑦","7",IF(AC26="⑥","6",AC26))</f>
        <v>6</v>
      </c>
      <c r="AD29" s="321"/>
      <c r="AE29" s="321"/>
      <c r="AF29" s="321"/>
      <c r="AG29" s="321"/>
      <c r="AH29" s="321"/>
      <c r="AI29" s="321"/>
      <c r="AJ29" s="324"/>
      <c r="AK29" s="323" t="str">
        <f>IF(AK26="⑦","7",IF(AK26="⑥","6",AK26))</f>
        <v>6</v>
      </c>
      <c r="AL29" s="321"/>
      <c r="AM29" s="321"/>
      <c r="AN29" s="321"/>
      <c r="AO29" s="321"/>
      <c r="AP29" s="321"/>
      <c r="AQ29" s="321"/>
      <c r="AR29" s="324"/>
      <c r="AS29" s="323" t="str">
        <f>IF(AS26="⑦","7",IF(AS26="⑥","6",AS26))</f>
        <v>6</v>
      </c>
      <c r="AT29" s="321"/>
      <c r="AU29" s="321"/>
      <c r="AV29" s="321"/>
      <c r="AW29" s="321"/>
      <c r="AX29" s="321"/>
      <c r="AY29" s="321"/>
      <c r="AZ29" s="324"/>
      <c r="BA29" s="823"/>
      <c r="BB29" s="823"/>
      <c r="BC29" s="823"/>
      <c r="BD29" s="823"/>
      <c r="BE29" s="823"/>
      <c r="BF29" s="823"/>
      <c r="BG29" s="823"/>
      <c r="BH29" s="878"/>
      <c r="BI29" s="816"/>
      <c r="BJ29" s="817"/>
      <c r="BK29" s="817"/>
      <c r="BL29" s="817"/>
      <c r="BM29" s="796"/>
      <c r="BN29" s="796"/>
      <c r="BO29" s="796"/>
      <c r="BP29" s="797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</row>
    <row r="30" spans="4:79" ht="8.25" customHeight="1" thickBot="1">
      <c r="D30" s="325"/>
      <c r="E30" s="325"/>
      <c r="F30" s="325"/>
      <c r="G30" s="325"/>
      <c r="H30" s="325"/>
      <c r="I30" s="325"/>
      <c r="J30" s="325"/>
      <c r="K30" s="325"/>
      <c r="L30" s="326"/>
      <c r="M30" s="327"/>
      <c r="N30" s="327"/>
      <c r="O30" s="327"/>
      <c r="P30" s="327"/>
      <c r="Q30" s="327"/>
      <c r="R30" s="327"/>
      <c r="S30" s="327"/>
      <c r="T30" s="326"/>
      <c r="U30" s="327"/>
      <c r="V30" s="327"/>
      <c r="W30" s="327"/>
      <c r="X30" s="327"/>
      <c r="Y30" s="327"/>
      <c r="Z30" s="327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9"/>
      <c r="AR30" s="329"/>
      <c r="AS30" s="329"/>
      <c r="AT30" s="329"/>
      <c r="AU30" s="330"/>
      <c r="AV30" s="330"/>
      <c r="AW30" s="330"/>
      <c r="AX30" s="330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</row>
    <row r="31" spans="2:79" ht="18.75" customHeight="1">
      <c r="B31" s="269"/>
      <c r="D31" s="868" t="s">
        <v>1745</v>
      </c>
      <c r="E31" s="721"/>
      <c r="F31" s="721"/>
      <c r="G31" s="721"/>
      <c r="H31" s="721"/>
      <c r="I31" s="721"/>
      <c r="J31" s="721"/>
      <c r="K31" s="721"/>
      <c r="L31" s="721"/>
      <c r="M31" s="721"/>
      <c r="N31" s="721"/>
      <c r="O31" s="721"/>
      <c r="P31" s="721"/>
      <c r="Q31" s="721"/>
      <c r="R31" s="721"/>
      <c r="S31" s="721"/>
      <c r="T31" s="721"/>
      <c r="U31" s="870" t="str">
        <f>G35</f>
        <v>片岡  </v>
      </c>
      <c r="V31" s="861"/>
      <c r="W31" s="861"/>
      <c r="X31" s="861"/>
      <c r="Y31" s="861"/>
      <c r="Z31" s="861"/>
      <c r="AA31" s="861"/>
      <c r="AB31" s="871"/>
      <c r="AC31" s="720" t="str">
        <f>G39</f>
        <v>青木</v>
      </c>
      <c r="AD31" s="721"/>
      <c r="AE31" s="721"/>
      <c r="AF31" s="721"/>
      <c r="AG31" s="721"/>
      <c r="AH31" s="721"/>
      <c r="AI31" s="721"/>
      <c r="AJ31" s="721"/>
      <c r="AK31" s="720" t="str">
        <f>G43</f>
        <v>川上</v>
      </c>
      <c r="AL31" s="721"/>
      <c r="AM31" s="721"/>
      <c r="AN31" s="721"/>
      <c r="AO31" s="721"/>
      <c r="AP31" s="721"/>
      <c r="AQ31" s="721"/>
      <c r="AR31" s="743"/>
      <c r="AS31" s="721" t="str">
        <f>G47</f>
        <v>竹村</v>
      </c>
      <c r="AT31" s="721"/>
      <c r="AU31" s="721"/>
      <c r="AV31" s="721"/>
      <c r="AW31" s="721"/>
      <c r="AX31" s="721"/>
      <c r="AY31" s="721"/>
      <c r="AZ31" s="743"/>
      <c r="BA31" s="721" t="str">
        <f>G51</f>
        <v>矢田</v>
      </c>
      <c r="BB31" s="721"/>
      <c r="BC31" s="721"/>
      <c r="BD31" s="721"/>
      <c r="BE31" s="721"/>
      <c r="BF31" s="721"/>
      <c r="BG31" s="721"/>
      <c r="BH31" s="872"/>
      <c r="BI31" s="860">
        <f>IF(BI37&lt;&gt;"","取得","")</f>
      </c>
      <c r="BJ31" s="861" t="s">
        <v>1</v>
      </c>
      <c r="BK31" s="861"/>
      <c r="BL31" s="861"/>
      <c r="BM31" s="861"/>
      <c r="BN31" s="861"/>
      <c r="BO31" s="861"/>
      <c r="BP31" s="862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</row>
    <row r="32" spans="2:79" ht="11.25" customHeight="1">
      <c r="B32" s="269"/>
      <c r="D32" s="749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0"/>
      <c r="V32" s="721"/>
      <c r="W32" s="721"/>
      <c r="X32" s="721"/>
      <c r="Y32" s="721"/>
      <c r="Z32" s="721"/>
      <c r="AA32" s="721"/>
      <c r="AB32" s="743"/>
      <c r="AC32" s="720"/>
      <c r="AD32" s="721"/>
      <c r="AE32" s="721"/>
      <c r="AF32" s="721"/>
      <c r="AG32" s="721"/>
      <c r="AH32" s="721"/>
      <c r="AI32" s="721"/>
      <c r="AJ32" s="721"/>
      <c r="AK32" s="720"/>
      <c r="AL32" s="721"/>
      <c r="AM32" s="721"/>
      <c r="AN32" s="721"/>
      <c r="AO32" s="721"/>
      <c r="AP32" s="721"/>
      <c r="AQ32" s="721"/>
      <c r="AR32" s="743"/>
      <c r="AS32" s="721"/>
      <c r="AT32" s="721"/>
      <c r="AU32" s="721"/>
      <c r="AV32" s="721"/>
      <c r="AW32" s="721"/>
      <c r="AX32" s="721"/>
      <c r="AY32" s="721"/>
      <c r="AZ32" s="743"/>
      <c r="BA32" s="721"/>
      <c r="BB32" s="721"/>
      <c r="BC32" s="721"/>
      <c r="BD32" s="721"/>
      <c r="BE32" s="721"/>
      <c r="BF32" s="721"/>
      <c r="BG32" s="721"/>
      <c r="BH32" s="872"/>
      <c r="BI32" s="860"/>
      <c r="BJ32" s="721"/>
      <c r="BK32" s="721"/>
      <c r="BL32" s="721"/>
      <c r="BM32" s="721"/>
      <c r="BN32" s="721"/>
      <c r="BO32" s="721"/>
      <c r="BP32" s="863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</row>
    <row r="33" spans="2:79" ht="18.75" customHeight="1">
      <c r="B33" s="269"/>
      <c r="D33" s="749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1"/>
      <c r="S33" s="721"/>
      <c r="T33" s="721"/>
      <c r="U33" s="720" t="str">
        <f>P35</f>
        <v>北村</v>
      </c>
      <c r="V33" s="721"/>
      <c r="W33" s="721"/>
      <c r="X33" s="721"/>
      <c r="Y33" s="721"/>
      <c r="Z33" s="721"/>
      <c r="AA33" s="721"/>
      <c r="AB33" s="743"/>
      <c r="AC33" s="720" t="str">
        <f>P39</f>
        <v>佐藤</v>
      </c>
      <c r="AD33" s="721"/>
      <c r="AE33" s="721"/>
      <c r="AF33" s="721"/>
      <c r="AG33" s="721"/>
      <c r="AH33" s="721"/>
      <c r="AI33" s="721"/>
      <c r="AJ33" s="721"/>
      <c r="AK33" s="720" t="str">
        <f>P43</f>
        <v>川上</v>
      </c>
      <c r="AL33" s="721"/>
      <c r="AM33" s="721"/>
      <c r="AN33" s="721"/>
      <c r="AO33" s="721"/>
      <c r="AP33" s="721"/>
      <c r="AQ33" s="721"/>
      <c r="AR33" s="743"/>
      <c r="AS33" s="721" t="str">
        <f>P47</f>
        <v>西和田</v>
      </c>
      <c r="AT33" s="721"/>
      <c r="AU33" s="721"/>
      <c r="AV33" s="721"/>
      <c r="AW33" s="721"/>
      <c r="AX33" s="721"/>
      <c r="AY33" s="721"/>
      <c r="AZ33" s="743"/>
      <c r="BA33" s="723" t="str">
        <f>P51</f>
        <v>寺本</v>
      </c>
      <c r="BB33" s="723"/>
      <c r="BC33" s="723"/>
      <c r="BD33" s="723"/>
      <c r="BE33" s="723"/>
      <c r="BF33" s="723"/>
      <c r="BG33" s="723"/>
      <c r="BH33" s="864"/>
      <c r="BI33" s="860">
        <f>IF(BI37&lt;&gt;"","ゲーム率","")</f>
      </c>
      <c r="BJ33" s="721" t="s">
        <v>2</v>
      </c>
      <c r="BK33" s="721"/>
      <c r="BL33" s="721"/>
      <c r="BM33" s="721"/>
      <c r="BN33" s="721"/>
      <c r="BO33" s="721"/>
      <c r="BP33" s="863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</row>
    <row r="34" spans="2:79" ht="20.25" customHeight="1">
      <c r="B34" s="269"/>
      <c r="D34" s="869"/>
      <c r="E34" s="741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741"/>
      <c r="Q34" s="741"/>
      <c r="R34" s="741"/>
      <c r="S34" s="741"/>
      <c r="T34" s="741"/>
      <c r="U34" s="740"/>
      <c r="V34" s="741"/>
      <c r="W34" s="741"/>
      <c r="X34" s="741"/>
      <c r="Y34" s="741"/>
      <c r="Z34" s="741"/>
      <c r="AA34" s="741"/>
      <c r="AB34" s="744"/>
      <c r="AC34" s="740"/>
      <c r="AD34" s="741"/>
      <c r="AE34" s="741"/>
      <c r="AF34" s="741"/>
      <c r="AG34" s="741"/>
      <c r="AH34" s="741"/>
      <c r="AI34" s="741"/>
      <c r="AJ34" s="741"/>
      <c r="AK34" s="740"/>
      <c r="AL34" s="741"/>
      <c r="AM34" s="741"/>
      <c r="AN34" s="741"/>
      <c r="AO34" s="741"/>
      <c r="AP34" s="741"/>
      <c r="AQ34" s="741"/>
      <c r="AR34" s="744"/>
      <c r="AS34" s="741"/>
      <c r="AT34" s="741"/>
      <c r="AU34" s="741"/>
      <c r="AV34" s="741"/>
      <c r="AW34" s="741"/>
      <c r="AX34" s="741"/>
      <c r="AY34" s="741"/>
      <c r="AZ34" s="744"/>
      <c r="BA34" s="795"/>
      <c r="BB34" s="795"/>
      <c r="BC34" s="795"/>
      <c r="BD34" s="795"/>
      <c r="BE34" s="795"/>
      <c r="BF34" s="795"/>
      <c r="BG34" s="795"/>
      <c r="BH34" s="865"/>
      <c r="BI34" s="866"/>
      <c r="BJ34" s="741"/>
      <c r="BK34" s="741"/>
      <c r="BL34" s="741"/>
      <c r="BM34" s="741"/>
      <c r="BN34" s="741"/>
      <c r="BO34" s="741"/>
      <c r="BP34" s="867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</row>
    <row r="35" spans="2:79" s="270" customFormat="1" ht="18.75" customHeight="1">
      <c r="B35" s="271"/>
      <c r="C35" s="755">
        <f>BM37</f>
        <v>3</v>
      </c>
      <c r="D35" s="757" t="s">
        <v>1504</v>
      </c>
      <c r="E35" s="719"/>
      <c r="F35" s="719"/>
      <c r="G35" s="719" t="str">
        <f>IF(D35="ここに","",VLOOKUP(D35,'[1]登録ナンバー'!$A$1:$C$620,2,0))</f>
        <v>片岡  </v>
      </c>
      <c r="H35" s="719"/>
      <c r="I35" s="719"/>
      <c r="J35" s="719"/>
      <c r="K35" s="719"/>
      <c r="L35" s="719" t="s">
        <v>4</v>
      </c>
      <c r="M35" s="719" t="s">
        <v>876</v>
      </c>
      <c r="N35" s="719"/>
      <c r="O35" s="719"/>
      <c r="P35" s="719" t="s">
        <v>1754</v>
      </c>
      <c r="Q35" s="719"/>
      <c r="R35" s="719"/>
      <c r="S35" s="719"/>
      <c r="T35" s="742"/>
      <c r="U35" s="851">
        <f>IF(AC35="","丸付き数字は試合順番","")</f>
      </c>
      <c r="V35" s="852"/>
      <c r="W35" s="852"/>
      <c r="X35" s="852"/>
      <c r="Y35" s="852"/>
      <c r="Z35" s="852"/>
      <c r="AA35" s="852"/>
      <c r="AB35" s="853"/>
      <c r="AC35" s="848" t="s">
        <v>1747</v>
      </c>
      <c r="AD35" s="836"/>
      <c r="AE35" s="836"/>
      <c r="AF35" s="836" t="s">
        <v>5</v>
      </c>
      <c r="AG35" s="836"/>
      <c r="AH35" s="836">
        <v>4</v>
      </c>
      <c r="AI35" s="836"/>
      <c r="AJ35" s="836"/>
      <c r="AK35" s="848">
        <v>2</v>
      </c>
      <c r="AL35" s="836"/>
      <c r="AM35" s="836"/>
      <c r="AN35" s="836" t="s">
        <v>5</v>
      </c>
      <c r="AO35" s="836"/>
      <c r="AP35" s="836">
        <v>6</v>
      </c>
      <c r="AQ35" s="836"/>
      <c r="AR35" s="837"/>
      <c r="AS35" s="836">
        <v>4</v>
      </c>
      <c r="AT35" s="836"/>
      <c r="AU35" s="836"/>
      <c r="AV35" s="836" t="s">
        <v>5</v>
      </c>
      <c r="AW35" s="836"/>
      <c r="AX35" s="836">
        <v>6</v>
      </c>
      <c r="AY35" s="836"/>
      <c r="AZ35" s="837"/>
      <c r="BA35" s="836" t="s">
        <v>1749</v>
      </c>
      <c r="BB35" s="836"/>
      <c r="BC35" s="836"/>
      <c r="BD35" s="836" t="s">
        <v>5</v>
      </c>
      <c r="BE35" s="836"/>
      <c r="BF35" s="836">
        <v>1</v>
      </c>
      <c r="BG35" s="836"/>
      <c r="BH35" s="840"/>
      <c r="BI35" s="736">
        <f>IF(OR(AND(BJ35=2,COUNTIF(BJ35:BL52,2)=2),AND(BJ35=1,COUNTIF(BJ35:BL52,1)=2),AND(BJ35=3,COUNTIF(BJ35:BL52,3)=2)),"直接対決","")</f>
      </c>
      <c r="BJ35" s="738">
        <f>COUNTIF(AC35:BH36,"⑥")+COUNTIF(AC35:BH36,"⑦")</f>
        <v>2</v>
      </c>
      <c r="BK35" s="738"/>
      <c r="BL35" s="738"/>
      <c r="BM35" s="745">
        <f>IF(AH35="","",4-BJ35)</f>
        <v>2</v>
      </c>
      <c r="BN35" s="745"/>
      <c r="BO35" s="745"/>
      <c r="BP35" s="74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</row>
    <row r="36" spans="2:79" s="270" customFormat="1" ht="11.25" customHeight="1">
      <c r="B36" s="271"/>
      <c r="C36" s="756"/>
      <c r="D36" s="749"/>
      <c r="E36" s="721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43"/>
      <c r="U36" s="854"/>
      <c r="V36" s="855"/>
      <c r="W36" s="855"/>
      <c r="X36" s="855"/>
      <c r="Y36" s="855"/>
      <c r="Z36" s="855"/>
      <c r="AA36" s="855"/>
      <c r="AB36" s="856"/>
      <c r="AC36" s="849"/>
      <c r="AD36" s="838"/>
      <c r="AE36" s="838"/>
      <c r="AF36" s="838"/>
      <c r="AG36" s="838"/>
      <c r="AH36" s="838"/>
      <c r="AI36" s="838"/>
      <c r="AJ36" s="838"/>
      <c r="AK36" s="849"/>
      <c r="AL36" s="838"/>
      <c r="AM36" s="838"/>
      <c r="AN36" s="838"/>
      <c r="AO36" s="838"/>
      <c r="AP36" s="838"/>
      <c r="AQ36" s="838"/>
      <c r="AR36" s="839"/>
      <c r="AS36" s="838"/>
      <c r="AT36" s="838"/>
      <c r="AU36" s="838"/>
      <c r="AV36" s="838"/>
      <c r="AW36" s="838"/>
      <c r="AX36" s="838"/>
      <c r="AY36" s="838"/>
      <c r="AZ36" s="839"/>
      <c r="BA36" s="838"/>
      <c r="BB36" s="838"/>
      <c r="BC36" s="838"/>
      <c r="BD36" s="838"/>
      <c r="BE36" s="838"/>
      <c r="BF36" s="838"/>
      <c r="BG36" s="838"/>
      <c r="BH36" s="841"/>
      <c r="BI36" s="737"/>
      <c r="BJ36" s="739"/>
      <c r="BK36" s="739"/>
      <c r="BL36" s="739"/>
      <c r="BM36" s="747"/>
      <c r="BN36" s="747"/>
      <c r="BO36" s="747"/>
      <c r="BP36" s="748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</row>
    <row r="37" spans="2:79" ht="18.75" customHeight="1">
      <c r="B37" s="269"/>
      <c r="D37" s="749" t="s">
        <v>7</v>
      </c>
      <c r="E37" s="721"/>
      <c r="F37" s="721"/>
      <c r="G37" s="721" t="str">
        <f>IF(D35="ここに","",VLOOKUP(D35,'[1]登録ナンバー'!$A$1:$D$620,4,0))</f>
        <v>うさかめ</v>
      </c>
      <c r="H37" s="721"/>
      <c r="I37" s="721"/>
      <c r="J37" s="721"/>
      <c r="K37" s="721"/>
      <c r="L37" s="296"/>
      <c r="M37" s="721" t="s">
        <v>7</v>
      </c>
      <c r="N37" s="721"/>
      <c r="O37" s="721"/>
      <c r="P37" s="721" t="str">
        <f>IF(M35="ここに","",VLOOKUP(M35,'[1]登録ナンバー'!$A$1:$D$620,4,0))</f>
        <v>グリフィンズ</v>
      </c>
      <c r="Q37" s="721"/>
      <c r="R37" s="721"/>
      <c r="S37" s="721"/>
      <c r="T37" s="743"/>
      <c r="U37" s="854"/>
      <c r="V37" s="855"/>
      <c r="W37" s="855"/>
      <c r="X37" s="855"/>
      <c r="Y37" s="855"/>
      <c r="Z37" s="855"/>
      <c r="AA37" s="855"/>
      <c r="AB37" s="856"/>
      <c r="AC37" s="849"/>
      <c r="AD37" s="838"/>
      <c r="AE37" s="838"/>
      <c r="AF37" s="838"/>
      <c r="AG37" s="838"/>
      <c r="AH37" s="838"/>
      <c r="AI37" s="838"/>
      <c r="AJ37" s="838"/>
      <c r="AK37" s="849"/>
      <c r="AL37" s="838"/>
      <c r="AM37" s="838"/>
      <c r="AN37" s="838"/>
      <c r="AO37" s="838"/>
      <c r="AP37" s="838"/>
      <c r="AQ37" s="838"/>
      <c r="AR37" s="839"/>
      <c r="AS37" s="838"/>
      <c r="AT37" s="838"/>
      <c r="AU37" s="838"/>
      <c r="AV37" s="838"/>
      <c r="AW37" s="838"/>
      <c r="AX37" s="838"/>
      <c r="AY37" s="838"/>
      <c r="AZ37" s="839"/>
      <c r="BA37" s="838"/>
      <c r="BB37" s="838"/>
      <c r="BC37" s="838"/>
      <c r="BD37" s="838"/>
      <c r="BE37" s="838"/>
      <c r="BF37" s="838"/>
      <c r="BG37" s="838"/>
      <c r="BH37" s="841"/>
      <c r="BI37" s="752"/>
      <c r="BJ37" s="754"/>
      <c r="BK37" s="754"/>
      <c r="BL37" s="754"/>
      <c r="BM37" s="728">
        <f>RANK(BJ35,BJ35:BL54)</f>
        <v>3</v>
      </c>
      <c r="BN37" s="728"/>
      <c r="BO37" s="728"/>
      <c r="BP37" s="72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</row>
    <row r="38" spans="2:79" ht="5.25" customHeight="1" hidden="1">
      <c r="B38" s="269"/>
      <c r="D38" s="749"/>
      <c r="E38" s="721"/>
      <c r="F38" s="721"/>
      <c r="G38" s="296"/>
      <c r="H38" s="296"/>
      <c r="I38" s="296"/>
      <c r="J38" s="296"/>
      <c r="K38" s="296"/>
      <c r="L38" s="296"/>
      <c r="M38" s="749"/>
      <c r="N38" s="721"/>
      <c r="O38" s="721"/>
      <c r="P38" s="296"/>
      <c r="Q38" s="296"/>
      <c r="R38" s="296"/>
      <c r="S38" s="310"/>
      <c r="T38" s="311"/>
      <c r="U38" s="857"/>
      <c r="V38" s="858"/>
      <c r="W38" s="858"/>
      <c r="X38" s="858"/>
      <c r="Y38" s="858"/>
      <c r="Z38" s="858"/>
      <c r="AA38" s="858"/>
      <c r="AB38" s="859"/>
      <c r="AC38" s="312" t="str">
        <f>IF(AC35="⑦","7",IF(AC35="⑥","6",AC35))</f>
        <v>6</v>
      </c>
      <c r="AD38" s="315"/>
      <c r="AE38" s="315"/>
      <c r="AF38" s="315"/>
      <c r="AG38" s="315"/>
      <c r="AH38" s="315"/>
      <c r="AI38" s="315"/>
      <c r="AJ38" s="315"/>
      <c r="AK38" s="312">
        <f>IF(AK35="⑦","7",IF(AK35="⑥","6",AK35))</f>
        <v>2</v>
      </c>
      <c r="AL38" s="315"/>
      <c r="AM38" s="315"/>
      <c r="AN38" s="315"/>
      <c r="AO38" s="315"/>
      <c r="AP38" s="315"/>
      <c r="AQ38" s="315"/>
      <c r="AR38" s="316"/>
      <c r="AS38" s="315">
        <f>IF(AS35="⑦","7",IF(AS35="⑥","6",AS35))</f>
        <v>4</v>
      </c>
      <c r="AT38" s="315"/>
      <c r="AU38" s="315"/>
      <c r="AV38" s="315"/>
      <c r="AW38" s="315"/>
      <c r="AX38" s="315"/>
      <c r="AY38" s="315"/>
      <c r="AZ38" s="316"/>
      <c r="BA38" s="315" t="str">
        <f>IF(BA35="⑦","7",IF(BA35="⑥","6",BA35))</f>
        <v>6</v>
      </c>
      <c r="BB38" s="315"/>
      <c r="BC38" s="315"/>
      <c r="BD38" s="315"/>
      <c r="BE38" s="315"/>
      <c r="BF38" s="315"/>
      <c r="BG38" s="315"/>
      <c r="BH38" s="316"/>
      <c r="BI38" s="753"/>
      <c r="BJ38" s="850"/>
      <c r="BK38" s="850"/>
      <c r="BL38" s="850"/>
      <c r="BM38" s="834"/>
      <c r="BN38" s="834"/>
      <c r="BO38" s="834"/>
      <c r="BP38" s="835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</row>
    <row r="39" spans="2:79" ht="18.75" customHeight="1">
      <c r="B39" s="269"/>
      <c r="C39" s="755">
        <f>BM41</f>
        <v>4</v>
      </c>
      <c r="D39" s="757" t="s">
        <v>1509</v>
      </c>
      <c r="E39" s="719"/>
      <c r="F39" s="719"/>
      <c r="G39" s="719" t="str">
        <f>IF(D39="ここに","",VLOOKUP(D39,'[1]登録ナンバー'!$A$1:$C$620,2,0))</f>
        <v>青木</v>
      </c>
      <c r="H39" s="719"/>
      <c r="I39" s="719"/>
      <c r="J39" s="719"/>
      <c r="K39" s="719"/>
      <c r="L39" s="719" t="s">
        <v>4</v>
      </c>
      <c r="M39" s="719" t="s">
        <v>1510</v>
      </c>
      <c r="N39" s="719"/>
      <c r="O39" s="719"/>
      <c r="P39" s="719" t="str">
        <f>IF(M39="ここに","",VLOOKUP(M39,'[1]登録ナンバー'!$A$1:$C$620,2,0))</f>
        <v>佐藤</v>
      </c>
      <c r="Q39" s="719"/>
      <c r="R39" s="719"/>
      <c r="S39" s="719"/>
      <c r="T39" s="742"/>
      <c r="U39" s="718">
        <f>IF(AH35="","",IF(AND(AH35=6,AC35&lt;&gt;"⑦"),"⑥",IF(AH35=7,"⑦",AH35)))</f>
        <v>4</v>
      </c>
      <c r="V39" s="719"/>
      <c r="W39" s="719"/>
      <c r="X39" s="719" t="s">
        <v>5</v>
      </c>
      <c r="Y39" s="719"/>
      <c r="Z39" s="719">
        <f>IF(AH35="","",IF(AC35="⑥",6,IF(AC35="⑦",7,AC35)))</f>
        <v>6</v>
      </c>
      <c r="AA39" s="719"/>
      <c r="AB39" s="742"/>
      <c r="AC39" s="842"/>
      <c r="AD39" s="843"/>
      <c r="AE39" s="843"/>
      <c r="AF39" s="843"/>
      <c r="AG39" s="843"/>
      <c r="AH39" s="843"/>
      <c r="AI39" s="843"/>
      <c r="AJ39" s="843"/>
      <c r="AK39" s="848">
        <v>2</v>
      </c>
      <c r="AL39" s="836"/>
      <c r="AM39" s="836"/>
      <c r="AN39" s="836" t="s">
        <v>5</v>
      </c>
      <c r="AO39" s="836"/>
      <c r="AP39" s="836">
        <v>6</v>
      </c>
      <c r="AQ39" s="836"/>
      <c r="AR39" s="837"/>
      <c r="AS39" s="836">
        <v>4</v>
      </c>
      <c r="AT39" s="836"/>
      <c r="AU39" s="836"/>
      <c r="AV39" s="836" t="s">
        <v>5</v>
      </c>
      <c r="AW39" s="836"/>
      <c r="AX39" s="836">
        <v>6</v>
      </c>
      <c r="AY39" s="836"/>
      <c r="AZ39" s="837"/>
      <c r="BA39" s="836" t="s">
        <v>1748</v>
      </c>
      <c r="BB39" s="836"/>
      <c r="BC39" s="836"/>
      <c r="BD39" s="836" t="s">
        <v>5</v>
      </c>
      <c r="BE39" s="836"/>
      <c r="BF39" s="836">
        <v>1</v>
      </c>
      <c r="BG39" s="836"/>
      <c r="BH39" s="840"/>
      <c r="BI39" s="736">
        <f>IF(OR(AND(BJ39=2,COUNTIF($BJ$10:$BL$27,2)=2),AND(BJ39=1,COUNTIF($BJ$10:$BL$27,1)=2),AND(BJ39=3,COUNTIF($BJ$10:$BL$27,3)=2)),"直接対決","")</f>
      </c>
      <c r="BJ39" s="738">
        <f>COUNTIF(U39:BH40,"⑥")+COUNTIF(U39:BH40,"⑦")</f>
        <v>1</v>
      </c>
      <c r="BK39" s="738"/>
      <c r="BL39" s="738"/>
      <c r="BM39" s="745">
        <f>IF(AP39="","",4-BJ39)</f>
        <v>3</v>
      </c>
      <c r="BN39" s="745"/>
      <c r="BO39" s="745"/>
      <c r="BP39" s="746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</row>
    <row r="40" spans="2:79" ht="10.5" customHeight="1">
      <c r="B40" s="269"/>
      <c r="C40" s="756"/>
      <c r="D40" s="749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43"/>
      <c r="U40" s="720"/>
      <c r="V40" s="721"/>
      <c r="W40" s="721"/>
      <c r="X40" s="721"/>
      <c r="Y40" s="721"/>
      <c r="Z40" s="721"/>
      <c r="AA40" s="721"/>
      <c r="AB40" s="743"/>
      <c r="AC40" s="844"/>
      <c r="AD40" s="845"/>
      <c r="AE40" s="845"/>
      <c r="AF40" s="845"/>
      <c r="AG40" s="845"/>
      <c r="AH40" s="845"/>
      <c r="AI40" s="845"/>
      <c r="AJ40" s="845"/>
      <c r="AK40" s="849"/>
      <c r="AL40" s="838"/>
      <c r="AM40" s="838"/>
      <c r="AN40" s="838"/>
      <c r="AO40" s="838"/>
      <c r="AP40" s="838"/>
      <c r="AQ40" s="838"/>
      <c r="AR40" s="839"/>
      <c r="AS40" s="838"/>
      <c r="AT40" s="838"/>
      <c r="AU40" s="838"/>
      <c r="AV40" s="838"/>
      <c r="AW40" s="838"/>
      <c r="AX40" s="838"/>
      <c r="AY40" s="838"/>
      <c r="AZ40" s="839"/>
      <c r="BA40" s="838"/>
      <c r="BB40" s="838"/>
      <c r="BC40" s="838"/>
      <c r="BD40" s="838"/>
      <c r="BE40" s="838"/>
      <c r="BF40" s="838"/>
      <c r="BG40" s="838"/>
      <c r="BH40" s="841"/>
      <c r="BI40" s="737"/>
      <c r="BJ40" s="739"/>
      <c r="BK40" s="739"/>
      <c r="BL40" s="739"/>
      <c r="BM40" s="747"/>
      <c r="BN40" s="747"/>
      <c r="BO40" s="747"/>
      <c r="BP40" s="748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</row>
    <row r="41" spans="2:79" ht="18.75" customHeight="1">
      <c r="B41" s="269"/>
      <c r="D41" s="749" t="s">
        <v>7</v>
      </c>
      <c r="E41" s="721"/>
      <c r="F41" s="721"/>
      <c r="G41" s="721" t="str">
        <f>IF(D39="ここに","",VLOOKUP(D39,'[1]登録ナンバー'!$A$1:$D$620,4,0))</f>
        <v>アビック</v>
      </c>
      <c r="H41" s="721"/>
      <c r="I41" s="721"/>
      <c r="J41" s="721"/>
      <c r="K41" s="721"/>
      <c r="L41" s="296"/>
      <c r="M41" s="721" t="s">
        <v>7</v>
      </c>
      <c r="N41" s="721"/>
      <c r="O41" s="721"/>
      <c r="P41" s="721" t="str">
        <f>IF(M39="ここに","",VLOOKUP(M39,'[1]登録ナンバー'!$A$1:$D$620,4,0))</f>
        <v>アビック</v>
      </c>
      <c r="Q41" s="721"/>
      <c r="R41" s="721"/>
      <c r="S41" s="721"/>
      <c r="T41" s="743"/>
      <c r="U41" s="720"/>
      <c r="V41" s="721"/>
      <c r="W41" s="721"/>
      <c r="X41" s="721"/>
      <c r="Y41" s="721"/>
      <c r="Z41" s="721"/>
      <c r="AA41" s="721"/>
      <c r="AB41" s="743"/>
      <c r="AC41" s="844"/>
      <c r="AD41" s="845"/>
      <c r="AE41" s="845"/>
      <c r="AF41" s="845"/>
      <c r="AG41" s="845"/>
      <c r="AH41" s="845"/>
      <c r="AI41" s="845"/>
      <c r="AJ41" s="845"/>
      <c r="AK41" s="849"/>
      <c r="AL41" s="838"/>
      <c r="AM41" s="838"/>
      <c r="AN41" s="838"/>
      <c r="AO41" s="838"/>
      <c r="AP41" s="838"/>
      <c r="AQ41" s="838"/>
      <c r="AR41" s="839"/>
      <c r="AS41" s="838"/>
      <c r="AT41" s="838"/>
      <c r="AU41" s="838"/>
      <c r="AV41" s="838"/>
      <c r="AW41" s="838"/>
      <c r="AX41" s="838"/>
      <c r="AY41" s="838"/>
      <c r="AZ41" s="839"/>
      <c r="BA41" s="838"/>
      <c r="BB41" s="838"/>
      <c r="BC41" s="838"/>
      <c r="BD41" s="838"/>
      <c r="BE41" s="838"/>
      <c r="BF41" s="838"/>
      <c r="BG41" s="838"/>
      <c r="BH41" s="841"/>
      <c r="BI41" s="752">
        <f>IF(OR(COUNTIF(BJ35:BL53,2)&gt;=3,COUNTIF(BJ35:BL53,1)&gt;=3),(AS42+U42+AK42+BA42)/(AS42+Z39+AX39+AP39+BF39+BA42+U42+AK42),"")</f>
      </c>
      <c r="BJ41" s="721"/>
      <c r="BK41" s="721"/>
      <c r="BL41" s="721"/>
      <c r="BM41" s="728">
        <f>RANK(BJ39,BJ35:BL54)</f>
        <v>4</v>
      </c>
      <c r="BN41" s="728"/>
      <c r="BO41" s="728"/>
      <c r="BP41" s="72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</row>
    <row r="42" spans="2:79" ht="4.5" customHeight="1" hidden="1">
      <c r="B42" s="269"/>
      <c r="D42" s="749"/>
      <c r="E42" s="721"/>
      <c r="F42" s="721"/>
      <c r="G42" s="296"/>
      <c r="H42" s="296"/>
      <c r="I42" s="296"/>
      <c r="J42" s="296"/>
      <c r="K42" s="296"/>
      <c r="L42" s="296"/>
      <c r="M42" s="749"/>
      <c r="N42" s="721"/>
      <c r="O42" s="721"/>
      <c r="P42" s="296"/>
      <c r="Q42" s="296"/>
      <c r="R42" s="296"/>
      <c r="S42" s="310"/>
      <c r="T42" s="311"/>
      <c r="U42" s="312">
        <f>IF(U39="⑦","7",IF(U39="⑥","6",U39))</f>
        <v>4</v>
      </c>
      <c r="V42" s="313"/>
      <c r="W42" s="313"/>
      <c r="X42" s="313"/>
      <c r="Y42" s="313"/>
      <c r="Z42" s="313"/>
      <c r="AA42" s="313"/>
      <c r="AB42" s="314"/>
      <c r="AC42" s="846"/>
      <c r="AD42" s="847"/>
      <c r="AE42" s="847"/>
      <c r="AF42" s="847"/>
      <c r="AG42" s="847"/>
      <c r="AH42" s="847"/>
      <c r="AI42" s="847"/>
      <c r="AJ42" s="847"/>
      <c r="AK42" s="312">
        <f>IF(AK39="⑦","7",IF(AK39="⑥","6",AK39))</f>
        <v>2</v>
      </c>
      <c r="AL42" s="315"/>
      <c r="AM42" s="315"/>
      <c r="AN42" s="315"/>
      <c r="AO42" s="315"/>
      <c r="AP42" s="315"/>
      <c r="AQ42" s="315"/>
      <c r="AR42" s="316"/>
      <c r="AS42" s="315">
        <f>IF(AS39="⑦","7",IF(AS39="⑥","6",AS39))</f>
        <v>4</v>
      </c>
      <c r="AT42" s="315"/>
      <c r="AU42" s="315"/>
      <c r="AV42" s="315"/>
      <c r="AW42" s="315"/>
      <c r="AX42" s="315"/>
      <c r="AY42" s="315"/>
      <c r="AZ42" s="316"/>
      <c r="BA42" s="315" t="str">
        <f>IF(BA39="⑦","7",IF(BA39="⑥","6",BA39))</f>
        <v>6</v>
      </c>
      <c r="BB42" s="315"/>
      <c r="BC42" s="315"/>
      <c r="BD42" s="315"/>
      <c r="BE42" s="315"/>
      <c r="BF42" s="315"/>
      <c r="BG42" s="315"/>
      <c r="BH42" s="317"/>
      <c r="BI42" s="753"/>
      <c r="BJ42" s="741"/>
      <c r="BK42" s="741"/>
      <c r="BL42" s="741"/>
      <c r="BM42" s="834"/>
      <c r="BN42" s="834"/>
      <c r="BO42" s="834"/>
      <c r="BP42" s="835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</row>
    <row r="43" spans="2:79" ht="18.75" customHeight="1">
      <c r="B43" s="269"/>
      <c r="C43" s="755">
        <f>BM45</f>
        <v>2</v>
      </c>
      <c r="D43" s="757" t="s">
        <v>1500</v>
      </c>
      <c r="E43" s="719"/>
      <c r="F43" s="719"/>
      <c r="G43" s="831" t="s">
        <v>1755</v>
      </c>
      <c r="H43" s="831"/>
      <c r="I43" s="831"/>
      <c r="J43" s="831"/>
      <c r="K43" s="831"/>
      <c r="L43" s="831" t="s">
        <v>4</v>
      </c>
      <c r="M43" s="831" t="s">
        <v>1501</v>
      </c>
      <c r="N43" s="831"/>
      <c r="O43" s="831"/>
      <c r="P43" s="831" t="s">
        <v>1519</v>
      </c>
      <c r="Q43" s="831"/>
      <c r="R43" s="831"/>
      <c r="S43" s="831"/>
      <c r="T43" s="833"/>
      <c r="U43" s="830" t="s">
        <v>1748</v>
      </c>
      <c r="V43" s="831"/>
      <c r="W43" s="831"/>
      <c r="X43" s="831" t="s">
        <v>5</v>
      </c>
      <c r="Y43" s="831"/>
      <c r="Z43" s="831">
        <v>2</v>
      </c>
      <c r="AA43" s="831"/>
      <c r="AB43" s="833"/>
      <c r="AC43" s="830" t="str">
        <f>IF(AP39="","",IF(AND(AP39=6,AK39&lt;&gt;"⑦"),"⑥",IF(AP39=7,"⑦",AP39)))</f>
        <v>⑥</v>
      </c>
      <c r="AD43" s="831"/>
      <c r="AE43" s="831"/>
      <c r="AF43" s="831" t="s">
        <v>5</v>
      </c>
      <c r="AG43" s="831"/>
      <c r="AH43" s="831">
        <f>IF(AP39="","",IF(AK39="⑥",6,IF(AK39="⑦",7,AK39)))</f>
        <v>2</v>
      </c>
      <c r="AI43" s="831"/>
      <c r="AJ43" s="831"/>
      <c r="AK43" s="819"/>
      <c r="AL43" s="820"/>
      <c r="AM43" s="820"/>
      <c r="AN43" s="820"/>
      <c r="AO43" s="820"/>
      <c r="AP43" s="820"/>
      <c r="AQ43" s="820"/>
      <c r="AR43" s="821"/>
      <c r="AS43" s="801">
        <v>5</v>
      </c>
      <c r="AT43" s="801"/>
      <c r="AU43" s="801"/>
      <c r="AV43" s="801" t="s">
        <v>5</v>
      </c>
      <c r="AW43" s="801"/>
      <c r="AX43" s="801">
        <v>7</v>
      </c>
      <c r="AY43" s="801"/>
      <c r="AZ43" s="828"/>
      <c r="BA43" s="801" t="s">
        <v>1748</v>
      </c>
      <c r="BB43" s="801"/>
      <c r="BC43" s="801"/>
      <c r="BD43" s="801" t="s">
        <v>5</v>
      </c>
      <c r="BE43" s="801"/>
      <c r="BF43" s="801">
        <v>0</v>
      </c>
      <c r="BG43" s="801"/>
      <c r="BH43" s="802"/>
      <c r="BI43" s="805">
        <f>IF(OR(AND(BJ43=2,COUNTIF($BJ$10:$BL$27,2)=2),AND(BJ43=1,COUNTIF($BJ$10:$BL$27,1)=2),AND(BJ43=3,COUNTIF($BJ$10:$BL$27,3)=2)),"直接対決","")</f>
      </c>
      <c r="BJ43" s="807">
        <f>COUNTIF(U43:BH44,"⑥")+COUNTIF(U43:BH44,"⑦")</f>
        <v>3</v>
      </c>
      <c r="BK43" s="807"/>
      <c r="BL43" s="807"/>
      <c r="BM43" s="809">
        <f>IF(AX43="","",4-BJ43)</f>
        <v>1</v>
      </c>
      <c r="BN43" s="809"/>
      <c r="BO43" s="809"/>
      <c r="BP43" s="810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</row>
    <row r="44" spans="2:79" ht="11.25" customHeight="1">
      <c r="B44" s="269"/>
      <c r="C44" s="756"/>
      <c r="D44" s="749"/>
      <c r="E44" s="721"/>
      <c r="F44" s="721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2"/>
      <c r="R44" s="722"/>
      <c r="S44" s="722"/>
      <c r="T44" s="814"/>
      <c r="U44" s="832"/>
      <c r="V44" s="722"/>
      <c r="W44" s="722"/>
      <c r="X44" s="722"/>
      <c r="Y44" s="722"/>
      <c r="Z44" s="722"/>
      <c r="AA44" s="722"/>
      <c r="AB44" s="814"/>
      <c r="AC44" s="832"/>
      <c r="AD44" s="722"/>
      <c r="AE44" s="722"/>
      <c r="AF44" s="722"/>
      <c r="AG44" s="722"/>
      <c r="AH44" s="722"/>
      <c r="AI44" s="722"/>
      <c r="AJ44" s="722"/>
      <c r="AK44" s="822"/>
      <c r="AL44" s="823"/>
      <c r="AM44" s="823"/>
      <c r="AN44" s="823"/>
      <c r="AO44" s="823"/>
      <c r="AP44" s="823"/>
      <c r="AQ44" s="823"/>
      <c r="AR44" s="824"/>
      <c r="AS44" s="803"/>
      <c r="AT44" s="803"/>
      <c r="AU44" s="803"/>
      <c r="AV44" s="803"/>
      <c r="AW44" s="803"/>
      <c r="AX44" s="803"/>
      <c r="AY44" s="803"/>
      <c r="AZ44" s="829"/>
      <c r="BA44" s="803"/>
      <c r="BB44" s="803"/>
      <c r="BC44" s="803"/>
      <c r="BD44" s="803"/>
      <c r="BE44" s="803"/>
      <c r="BF44" s="803"/>
      <c r="BG44" s="803"/>
      <c r="BH44" s="804"/>
      <c r="BI44" s="806"/>
      <c r="BJ44" s="808"/>
      <c r="BK44" s="808"/>
      <c r="BL44" s="808"/>
      <c r="BM44" s="811"/>
      <c r="BN44" s="811"/>
      <c r="BO44" s="811"/>
      <c r="BP44" s="812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</row>
    <row r="45" spans="2:79" ht="18.75" customHeight="1">
      <c r="B45" s="269"/>
      <c r="D45" s="749" t="s">
        <v>7</v>
      </c>
      <c r="E45" s="721"/>
      <c r="F45" s="721"/>
      <c r="G45" s="722" t="str">
        <f>IF(D43="ここに","",VLOOKUP(D43,'[1]登録ナンバー'!$A$1:$D$620,4,0))</f>
        <v>Kテニス</v>
      </c>
      <c r="H45" s="722"/>
      <c r="I45" s="722"/>
      <c r="J45" s="722"/>
      <c r="K45" s="722"/>
      <c r="L45" s="321"/>
      <c r="M45" s="722" t="s">
        <v>7</v>
      </c>
      <c r="N45" s="722"/>
      <c r="O45" s="722"/>
      <c r="P45" s="722" t="str">
        <f>IF(M43="ここに","",VLOOKUP(M43,'[1]登録ナンバー'!$A$1:$D$620,4,0))</f>
        <v>Kテニス</v>
      </c>
      <c r="Q45" s="722"/>
      <c r="R45" s="722"/>
      <c r="S45" s="722"/>
      <c r="T45" s="814"/>
      <c r="U45" s="832"/>
      <c r="V45" s="722"/>
      <c r="W45" s="722"/>
      <c r="X45" s="722"/>
      <c r="Y45" s="722"/>
      <c r="Z45" s="722"/>
      <c r="AA45" s="722"/>
      <c r="AB45" s="814"/>
      <c r="AC45" s="832"/>
      <c r="AD45" s="722"/>
      <c r="AE45" s="722"/>
      <c r="AF45" s="722"/>
      <c r="AG45" s="722"/>
      <c r="AH45" s="722"/>
      <c r="AI45" s="722"/>
      <c r="AJ45" s="722"/>
      <c r="AK45" s="822"/>
      <c r="AL45" s="823"/>
      <c r="AM45" s="823"/>
      <c r="AN45" s="823"/>
      <c r="AO45" s="823"/>
      <c r="AP45" s="823"/>
      <c r="AQ45" s="823"/>
      <c r="AR45" s="824"/>
      <c r="AS45" s="803"/>
      <c r="AT45" s="803"/>
      <c r="AU45" s="803"/>
      <c r="AV45" s="803"/>
      <c r="AW45" s="803"/>
      <c r="AX45" s="803"/>
      <c r="AY45" s="803"/>
      <c r="AZ45" s="829"/>
      <c r="BA45" s="803"/>
      <c r="BB45" s="803"/>
      <c r="BC45" s="803"/>
      <c r="BD45" s="803"/>
      <c r="BE45" s="803"/>
      <c r="BF45" s="803"/>
      <c r="BG45" s="803"/>
      <c r="BH45" s="804"/>
      <c r="BI45" s="815">
        <f>IF(OR(COUNTIF(BJ35:BL53,2)&gt;=3,COUNTIF(BJ35:BL54,1)&gt;=3),(AS46+AC46+BA46+U46)/(AS46+AH43+AX43+Z43+BF43+BA46+AC46+U46),"")</f>
      </c>
      <c r="BJ45" s="817"/>
      <c r="BK45" s="817"/>
      <c r="BL45" s="817"/>
      <c r="BM45" s="796">
        <f>RANK(BJ43,BJ35:BL54)</f>
        <v>2</v>
      </c>
      <c r="BN45" s="796"/>
      <c r="BO45" s="796"/>
      <c r="BP45" s="797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</row>
    <row r="46" spans="2:79" ht="6" customHeight="1" hidden="1">
      <c r="B46" s="269"/>
      <c r="D46" s="749"/>
      <c r="E46" s="721"/>
      <c r="F46" s="721"/>
      <c r="G46" s="321"/>
      <c r="H46" s="321"/>
      <c r="I46" s="321"/>
      <c r="J46" s="321"/>
      <c r="K46" s="321"/>
      <c r="L46" s="321"/>
      <c r="M46" s="813"/>
      <c r="N46" s="722"/>
      <c r="O46" s="722"/>
      <c r="P46" s="321"/>
      <c r="Q46" s="321"/>
      <c r="R46" s="321"/>
      <c r="S46" s="322"/>
      <c r="T46" s="332"/>
      <c r="U46" s="333" t="str">
        <f>IF(U43="⑦","7",IF(U43="⑥","6",U43))</f>
        <v>6</v>
      </c>
      <c r="V46" s="321"/>
      <c r="W46" s="321"/>
      <c r="X46" s="321"/>
      <c r="Y46" s="321"/>
      <c r="Z46" s="321"/>
      <c r="AA46" s="321"/>
      <c r="AB46" s="324"/>
      <c r="AC46" s="333" t="str">
        <f>IF(AC43="⑦","7",IF(AC43="⑥","6",AC43))</f>
        <v>6</v>
      </c>
      <c r="AD46" s="321"/>
      <c r="AE46" s="321"/>
      <c r="AF46" s="321"/>
      <c r="AG46" s="321"/>
      <c r="AH46" s="321"/>
      <c r="AI46" s="321"/>
      <c r="AJ46" s="321"/>
      <c r="AK46" s="825"/>
      <c r="AL46" s="826"/>
      <c r="AM46" s="826"/>
      <c r="AN46" s="826"/>
      <c r="AO46" s="826"/>
      <c r="AP46" s="826"/>
      <c r="AQ46" s="826"/>
      <c r="AR46" s="827"/>
      <c r="AS46" s="334">
        <f>IF(AS43="⑦","7",IF(AS43="⑥","6",AS43))</f>
        <v>5</v>
      </c>
      <c r="AT46" s="334"/>
      <c r="AU46" s="334"/>
      <c r="AV46" s="334"/>
      <c r="AW46" s="334"/>
      <c r="AX46" s="334"/>
      <c r="AY46" s="334"/>
      <c r="AZ46" s="335"/>
      <c r="BA46" s="336" t="str">
        <f>IF(BA43="⑦","7",IF(BA43="⑥","6",BA43))</f>
        <v>6</v>
      </c>
      <c r="BB46" s="336"/>
      <c r="BC46" s="336"/>
      <c r="BD46" s="336"/>
      <c r="BE46" s="336"/>
      <c r="BF46" s="336"/>
      <c r="BG46" s="336"/>
      <c r="BH46" s="337"/>
      <c r="BI46" s="816"/>
      <c r="BJ46" s="818"/>
      <c r="BK46" s="818"/>
      <c r="BL46" s="818"/>
      <c r="BM46" s="798"/>
      <c r="BN46" s="798"/>
      <c r="BO46" s="798"/>
      <c r="BP46" s="7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</row>
    <row r="47" spans="2:79" ht="18.75" customHeight="1">
      <c r="B47" s="269"/>
      <c r="C47" s="755">
        <f>BM49</f>
        <v>1</v>
      </c>
      <c r="D47" s="757" t="s">
        <v>1502</v>
      </c>
      <c r="E47" s="719"/>
      <c r="F47" s="719"/>
      <c r="G47" s="725" t="s">
        <v>1756</v>
      </c>
      <c r="H47" s="725"/>
      <c r="I47" s="725"/>
      <c r="J47" s="725"/>
      <c r="K47" s="725"/>
      <c r="L47" s="725" t="s">
        <v>4</v>
      </c>
      <c r="M47" s="725" t="s">
        <v>1503</v>
      </c>
      <c r="N47" s="725"/>
      <c r="O47" s="725"/>
      <c r="P47" s="725" t="s">
        <v>990</v>
      </c>
      <c r="Q47" s="725"/>
      <c r="R47" s="725"/>
      <c r="S47" s="725"/>
      <c r="T47" s="758"/>
      <c r="U47" s="724" t="str">
        <f>IF(AX35="","",IF(AND(AX35=6,AS35&lt;&gt;"⑦"),"⑥",IF(AX35=7,"⑦",AX35)))</f>
        <v>⑥</v>
      </c>
      <c r="V47" s="725"/>
      <c r="W47" s="725"/>
      <c r="X47" s="725" t="s">
        <v>5</v>
      </c>
      <c r="Y47" s="725"/>
      <c r="Z47" s="725">
        <f>IF(AX35="","",IF(AS35="⑥",6,IF(AS35="⑦",7,AS35)))</f>
        <v>4</v>
      </c>
      <c r="AA47" s="725"/>
      <c r="AB47" s="758"/>
      <c r="AC47" s="724" t="str">
        <f>IF(AX39="","",IF(AND(AX39=6,AS39&lt;&gt;"⑦"),"⑥",IF(AX39=7,"⑦",AX39)))</f>
        <v>⑥</v>
      </c>
      <c r="AD47" s="725"/>
      <c r="AE47" s="725"/>
      <c r="AF47" s="725" t="s">
        <v>5</v>
      </c>
      <c r="AG47" s="725"/>
      <c r="AH47" s="725">
        <f>IF(AX39="","",IF(AS39="⑥",6,IF(AS39="⑦",7,AS39)))</f>
        <v>4</v>
      </c>
      <c r="AI47" s="725"/>
      <c r="AJ47" s="758"/>
      <c r="AK47" s="724" t="s">
        <v>1764</v>
      </c>
      <c r="AL47" s="725"/>
      <c r="AM47" s="725"/>
      <c r="AN47" s="725" t="s">
        <v>5</v>
      </c>
      <c r="AO47" s="725"/>
      <c r="AP47" s="725">
        <f>IF(AX43="","",IF(AS43="⑥",6,IF(AS43="⑦",7,AS43)))</f>
        <v>5</v>
      </c>
      <c r="AQ47" s="725"/>
      <c r="AR47" s="758"/>
      <c r="AS47" s="772"/>
      <c r="AT47" s="773"/>
      <c r="AU47" s="773"/>
      <c r="AV47" s="773"/>
      <c r="AW47" s="773"/>
      <c r="AX47" s="773"/>
      <c r="AY47" s="773"/>
      <c r="AZ47" s="774"/>
      <c r="BA47" s="781" t="s">
        <v>1747</v>
      </c>
      <c r="BB47" s="782"/>
      <c r="BC47" s="782"/>
      <c r="BD47" s="782" t="s">
        <v>5</v>
      </c>
      <c r="BE47" s="782"/>
      <c r="BF47" s="782">
        <v>1</v>
      </c>
      <c r="BG47" s="782"/>
      <c r="BH47" s="787"/>
      <c r="BI47" s="790">
        <f>IF(OR(AND(BJ47=2,COUNTIF($BJ$10:$BL$27,2)=2),AND(BJ47=1,COUNTIF($BJ$10:$BL$27,1)=2),AND(BJ47=3,COUNTIF($BJ$10:$BL$27,3)=2)),"直接対決","")</f>
      </c>
      <c r="BJ47" s="792">
        <f>COUNTIF(U47:BH48,"⑥")+COUNTIF(U47:BH48,"⑦")</f>
        <v>4</v>
      </c>
      <c r="BK47" s="792"/>
      <c r="BL47" s="792"/>
      <c r="BM47" s="760">
        <f>IF(AH35="","",4-BJ47)</f>
        <v>0</v>
      </c>
      <c r="BN47" s="760"/>
      <c r="BO47" s="760"/>
      <c r="BP47" s="761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</row>
    <row r="48" spans="2:79" ht="9" customHeight="1">
      <c r="B48" s="269"/>
      <c r="C48" s="756"/>
      <c r="D48" s="749"/>
      <c r="E48" s="721"/>
      <c r="F48" s="721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3"/>
      <c r="R48" s="723"/>
      <c r="S48" s="723"/>
      <c r="T48" s="759"/>
      <c r="U48" s="726"/>
      <c r="V48" s="723"/>
      <c r="W48" s="723"/>
      <c r="X48" s="723"/>
      <c r="Y48" s="723"/>
      <c r="Z48" s="723"/>
      <c r="AA48" s="723"/>
      <c r="AB48" s="759"/>
      <c r="AC48" s="726"/>
      <c r="AD48" s="723"/>
      <c r="AE48" s="723"/>
      <c r="AF48" s="723"/>
      <c r="AG48" s="723"/>
      <c r="AH48" s="723"/>
      <c r="AI48" s="723"/>
      <c r="AJ48" s="759"/>
      <c r="AK48" s="726"/>
      <c r="AL48" s="723"/>
      <c r="AM48" s="723"/>
      <c r="AN48" s="723"/>
      <c r="AO48" s="723"/>
      <c r="AP48" s="723"/>
      <c r="AQ48" s="723"/>
      <c r="AR48" s="759"/>
      <c r="AS48" s="775"/>
      <c r="AT48" s="776"/>
      <c r="AU48" s="776"/>
      <c r="AV48" s="776"/>
      <c r="AW48" s="776"/>
      <c r="AX48" s="776"/>
      <c r="AY48" s="776"/>
      <c r="AZ48" s="777"/>
      <c r="BA48" s="783"/>
      <c r="BB48" s="784"/>
      <c r="BC48" s="784"/>
      <c r="BD48" s="784"/>
      <c r="BE48" s="784"/>
      <c r="BF48" s="784"/>
      <c r="BG48" s="784"/>
      <c r="BH48" s="788"/>
      <c r="BI48" s="791"/>
      <c r="BJ48" s="793"/>
      <c r="BK48" s="793"/>
      <c r="BL48" s="793"/>
      <c r="BM48" s="762"/>
      <c r="BN48" s="762"/>
      <c r="BO48" s="762"/>
      <c r="BP48" s="763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</row>
    <row r="49" spans="2:79" ht="18.75" customHeight="1">
      <c r="B49" s="269"/>
      <c r="D49" s="749" t="s">
        <v>7</v>
      </c>
      <c r="E49" s="721"/>
      <c r="F49" s="721"/>
      <c r="G49" s="723" t="str">
        <f>IF(D47="ここに","",VLOOKUP(D47,'[1]登録ナンバー'!$A$1:$D$620,4,0))</f>
        <v>Kテニス</v>
      </c>
      <c r="H49" s="723"/>
      <c r="I49" s="723"/>
      <c r="J49" s="723"/>
      <c r="K49" s="723"/>
      <c r="L49" s="298"/>
      <c r="M49" s="723" t="s">
        <v>7</v>
      </c>
      <c r="N49" s="723"/>
      <c r="O49" s="723"/>
      <c r="P49" s="723" t="s">
        <v>1514</v>
      </c>
      <c r="Q49" s="723"/>
      <c r="R49" s="723"/>
      <c r="S49" s="723"/>
      <c r="T49" s="759"/>
      <c r="U49" s="726"/>
      <c r="V49" s="723"/>
      <c r="W49" s="723"/>
      <c r="X49" s="795"/>
      <c r="Y49" s="795"/>
      <c r="Z49" s="795"/>
      <c r="AA49" s="795"/>
      <c r="AB49" s="800"/>
      <c r="AC49" s="726"/>
      <c r="AD49" s="723"/>
      <c r="AE49" s="723"/>
      <c r="AF49" s="723"/>
      <c r="AG49" s="723"/>
      <c r="AH49" s="723"/>
      <c r="AI49" s="723"/>
      <c r="AJ49" s="759"/>
      <c r="AK49" s="794"/>
      <c r="AL49" s="795"/>
      <c r="AM49" s="795"/>
      <c r="AN49" s="723"/>
      <c r="AO49" s="723"/>
      <c r="AP49" s="723"/>
      <c r="AQ49" s="723"/>
      <c r="AR49" s="759"/>
      <c r="AS49" s="775"/>
      <c r="AT49" s="776"/>
      <c r="AU49" s="776"/>
      <c r="AV49" s="776"/>
      <c r="AW49" s="776"/>
      <c r="AX49" s="776"/>
      <c r="AY49" s="776"/>
      <c r="AZ49" s="777"/>
      <c r="BA49" s="785"/>
      <c r="BB49" s="786"/>
      <c r="BC49" s="786"/>
      <c r="BD49" s="786"/>
      <c r="BE49" s="786"/>
      <c r="BF49" s="786"/>
      <c r="BG49" s="786"/>
      <c r="BH49" s="789"/>
      <c r="BI49" s="764">
        <f>IF(OR(COUNTIF(BJ35:BL54,2)&gt;=3,COUNTIF(BJ35:BL54,1)&gt;=3),(U50+AC50+AK50+BA50)/(U50+AH47+Z47+AP47+BF47+BA50+AC50+AK50),"")</f>
      </c>
      <c r="BJ49" s="766"/>
      <c r="BK49" s="766"/>
      <c r="BL49" s="766"/>
      <c r="BM49" s="768">
        <f>RANK(BJ47,BJ35:BL54)</f>
        <v>1</v>
      </c>
      <c r="BN49" s="768"/>
      <c r="BO49" s="768"/>
      <c r="BP49" s="76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</row>
    <row r="50" spans="2:79" ht="6.75" customHeight="1" hidden="1">
      <c r="B50" s="269"/>
      <c r="D50" s="749"/>
      <c r="E50" s="721"/>
      <c r="F50" s="721"/>
      <c r="G50" s="298"/>
      <c r="H50" s="298"/>
      <c r="I50" s="298"/>
      <c r="J50" s="298"/>
      <c r="K50" s="298"/>
      <c r="L50" s="298"/>
      <c r="M50" s="300"/>
      <c r="N50" s="300"/>
      <c r="O50" s="300"/>
      <c r="P50" s="300"/>
      <c r="Q50" s="300"/>
      <c r="R50" s="300"/>
      <c r="S50" s="300"/>
      <c r="T50" s="301"/>
      <c r="U50" s="302" t="str">
        <f>IF(U47="⑦","7",IF(U47="⑥","6",U47))</f>
        <v>6</v>
      </c>
      <c r="V50" s="338"/>
      <c r="W50" s="339"/>
      <c r="X50" s="340"/>
      <c r="Y50" s="340"/>
      <c r="Z50" s="340"/>
      <c r="AA50" s="340"/>
      <c r="AB50" s="341"/>
      <c r="AC50" s="302" t="str">
        <f>IF(AC47="⑦","7",IF(AC47="⑥","6",AC47))</f>
        <v>6</v>
      </c>
      <c r="AD50" s="340"/>
      <c r="AE50" s="340"/>
      <c r="AF50" s="340"/>
      <c r="AG50" s="340"/>
      <c r="AH50" s="340"/>
      <c r="AI50" s="340"/>
      <c r="AJ50" s="341"/>
      <c r="AK50" s="302" t="str">
        <f>IF(AK47="⑦","7",IF(AK47="⑥","6",AK47))</f>
        <v>7</v>
      </c>
      <c r="AL50" s="340"/>
      <c r="AM50" s="340"/>
      <c r="AN50" s="340"/>
      <c r="AO50" s="340"/>
      <c r="AP50" s="340"/>
      <c r="AQ50" s="340"/>
      <c r="AR50" s="341"/>
      <c r="AS50" s="778"/>
      <c r="AT50" s="779"/>
      <c r="AU50" s="779"/>
      <c r="AV50" s="779"/>
      <c r="AW50" s="779"/>
      <c r="AX50" s="779"/>
      <c r="AY50" s="779"/>
      <c r="AZ50" s="780"/>
      <c r="BA50" s="303" t="str">
        <f>IF(BA47="⑦","7",IF(BA47="⑥","6",BA47))</f>
        <v>6</v>
      </c>
      <c r="BB50" s="303"/>
      <c r="BC50" s="303"/>
      <c r="BD50" s="303"/>
      <c r="BE50" s="303"/>
      <c r="BF50" s="303"/>
      <c r="BG50" s="303"/>
      <c r="BH50" s="342"/>
      <c r="BI50" s="765"/>
      <c r="BJ50" s="767"/>
      <c r="BK50" s="767"/>
      <c r="BL50" s="767"/>
      <c r="BM50" s="770"/>
      <c r="BN50" s="770"/>
      <c r="BO50" s="770"/>
      <c r="BP50" s="771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</row>
    <row r="51" spans="2:79" ht="18.75" customHeight="1">
      <c r="B51" s="269"/>
      <c r="C51" s="755">
        <f>BM53</f>
        <v>5</v>
      </c>
      <c r="D51" s="757" t="s">
        <v>1507</v>
      </c>
      <c r="E51" s="719"/>
      <c r="F51" s="719"/>
      <c r="G51" s="719" t="s">
        <v>980</v>
      </c>
      <c r="H51" s="719"/>
      <c r="I51" s="719"/>
      <c r="J51" s="719"/>
      <c r="K51" s="719"/>
      <c r="L51" s="719" t="s">
        <v>4</v>
      </c>
      <c r="M51" s="719" t="s">
        <v>723</v>
      </c>
      <c r="N51" s="719"/>
      <c r="O51" s="719"/>
      <c r="P51" s="725" t="s">
        <v>724</v>
      </c>
      <c r="Q51" s="725"/>
      <c r="R51" s="725"/>
      <c r="S51" s="725"/>
      <c r="T51" s="758"/>
      <c r="U51" s="718">
        <f>IF(BF35="","",IF(AND(BF35=6,BA35&lt;&gt;"⑦"),"⑥",IF(BF35=7,"⑦",BF35)))</f>
        <v>1</v>
      </c>
      <c r="V51" s="719"/>
      <c r="W51" s="719"/>
      <c r="X51" s="721" t="s">
        <v>5</v>
      </c>
      <c r="Y51" s="721"/>
      <c r="Z51" s="721">
        <f>IF(BF35="","",IF(BA35="⑥",6,IF(BA35="⑦",7,BA35)))</f>
        <v>6</v>
      </c>
      <c r="AA51" s="721"/>
      <c r="AB51" s="743"/>
      <c r="AC51" s="718">
        <f>IF(BF39="","",IF(AND(BF39=6,BA39&lt;&gt;"⑦"),"⑥",IF(BF39=7,"⑦",BF39)))</f>
        <v>1</v>
      </c>
      <c r="AD51" s="719"/>
      <c r="AE51" s="719"/>
      <c r="AF51" s="719" t="s">
        <v>5</v>
      </c>
      <c r="AG51" s="719"/>
      <c r="AH51" s="719">
        <f>IF(BF39="","",IF(BA39="⑥",6,IF(BA39="⑦",7,BA39)))</f>
        <v>6</v>
      </c>
      <c r="AI51" s="719"/>
      <c r="AJ51" s="742"/>
      <c r="AK51" s="720">
        <f>IF(BF43="","",IF(AND(BF43=6,BA43&lt;&gt;"⑦"),"⑥",IF(BF43=7,"⑦",BF43)))</f>
        <v>0</v>
      </c>
      <c r="AL51" s="721"/>
      <c r="AM51" s="721"/>
      <c r="AN51" s="719" t="s">
        <v>5</v>
      </c>
      <c r="AO51" s="719"/>
      <c r="AP51" s="719">
        <f>IF(BF43="","",IF(BA43="⑥",6,IF(BA43="⑦",7,BA43)))</f>
        <v>6</v>
      </c>
      <c r="AQ51" s="719"/>
      <c r="AR51" s="742"/>
      <c r="AS51" s="718">
        <f>IF(BF47="","",IF(AND(BF47=6,BA47&lt;&gt;"⑦"),"⑥",IF(BF47=7,"⑦",BF47)))</f>
        <v>1</v>
      </c>
      <c r="AT51" s="719"/>
      <c r="AU51" s="719"/>
      <c r="AV51" s="719" t="s">
        <v>5</v>
      </c>
      <c r="AW51" s="719"/>
      <c r="AX51" s="719">
        <f>IF(BF47="","",IF(BA47="⑥",6,IF(BA47="⑦",7,BA47)))</f>
        <v>6</v>
      </c>
      <c r="AY51" s="719"/>
      <c r="AZ51" s="742"/>
      <c r="BA51" s="734"/>
      <c r="BB51" s="734"/>
      <c r="BC51" s="734"/>
      <c r="BD51" s="734"/>
      <c r="BE51" s="734"/>
      <c r="BF51" s="734"/>
      <c r="BG51" s="734"/>
      <c r="BH51" s="735"/>
      <c r="BI51" s="736">
        <f>IF(OR(AND(BJ51=2,COUNTIF($BJ$10:$BL$27,2)=2),AND(BJ51=1,COUNTIF($BJ$10:$BL$27,1)=2),AND(BJ51=3,COUNTIF($BJ$10:$BL$27,3)=2)),"直接対決","")</f>
      </c>
      <c r="BJ51" s="738">
        <f>COUNTIF(U51:AZ52,"⑥")+COUNTIF(U51:AZ52,"⑦")</f>
        <v>0</v>
      </c>
      <c r="BK51" s="738"/>
      <c r="BL51" s="738"/>
      <c r="BM51" s="745">
        <f>IF(AH35="","",4-BJ51)</f>
        <v>4</v>
      </c>
      <c r="BN51" s="745"/>
      <c r="BO51" s="745"/>
      <c r="BP51" s="746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</row>
    <row r="52" spans="2:79" ht="8.25" customHeight="1">
      <c r="B52" s="269"/>
      <c r="C52" s="756"/>
      <c r="D52" s="749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3"/>
      <c r="Q52" s="723"/>
      <c r="R52" s="723"/>
      <c r="S52" s="723"/>
      <c r="T52" s="759"/>
      <c r="U52" s="720"/>
      <c r="V52" s="721"/>
      <c r="W52" s="721"/>
      <c r="X52" s="721"/>
      <c r="Y52" s="721"/>
      <c r="Z52" s="721"/>
      <c r="AA52" s="721"/>
      <c r="AB52" s="743"/>
      <c r="AC52" s="720"/>
      <c r="AD52" s="721"/>
      <c r="AE52" s="721"/>
      <c r="AF52" s="721"/>
      <c r="AG52" s="721"/>
      <c r="AH52" s="721"/>
      <c r="AI52" s="721"/>
      <c r="AJ52" s="743"/>
      <c r="AK52" s="720"/>
      <c r="AL52" s="721"/>
      <c r="AM52" s="721"/>
      <c r="AN52" s="721"/>
      <c r="AO52" s="721"/>
      <c r="AP52" s="721"/>
      <c r="AQ52" s="721"/>
      <c r="AR52" s="743"/>
      <c r="AS52" s="720"/>
      <c r="AT52" s="721"/>
      <c r="AU52" s="721"/>
      <c r="AV52" s="721"/>
      <c r="AW52" s="721"/>
      <c r="AX52" s="721"/>
      <c r="AY52" s="721"/>
      <c r="AZ52" s="743"/>
      <c r="BA52" s="734"/>
      <c r="BB52" s="734"/>
      <c r="BC52" s="734"/>
      <c r="BD52" s="734"/>
      <c r="BE52" s="734"/>
      <c r="BF52" s="734"/>
      <c r="BG52" s="734"/>
      <c r="BH52" s="735"/>
      <c r="BI52" s="737"/>
      <c r="BJ52" s="739"/>
      <c r="BK52" s="739"/>
      <c r="BL52" s="739"/>
      <c r="BM52" s="747"/>
      <c r="BN52" s="747"/>
      <c r="BO52" s="747"/>
      <c r="BP52" s="748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</row>
    <row r="53" spans="2:79" ht="18.75" customHeight="1" thickBot="1">
      <c r="B53" s="269"/>
      <c r="D53" s="749" t="s">
        <v>7</v>
      </c>
      <c r="E53" s="721"/>
      <c r="F53" s="721"/>
      <c r="G53" s="721" t="str">
        <f>IF(D51="登録No","",VLOOKUP(D51,'[1]登録ナンバー'!$A$1:$D$620,4,0))</f>
        <v>Kテニス</v>
      </c>
      <c r="H53" s="721"/>
      <c r="I53" s="721"/>
      <c r="J53" s="721"/>
      <c r="K53" s="721"/>
      <c r="L53" s="296"/>
      <c r="M53" s="750" t="s">
        <v>7</v>
      </c>
      <c r="N53" s="750"/>
      <c r="O53" s="750"/>
      <c r="P53" s="750" t="s">
        <v>1762</v>
      </c>
      <c r="Q53" s="750"/>
      <c r="R53" s="750"/>
      <c r="S53" s="750"/>
      <c r="T53" s="751"/>
      <c r="U53" s="740"/>
      <c r="V53" s="741"/>
      <c r="W53" s="741"/>
      <c r="X53" s="741"/>
      <c r="Y53" s="741"/>
      <c r="Z53" s="741"/>
      <c r="AA53" s="741"/>
      <c r="AB53" s="744"/>
      <c r="AC53" s="720"/>
      <c r="AD53" s="721"/>
      <c r="AE53" s="721"/>
      <c r="AF53" s="721"/>
      <c r="AG53" s="721"/>
      <c r="AH53" s="721"/>
      <c r="AI53" s="721"/>
      <c r="AJ53" s="743"/>
      <c r="AK53" s="720"/>
      <c r="AL53" s="721"/>
      <c r="AM53" s="721"/>
      <c r="AN53" s="721"/>
      <c r="AO53" s="721"/>
      <c r="AP53" s="721"/>
      <c r="AQ53" s="721"/>
      <c r="AR53" s="743"/>
      <c r="AS53" s="740"/>
      <c r="AT53" s="741"/>
      <c r="AU53" s="741"/>
      <c r="AV53" s="741"/>
      <c r="AW53" s="741"/>
      <c r="AX53" s="741"/>
      <c r="AY53" s="741"/>
      <c r="AZ53" s="744"/>
      <c r="BA53" s="734"/>
      <c r="BB53" s="734"/>
      <c r="BC53" s="734"/>
      <c r="BD53" s="734"/>
      <c r="BE53" s="734"/>
      <c r="BF53" s="734"/>
      <c r="BG53" s="734"/>
      <c r="BH53" s="735"/>
      <c r="BI53" s="752">
        <f>IF(OR(COUNTIF(BJ35:BL54,2)&gt;=3,COUNTIF(BJ35:BL54,1)&gt;=3),(AS54+AC54+AK54+U54)/(AS54+AH51+AX51+AP51+U54+Z51+AC54+AK54),"")</f>
      </c>
      <c r="BJ53" s="754"/>
      <c r="BK53" s="754"/>
      <c r="BL53" s="754"/>
      <c r="BM53" s="728">
        <f>RANK(BJ51,BJ35:BL54)</f>
        <v>5</v>
      </c>
      <c r="BN53" s="728"/>
      <c r="BO53" s="728"/>
      <c r="BP53" s="72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</row>
    <row r="54" spans="4:79" ht="6.75" customHeight="1" hidden="1">
      <c r="D54" s="749"/>
      <c r="E54" s="721"/>
      <c r="F54" s="721"/>
      <c r="G54" s="296"/>
      <c r="H54" s="296"/>
      <c r="I54" s="296"/>
      <c r="J54" s="296"/>
      <c r="K54" s="296"/>
      <c r="L54" s="296"/>
      <c r="M54" s="296"/>
      <c r="N54" s="310"/>
      <c r="O54" s="310"/>
      <c r="P54" s="310"/>
      <c r="Q54" s="310"/>
      <c r="R54" s="310"/>
      <c r="S54" s="310"/>
      <c r="T54" s="310"/>
      <c r="U54" s="307">
        <f>IF(U51="⑦","7",IF(U51="⑥","6",U51))</f>
        <v>1</v>
      </c>
      <c r="V54" s="296"/>
      <c r="W54" s="296"/>
      <c r="X54" s="296"/>
      <c r="Y54" s="296"/>
      <c r="Z54" s="296"/>
      <c r="AA54" s="296"/>
      <c r="AB54" s="306"/>
      <c r="AC54" s="307">
        <f>IF(AC51="⑦","7",IF(AC51="⑥","6",AC51))</f>
        <v>1</v>
      </c>
      <c r="AD54" s="296"/>
      <c r="AE54" s="296"/>
      <c r="AF54" s="296"/>
      <c r="AG54" s="296"/>
      <c r="AH54" s="296"/>
      <c r="AI54" s="296"/>
      <c r="AJ54" s="306"/>
      <c r="AK54" s="307">
        <f>IF(AK51="⑦","7",IF(AK51="⑥","6",AK51))</f>
        <v>0</v>
      </c>
      <c r="AL54" s="296"/>
      <c r="AM54" s="296"/>
      <c r="AN54" s="296"/>
      <c r="AO54" s="296"/>
      <c r="AP54" s="296"/>
      <c r="AQ54" s="296"/>
      <c r="AR54" s="306"/>
      <c r="AS54" s="307">
        <f>IF(AS51="⑦","7",IF(AS51="⑥","6",AS51))</f>
        <v>1</v>
      </c>
      <c r="AT54" s="296"/>
      <c r="AU54" s="296"/>
      <c r="AV54" s="296"/>
      <c r="AW54" s="296"/>
      <c r="AX54" s="296"/>
      <c r="AY54" s="296"/>
      <c r="AZ54" s="306"/>
      <c r="BA54" s="734"/>
      <c r="BB54" s="734"/>
      <c r="BC54" s="734"/>
      <c r="BD54" s="734"/>
      <c r="BE54" s="734"/>
      <c r="BF54" s="734"/>
      <c r="BG54" s="734"/>
      <c r="BH54" s="735"/>
      <c r="BI54" s="753"/>
      <c r="BJ54" s="754"/>
      <c r="BK54" s="754"/>
      <c r="BL54" s="754"/>
      <c r="BM54" s="728"/>
      <c r="BN54" s="728"/>
      <c r="BO54" s="728"/>
      <c r="BP54" s="72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</row>
    <row r="55" spans="4:79" ht="5.25" customHeight="1" thickBot="1">
      <c r="D55" s="344"/>
      <c r="E55" s="344"/>
      <c r="F55" s="344"/>
      <c r="G55" s="344"/>
      <c r="H55" s="344"/>
      <c r="I55" s="344"/>
      <c r="J55" s="344"/>
      <c r="K55" s="344"/>
      <c r="L55" s="345"/>
      <c r="M55" s="346"/>
      <c r="N55" s="346"/>
      <c r="O55" s="346"/>
      <c r="P55" s="346"/>
      <c r="Q55" s="346"/>
      <c r="R55" s="346"/>
      <c r="S55" s="346"/>
      <c r="T55" s="345"/>
      <c r="U55" s="346"/>
      <c r="V55" s="346"/>
      <c r="W55" s="346"/>
      <c r="X55" s="346"/>
      <c r="Y55" s="346"/>
      <c r="Z55" s="346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47"/>
      <c r="AR55" s="347"/>
      <c r="AS55" s="347"/>
      <c r="AT55" s="347"/>
      <c r="AU55" s="348"/>
      <c r="AV55" s="348"/>
      <c r="AW55" s="348"/>
      <c r="AX55" s="348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</row>
    <row r="56" spans="3:80" s="275" customFormat="1" ht="24" customHeight="1">
      <c r="C56" s="276" t="s">
        <v>9</v>
      </c>
      <c r="D56" s="349"/>
      <c r="E56" s="727" t="s">
        <v>25</v>
      </c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727"/>
      <c r="T56" s="727"/>
      <c r="U56" s="727"/>
      <c r="V56" s="727"/>
      <c r="W56" s="727"/>
      <c r="X56" s="727"/>
      <c r="Y56" s="727"/>
      <c r="Z56" s="727"/>
      <c r="AA56" s="727"/>
      <c r="AB56" s="727"/>
      <c r="AC56" s="727"/>
      <c r="AD56" s="727"/>
      <c r="AE56" s="727"/>
      <c r="AF56" s="727"/>
      <c r="AG56" s="727"/>
      <c r="AH56" s="727"/>
      <c r="AI56" s="727"/>
      <c r="AJ56" s="727"/>
      <c r="AK56" s="727"/>
      <c r="AL56" s="727"/>
      <c r="AM56" s="727"/>
      <c r="AN56" s="727"/>
      <c r="AO56" s="727"/>
      <c r="AP56" s="727"/>
      <c r="AQ56" s="727"/>
      <c r="AR56" s="727"/>
      <c r="AS56" s="727"/>
      <c r="AT56" s="727"/>
      <c r="AU56" s="727"/>
      <c r="AV56" s="727"/>
      <c r="AW56" s="727"/>
      <c r="AX56" s="727"/>
      <c r="AY56" s="727"/>
      <c r="AZ56" s="727"/>
      <c r="BA56" s="727"/>
      <c r="BB56" s="727"/>
      <c r="BC56" s="727"/>
      <c r="BD56" s="727"/>
      <c r="BE56" s="727"/>
      <c r="BF56" s="727"/>
      <c r="BG56" s="727"/>
      <c r="BH56" s="727"/>
      <c r="BI56" s="727"/>
      <c r="BJ56" s="727"/>
      <c r="BK56" s="727"/>
      <c r="BL56" s="727"/>
      <c r="BM56" s="727"/>
      <c r="BN56" s="727"/>
      <c r="BO56" s="727"/>
      <c r="BP56" s="727"/>
      <c r="BQ56" s="727"/>
      <c r="BR56" s="727"/>
      <c r="BS56" s="727"/>
      <c r="BT56" s="727"/>
      <c r="BU56" s="727"/>
      <c r="BV56" s="727"/>
      <c r="BW56" s="727"/>
      <c r="BX56" s="727"/>
      <c r="BY56" s="727"/>
      <c r="BZ56" s="727"/>
      <c r="CA56" s="727"/>
      <c r="CB56" s="277"/>
    </row>
    <row r="57" spans="4:79" s="275" customFormat="1" ht="1.5" customHeight="1"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299"/>
      <c r="AO57" s="299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299"/>
      <c r="BB57" s="299"/>
      <c r="BC57" s="350"/>
      <c r="BD57" s="350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0"/>
      <c r="CA57" s="350"/>
    </row>
    <row r="58" spans="3:79" s="54" customFormat="1" ht="22.5" customHeight="1" thickBot="1">
      <c r="C58" s="278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9"/>
      <c r="Q58" s="988" t="s">
        <v>1769</v>
      </c>
      <c r="R58" s="988"/>
      <c r="S58" s="988"/>
      <c r="T58" s="988"/>
      <c r="U58" s="988"/>
      <c r="V58" s="988"/>
      <c r="W58" s="988"/>
      <c r="X58" s="988"/>
      <c r="Y58" s="988"/>
      <c r="Z58" s="988"/>
      <c r="AA58" s="988"/>
      <c r="AB58" s="988"/>
      <c r="AC58" s="988"/>
      <c r="AD58" s="988"/>
      <c r="AE58" s="988"/>
      <c r="AF58" s="988"/>
      <c r="AG58" s="988"/>
      <c r="AH58" s="988"/>
      <c r="AI58" s="988"/>
      <c r="AJ58" s="988"/>
      <c r="AK58" s="988"/>
      <c r="AL58" s="988"/>
      <c r="AM58" s="988"/>
      <c r="AN58" s="988"/>
      <c r="AO58" s="988"/>
      <c r="AP58" s="988"/>
      <c r="AQ58" s="988"/>
      <c r="AR58" s="988"/>
      <c r="AS58" s="988"/>
      <c r="AT58" s="988"/>
      <c r="AU58" s="988"/>
      <c r="AV58" s="988"/>
      <c r="AW58" s="988"/>
      <c r="AX58" s="988"/>
      <c r="AY58" s="988"/>
      <c r="AZ58" s="988"/>
      <c r="BA58" s="988"/>
      <c r="BB58" s="988"/>
      <c r="BC58" s="988"/>
      <c r="BD58" s="988"/>
      <c r="BE58" s="988"/>
      <c r="BF58" s="988"/>
      <c r="BG58" s="988"/>
      <c r="BH58" s="988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</row>
    <row r="59" spans="2:79" s="54" customFormat="1" ht="18.75" customHeight="1">
      <c r="B59" s="64"/>
      <c r="D59" s="940" t="s">
        <v>1763</v>
      </c>
      <c r="E59" s="861"/>
      <c r="F59" s="861"/>
      <c r="G59" s="861"/>
      <c r="H59" s="861"/>
      <c r="I59" s="861"/>
      <c r="J59" s="861"/>
      <c r="K59" s="861"/>
      <c r="L59" s="861"/>
      <c r="M59" s="861"/>
      <c r="N59" s="861"/>
      <c r="O59" s="861"/>
      <c r="P59" s="861"/>
      <c r="Q59" s="861"/>
      <c r="R59" s="861"/>
      <c r="S59" s="861"/>
      <c r="T59" s="871"/>
      <c r="U59" s="870" t="str">
        <f>G63</f>
        <v>山口</v>
      </c>
      <c r="V59" s="861"/>
      <c r="W59" s="861"/>
      <c r="X59" s="861"/>
      <c r="Y59" s="861"/>
      <c r="Z59" s="861"/>
      <c r="AA59" s="861"/>
      <c r="AB59" s="871"/>
      <c r="AC59" s="870" t="str">
        <f>G67</f>
        <v>竹村</v>
      </c>
      <c r="AD59" s="861"/>
      <c r="AE59" s="861"/>
      <c r="AF59" s="861"/>
      <c r="AG59" s="861"/>
      <c r="AH59" s="861"/>
      <c r="AI59" s="861"/>
      <c r="AJ59" s="871"/>
      <c r="AK59" s="870" t="str">
        <f>G71</f>
        <v>西口</v>
      </c>
      <c r="AL59" s="861"/>
      <c r="AM59" s="861"/>
      <c r="AN59" s="861"/>
      <c r="AO59" s="861"/>
      <c r="AP59" s="861"/>
      <c r="AQ59" s="861"/>
      <c r="AR59" s="871"/>
      <c r="AS59" s="861" t="str">
        <f>G75</f>
        <v>川上</v>
      </c>
      <c r="AT59" s="861"/>
      <c r="AU59" s="861"/>
      <c r="AV59" s="861"/>
      <c r="AW59" s="861"/>
      <c r="AX59" s="861"/>
      <c r="AY59" s="861"/>
      <c r="AZ59" s="963"/>
      <c r="BA59" s="964">
        <f>IF(BA65&lt;&gt;"","取得","")</f>
      </c>
      <c r="BB59" s="346"/>
      <c r="BC59" s="861" t="s">
        <v>1</v>
      </c>
      <c r="BD59" s="861"/>
      <c r="BE59" s="861"/>
      <c r="BF59" s="861"/>
      <c r="BG59" s="861"/>
      <c r="BH59" s="862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</row>
    <row r="60" spans="2:79" s="54" customFormat="1" ht="18.75" customHeight="1">
      <c r="B60" s="64"/>
      <c r="D60" s="749"/>
      <c r="E60" s="721"/>
      <c r="F60" s="721"/>
      <c r="G60" s="721"/>
      <c r="H60" s="721"/>
      <c r="I60" s="721"/>
      <c r="J60" s="721"/>
      <c r="K60" s="721"/>
      <c r="L60" s="721"/>
      <c r="M60" s="721"/>
      <c r="N60" s="721"/>
      <c r="O60" s="721"/>
      <c r="P60" s="721"/>
      <c r="Q60" s="721"/>
      <c r="R60" s="721"/>
      <c r="S60" s="721"/>
      <c r="T60" s="743"/>
      <c r="U60" s="720"/>
      <c r="V60" s="721"/>
      <c r="W60" s="721"/>
      <c r="X60" s="721"/>
      <c r="Y60" s="721"/>
      <c r="Z60" s="721"/>
      <c r="AA60" s="721"/>
      <c r="AB60" s="743"/>
      <c r="AC60" s="720"/>
      <c r="AD60" s="721"/>
      <c r="AE60" s="721"/>
      <c r="AF60" s="721"/>
      <c r="AG60" s="721"/>
      <c r="AH60" s="721"/>
      <c r="AI60" s="721"/>
      <c r="AJ60" s="743"/>
      <c r="AK60" s="720"/>
      <c r="AL60" s="721"/>
      <c r="AM60" s="721"/>
      <c r="AN60" s="721"/>
      <c r="AO60" s="721"/>
      <c r="AP60" s="721"/>
      <c r="AQ60" s="721"/>
      <c r="AR60" s="743"/>
      <c r="AS60" s="721"/>
      <c r="AT60" s="721"/>
      <c r="AU60" s="721"/>
      <c r="AV60" s="721"/>
      <c r="AW60" s="721"/>
      <c r="AX60" s="721"/>
      <c r="AY60" s="721"/>
      <c r="AZ60" s="872"/>
      <c r="BA60" s="860"/>
      <c r="BB60" s="299"/>
      <c r="BC60" s="721"/>
      <c r="BD60" s="721"/>
      <c r="BE60" s="721"/>
      <c r="BF60" s="721"/>
      <c r="BG60" s="721"/>
      <c r="BH60" s="863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</row>
    <row r="61" spans="2:79" s="54" customFormat="1" ht="18.75" customHeight="1">
      <c r="B61" s="64"/>
      <c r="D61" s="749"/>
      <c r="E61" s="721"/>
      <c r="F61" s="721"/>
      <c r="G61" s="721"/>
      <c r="H61" s="721"/>
      <c r="I61" s="721"/>
      <c r="J61" s="721"/>
      <c r="K61" s="721"/>
      <c r="L61" s="721"/>
      <c r="M61" s="721"/>
      <c r="N61" s="721"/>
      <c r="O61" s="721"/>
      <c r="P61" s="721"/>
      <c r="Q61" s="721"/>
      <c r="R61" s="721"/>
      <c r="S61" s="721"/>
      <c r="T61" s="743"/>
      <c r="U61" s="720" t="str">
        <f>P63</f>
        <v>中田</v>
      </c>
      <c r="V61" s="721"/>
      <c r="W61" s="721"/>
      <c r="X61" s="721"/>
      <c r="Y61" s="721"/>
      <c r="Z61" s="721"/>
      <c r="AA61" s="721"/>
      <c r="AB61" s="743"/>
      <c r="AC61" s="720" t="str">
        <f>P67</f>
        <v>西和田</v>
      </c>
      <c r="AD61" s="721"/>
      <c r="AE61" s="721"/>
      <c r="AF61" s="721"/>
      <c r="AG61" s="721"/>
      <c r="AH61" s="721"/>
      <c r="AI61" s="721"/>
      <c r="AJ61" s="743"/>
      <c r="AK61" s="726" t="str">
        <f>P71</f>
        <v>吉田</v>
      </c>
      <c r="AL61" s="723"/>
      <c r="AM61" s="723"/>
      <c r="AN61" s="723"/>
      <c r="AO61" s="723"/>
      <c r="AP61" s="723"/>
      <c r="AQ61" s="723"/>
      <c r="AR61" s="759"/>
      <c r="AS61" s="723" t="str">
        <f>P75</f>
        <v>川上</v>
      </c>
      <c r="AT61" s="723"/>
      <c r="AU61" s="723"/>
      <c r="AV61" s="723"/>
      <c r="AW61" s="723"/>
      <c r="AX61" s="723"/>
      <c r="AY61" s="723"/>
      <c r="AZ61" s="864"/>
      <c r="BA61" s="860">
        <f>IF(BA65&lt;&gt;"","ゲーム率","")</f>
      </c>
      <c r="BB61" s="721"/>
      <c r="BC61" s="721" t="s">
        <v>2</v>
      </c>
      <c r="BD61" s="721"/>
      <c r="BE61" s="721"/>
      <c r="BF61" s="721"/>
      <c r="BG61" s="721"/>
      <c r="BH61" s="863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</row>
    <row r="62" spans="2:79" s="54" customFormat="1" ht="18.75" customHeight="1">
      <c r="B62" s="64"/>
      <c r="D62" s="869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741"/>
      <c r="R62" s="741"/>
      <c r="S62" s="741"/>
      <c r="T62" s="744"/>
      <c r="U62" s="740"/>
      <c r="V62" s="741"/>
      <c r="W62" s="741"/>
      <c r="X62" s="741"/>
      <c r="Y62" s="741"/>
      <c r="Z62" s="741"/>
      <c r="AA62" s="741"/>
      <c r="AB62" s="744"/>
      <c r="AC62" s="740"/>
      <c r="AD62" s="741"/>
      <c r="AE62" s="741"/>
      <c r="AF62" s="741"/>
      <c r="AG62" s="741"/>
      <c r="AH62" s="741"/>
      <c r="AI62" s="741"/>
      <c r="AJ62" s="744"/>
      <c r="AK62" s="794"/>
      <c r="AL62" s="795"/>
      <c r="AM62" s="795"/>
      <c r="AN62" s="795"/>
      <c r="AO62" s="795"/>
      <c r="AP62" s="795"/>
      <c r="AQ62" s="795"/>
      <c r="AR62" s="800"/>
      <c r="AS62" s="795"/>
      <c r="AT62" s="795"/>
      <c r="AU62" s="795"/>
      <c r="AV62" s="795"/>
      <c r="AW62" s="795"/>
      <c r="AX62" s="795"/>
      <c r="AY62" s="795"/>
      <c r="AZ62" s="865"/>
      <c r="BA62" s="866"/>
      <c r="BB62" s="741"/>
      <c r="BC62" s="741"/>
      <c r="BD62" s="741"/>
      <c r="BE62" s="741"/>
      <c r="BF62" s="741"/>
      <c r="BG62" s="741"/>
      <c r="BH62" s="867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</row>
    <row r="63" spans="2:79" s="46" customFormat="1" ht="18.75" customHeight="1">
      <c r="B63" s="65"/>
      <c r="C63" s="949" t="e">
        <f>BE65</f>
        <v>#VALUE!</v>
      </c>
      <c r="D63" s="757" t="s">
        <v>3</v>
      </c>
      <c r="E63" s="719"/>
      <c r="F63" s="719"/>
      <c r="G63" s="831" t="s">
        <v>968</v>
      </c>
      <c r="H63" s="831"/>
      <c r="I63" s="831"/>
      <c r="J63" s="831"/>
      <c r="K63" s="831"/>
      <c r="L63" s="831" t="s">
        <v>4</v>
      </c>
      <c r="M63" s="831" t="s">
        <v>3</v>
      </c>
      <c r="N63" s="831"/>
      <c r="O63" s="831"/>
      <c r="P63" s="831" t="s">
        <v>1752</v>
      </c>
      <c r="Q63" s="831"/>
      <c r="R63" s="831"/>
      <c r="S63" s="831"/>
      <c r="T63" s="833"/>
      <c r="U63" s="965">
        <f>IF(AC63="","丸付き数字は試合順番","")</f>
      </c>
      <c r="V63" s="966"/>
      <c r="W63" s="966"/>
      <c r="X63" s="966"/>
      <c r="Y63" s="966"/>
      <c r="Z63" s="966"/>
      <c r="AA63" s="966"/>
      <c r="AB63" s="967"/>
      <c r="AC63" s="938" t="s">
        <v>1750</v>
      </c>
      <c r="AD63" s="801"/>
      <c r="AE63" s="801" t="s">
        <v>1770</v>
      </c>
      <c r="AF63" s="801"/>
      <c r="AG63" s="801" t="s">
        <v>5</v>
      </c>
      <c r="AH63" s="801">
        <v>0</v>
      </c>
      <c r="AI63" s="801"/>
      <c r="AJ63" s="828"/>
      <c r="AK63" s="938">
        <v>7</v>
      </c>
      <c r="AL63" s="801"/>
      <c r="AM63" s="801"/>
      <c r="AN63" s="801" t="s">
        <v>5</v>
      </c>
      <c r="AO63" s="801"/>
      <c r="AP63" s="801">
        <v>9</v>
      </c>
      <c r="AQ63" s="801"/>
      <c r="AR63" s="828"/>
      <c r="AS63" s="938" t="s">
        <v>1750</v>
      </c>
      <c r="AT63" s="801"/>
      <c r="AU63" s="801"/>
      <c r="AV63" s="801" t="s">
        <v>5</v>
      </c>
      <c r="AW63" s="801"/>
      <c r="AX63" s="801">
        <v>1</v>
      </c>
      <c r="AY63" s="801"/>
      <c r="AZ63" s="802"/>
      <c r="BA63" s="805">
        <f>IF(COUNTIF(BB63:BD76,1)=2,"直接対決","")</f>
      </c>
      <c r="BB63" s="807" t="s">
        <v>1787</v>
      </c>
      <c r="BC63" s="807"/>
      <c r="BD63" s="807"/>
      <c r="BE63" s="809" t="s">
        <v>1788</v>
      </c>
      <c r="BF63" s="809"/>
      <c r="BG63" s="809"/>
      <c r="BH63" s="810"/>
      <c r="BI63" s="297"/>
      <c r="BJ63" s="722" t="s">
        <v>1801</v>
      </c>
      <c r="BK63" s="722"/>
      <c r="BL63" s="722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</row>
    <row r="64" spans="2:79" s="46" customFormat="1" ht="18.75" customHeight="1">
      <c r="B64" s="65"/>
      <c r="C64" s="949"/>
      <c r="D64" s="749"/>
      <c r="E64" s="721"/>
      <c r="F64" s="721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2"/>
      <c r="S64" s="722"/>
      <c r="T64" s="814"/>
      <c r="U64" s="968"/>
      <c r="V64" s="969"/>
      <c r="W64" s="969"/>
      <c r="X64" s="969"/>
      <c r="Y64" s="969"/>
      <c r="Z64" s="969"/>
      <c r="AA64" s="969"/>
      <c r="AB64" s="970"/>
      <c r="AC64" s="939"/>
      <c r="AD64" s="803"/>
      <c r="AE64" s="803"/>
      <c r="AF64" s="803"/>
      <c r="AG64" s="803"/>
      <c r="AH64" s="803"/>
      <c r="AI64" s="803"/>
      <c r="AJ64" s="829"/>
      <c r="AK64" s="939"/>
      <c r="AL64" s="803"/>
      <c r="AM64" s="803"/>
      <c r="AN64" s="803"/>
      <c r="AO64" s="803"/>
      <c r="AP64" s="803"/>
      <c r="AQ64" s="803"/>
      <c r="AR64" s="829"/>
      <c r="AS64" s="939"/>
      <c r="AT64" s="803"/>
      <c r="AU64" s="803"/>
      <c r="AV64" s="803"/>
      <c r="AW64" s="803"/>
      <c r="AX64" s="803"/>
      <c r="AY64" s="803"/>
      <c r="AZ64" s="804"/>
      <c r="BA64" s="806"/>
      <c r="BB64" s="808"/>
      <c r="BC64" s="808"/>
      <c r="BD64" s="808"/>
      <c r="BE64" s="811"/>
      <c r="BF64" s="811"/>
      <c r="BG64" s="811"/>
      <c r="BH64" s="812"/>
      <c r="BI64" s="297"/>
      <c r="BJ64" s="722"/>
      <c r="BK64" s="722"/>
      <c r="BL64" s="722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</row>
    <row r="65" spans="2:79" s="54" customFormat="1" ht="18.75" customHeight="1" hidden="1">
      <c r="B65" s="64"/>
      <c r="D65" s="749" t="s">
        <v>7</v>
      </c>
      <c r="E65" s="721"/>
      <c r="F65" s="721"/>
      <c r="G65" s="722">
        <f>IF(D63="ここに","",VLOOKUP(D63,'[1]登録ナンバー'!$A$1:$D$620,4,0))</f>
      </c>
      <c r="H65" s="722"/>
      <c r="I65" s="722"/>
      <c r="J65" s="722"/>
      <c r="K65" s="722"/>
      <c r="L65" s="321"/>
      <c r="M65" s="722" t="s">
        <v>7</v>
      </c>
      <c r="N65" s="722"/>
      <c r="O65" s="722"/>
      <c r="P65" s="722">
        <f>IF(M63="ここに","",VLOOKUP(M63,'[1]登録ナンバー'!$A$1:$D$620,4,0))</f>
      </c>
      <c r="Q65" s="722"/>
      <c r="R65" s="722"/>
      <c r="S65" s="722"/>
      <c r="T65" s="814"/>
      <c r="U65" s="968"/>
      <c r="V65" s="969"/>
      <c r="W65" s="969"/>
      <c r="X65" s="969"/>
      <c r="Y65" s="969"/>
      <c r="Z65" s="969"/>
      <c r="AA65" s="969"/>
      <c r="AB65" s="970"/>
      <c r="AC65" s="412"/>
      <c r="AD65" s="413"/>
      <c r="AE65" s="413"/>
      <c r="AF65" s="413"/>
      <c r="AG65" s="803"/>
      <c r="AH65" s="803"/>
      <c r="AI65" s="803"/>
      <c r="AJ65" s="829"/>
      <c r="AK65" s="412"/>
      <c r="AL65" s="413"/>
      <c r="AM65" s="413"/>
      <c r="AN65" s="803"/>
      <c r="AO65" s="803"/>
      <c r="AP65" s="803"/>
      <c r="AQ65" s="803"/>
      <c r="AR65" s="829"/>
      <c r="AS65" s="412"/>
      <c r="AT65" s="413"/>
      <c r="AU65" s="413"/>
      <c r="AV65" s="803"/>
      <c r="AW65" s="803"/>
      <c r="AX65" s="803"/>
      <c r="AY65" s="803"/>
      <c r="AZ65" s="804"/>
      <c r="BA65" s="815">
        <f>IF(OR(COUNTIF(BB63:BD76,2)=3,COUNTIF(BB63:BD76,1)=3),(AC66+AK66+AS66)/(AC66+AK66+AH63+AP63+AX63+AS66),"")</f>
      </c>
      <c r="BB65" s="817"/>
      <c r="BC65" s="817"/>
      <c r="BD65" s="817"/>
      <c r="BE65" s="796" t="e">
        <f>IF(BA65&lt;&gt;"",RANK(BA65,BA65:BA77),RANK(BB63,BB63:BD76))</f>
        <v>#VALUE!</v>
      </c>
      <c r="BF65" s="796"/>
      <c r="BG65" s="796"/>
      <c r="BH65" s="797"/>
      <c r="BI65" s="351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</row>
    <row r="66" spans="2:79" s="54" customFormat="1" ht="5.25" customHeight="1" hidden="1" thickBot="1">
      <c r="B66" s="64"/>
      <c r="D66" s="869"/>
      <c r="E66" s="741"/>
      <c r="F66" s="741"/>
      <c r="G66" s="321"/>
      <c r="H66" s="321"/>
      <c r="I66" s="321"/>
      <c r="J66" s="321"/>
      <c r="K66" s="414"/>
      <c r="L66" s="321"/>
      <c r="M66" s="876"/>
      <c r="N66" s="876"/>
      <c r="O66" s="876"/>
      <c r="P66" s="321"/>
      <c r="Q66" s="321"/>
      <c r="R66" s="321"/>
      <c r="S66" s="322"/>
      <c r="T66" s="332"/>
      <c r="U66" s="971"/>
      <c r="V66" s="972"/>
      <c r="W66" s="972"/>
      <c r="X66" s="972"/>
      <c r="Y66" s="972"/>
      <c r="Z66" s="972"/>
      <c r="AA66" s="972"/>
      <c r="AB66" s="973"/>
      <c r="AC66" s="415" t="str">
        <f>IF(AC63="⑦","7",IF(AC63="⑥","6",AC63))</f>
        <v>⑧</v>
      </c>
      <c r="AD66" s="416"/>
      <c r="AE66" s="416"/>
      <c r="AF66" s="416"/>
      <c r="AG66" s="416"/>
      <c r="AH66" s="416"/>
      <c r="AI66" s="416"/>
      <c r="AJ66" s="417"/>
      <c r="AK66" s="415">
        <f>IF(AK63="⑦","7",IF(AK63="⑥","6",AK63))</f>
        <v>7</v>
      </c>
      <c r="AL66" s="416"/>
      <c r="AM66" s="416"/>
      <c r="AN66" s="416"/>
      <c r="AO66" s="416"/>
      <c r="AP66" s="416"/>
      <c r="AQ66" s="416"/>
      <c r="AR66" s="417"/>
      <c r="AS66" s="416"/>
      <c r="AT66" s="416"/>
      <c r="AU66" s="416"/>
      <c r="AV66" s="416"/>
      <c r="AW66" s="416"/>
      <c r="AX66" s="416"/>
      <c r="AY66" s="416"/>
      <c r="AZ66" s="417"/>
      <c r="BA66" s="816"/>
      <c r="BB66" s="818"/>
      <c r="BC66" s="818"/>
      <c r="BD66" s="818"/>
      <c r="BE66" s="798"/>
      <c r="BF66" s="798"/>
      <c r="BG66" s="798"/>
      <c r="BH66" s="799"/>
      <c r="BI66" s="351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</row>
    <row r="67" spans="2:79" s="54" customFormat="1" ht="18.75" customHeight="1">
      <c r="B67" s="64"/>
      <c r="C67" s="949" t="str">
        <f>BE69</f>
        <v>３敗</v>
      </c>
      <c r="D67" s="757" t="s">
        <v>3</v>
      </c>
      <c r="E67" s="719"/>
      <c r="F67" s="719"/>
      <c r="G67" s="730" t="s">
        <v>1756</v>
      </c>
      <c r="H67" s="730"/>
      <c r="I67" s="730"/>
      <c r="J67" s="730"/>
      <c r="K67" s="730"/>
      <c r="L67" s="731" t="s">
        <v>4</v>
      </c>
      <c r="M67" s="730" t="s">
        <v>3</v>
      </c>
      <c r="N67" s="730"/>
      <c r="O67" s="730"/>
      <c r="P67" s="730" t="s">
        <v>990</v>
      </c>
      <c r="Q67" s="730"/>
      <c r="R67" s="730"/>
      <c r="S67" s="730"/>
      <c r="T67" s="952"/>
      <c r="U67" s="950">
        <f>IF(AC63="","",IF(AND(AH63=6,AC63&lt;&gt;"⑦"),"⑥",IF(AH63=7,"⑦",AH63)))</f>
        <v>0</v>
      </c>
      <c r="V67" s="730"/>
      <c r="W67" s="730"/>
      <c r="X67" s="730" t="s">
        <v>5</v>
      </c>
      <c r="Y67" s="730"/>
      <c r="Z67" s="730">
        <v>8</v>
      </c>
      <c r="AA67" s="730"/>
      <c r="AB67" s="952"/>
      <c r="AC67" s="954"/>
      <c r="AD67" s="955"/>
      <c r="AE67" s="955"/>
      <c r="AF67" s="955"/>
      <c r="AG67" s="955"/>
      <c r="AH67" s="955"/>
      <c r="AI67" s="955"/>
      <c r="AJ67" s="956"/>
      <c r="AK67" s="941">
        <v>1</v>
      </c>
      <c r="AL67" s="732"/>
      <c r="AM67" s="732"/>
      <c r="AN67" s="732" t="s">
        <v>5</v>
      </c>
      <c r="AO67" s="732"/>
      <c r="AP67" s="732">
        <v>8</v>
      </c>
      <c r="AQ67" s="732"/>
      <c r="AR67" s="943"/>
      <c r="AS67" s="941" t="s">
        <v>1771</v>
      </c>
      <c r="AT67" s="732"/>
      <c r="AU67" s="732"/>
      <c r="AV67" s="732" t="s">
        <v>5</v>
      </c>
      <c r="AW67" s="732"/>
      <c r="AX67" s="732">
        <v>5</v>
      </c>
      <c r="AY67" s="732"/>
      <c r="AZ67" s="947"/>
      <c r="BA67" s="974">
        <f>IF(COUNTIF(BB63:BD77,1)=2,"直接対決","")</f>
      </c>
      <c r="BB67" s="976" t="s">
        <v>1789</v>
      </c>
      <c r="BC67" s="976"/>
      <c r="BD67" s="976"/>
      <c r="BE67" s="978" t="s">
        <v>1790</v>
      </c>
      <c r="BF67" s="978"/>
      <c r="BG67" s="978"/>
      <c r="BH67" s="979"/>
      <c r="BI67" s="351"/>
      <c r="BJ67" s="721" t="s">
        <v>1802</v>
      </c>
      <c r="BK67" s="721"/>
      <c r="BL67" s="721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</row>
    <row r="68" spans="2:79" s="54" customFormat="1" ht="18.75" customHeight="1">
      <c r="B68" s="64"/>
      <c r="C68" s="949"/>
      <c r="D68" s="749"/>
      <c r="E68" s="721"/>
      <c r="F68" s="721"/>
      <c r="G68" s="731"/>
      <c r="H68" s="731"/>
      <c r="I68" s="731"/>
      <c r="J68" s="731"/>
      <c r="K68" s="731"/>
      <c r="L68" s="731"/>
      <c r="M68" s="731"/>
      <c r="N68" s="731"/>
      <c r="O68" s="731"/>
      <c r="P68" s="731"/>
      <c r="Q68" s="731"/>
      <c r="R68" s="731"/>
      <c r="S68" s="731"/>
      <c r="T68" s="953"/>
      <c r="U68" s="951"/>
      <c r="V68" s="731"/>
      <c r="W68" s="731"/>
      <c r="X68" s="731"/>
      <c r="Y68" s="731"/>
      <c r="Z68" s="731"/>
      <c r="AA68" s="731"/>
      <c r="AB68" s="953"/>
      <c r="AC68" s="957"/>
      <c r="AD68" s="958"/>
      <c r="AE68" s="958"/>
      <c r="AF68" s="958"/>
      <c r="AG68" s="958"/>
      <c r="AH68" s="958"/>
      <c r="AI68" s="958"/>
      <c r="AJ68" s="959"/>
      <c r="AK68" s="942"/>
      <c r="AL68" s="733"/>
      <c r="AM68" s="733"/>
      <c r="AN68" s="733"/>
      <c r="AO68" s="733"/>
      <c r="AP68" s="733"/>
      <c r="AQ68" s="733"/>
      <c r="AR68" s="944"/>
      <c r="AS68" s="942"/>
      <c r="AT68" s="733"/>
      <c r="AU68" s="733"/>
      <c r="AV68" s="733"/>
      <c r="AW68" s="733"/>
      <c r="AX68" s="733"/>
      <c r="AY68" s="733"/>
      <c r="AZ68" s="948"/>
      <c r="BA68" s="975"/>
      <c r="BB68" s="977"/>
      <c r="BC68" s="977"/>
      <c r="BD68" s="977"/>
      <c r="BE68" s="980"/>
      <c r="BF68" s="980"/>
      <c r="BG68" s="980"/>
      <c r="BH68" s="981"/>
      <c r="BI68" s="299"/>
      <c r="BJ68" s="721"/>
      <c r="BK68" s="721"/>
      <c r="BL68" s="721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</row>
    <row r="69" spans="2:79" s="54" customFormat="1" ht="18.75" customHeight="1" hidden="1" thickBot="1">
      <c r="B69" s="64"/>
      <c r="C69" s="64"/>
      <c r="D69" s="749" t="s">
        <v>7</v>
      </c>
      <c r="E69" s="721"/>
      <c r="F69" s="721"/>
      <c r="G69" s="731">
        <f>IF(D67="ここに","",VLOOKUP(D67,'[1]登録ナンバー'!$A$1:$D$620,4,0))</f>
      </c>
      <c r="H69" s="731"/>
      <c r="I69" s="731"/>
      <c r="J69" s="731"/>
      <c r="K69" s="731"/>
      <c r="L69" s="418"/>
      <c r="M69" s="731" t="s">
        <v>7</v>
      </c>
      <c r="N69" s="731"/>
      <c r="O69" s="731"/>
      <c r="P69" s="731">
        <f>IF(M67="ここに","",VLOOKUP(M67,'[1]登録ナンバー'!$A$1:$D$620,4,0))</f>
      </c>
      <c r="Q69" s="731"/>
      <c r="R69" s="731"/>
      <c r="S69" s="731"/>
      <c r="T69" s="953"/>
      <c r="U69" s="419"/>
      <c r="V69" s="420"/>
      <c r="W69" s="420"/>
      <c r="X69" s="420"/>
      <c r="Y69" s="420"/>
      <c r="Z69" s="731"/>
      <c r="AA69" s="731"/>
      <c r="AB69" s="953"/>
      <c r="AC69" s="957"/>
      <c r="AD69" s="958"/>
      <c r="AE69" s="958"/>
      <c r="AF69" s="958"/>
      <c r="AG69" s="958"/>
      <c r="AH69" s="958"/>
      <c r="AI69" s="958"/>
      <c r="AJ69" s="959"/>
      <c r="AK69" s="421"/>
      <c r="AL69" s="422"/>
      <c r="AM69" s="422"/>
      <c r="AN69" s="733"/>
      <c r="AO69" s="733"/>
      <c r="AP69" s="945"/>
      <c r="AQ69" s="945"/>
      <c r="AR69" s="946"/>
      <c r="AS69" s="421"/>
      <c r="AT69" s="422"/>
      <c r="AU69" s="422"/>
      <c r="AV69" s="733"/>
      <c r="AW69" s="733"/>
      <c r="AX69" s="733"/>
      <c r="AY69" s="733"/>
      <c r="AZ69" s="948"/>
      <c r="BA69" s="983">
        <f>IF(OR(COUNTIF(BB63:BD76,2)=3,COUNTIF(BB63:BD76,1)=3),(U70+AK70+AS70)/(U70+AK70+Z67+AP67+AX67+AS70),"")</f>
      </c>
      <c r="BB69" s="976" t="s">
        <v>1791</v>
      </c>
      <c r="BC69" s="976"/>
      <c r="BD69" s="976"/>
      <c r="BE69" s="978" t="s">
        <v>1794</v>
      </c>
      <c r="BF69" s="978"/>
      <c r="BG69" s="978"/>
      <c r="BH69" s="979"/>
      <c r="BI69" s="299"/>
      <c r="BJ69" s="299"/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</row>
    <row r="70" spans="2:79" s="54" customFormat="1" ht="4.5" customHeight="1" hidden="1" thickBot="1">
      <c r="B70" s="64"/>
      <c r="C70" s="64"/>
      <c r="D70" s="869"/>
      <c r="E70" s="741"/>
      <c r="F70" s="741"/>
      <c r="G70" s="418"/>
      <c r="H70" s="418"/>
      <c r="I70" s="418"/>
      <c r="J70" s="418"/>
      <c r="K70" s="423"/>
      <c r="L70" s="418"/>
      <c r="M70" s="982"/>
      <c r="N70" s="982"/>
      <c r="O70" s="982"/>
      <c r="P70" s="418"/>
      <c r="Q70" s="418"/>
      <c r="R70" s="418"/>
      <c r="S70" s="424"/>
      <c r="T70" s="425"/>
      <c r="U70" s="426">
        <f>IF(U67="⑦","7",IF(U67="⑥","6",U67))</f>
        <v>0</v>
      </c>
      <c r="V70" s="427"/>
      <c r="W70" s="427"/>
      <c r="X70" s="427"/>
      <c r="Y70" s="427"/>
      <c r="Z70" s="427"/>
      <c r="AA70" s="427"/>
      <c r="AB70" s="428"/>
      <c r="AC70" s="960"/>
      <c r="AD70" s="961"/>
      <c r="AE70" s="961"/>
      <c r="AF70" s="961"/>
      <c r="AG70" s="961"/>
      <c r="AH70" s="961"/>
      <c r="AI70" s="961"/>
      <c r="AJ70" s="962"/>
      <c r="AK70" s="426">
        <f>IF(AK67="⑦","7",IF(AK67="⑥","6",AK67))</f>
        <v>1</v>
      </c>
      <c r="AL70" s="429"/>
      <c r="AM70" s="429"/>
      <c r="AN70" s="429"/>
      <c r="AO70" s="429"/>
      <c r="AP70" s="429"/>
      <c r="AQ70" s="429"/>
      <c r="AR70" s="430"/>
      <c r="AS70" s="429"/>
      <c r="AT70" s="429"/>
      <c r="AU70" s="429"/>
      <c r="AV70" s="429"/>
      <c r="AW70" s="429"/>
      <c r="AX70" s="429"/>
      <c r="AY70" s="429"/>
      <c r="AZ70" s="431"/>
      <c r="BA70" s="984"/>
      <c r="BB70" s="977"/>
      <c r="BC70" s="977"/>
      <c r="BD70" s="977"/>
      <c r="BE70" s="980"/>
      <c r="BF70" s="980"/>
      <c r="BG70" s="980"/>
      <c r="BH70" s="981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</row>
    <row r="71" spans="2:79" s="54" customFormat="1" ht="18.75" customHeight="1">
      <c r="B71" s="64"/>
      <c r="C71" s="64"/>
      <c r="D71" s="757" t="s">
        <v>3</v>
      </c>
      <c r="E71" s="719"/>
      <c r="F71" s="719"/>
      <c r="G71" s="725" t="s">
        <v>1513</v>
      </c>
      <c r="H71" s="725"/>
      <c r="I71" s="725"/>
      <c r="J71" s="725"/>
      <c r="K71" s="725"/>
      <c r="L71" s="723" t="s">
        <v>4</v>
      </c>
      <c r="M71" s="725" t="s">
        <v>3</v>
      </c>
      <c r="N71" s="725"/>
      <c r="O71" s="725"/>
      <c r="P71" s="725" t="s">
        <v>1062</v>
      </c>
      <c r="Q71" s="725"/>
      <c r="R71" s="725"/>
      <c r="S71" s="725"/>
      <c r="T71" s="758"/>
      <c r="U71" s="724" t="s">
        <v>1785</v>
      </c>
      <c r="V71" s="725"/>
      <c r="W71" s="725"/>
      <c r="X71" s="725" t="s">
        <v>5</v>
      </c>
      <c r="Y71" s="725"/>
      <c r="Z71" s="725">
        <f>IF(AP63="","",IF(AK63="⑥",6,IF(AK63="⑦",7,AK63)))</f>
        <v>7</v>
      </c>
      <c r="AA71" s="725"/>
      <c r="AB71" s="758"/>
      <c r="AC71" s="724" t="s">
        <v>1750</v>
      </c>
      <c r="AD71" s="725"/>
      <c r="AE71" s="725"/>
      <c r="AF71" s="725" t="s">
        <v>1770</v>
      </c>
      <c r="AG71" s="725" t="s">
        <v>5</v>
      </c>
      <c r="AH71" s="725">
        <f>IF(AP67="","",IF(AK67="⑥",6,IF(AK67="⑦",7,AK67)))</f>
        <v>1</v>
      </c>
      <c r="AI71" s="725"/>
      <c r="AJ71" s="758"/>
      <c r="AK71" s="772"/>
      <c r="AL71" s="773"/>
      <c r="AM71" s="773"/>
      <c r="AN71" s="773"/>
      <c r="AO71" s="773"/>
      <c r="AP71" s="773"/>
      <c r="AQ71" s="773"/>
      <c r="AR71" s="774"/>
      <c r="AS71" s="781" t="s">
        <v>1786</v>
      </c>
      <c r="AT71" s="782"/>
      <c r="AU71" s="782"/>
      <c r="AV71" s="782" t="s">
        <v>5</v>
      </c>
      <c r="AW71" s="782"/>
      <c r="AX71" s="782">
        <v>2</v>
      </c>
      <c r="AY71" s="782"/>
      <c r="AZ71" s="787"/>
      <c r="BA71" s="790">
        <f>IF(COUNTIF(BB63:BD77,1)=2,"直接対決","")</f>
      </c>
      <c r="BB71" s="792" t="s">
        <v>1792</v>
      </c>
      <c r="BC71" s="792"/>
      <c r="BD71" s="792"/>
      <c r="BE71" s="760" t="s">
        <v>1796</v>
      </c>
      <c r="BF71" s="760"/>
      <c r="BG71" s="760"/>
      <c r="BH71" s="761"/>
      <c r="BI71" s="299"/>
      <c r="BJ71" s="723" t="s">
        <v>1803</v>
      </c>
      <c r="BK71" s="723"/>
      <c r="BL71" s="723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</row>
    <row r="72" spans="2:79" s="54" customFormat="1" ht="18.75" customHeight="1">
      <c r="B72" s="64"/>
      <c r="C72" s="64"/>
      <c r="D72" s="749"/>
      <c r="E72" s="721"/>
      <c r="F72" s="721"/>
      <c r="G72" s="723"/>
      <c r="H72" s="723"/>
      <c r="I72" s="723"/>
      <c r="J72" s="723"/>
      <c r="K72" s="723"/>
      <c r="L72" s="723"/>
      <c r="M72" s="723"/>
      <c r="N72" s="723"/>
      <c r="O72" s="723"/>
      <c r="P72" s="723"/>
      <c r="Q72" s="723"/>
      <c r="R72" s="723"/>
      <c r="S72" s="723"/>
      <c r="T72" s="759"/>
      <c r="U72" s="726"/>
      <c r="V72" s="723"/>
      <c r="W72" s="723"/>
      <c r="X72" s="723"/>
      <c r="Y72" s="723"/>
      <c r="Z72" s="723"/>
      <c r="AA72" s="723"/>
      <c r="AB72" s="759"/>
      <c r="AC72" s="726"/>
      <c r="AD72" s="723"/>
      <c r="AE72" s="723"/>
      <c r="AF72" s="723"/>
      <c r="AG72" s="723"/>
      <c r="AH72" s="723"/>
      <c r="AI72" s="723"/>
      <c r="AJ72" s="759"/>
      <c r="AK72" s="775"/>
      <c r="AL72" s="776"/>
      <c r="AM72" s="776"/>
      <c r="AN72" s="776"/>
      <c r="AO72" s="776"/>
      <c r="AP72" s="776"/>
      <c r="AQ72" s="776"/>
      <c r="AR72" s="777"/>
      <c r="AS72" s="783"/>
      <c r="AT72" s="784"/>
      <c r="AU72" s="784"/>
      <c r="AV72" s="784"/>
      <c r="AW72" s="784"/>
      <c r="AX72" s="784"/>
      <c r="AY72" s="784"/>
      <c r="AZ72" s="788"/>
      <c r="BA72" s="791"/>
      <c r="BB72" s="793"/>
      <c r="BC72" s="793"/>
      <c r="BD72" s="793"/>
      <c r="BE72" s="762"/>
      <c r="BF72" s="762"/>
      <c r="BG72" s="762"/>
      <c r="BH72" s="763"/>
      <c r="BI72" s="299"/>
      <c r="BJ72" s="723"/>
      <c r="BK72" s="723"/>
      <c r="BL72" s="723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</row>
    <row r="73" spans="2:79" s="54" customFormat="1" ht="18.75" customHeight="1" hidden="1">
      <c r="B73" s="64"/>
      <c r="C73" s="64"/>
      <c r="D73" s="749" t="s">
        <v>7</v>
      </c>
      <c r="E73" s="721"/>
      <c r="F73" s="721"/>
      <c r="G73" s="723">
        <f>IF(D71="ここに","",VLOOKUP(D71,'[1]登録ナンバー'!$A$1:$D$620,4,0))</f>
      </c>
      <c r="H73" s="723"/>
      <c r="I73" s="723"/>
      <c r="J73" s="723"/>
      <c r="K73" s="723"/>
      <c r="L73" s="298"/>
      <c r="M73" s="723" t="s">
        <v>7</v>
      </c>
      <c r="N73" s="723"/>
      <c r="O73" s="723"/>
      <c r="P73" s="723">
        <f>IF(M71="ここに","",VLOOKUP(M71,'[1]登録ナンバー'!$A$1:$D$620,4,0))</f>
      </c>
      <c r="Q73" s="723"/>
      <c r="R73" s="723"/>
      <c r="S73" s="723"/>
      <c r="T73" s="759"/>
      <c r="U73" s="403"/>
      <c r="V73" s="404"/>
      <c r="W73" s="404"/>
      <c r="X73" s="723"/>
      <c r="Y73" s="723"/>
      <c r="Z73" s="723"/>
      <c r="AA73" s="723"/>
      <c r="AB73" s="759"/>
      <c r="AC73" s="403"/>
      <c r="AD73" s="404"/>
      <c r="AE73" s="404"/>
      <c r="AF73" s="404"/>
      <c r="AG73" s="723"/>
      <c r="AH73" s="723"/>
      <c r="AI73" s="723"/>
      <c r="AJ73" s="759"/>
      <c r="AK73" s="775"/>
      <c r="AL73" s="776"/>
      <c r="AM73" s="776"/>
      <c r="AN73" s="776"/>
      <c r="AO73" s="776"/>
      <c r="AP73" s="776"/>
      <c r="AQ73" s="776"/>
      <c r="AR73" s="777"/>
      <c r="AS73" s="405"/>
      <c r="AT73" s="406"/>
      <c r="AU73" s="406"/>
      <c r="AV73" s="786"/>
      <c r="AW73" s="786"/>
      <c r="AX73" s="786"/>
      <c r="AY73" s="786"/>
      <c r="AZ73" s="789"/>
      <c r="BA73" s="764">
        <f>IF(OR(COUNTIF(BB63:BD76,2)=3,COUNTIF(BB63:BD76,1)=3),(AC74+AS74+U74)/(U74+AH71+Z71+AX71+AS74+AC74),"")</f>
      </c>
      <c r="BB73" s="792" t="s">
        <v>1793</v>
      </c>
      <c r="BC73" s="792"/>
      <c r="BD73" s="792"/>
      <c r="BE73" s="760" t="s">
        <v>1795</v>
      </c>
      <c r="BF73" s="760"/>
      <c r="BG73" s="760"/>
      <c r="BH73" s="761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</row>
    <row r="74" spans="2:79" s="54" customFormat="1" ht="6" customHeight="1" hidden="1">
      <c r="B74" s="64"/>
      <c r="C74" s="64"/>
      <c r="D74" s="869"/>
      <c r="E74" s="741"/>
      <c r="F74" s="741"/>
      <c r="G74" s="298"/>
      <c r="H74" s="298"/>
      <c r="I74" s="298"/>
      <c r="J74" s="298"/>
      <c r="K74" s="298"/>
      <c r="L74" s="298"/>
      <c r="M74" s="795"/>
      <c r="N74" s="795"/>
      <c r="O74" s="795"/>
      <c r="P74" s="298"/>
      <c r="Q74" s="298"/>
      <c r="R74" s="298"/>
      <c r="S74" s="300"/>
      <c r="T74" s="301"/>
      <c r="U74" s="407" t="str">
        <f>IF(U71="⑦","7",IF(U71="⑥","6",U71))</f>
        <v>⑨</v>
      </c>
      <c r="V74" s="408"/>
      <c r="W74" s="408"/>
      <c r="X74" s="408"/>
      <c r="Y74" s="408"/>
      <c r="Z74" s="408"/>
      <c r="AA74" s="408"/>
      <c r="AB74" s="409"/>
      <c r="AC74" s="407" t="str">
        <f>IF(AC71="⑦","7",IF(AC71="⑥","6",AC71))</f>
        <v>⑧</v>
      </c>
      <c r="AD74" s="408"/>
      <c r="AE74" s="408"/>
      <c r="AF74" s="408"/>
      <c r="AG74" s="408"/>
      <c r="AH74" s="408"/>
      <c r="AI74" s="408"/>
      <c r="AJ74" s="408"/>
      <c r="AK74" s="778"/>
      <c r="AL74" s="779"/>
      <c r="AM74" s="779"/>
      <c r="AN74" s="779"/>
      <c r="AO74" s="779"/>
      <c r="AP74" s="779"/>
      <c r="AQ74" s="779"/>
      <c r="AR74" s="780"/>
      <c r="AS74" s="410" t="str">
        <f>IF(AS71="⑦","7",IF(AS71="⑥","6",AS71))</f>
        <v>⑧</v>
      </c>
      <c r="AT74" s="410"/>
      <c r="AU74" s="410"/>
      <c r="AV74" s="410"/>
      <c r="AW74" s="410"/>
      <c r="AX74" s="410"/>
      <c r="AY74" s="410"/>
      <c r="AZ74" s="411"/>
      <c r="BA74" s="765"/>
      <c r="BB74" s="793"/>
      <c r="BC74" s="793"/>
      <c r="BD74" s="793"/>
      <c r="BE74" s="762"/>
      <c r="BF74" s="762"/>
      <c r="BG74" s="762"/>
      <c r="BH74" s="763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</row>
    <row r="75" spans="2:79" s="54" customFormat="1" ht="18.75" customHeight="1">
      <c r="B75" s="64"/>
      <c r="C75" s="949">
        <f>BE77</f>
        <v>0</v>
      </c>
      <c r="D75" s="757" t="s">
        <v>3</v>
      </c>
      <c r="E75" s="719"/>
      <c r="F75" s="719"/>
      <c r="G75" s="985" t="s">
        <v>1519</v>
      </c>
      <c r="H75" s="985"/>
      <c r="I75" s="985"/>
      <c r="J75" s="985"/>
      <c r="K75" s="985"/>
      <c r="L75" s="986" t="s">
        <v>4</v>
      </c>
      <c r="M75" s="985" t="s">
        <v>3</v>
      </c>
      <c r="N75" s="985"/>
      <c r="O75" s="985"/>
      <c r="P75" s="725" t="s">
        <v>1519</v>
      </c>
      <c r="Q75" s="725"/>
      <c r="R75" s="725"/>
      <c r="S75" s="725"/>
      <c r="T75" s="758"/>
      <c r="U75" s="718">
        <f>IF(AX63="","",IF(AND(AX63=6,AS63&lt;&gt;"⑦"),"⑥",IF(AX63=7,"⑦",AX63)))</f>
        <v>1</v>
      </c>
      <c r="V75" s="719"/>
      <c r="W75" s="719"/>
      <c r="X75" s="719" t="s">
        <v>5</v>
      </c>
      <c r="Y75" s="719"/>
      <c r="Z75" s="719">
        <v>8</v>
      </c>
      <c r="AA75" s="719"/>
      <c r="AB75" s="742"/>
      <c r="AC75" s="718">
        <f>IF(AX67="","",IF(AND(AX67=6,AS67&lt;&gt;"⑦"),"⑥",IF(AX67=7,"⑦",AX67)))</f>
        <v>5</v>
      </c>
      <c r="AD75" s="719"/>
      <c r="AE75" s="719"/>
      <c r="AF75" s="719" t="s">
        <v>1770</v>
      </c>
      <c r="AG75" s="719" t="s">
        <v>5</v>
      </c>
      <c r="AH75" s="719">
        <v>8</v>
      </c>
      <c r="AI75" s="719"/>
      <c r="AJ75" s="742"/>
      <c r="AK75" s="718">
        <f>IF(AX71="","",IF(AND(AX71=6,AS71&lt;&gt;"⑦"),"⑥",IF(AX71=7,"⑦",AX71)))</f>
        <v>2</v>
      </c>
      <c r="AL75" s="719"/>
      <c r="AM75" s="368"/>
      <c r="AN75" s="368"/>
      <c r="AO75" s="719" t="s">
        <v>5</v>
      </c>
      <c r="AP75" s="719">
        <v>8</v>
      </c>
      <c r="AQ75" s="719"/>
      <c r="AR75" s="742"/>
      <c r="AS75" s="305"/>
      <c r="AT75" s="295"/>
      <c r="AU75" s="295"/>
      <c r="AV75" s="295"/>
      <c r="AW75" s="295"/>
      <c r="AX75" s="295"/>
      <c r="AY75" s="295"/>
      <c r="AZ75" s="369"/>
      <c r="BA75" s="352">
        <f>IF(COUNTIF(BB63:BD76,1)=2,"直接対決","")</f>
      </c>
      <c r="BB75" s="738" t="s">
        <v>1797</v>
      </c>
      <c r="BC75" s="738"/>
      <c r="BD75" s="738"/>
      <c r="BE75" s="745" t="s">
        <v>1798</v>
      </c>
      <c r="BF75" s="745"/>
      <c r="BG75" s="745"/>
      <c r="BH75" s="746"/>
      <c r="BI75" s="299"/>
      <c r="BJ75" s="721" t="s">
        <v>1804</v>
      </c>
      <c r="BK75" s="721"/>
      <c r="BL75" s="721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</row>
    <row r="76" spans="2:79" s="54" customFormat="1" ht="18.75" customHeight="1" thickBot="1">
      <c r="B76" s="64"/>
      <c r="C76" s="949"/>
      <c r="D76" s="749"/>
      <c r="E76" s="721"/>
      <c r="F76" s="721"/>
      <c r="G76" s="986"/>
      <c r="H76" s="986"/>
      <c r="I76" s="986"/>
      <c r="J76" s="986"/>
      <c r="K76" s="986"/>
      <c r="L76" s="986"/>
      <c r="M76" s="986"/>
      <c r="N76" s="986"/>
      <c r="O76" s="986"/>
      <c r="P76" s="723"/>
      <c r="Q76" s="723"/>
      <c r="R76" s="723"/>
      <c r="S76" s="723"/>
      <c r="T76" s="759"/>
      <c r="U76" s="720"/>
      <c r="V76" s="721"/>
      <c r="W76" s="721"/>
      <c r="X76" s="721"/>
      <c r="Y76" s="721"/>
      <c r="Z76" s="721"/>
      <c r="AA76" s="721"/>
      <c r="AB76" s="743"/>
      <c r="AC76" s="720"/>
      <c r="AD76" s="721"/>
      <c r="AE76" s="721"/>
      <c r="AF76" s="721"/>
      <c r="AG76" s="721"/>
      <c r="AH76" s="721"/>
      <c r="AI76" s="721"/>
      <c r="AJ76" s="743"/>
      <c r="AK76" s="720"/>
      <c r="AL76" s="721"/>
      <c r="AM76" s="299"/>
      <c r="AN76" s="299"/>
      <c r="AO76" s="721"/>
      <c r="AP76" s="721"/>
      <c r="AQ76" s="721"/>
      <c r="AR76" s="743"/>
      <c r="AS76" s="318"/>
      <c r="AT76" s="313"/>
      <c r="AU76" s="313"/>
      <c r="AV76" s="313"/>
      <c r="AW76" s="313"/>
      <c r="AX76" s="313"/>
      <c r="AY76" s="313"/>
      <c r="AZ76" s="370"/>
      <c r="BA76" s="353"/>
      <c r="BB76" s="739"/>
      <c r="BC76" s="739"/>
      <c r="BD76" s="739"/>
      <c r="BE76" s="747"/>
      <c r="BF76" s="747"/>
      <c r="BG76" s="747"/>
      <c r="BH76" s="748"/>
      <c r="BI76" s="299"/>
      <c r="BJ76" s="721"/>
      <c r="BK76" s="721"/>
      <c r="BL76" s="721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</row>
    <row r="77" spans="2:79" s="54" customFormat="1" ht="18.75" customHeight="1" hidden="1" thickBot="1">
      <c r="B77" s="64"/>
      <c r="C77" s="64"/>
      <c r="D77" s="299"/>
      <c r="E77" s="299"/>
      <c r="F77" s="296"/>
      <c r="G77" s="988">
        <f>IF(D75="ここに","",VLOOKUP(D75,'[1]登録ナンバー'!$A$1:$D$620,4,0))</f>
      </c>
      <c r="H77" s="988"/>
      <c r="I77" s="988"/>
      <c r="J77" s="988"/>
      <c r="K77" s="988"/>
      <c r="L77" s="343"/>
      <c r="M77" s="354"/>
      <c r="N77" s="354"/>
      <c r="O77" s="354"/>
      <c r="P77" s="988">
        <f>IF(M75="ここに","",VLOOKUP(M75,'[1]登録ナンバー'!$A$1:$D$620,4,0))</f>
      </c>
      <c r="Q77" s="988"/>
      <c r="R77" s="988"/>
      <c r="S77" s="988"/>
      <c r="T77" s="989"/>
      <c r="U77" s="371"/>
      <c r="V77" s="354"/>
      <c r="W77" s="354"/>
      <c r="X77" s="354"/>
      <c r="Y77" s="354"/>
      <c r="Z77" s="750"/>
      <c r="AA77" s="750"/>
      <c r="AB77" s="751"/>
      <c r="AC77" s="371"/>
      <c r="AD77" s="354"/>
      <c r="AE77" s="354"/>
      <c r="AF77" s="354"/>
      <c r="AG77" s="750"/>
      <c r="AH77" s="750"/>
      <c r="AI77" s="750"/>
      <c r="AJ77" s="751"/>
      <c r="AK77" s="371"/>
      <c r="AL77" s="354"/>
      <c r="AM77" s="354"/>
      <c r="AN77" s="354"/>
      <c r="AO77" s="750"/>
      <c r="AP77" s="750"/>
      <c r="AQ77" s="750"/>
      <c r="AR77" s="751"/>
      <c r="AS77" s="343"/>
      <c r="AT77" s="343"/>
      <c r="AU77" s="343"/>
      <c r="AV77" s="343"/>
      <c r="AW77" s="343"/>
      <c r="AX77" s="343"/>
      <c r="AY77" s="343"/>
      <c r="AZ77" s="343"/>
      <c r="BA77" s="354"/>
      <c r="BB77" s="354"/>
      <c r="BC77" s="354"/>
      <c r="BD77" s="354"/>
      <c r="BE77" s="354"/>
      <c r="BF77" s="354"/>
      <c r="BG77" s="354"/>
      <c r="BH77" s="355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</row>
    <row r="78" spans="4:79" ht="7.5" customHeight="1">
      <c r="D78" s="299"/>
      <c r="E78" s="299"/>
      <c r="F78" s="299"/>
      <c r="G78" s="346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6"/>
      <c r="S78" s="346"/>
      <c r="T78" s="861" t="s">
        <v>1517</v>
      </c>
      <c r="U78" s="861"/>
      <c r="V78" s="861"/>
      <c r="W78" s="861"/>
      <c r="X78" s="861"/>
      <c r="Y78" s="861"/>
      <c r="Z78" s="861"/>
      <c r="AA78" s="861"/>
      <c r="AB78" s="861"/>
      <c r="AC78" s="861"/>
      <c r="AD78" s="861"/>
      <c r="AE78" s="861"/>
      <c r="AF78" s="861"/>
      <c r="AG78" s="861"/>
      <c r="AH78" s="861"/>
      <c r="AI78" s="861"/>
      <c r="AJ78" s="861"/>
      <c r="AK78" s="861"/>
      <c r="AL78" s="861"/>
      <c r="AM78" s="861"/>
      <c r="AN78" s="861"/>
      <c r="AO78" s="861"/>
      <c r="AP78" s="861"/>
      <c r="AQ78" s="861"/>
      <c r="AR78" s="861"/>
      <c r="AS78" s="861"/>
      <c r="AT78" s="346"/>
      <c r="AU78" s="346"/>
      <c r="AV78" s="346"/>
      <c r="AW78" s="346"/>
      <c r="AX78" s="346"/>
      <c r="AY78" s="346"/>
      <c r="AZ78" s="346"/>
      <c r="BA78" s="346"/>
      <c r="BB78" s="346"/>
      <c r="BC78" s="346"/>
      <c r="BD78" s="346"/>
      <c r="BE78" s="346"/>
      <c r="BF78" s="346"/>
      <c r="BG78" s="346"/>
      <c r="BH78" s="346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</row>
    <row r="79" spans="3:79" ht="9" customHeight="1">
      <c r="C79" s="278"/>
      <c r="D79" s="356"/>
      <c r="E79" s="356"/>
      <c r="F79" s="356"/>
      <c r="G79" s="356"/>
      <c r="H79" s="356"/>
      <c r="I79" s="356"/>
      <c r="J79" s="356"/>
      <c r="K79" s="357"/>
      <c r="L79" s="299"/>
      <c r="M79" s="299"/>
      <c r="N79" s="299"/>
      <c r="O79" s="299"/>
      <c r="P79" s="299"/>
      <c r="Q79" s="299"/>
      <c r="R79" s="299"/>
      <c r="S79" s="299"/>
      <c r="T79" s="721"/>
      <c r="U79" s="721"/>
      <c r="V79" s="721"/>
      <c r="W79" s="721"/>
      <c r="X79" s="721"/>
      <c r="Y79" s="721"/>
      <c r="Z79" s="721"/>
      <c r="AA79" s="721"/>
      <c r="AB79" s="721"/>
      <c r="AC79" s="721"/>
      <c r="AD79" s="721"/>
      <c r="AE79" s="721"/>
      <c r="AF79" s="721"/>
      <c r="AG79" s="721"/>
      <c r="AH79" s="721"/>
      <c r="AI79" s="721"/>
      <c r="AJ79" s="721"/>
      <c r="AK79" s="721"/>
      <c r="AL79" s="721"/>
      <c r="AM79" s="721"/>
      <c r="AN79" s="721"/>
      <c r="AO79" s="721"/>
      <c r="AP79" s="721"/>
      <c r="AQ79" s="721"/>
      <c r="AR79" s="721"/>
      <c r="AS79" s="721"/>
      <c r="AT79" s="358"/>
      <c r="AU79" s="358"/>
      <c r="AV79" s="358"/>
      <c r="AW79" s="358"/>
      <c r="AX79" s="358"/>
      <c r="AY79" s="358"/>
      <c r="AZ79" s="358"/>
      <c r="BA79" s="358"/>
      <c r="BB79" s="358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</row>
    <row r="80" spans="3:79" ht="9" customHeight="1">
      <c r="C80" s="278"/>
      <c r="D80" s="356"/>
      <c r="E80" s="356"/>
      <c r="F80" s="356"/>
      <c r="G80" s="356"/>
      <c r="H80" s="356"/>
      <c r="I80" s="356"/>
      <c r="J80" s="356"/>
      <c r="K80" s="357"/>
      <c r="L80" s="299"/>
      <c r="M80" s="299"/>
      <c r="N80" s="299"/>
      <c r="O80" s="299"/>
      <c r="P80" s="299"/>
      <c r="Q80" s="299"/>
      <c r="R80" s="299"/>
      <c r="S80" s="299"/>
      <c r="T80" s="721"/>
      <c r="U80" s="721"/>
      <c r="V80" s="721"/>
      <c r="W80" s="721"/>
      <c r="X80" s="721"/>
      <c r="Y80" s="721"/>
      <c r="Z80" s="721"/>
      <c r="AA80" s="721"/>
      <c r="AB80" s="721"/>
      <c r="AC80" s="721"/>
      <c r="AD80" s="721"/>
      <c r="AE80" s="721"/>
      <c r="AF80" s="721"/>
      <c r="AG80" s="721"/>
      <c r="AH80" s="721"/>
      <c r="AI80" s="721"/>
      <c r="AJ80" s="721"/>
      <c r="AK80" s="721"/>
      <c r="AL80" s="721"/>
      <c r="AM80" s="721"/>
      <c r="AN80" s="721"/>
      <c r="AO80" s="721"/>
      <c r="AP80" s="721"/>
      <c r="AQ80" s="721"/>
      <c r="AR80" s="721"/>
      <c r="AS80" s="721"/>
      <c r="AT80" s="358"/>
      <c r="AU80" s="358"/>
      <c r="AV80" s="358"/>
      <c r="AW80" s="358"/>
      <c r="AX80" s="358"/>
      <c r="AY80" s="358"/>
      <c r="AZ80" s="358"/>
      <c r="BA80" s="358"/>
      <c r="BB80" s="358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</row>
    <row r="81" spans="3:79" ht="9" customHeight="1">
      <c r="C81" s="278"/>
      <c r="D81" s="356"/>
      <c r="E81" s="356"/>
      <c r="F81" s="356"/>
      <c r="G81" s="356"/>
      <c r="H81" s="356"/>
      <c r="I81" s="356"/>
      <c r="J81" s="356"/>
      <c r="K81" s="296"/>
      <c r="L81" s="299"/>
      <c r="M81" s="299"/>
      <c r="N81" s="299"/>
      <c r="O81" s="299"/>
      <c r="P81" s="299"/>
      <c r="Q81" s="299"/>
      <c r="R81" s="299"/>
      <c r="S81" s="299"/>
      <c r="T81" s="721"/>
      <c r="U81" s="721"/>
      <c r="V81" s="721"/>
      <c r="W81" s="721"/>
      <c r="X81" s="721"/>
      <c r="Y81" s="721"/>
      <c r="Z81" s="721"/>
      <c r="AA81" s="721"/>
      <c r="AB81" s="721"/>
      <c r="AC81" s="721"/>
      <c r="AD81" s="721"/>
      <c r="AE81" s="721"/>
      <c r="AF81" s="721"/>
      <c r="AG81" s="721"/>
      <c r="AH81" s="721"/>
      <c r="AI81" s="721"/>
      <c r="AJ81" s="721"/>
      <c r="AK81" s="721"/>
      <c r="AL81" s="721"/>
      <c r="AM81" s="721"/>
      <c r="AN81" s="721"/>
      <c r="AO81" s="721"/>
      <c r="AP81" s="721"/>
      <c r="AQ81" s="721"/>
      <c r="AR81" s="721"/>
      <c r="AS81" s="721"/>
      <c r="AT81" s="358"/>
      <c r="AU81" s="358"/>
      <c r="AV81" s="358"/>
      <c r="AW81" s="358"/>
      <c r="AX81" s="358"/>
      <c r="AY81" s="358"/>
      <c r="AZ81" s="358"/>
      <c r="BA81" s="358"/>
      <c r="BB81" s="358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</row>
    <row r="82" spans="3:79" ht="9" customHeight="1" thickBot="1">
      <c r="C82" s="278"/>
      <c r="D82" s="299" t="str">
        <f>IF(AC20="","リーグ1・１位",VLOOKUP(1,$C$11:$T$22,5,FALSE))</f>
        <v>リーグ1・１位</v>
      </c>
      <c r="E82" s="299"/>
      <c r="F82" s="299"/>
      <c r="G82" s="932" t="s">
        <v>1766</v>
      </c>
      <c r="H82" s="932"/>
      <c r="I82" s="932"/>
      <c r="J82" s="932"/>
      <c r="K82" s="932"/>
      <c r="L82" s="932"/>
      <c r="M82" s="932"/>
      <c r="N82" s="932"/>
      <c r="O82" s="932"/>
      <c r="P82" s="932"/>
      <c r="Q82" s="932"/>
      <c r="R82" s="372"/>
      <c r="S82" s="372"/>
      <c r="T82" s="372"/>
      <c r="U82" s="372"/>
      <c r="V82" s="372"/>
      <c r="W82" s="372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359"/>
      <c r="AO82" s="359"/>
      <c r="AP82" s="359"/>
      <c r="AQ82" s="359"/>
      <c r="AR82" s="359"/>
      <c r="AS82" s="936" t="s">
        <v>1765</v>
      </c>
      <c r="AT82" s="936"/>
      <c r="AU82" s="936"/>
      <c r="AV82" s="936"/>
      <c r="AW82" s="936"/>
      <c r="AX82" s="936"/>
      <c r="AY82" s="936"/>
      <c r="AZ82" s="936"/>
      <c r="BA82" s="936"/>
      <c r="BB82" s="936"/>
      <c r="BC82" s="936"/>
      <c r="BD82" s="936"/>
      <c r="BE82" s="936"/>
      <c r="BF82" s="936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</row>
    <row r="83" spans="3:79" s="270" customFormat="1" ht="9" customHeight="1">
      <c r="C83" s="278"/>
      <c r="D83" s="299"/>
      <c r="E83" s="299"/>
      <c r="F83" s="299"/>
      <c r="G83" s="932"/>
      <c r="H83" s="932"/>
      <c r="I83" s="932"/>
      <c r="J83" s="932"/>
      <c r="K83" s="932"/>
      <c r="L83" s="932"/>
      <c r="M83" s="932"/>
      <c r="N83" s="932"/>
      <c r="O83" s="932"/>
      <c r="P83" s="932"/>
      <c r="Q83" s="932"/>
      <c r="R83" s="356"/>
      <c r="S83" s="356"/>
      <c r="T83" s="356"/>
      <c r="U83" s="356"/>
      <c r="V83" s="356"/>
      <c r="W83" s="356"/>
      <c r="X83" s="398"/>
      <c r="Y83" s="356"/>
      <c r="Z83" s="356"/>
      <c r="AA83" s="356"/>
      <c r="AB83" s="356"/>
      <c r="AC83" s="924" t="s">
        <v>1317</v>
      </c>
      <c r="AD83" s="924"/>
      <c r="AE83" s="924"/>
      <c r="AF83" s="924"/>
      <c r="AG83" s="924"/>
      <c r="AH83" s="924"/>
      <c r="AI83" s="356"/>
      <c r="AJ83" s="356"/>
      <c r="AK83" s="356"/>
      <c r="AL83" s="356"/>
      <c r="AM83" s="360"/>
      <c r="AN83" s="356"/>
      <c r="AO83" s="356"/>
      <c r="AP83" s="356"/>
      <c r="AQ83" s="356"/>
      <c r="AR83" s="299"/>
      <c r="AS83" s="936"/>
      <c r="AT83" s="936"/>
      <c r="AU83" s="936"/>
      <c r="AV83" s="936"/>
      <c r="AW83" s="936"/>
      <c r="AX83" s="936"/>
      <c r="AY83" s="936"/>
      <c r="AZ83" s="936"/>
      <c r="BA83" s="936"/>
      <c r="BB83" s="936"/>
      <c r="BC83" s="936"/>
      <c r="BD83" s="936"/>
      <c r="BE83" s="936"/>
      <c r="BF83" s="936"/>
      <c r="BG83" s="296"/>
      <c r="BH83" s="296"/>
      <c r="BI83" s="296"/>
      <c r="BJ83" s="296"/>
      <c r="BK83" s="296"/>
      <c r="BL83" s="296"/>
      <c r="BM83" s="296"/>
      <c r="BN83" s="361"/>
      <c r="BO83" s="361"/>
      <c r="BP83" s="361"/>
      <c r="BQ83" s="361"/>
      <c r="BR83" s="361"/>
      <c r="BS83" s="296"/>
      <c r="BT83" s="296"/>
      <c r="BU83" s="296"/>
      <c r="BV83" s="296"/>
      <c r="BW83" s="296"/>
      <c r="BX83" s="296"/>
      <c r="BY83" s="296"/>
      <c r="BZ83" s="296"/>
      <c r="CA83" s="296"/>
    </row>
    <row r="84" spans="3:79" s="270" customFormat="1" ht="9" customHeight="1" thickBot="1">
      <c r="C84" s="278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721"/>
      <c r="W84" s="721"/>
      <c r="X84" s="399"/>
      <c r="Y84" s="362"/>
      <c r="Z84" s="362"/>
      <c r="AA84" s="362"/>
      <c r="AB84" s="356"/>
      <c r="AC84" s="924"/>
      <c r="AD84" s="924"/>
      <c r="AE84" s="924"/>
      <c r="AF84" s="924"/>
      <c r="AG84" s="924"/>
      <c r="AH84" s="924"/>
      <c r="AI84" s="356"/>
      <c r="AJ84" s="362"/>
      <c r="AK84" s="362"/>
      <c r="AL84" s="362"/>
      <c r="AM84" s="363"/>
      <c r="AN84" s="925"/>
      <c r="AO84" s="925"/>
      <c r="AP84" s="925"/>
      <c r="AQ84" s="925"/>
      <c r="AR84" s="925"/>
      <c r="AS84" s="299"/>
      <c r="AT84" s="299"/>
      <c r="AU84" s="299"/>
      <c r="AV84" s="299"/>
      <c r="AW84" s="299"/>
      <c r="AX84" s="299"/>
      <c r="AY84" s="299"/>
      <c r="AZ84" s="296"/>
      <c r="BA84" s="296"/>
      <c r="BB84" s="296"/>
      <c r="BC84" s="296"/>
      <c r="BD84" s="296"/>
      <c r="BE84" s="296"/>
      <c r="BF84" s="296"/>
      <c r="BG84" s="296"/>
      <c r="BH84" s="296"/>
      <c r="BI84" s="296"/>
      <c r="BJ84" s="296"/>
      <c r="BK84" s="296"/>
      <c r="BL84" s="296"/>
      <c r="BM84" s="296"/>
      <c r="BN84" s="361"/>
      <c r="BO84" s="361"/>
      <c r="BP84" s="361"/>
      <c r="BQ84" s="361"/>
      <c r="BR84" s="361"/>
      <c r="BS84" s="296"/>
      <c r="BT84" s="296"/>
      <c r="BU84" s="296"/>
      <c r="BV84" s="296"/>
      <c r="BW84" s="296"/>
      <c r="BX84" s="296"/>
      <c r="BY84" s="296"/>
      <c r="BZ84" s="296"/>
      <c r="CA84" s="296"/>
    </row>
    <row r="85" spans="3:79" ht="9" customHeight="1">
      <c r="C85" s="278"/>
      <c r="D85" s="299"/>
      <c r="E85" s="296"/>
      <c r="F85" s="296"/>
      <c r="G85" s="296"/>
      <c r="H85" s="296"/>
      <c r="I85" s="296"/>
      <c r="J85" s="296"/>
      <c r="K85" s="299"/>
      <c r="L85" s="296"/>
      <c r="M85" s="296"/>
      <c r="N85" s="296"/>
      <c r="O85" s="296"/>
      <c r="P85" s="296"/>
      <c r="Q85" s="296"/>
      <c r="R85" s="356"/>
      <c r="S85" s="356"/>
      <c r="T85" s="356"/>
      <c r="U85" s="356"/>
      <c r="V85" s="721"/>
      <c r="W85" s="743"/>
      <c r="X85" s="720"/>
      <c r="Y85" s="721"/>
      <c r="Z85" s="721"/>
      <c r="AA85" s="721"/>
      <c r="AB85" s="400"/>
      <c r="AC85" s="299"/>
      <c r="AD85" s="299"/>
      <c r="AE85" s="364"/>
      <c r="AF85" s="299"/>
      <c r="AG85" s="299"/>
      <c r="AH85" s="299"/>
      <c r="AI85" s="401"/>
      <c r="AJ85" s="926" t="s">
        <v>1778</v>
      </c>
      <c r="AK85" s="927"/>
      <c r="AL85" s="927"/>
      <c r="AM85" s="928"/>
      <c r="AN85" s="925"/>
      <c r="AO85" s="925"/>
      <c r="AP85" s="925"/>
      <c r="AQ85" s="925"/>
      <c r="AR85" s="925"/>
      <c r="AS85" s="299"/>
      <c r="AT85" s="299"/>
      <c r="AU85" s="299"/>
      <c r="AV85" s="299"/>
      <c r="AW85" s="299"/>
      <c r="AX85" s="299"/>
      <c r="AY85" s="299"/>
      <c r="AZ85" s="299"/>
      <c r="BA85" s="296"/>
      <c r="BB85" s="296"/>
      <c r="BC85" s="296"/>
      <c r="BD85" s="296"/>
      <c r="BE85" s="296"/>
      <c r="BF85" s="296"/>
      <c r="BG85" s="299"/>
      <c r="BH85" s="299"/>
      <c r="BI85" s="299"/>
      <c r="BJ85" s="299"/>
      <c r="BK85" s="299"/>
      <c r="BL85" s="299"/>
      <c r="BM85" s="299"/>
      <c r="BN85" s="361"/>
      <c r="BO85" s="361"/>
      <c r="BP85" s="361"/>
      <c r="BQ85" s="361"/>
      <c r="BR85" s="361"/>
      <c r="BS85" s="299"/>
      <c r="BT85" s="299"/>
      <c r="BU85" s="299"/>
      <c r="BV85" s="299"/>
      <c r="BW85" s="299"/>
      <c r="BX85" s="299"/>
      <c r="BY85" s="299"/>
      <c r="BZ85" s="299"/>
      <c r="CA85" s="299"/>
    </row>
    <row r="86" spans="3:79" ht="9" customHeight="1" thickBot="1">
      <c r="C86" s="278"/>
      <c r="D86" s="296"/>
      <c r="E86" s="721" t="s">
        <v>1516</v>
      </c>
      <c r="F86" s="721"/>
      <c r="G86" s="721"/>
      <c r="H86" s="721"/>
      <c r="I86" s="721"/>
      <c r="J86" s="721"/>
      <c r="K86" s="296"/>
      <c r="L86" s="721"/>
      <c r="M86" s="721"/>
      <c r="N86" s="721"/>
      <c r="O86" s="721"/>
      <c r="P86" s="721"/>
      <c r="Q86" s="721"/>
      <c r="R86" s="356"/>
      <c r="S86" s="356"/>
      <c r="T86" s="310"/>
      <c r="U86" s="365"/>
      <c r="V86" s="359"/>
      <c r="W86" s="366"/>
      <c r="X86" s="720"/>
      <c r="Y86" s="721"/>
      <c r="Z86" s="721"/>
      <c r="AA86" s="721"/>
      <c r="AB86" s="400"/>
      <c r="AC86" s="721" t="s">
        <v>1799</v>
      </c>
      <c r="AD86" s="721"/>
      <c r="AE86" s="721"/>
      <c r="AF86" s="721"/>
      <c r="AG86" s="721"/>
      <c r="AH86" s="721"/>
      <c r="AI86" s="401"/>
      <c r="AJ86" s="929"/>
      <c r="AK86" s="929"/>
      <c r="AL86" s="929"/>
      <c r="AM86" s="930"/>
      <c r="AN86" s="372"/>
      <c r="AO86" s="372"/>
      <c r="AP86" s="372"/>
      <c r="AQ86" s="373"/>
      <c r="AR86" s="373"/>
      <c r="AS86" s="913" t="s">
        <v>1772</v>
      </c>
      <c r="AT86" s="913"/>
      <c r="AU86" s="913"/>
      <c r="AV86" s="913"/>
      <c r="AW86" s="913"/>
      <c r="AX86" s="913"/>
      <c r="AY86" s="913"/>
      <c r="AZ86" s="913"/>
      <c r="BA86" s="913"/>
      <c r="BB86" s="913"/>
      <c r="BC86" s="913"/>
      <c r="BD86" s="913"/>
      <c r="BE86" s="913"/>
      <c r="BF86" s="913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</row>
    <row r="87" spans="3:79" ht="9" customHeight="1">
      <c r="C87" s="278"/>
      <c r="D87" s="299"/>
      <c r="E87" s="721"/>
      <c r="F87" s="721"/>
      <c r="G87" s="721"/>
      <c r="H87" s="721"/>
      <c r="I87" s="721"/>
      <c r="J87" s="721"/>
      <c r="K87" s="299"/>
      <c r="L87" s="721"/>
      <c r="M87" s="721"/>
      <c r="N87" s="721"/>
      <c r="O87" s="721"/>
      <c r="P87" s="721"/>
      <c r="Q87" s="721"/>
      <c r="R87" s="367"/>
      <c r="S87" s="367"/>
      <c r="T87" s="368"/>
      <c r="U87" s="368"/>
      <c r="V87" s="368"/>
      <c r="W87" s="368"/>
      <c r="X87" s="299"/>
      <c r="Y87" s="299"/>
      <c r="Z87" s="299"/>
      <c r="AA87" s="299"/>
      <c r="AB87" s="400"/>
      <c r="AC87" s="721"/>
      <c r="AD87" s="721"/>
      <c r="AE87" s="721"/>
      <c r="AF87" s="721"/>
      <c r="AG87" s="721"/>
      <c r="AH87" s="721"/>
      <c r="AI87" s="401"/>
      <c r="AJ87" s="299"/>
      <c r="AK87" s="299"/>
      <c r="AL87" s="299"/>
      <c r="AM87" s="299"/>
      <c r="AN87" s="356"/>
      <c r="AO87" s="356"/>
      <c r="AP87" s="356"/>
      <c r="AQ87" s="356"/>
      <c r="AR87" s="356"/>
      <c r="AS87" s="913"/>
      <c r="AT87" s="913"/>
      <c r="AU87" s="913"/>
      <c r="AV87" s="913"/>
      <c r="AW87" s="913"/>
      <c r="AX87" s="913"/>
      <c r="AY87" s="913"/>
      <c r="AZ87" s="913"/>
      <c r="BA87" s="913"/>
      <c r="BB87" s="913"/>
      <c r="BC87" s="913"/>
      <c r="BD87" s="913"/>
      <c r="BE87" s="913"/>
      <c r="BF87" s="913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</row>
    <row r="88" spans="3:58" ht="9" customHeight="1" thickBot="1">
      <c r="C88" s="278"/>
      <c r="E88" s="270"/>
      <c r="F88" s="270"/>
      <c r="G88" s="270"/>
      <c r="H88" s="270"/>
      <c r="I88" s="270"/>
      <c r="J88" s="270"/>
      <c r="L88" s="270"/>
      <c r="M88" s="270"/>
      <c r="N88" s="270"/>
      <c r="O88" s="270"/>
      <c r="P88" s="270"/>
      <c r="Q88" s="270"/>
      <c r="R88" s="278"/>
      <c r="S88" s="278"/>
      <c r="Z88" s="904"/>
      <c r="AA88" s="904"/>
      <c r="AB88" s="432"/>
      <c r="AC88" s="376"/>
      <c r="AD88" s="376"/>
      <c r="AE88" s="433"/>
      <c r="AF88" s="285"/>
      <c r="AG88" s="274"/>
      <c r="AH88" s="274"/>
      <c r="AI88" s="402"/>
      <c r="AJ88" s="904"/>
      <c r="AK88" s="904"/>
      <c r="AL88" s="270"/>
      <c r="AN88" s="278"/>
      <c r="AO88" s="278"/>
      <c r="AP88" s="278"/>
      <c r="AQ88" s="278"/>
      <c r="AR88" s="278"/>
      <c r="AS88" s="270"/>
      <c r="BA88" s="270"/>
      <c r="BB88" s="270"/>
      <c r="BC88" s="270"/>
      <c r="BD88" s="270"/>
      <c r="BE88" s="270"/>
      <c r="BF88" s="270"/>
    </row>
    <row r="89" spans="3:44" ht="9" customHeight="1" thickBot="1">
      <c r="C89" s="278"/>
      <c r="R89" s="278"/>
      <c r="S89" s="278"/>
      <c r="T89" s="278"/>
      <c r="U89" s="278"/>
      <c r="V89" s="278"/>
      <c r="W89" s="278"/>
      <c r="Z89" s="904"/>
      <c r="AA89" s="906"/>
      <c r="AB89" s="990" t="s">
        <v>1783</v>
      </c>
      <c r="AC89" s="991"/>
      <c r="AD89" s="991"/>
      <c r="AE89" s="991"/>
      <c r="AF89" s="993" t="s">
        <v>1784</v>
      </c>
      <c r="AG89" s="994"/>
      <c r="AH89" s="994"/>
      <c r="AI89" s="995"/>
      <c r="AJ89" s="904"/>
      <c r="AK89" s="904"/>
      <c r="AL89" s="270"/>
      <c r="AN89" s="278"/>
      <c r="AO89" s="278"/>
      <c r="AP89" s="278"/>
      <c r="AQ89" s="278"/>
      <c r="AR89" s="278"/>
    </row>
    <row r="90" spans="4:58" ht="9" customHeight="1" thickBot="1">
      <c r="D90" s="81"/>
      <c r="E90" s="81"/>
      <c r="F90" s="81"/>
      <c r="G90" s="937" t="s">
        <v>1767</v>
      </c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375"/>
      <c r="S90" s="375"/>
      <c r="T90" s="376"/>
      <c r="U90" s="377"/>
      <c r="V90" s="375"/>
      <c r="W90" s="375"/>
      <c r="AA90" s="279"/>
      <c r="AB90" s="992"/>
      <c r="AC90" s="992"/>
      <c r="AD90" s="992"/>
      <c r="AE90" s="992"/>
      <c r="AF90" s="994"/>
      <c r="AG90" s="994"/>
      <c r="AH90" s="994"/>
      <c r="AI90" s="995"/>
      <c r="AN90" s="282"/>
      <c r="AO90" s="282"/>
      <c r="AP90" s="282"/>
      <c r="AQ90" s="274"/>
      <c r="AR90" s="274"/>
      <c r="AS90" s="904" t="s">
        <v>1516</v>
      </c>
      <c r="AT90" s="904"/>
      <c r="AU90" s="904"/>
      <c r="AV90" s="904"/>
      <c r="AW90" s="904"/>
      <c r="AX90" s="904"/>
      <c r="AY90" s="904"/>
      <c r="AZ90" s="904"/>
      <c r="BA90" s="904"/>
      <c r="BB90" s="904"/>
      <c r="BC90" s="904"/>
      <c r="BD90" s="904"/>
      <c r="BE90" s="904"/>
      <c r="BF90" s="904"/>
    </row>
    <row r="91" spans="4:58" ht="9" customHeight="1">
      <c r="D91" s="81"/>
      <c r="E91" s="81"/>
      <c r="F91" s="81"/>
      <c r="G91" s="937"/>
      <c r="H91" s="937"/>
      <c r="I91" s="937"/>
      <c r="J91" s="937"/>
      <c r="K91" s="937"/>
      <c r="L91" s="937"/>
      <c r="M91" s="937"/>
      <c r="N91" s="937"/>
      <c r="O91" s="937"/>
      <c r="P91" s="937"/>
      <c r="Q91" s="937"/>
      <c r="R91" s="278"/>
      <c r="S91" s="278"/>
      <c r="U91" s="283"/>
      <c r="W91" s="374"/>
      <c r="AA91" s="279"/>
      <c r="AI91" s="279"/>
      <c r="AM91" s="279"/>
      <c r="AN91" s="278"/>
      <c r="AO91" s="278"/>
      <c r="AP91" s="278"/>
      <c r="AS91" s="904"/>
      <c r="AT91" s="904"/>
      <c r="AU91" s="904"/>
      <c r="AV91" s="904"/>
      <c r="AW91" s="904"/>
      <c r="AX91" s="904"/>
      <c r="AY91" s="904"/>
      <c r="AZ91" s="904"/>
      <c r="BA91" s="904"/>
      <c r="BB91" s="904"/>
      <c r="BC91" s="904"/>
      <c r="BD91" s="904"/>
      <c r="BE91" s="904"/>
      <c r="BF91" s="904"/>
    </row>
    <row r="92" spans="4:44" ht="9" customHeight="1" thickBot="1">
      <c r="D92" s="81"/>
      <c r="E92" s="81"/>
      <c r="F92" s="81"/>
      <c r="G92" s="937"/>
      <c r="H92" s="937"/>
      <c r="I92" s="937"/>
      <c r="J92" s="937"/>
      <c r="K92" s="937"/>
      <c r="L92" s="937"/>
      <c r="M92" s="937"/>
      <c r="N92" s="937"/>
      <c r="O92" s="937"/>
      <c r="P92" s="937"/>
      <c r="Q92" s="937"/>
      <c r="R92" s="278"/>
      <c r="S92" s="278"/>
      <c r="T92" s="278"/>
      <c r="U92" s="278"/>
      <c r="V92" s="921"/>
      <c r="W92" s="931"/>
      <c r="X92" s="280"/>
      <c r="Y92" s="280"/>
      <c r="Z92" s="280"/>
      <c r="AA92" s="281"/>
      <c r="AC92" s="270"/>
      <c r="AD92" s="270"/>
      <c r="AE92" s="270"/>
      <c r="AF92" s="270"/>
      <c r="AG92" s="270"/>
      <c r="AH92" s="270"/>
      <c r="AI92" s="279"/>
      <c r="AJ92" s="280"/>
      <c r="AK92" s="280"/>
      <c r="AL92" s="280"/>
      <c r="AM92" s="281"/>
      <c r="AN92" s="921"/>
      <c r="AO92" s="921"/>
      <c r="AP92" s="278"/>
      <c r="AQ92" s="278"/>
      <c r="AR92" s="278"/>
    </row>
    <row r="93" spans="4:44" ht="9" customHeight="1"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V93" s="921"/>
      <c r="W93" s="931"/>
      <c r="X93" s="922" t="s">
        <v>1779</v>
      </c>
      <c r="Y93" s="923"/>
      <c r="Z93" s="923"/>
      <c r="AA93" s="923"/>
      <c r="AB93" s="923"/>
      <c r="AC93" s="270"/>
      <c r="AD93" s="270"/>
      <c r="AE93" s="270"/>
      <c r="AF93" s="270"/>
      <c r="AG93" s="270"/>
      <c r="AH93" s="270"/>
      <c r="AI93" s="278"/>
      <c r="AJ93" s="933"/>
      <c r="AK93" s="933"/>
      <c r="AL93" s="933"/>
      <c r="AM93" s="934"/>
      <c r="AN93" s="921"/>
      <c r="AO93" s="921"/>
      <c r="AP93" s="278"/>
      <c r="AQ93" s="278"/>
      <c r="AR93" s="278"/>
    </row>
    <row r="94" spans="4:58" ht="9" customHeight="1" thickBot="1">
      <c r="D94" s="937" t="s">
        <v>1773</v>
      </c>
      <c r="E94" s="937"/>
      <c r="F94" s="937"/>
      <c r="G94" s="937"/>
      <c r="H94" s="937"/>
      <c r="I94" s="937"/>
      <c r="J94" s="937"/>
      <c r="K94" s="937"/>
      <c r="L94" s="937"/>
      <c r="M94" s="937"/>
      <c r="N94" s="937"/>
      <c r="O94" s="937"/>
      <c r="P94" s="937"/>
      <c r="Q94" s="937"/>
      <c r="R94" s="282"/>
      <c r="S94" s="282"/>
      <c r="T94" s="282"/>
      <c r="U94" s="282"/>
      <c r="V94" s="282"/>
      <c r="W94" s="284"/>
      <c r="X94" s="923"/>
      <c r="Y94" s="923"/>
      <c r="Z94" s="923"/>
      <c r="AA94" s="923"/>
      <c r="AB94" s="923"/>
      <c r="AC94" s="278"/>
      <c r="AD94" s="278"/>
      <c r="AE94" s="278"/>
      <c r="AF94" s="278"/>
      <c r="AG94" s="278"/>
      <c r="AH94" s="278"/>
      <c r="AI94" s="278"/>
      <c r="AJ94" s="904"/>
      <c r="AK94" s="904"/>
      <c r="AL94" s="904"/>
      <c r="AM94" s="935"/>
      <c r="AN94" s="375"/>
      <c r="AO94" s="375"/>
      <c r="AP94" s="375"/>
      <c r="AQ94" s="375"/>
      <c r="AR94" s="375"/>
      <c r="AS94" s="987" t="s">
        <v>1768</v>
      </c>
      <c r="AT94" s="987"/>
      <c r="AU94" s="987"/>
      <c r="AV94" s="987"/>
      <c r="AW94" s="987"/>
      <c r="AX94" s="987"/>
      <c r="AY94" s="987"/>
      <c r="AZ94" s="987"/>
      <c r="BA94" s="987"/>
      <c r="BB94" s="987"/>
      <c r="BC94" s="987"/>
      <c r="BD94" s="987"/>
      <c r="BE94" s="987"/>
      <c r="BF94" s="987"/>
    </row>
    <row r="95" spans="4:58" ht="9" customHeight="1">
      <c r="D95" s="937"/>
      <c r="E95" s="937"/>
      <c r="F95" s="937"/>
      <c r="G95" s="937"/>
      <c r="H95" s="937"/>
      <c r="I95" s="937"/>
      <c r="J95" s="937"/>
      <c r="K95" s="937"/>
      <c r="L95" s="937"/>
      <c r="M95" s="937"/>
      <c r="N95" s="937"/>
      <c r="O95" s="937"/>
      <c r="P95" s="937"/>
      <c r="Q95" s="937"/>
      <c r="R95" s="278"/>
      <c r="S95" s="278"/>
      <c r="T95" s="278"/>
      <c r="U95" s="278"/>
      <c r="V95" s="278"/>
      <c r="W95" s="278"/>
      <c r="AS95" s="987"/>
      <c r="AT95" s="987"/>
      <c r="AU95" s="987"/>
      <c r="AV95" s="987"/>
      <c r="AW95" s="987"/>
      <c r="AX95" s="987"/>
      <c r="AY95" s="987"/>
      <c r="AZ95" s="987"/>
      <c r="BA95" s="987"/>
      <c r="BB95" s="987"/>
      <c r="BC95" s="987"/>
      <c r="BD95" s="987"/>
      <c r="BE95" s="987"/>
      <c r="BF95" s="987"/>
    </row>
    <row r="96" spans="4:118" s="278" customFormat="1" ht="7.5" customHeight="1"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267"/>
      <c r="BI96" s="267"/>
      <c r="BJ96" s="267"/>
      <c r="BK96" s="267"/>
      <c r="BL96" s="267"/>
      <c r="BM96" s="267"/>
      <c r="BN96" s="267"/>
      <c r="BO96" s="267"/>
      <c r="BP96" s="267"/>
      <c r="BQ96" s="267"/>
      <c r="BR96" s="267"/>
      <c r="BS96" s="267"/>
      <c r="BT96" s="267"/>
      <c r="BU96" s="267"/>
      <c r="BV96" s="267"/>
      <c r="BW96" s="267"/>
      <c r="BX96" s="267"/>
      <c r="BY96" s="267"/>
      <c r="BZ96" s="267"/>
      <c r="CA96" s="267"/>
      <c r="CB96" s="267"/>
      <c r="CC96" s="267"/>
      <c r="CD96" s="267"/>
      <c r="CE96" s="267"/>
      <c r="CF96" s="267"/>
      <c r="CG96" s="267"/>
      <c r="CH96" s="267"/>
      <c r="CI96" s="267"/>
      <c r="CJ96" s="267"/>
      <c r="CK96" s="267"/>
      <c r="CL96" s="267"/>
      <c r="CM96" s="267"/>
      <c r="CN96" s="267"/>
      <c r="CO96" s="267"/>
      <c r="CP96" s="267"/>
      <c r="CQ96" s="267"/>
      <c r="CT96" s="267"/>
      <c r="CU96" s="267"/>
      <c r="CV96" s="267"/>
      <c r="CW96" s="267"/>
      <c r="CX96" s="267"/>
      <c r="CY96" s="267"/>
      <c r="CZ96" s="267"/>
      <c r="DA96" s="267"/>
      <c r="DB96" s="267"/>
      <c r="DC96" s="267"/>
      <c r="DD96" s="267"/>
      <c r="DE96" s="267"/>
      <c r="DF96" s="267"/>
      <c r="DG96" s="267"/>
      <c r="DH96" s="267"/>
      <c r="DI96" s="267"/>
      <c r="DJ96" s="267"/>
      <c r="DK96" s="267"/>
      <c r="DL96" s="267"/>
      <c r="DM96" s="267"/>
      <c r="DN96" s="267"/>
    </row>
    <row r="97" spans="98:118" ht="7.5" customHeight="1">
      <c r="CT97" s="278"/>
      <c r="CU97" s="278"/>
      <c r="CV97" s="278"/>
      <c r="CW97" s="278"/>
      <c r="CX97" s="278"/>
      <c r="CY97" s="278"/>
      <c r="CZ97" s="278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8"/>
      <c r="DN97" s="278"/>
    </row>
    <row r="99" ht="7.5" customHeight="1">
      <c r="DQ99" s="270"/>
    </row>
    <row r="103" spans="91:97" ht="7.5" customHeight="1">
      <c r="CM103" s="270"/>
      <c r="CN103" s="270"/>
      <c r="CO103" s="270"/>
      <c r="CP103" s="270"/>
      <c r="CR103" s="278"/>
      <c r="CS103" s="278"/>
    </row>
    <row r="104" spans="4:108" s="278" customFormat="1" ht="7.5" customHeight="1"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267"/>
      <c r="BB104" s="267"/>
      <c r="BC104" s="267"/>
      <c r="BD104" s="267"/>
      <c r="BE104" s="267"/>
      <c r="BF104" s="267"/>
      <c r="BG104" s="267"/>
      <c r="BH104" s="267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267"/>
      <c r="BS104" s="267"/>
      <c r="BT104" s="267"/>
      <c r="BU104" s="267"/>
      <c r="BV104" s="267"/>
      <c r="BW104" s="267"/>
      <c r="BX104" s="267"/>
      <c r="BY104" s="267"/>
      <c r="BZ104" s="267"/>
      <c r="CA104" s="267"/>
      <c r="CB104" s="267"/>
      <c r="CC104" s="267"/>
      <c r="CD104" s="267"/>
      <c r="CE104" s="267"/>
      <c r="CF104" s="267"/>
      <c r="CG104" s="267"/>
      <c r="CH104" s="267"/>
      <c r="CI104" s="267"/>
      <c r="CJ104" s="267"/>
      <c r="CK104" s="267"/>
      <c r="CL104" s="267"/>
      <c r="CM104" s="270"/>
      <c r="CN104" s="270"/>
      <c r="CO104" s="270"/>
      <c r="CP104" s="270"/>
      <c r="CQ104" s="270"/>
      <c r="CR104" s="270"/>
      <c r="CS104" s="270"/>
      <c r="CT104" s="270"/>
      <c r="CW104" s="267"/>
      <c r="CX104" s="267"/>
      <c r="CY104" s="267"/>
      <c r="CZ104" s="267"/>
      <c r="DA104" s="267"/>
      <c r="DB104" s="267"/>
      <c r="DC104" s="267"/>
      <c r="DD104" s="267"/>
    </row>
    <row r="105" spans="4:121" s="278" customFormat="1" ht="7.5" customHeight="1"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7"/>
      <c r="CC105" s="267"/>
      <c r="CD105" s="267"/>
      <c r="CE105" s="267"/>
      <c r="CF105" s="267"/>
      <c r="CG105" s="267"/>
      <c r="CH105" s="267"/>
      <c r="CI105" s="267"/>
      <c r="CJ105" s="267"/>
      <c r="CK105" s="267"/>
      <c r="CL105" s="267"/>
      <c r="CM105" s="270"/>
      <c r="CN105" s="270"/>
      <c r="CO105" s="270"/>
      <c r="CP105" s="270"/>
      <c r="CQ105" s="270"/>
      <c r="CR105" s="270"/>
      <c r="CS105" s="270"/>
      <c r="CT105" s="270"/>
      <c r="CU105" s="270"/>
      <c r="CV105" s="270"/>
      <c r="CW105" s="270"/>
      <c r="CX105" s="270"/>
      <c r="CY105" s="270"/>
      <c r="CZ105" s="270"/>
      <c r="DA105" s="270"/>
      <c r="DB105" s="270"/>
      <c r="DC105" s="270"/>
      <c r="DD105" s="270"/>
      <c r="DE105" s="267"/>
      <c r="DF105" s="267"/>
      <c r="DG105" s="267"/>
      <c r="DH105" s="267"/>
      <c r="DI105" s="267"/>
      <c r="DJ105" s="267"/>
      <c r="DK105" s="267"/>
      <c r="DL105" s="267"/>
      <c r="DM105" s="267"/>
      <c r="DN105" s="267"/>
      <c r="DO105" s="267"/>
      <c r="DP105" s="267"/>
      <c r="DQ105" s="267"/>
    </row>
    <row r="106" spans="4:130" s="278" customFormat="1" ht="7.5" customHeight="1"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  <c r="BI106" s="267"/>
      <c r="BJ106" s="267"/>
      <c r="BK106" s="267"/>
      <c r="BL106" s="267"/>
      <c r="BM106" s="267"/>
      <c r="BN106" s="267"/>
      <c r="BO106" s="267"/>
      <c r="BP106" s="267"/>
      <c r="BQ106" s="267"/>
      <c r="BR106" s="267"/>
      <c r="BS106" s="267"/>
      <c r="BT106" s="267"/>
      <c r="BU106" s="267"/>
      <c r="BV106" s="267"/>
      <c r="BW106" s="267"/>
      <c r="BX106" s="267"/>
      <c r="BY106" s="267"/>
      <c r="BZ106" s="267"/>
      <c r="CA106" s="267"/>
      <c r="CB106" s="267"/>
      <c r="CC106" s="267"/>
      <c r="CD106" s="267"/>
      <c r="CE106" s="267"/>
      <c r="CF106" s="267"/>
      <c r="CG106" s="267"/>
      <c r="CH106" s="267"/>
      <c r="CI106" s="267"/>
      <c r="CJ106" s="267"/>
      <c r="CK106" s="267"/>
      <c r="CL106" s="267"/>
      <c r="CM106" s="270"/>
      <c r="CN106" s="270"/>
      <c r="CO106" s="270"/>
      <c r="CP106" s="270"/>
      <c r="CQ106" s="270"/>
      <c r="CR106" s="270"/>
      <c r="CS106" s="270"/>
      <c r="CT106" s="270"/>
      <c r="CU106" s="270"/>
      <c r="CV106" s="270"/>
      <c r="CW106" s="270"/>
      <c r="CX106" s="270"/>
      <c r="CY106" s="270"/>
      <c r="CZ106" s="270"/>
      <c r="DA106" s="270"/>
      <c r="DB106" s="270"/>
      <c r="DC106" s="270"/>
      <c r="DD106" s="270"/>
      <c r="DE106" s="267"/>
      <c r="DF106" s="267"/>
      <c r="DG106" s="267"/>
      <c r="DH106" s="267"/>
      <c r="DI106" s="267"/>
      <c r="DJ106" s="267"/>
      <c r="DK106" s="267"/>
      <c r="DL106" s="267"/>
      <c r="DM106" s="267"/>
      <c r="DN106" s="267"/>
      <c r="DO106" s="267"/>
      <c r="DP106" s="267"/>
      <c r="DQ106" s="267"/>
      <c r="DR106" s="267"/>
      <c r="DS106" s="267"/>
      <c r="DT106" s="267"/>
      <c r="DU106" s="267"/>
      <c r="DV106" s="267"/>
      <c r="DW106" s="267"/>
      <c r="DX106" s="267"/>
      <c r="DY106" s="267"/>
      <c r="DZ106" s="267"/>
    </row>
    <row r="107" spans="4:135" s="278" customFormat="1" ht="7.5" customHeight="1"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267"/>
      <c r="BF107" s="267"/>
      <c r="BG107" s="267"/>
      <c r="BH107" s="267"/>
      <c r="BI107" s="267"/>
      <c r="BJ107" s="267"/>
      <c r="BK107" s="267"/>
      <c r="BL107" s="267"/>
      <c r="BM107" s="267"/>
      <c r="BN107" s="267"/>
      <c r="BO107" s="267"/>
      <c r="BP107" s="267"/>
      <c r="BQ107" s="267"/>
      <c r="BR107" s="267"/>
      <c r="BS107" s="267"/>
      <c r="BT107" s="267"/>
      <c r="BU107" s="267"/>
      <c r="BV107" s="267"/>
      <c r="BW107" s="267"/>
      <c r="BX107" s="267"/>
      <c r="BY107" s="267"/>
      <c r="BZ107" s="267"/>
      <c r="CA107" s="267"/>
      <c r="CB107" s="267"/>
      <c r="CC107" s="267"/>
      <c r="CD107" s="267"/>
      <c r="CE107" s="267"/>
      <c r="CF107" s="267"/>
      <c r="CG107" s="267"/>
      <c r="CH107" s="267"/>
      <c r="CI107" s="267"/>
      <c r="CJ107" s="267"/>
      <c r="CK107" s="267"/>
      <c r="CL107" s="267"/>
      <c r="CM107" s="270"/>
      <c r="CN107" s="270"/>
      <c r="CO107" s="270"/>
      <c r="CP107" s="270"/>
      <c r="CQ107" s="270"/>
      <c r="CR107" s="270"/>
      <c r="CS107" s="270"/>
      <c r="CT107" s="270"/>
      <c r="CU107" s="267"/>
      <c r="CV107" s="267"/>
      <c r="CW107" s="267"/>
      <c r="CX107" s="267"/>
      <c r="CY107" s="267"/>
      <c r="CZ107" s="267"/>
      <c r="DA107" s="267"/>
      <c r="DB107" s="267"/>
      <c r="DC107" s="267"/>
      <c r="DD107" s="267"/>
      <c r="DE107" s="267"/>
      <c r="DF107" s="267"/>
      <c r="DG107" s="267"/>
      <c r="DH107" s="267"/>
      <c r="DI107" s="267"/>
      <c r="DJ107" s="267"/>
      <c r="DK107" s="267"/>
      <c r="DL107" s="267"/>
      <c r="DM107" s="267"/>
      <c r="DN107" s="267"/>
      <c r="DO107" s="267"/>
      <c r="DP107" s="267"/>
      <c r="DQ107" s="267"/>
      <c r="DR107" s="267"/>
      <c r="DS107" s="267"/>
      <c r="DT107" s="267"/>
      <c r="DU107" s="267"/>
      <c r="DV107" s="267"/>
      <c r="DW107" s="267"/>
      <c r="DX107" s="267"/>
      <c r="DY107" s="267"/>
      <c r="DZ107" s="267"/>
      <c r="EA107" s="267"/>
      <c r="EB107" s="267"/>
      <c r="EC107" s="267"/>
      <c r="ED107" s="267"/>
      <c r="EE107" s="267"/>
    </row>
    <row r="108" spans="4:122" s="278" customFormat="1" ht="7.5" customHeight="1"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267"/>
      <c r="BF108" s="267"/>
      <c r="BG108" s="267"/>
      <c r="BH108" s="267"/>
      <c r="BI108" s="267"/>
      <c r="BJ108" s="267"/>
      <c r="BK108" s="267"/>
      <c r="BL108" s="267"/>
      <c r="BM108" s="267"/>
      <c r="BN108" s="267"/>
      <c r="BO108" s="267"/>
      <c r="BP108" s="267"/>
      <c r="BQ108" s="267"/>
      <c r="BR108" s="267"/>
      <c r="BS108" s="267"/>
      <c r="BT108" s="267"/>
      <c r="BU108" s="267"/>
      <c r="BV108" s="267"/>
      <c r="BW108" s="267"/>
      <c r="BX108" s="267"/>
      <c r="BY108" s="267"/>
      <c r="BZ108" s="267"/>
      <c r="CA108" s="267"/>
      <c r="CB108" s="267"/>
      <c r="CC108" s="267"/>
      <c r="CD108" s="267"/>
      <c r="CE108" s="267"/>
      <c r="CF108" s="267"/>
      <c r="CG108" s="267"/>
      <c r="CH108" s="267"/>
      <c r="CI108" s="267"/>
      <c r="CJ108" s="267"/>
      <c r="CK108" s="267"/>
      <c r="CL108" s="267"/>
      <c r="CM108" s="270"/>
      <c r="CN108" s="270"/>
      <c r="CO108" s="270"/>
      <c r="CP108" s="270"/>
      <c r="CQ108" s="270"/>
      <c r="CR108" s="270"/>
      <c r="CS108" s="270"/>
      <c r="CT108" s="270"/>
      <c r="CW108" s="267"/>
      <c r="CX108" s="267"/>
      <c r="CY108" s="267"/>
      <c r="CZ108" s="267"/>
      <c r="DA108" s="267"/>
      <c r="DB108" s="267"/>
      <c r="DC108" s="267"/>
      <c r="DD108" s="267"/>
      <c r="DE108" s="267"/>
      <c r="DF108" s="267"/>
      <c r="DG108" s="267"/>
      <c r="DH108" s="267"/>
      <c r="DI108" s="267"/>
      <c r="DJ108" s="267"/>
      <c r="DK108" s="267"/>
      <c r="DL108" s="267"/>
      <c r="DM108" s="267"/>
      <c r="DN108" s="267"/>
      <c r="DO108" s="267"/>
      <c r="DP108" s="267"/>
      <c r="DQ108" s="267"/>
      <c r="DR108" s="270"/>
    </row>
    <row r="109" spans="4:122" s="278" customFormat="1" ht="7.5" customHeight="1"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7"/>
      <c r="BU109" s="267"/>
      <c r="BV109" s="267"/>
      <c r="BW109" s="267"/>
      <c r="BX109" s="267"/>
      <c r="BY109" s="267"/>
      <c r="BZ109" s="267"/>
      <c r="CA109" s="267"/>
      <c r="CB109" s="267"/>
      <c r="CC109" s="267"/>
      <c r="CD109" s="267"/>
      <c r="CE109" s="267"/>
      <c r="CF109" s="267"/>
      <c r="CG109" s="267"/>
      <c r="CH109" s="267"/>
      <c r="CI109" s="267"/>
      <c r="CJ109" s="267"/>
      <c r="CK109" s="267"/>
      <c r="CL109" s="267"/>
      <c r="CM109" s="270"/>
      <c r="CN109" s="270"/>
      <c r="CO109" s="270"/>
      <c r="CP109" s="270"/>
      <c r="CQ109" s="270"/>
      <c r="CR109" s="270"/>
      <c r="CS109" s="270"/>
      <c r="CT109" s="270"/>
      <c r="CW109" s="267"/>
      <c r="CX109" s="267"/>
      <c r="CY109" s="267"/>
      <c r="CZ109" s="267"/>
      <c r="DA109" s="267"/>
      <c r="DB109" s="267"/>
      <c r="DC109" s="267"/>
      <c r="DD109" s="267"/>
      <c r="DE109" s="267"/>
      <c r="DF109" s="267"/>
      <c r="DG109" s="267"/>
      <c r="DH109" s="267"/>
      <c r="DI109" s="267"/>
      <c r="DJ109" s="267"/>
      <c r="DK109" s="267"/>
      <c r="DL109" s="267"/>
      <c r="DM109" s="267"/>
      <c r="DN109" s="267"/>
      <c r="DO109" s="267"/>
      <c r="DP109" s="267"/>
      <c r="DQ109" s="267"/>
      <c r="DR109" s="270"/>
    </row>
    <row r="110" spans="4:122" s="278" customFormat="1" ht="7.5" customHeight="1"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267"/>
      <c r="BF110" s="267"/>
      <c r="BG110" s="267"/>
      <c r="BH110" s="267"/>
      <c r="BI110" s="267"/>
      <c r="BJ110" s="267"/>
      <c r="BK110" s="267"/>
      <c r="BL110" s="267"/>
      <c r="BM110" s="267"/>
      <c r="BN110" s="267"/>
      <c r="BO110" s="267"/>
      <c r="BP110" s="267"/>
      <c r="BQ110" s="267"/>
      <c r="BR110" s="267"/>
      <c r="BS110" s="267"/>
      <c r="BT110" s="267"/>
      <c r="BU110" s="267"/>
      <c r="BV110" s="267"/>
      <c r="BW110" s="267"/>
      <c r="BX110" s="267"/>
      <c r="BY110" s="267"/>
      <c r="BZ110" s="267"/>
      <c r="CA110" s="267"/>
      <c r="CB110" s="267"/>
      <c r="CC110" s="267"/>
      <c r="CD110" s="267"/>
      <c r="CE110" s="267"/>
      <c r="CF110" s="267"/>
      <c r="CG110" s="267"/>
      <c r="CH110" s="267"/>
      <c r="CI110" s="267"/>
      <c r="CJ110" s="267"/>
      <c r="CK110" s="267"/>
      <c r="CL110" s="267"/>
      <c r="CM110" s="270"/>
      <c r="CN110" s="270"/>
      <c r="CO110" s="270"/>
      <c r="CP110" s="270"/>
      <c r="CQ110" s="270"/>
      <c r="CR110" s="270"/>
      <c r="CS110" s="270"/>
      <c r="CT110" s="270"/>
      <c r="CW110" s="267"/>
      <c r="CX110" s="267"/>
      <c r="CY110" s="267"/>
      <c r="CZ110" s="267"/>
      <c r="DA110" s="267"/>
      <c r="DB110" s="267"/>
      <c r="DC110" s="267"/>
      <c r="DD110" s="267"/>
      <c r="DE110" s="267"/>
      <c r="DF110" s="267"/>
      <c r="DG110" s="267"/>
      <c r="DH110" s="267"/>
      <c r="DI110" s="267"/>
      <c r="DJ110" s="267"/>
      <c r="DK110" s="267"/>
      <c r="DL110" s="267"/>
      <c r="DM110" s="267"/>
      <c r="DN110" s="267"/>
      <c r="DO110" s="267"/>
      <c r="DP110" s="267"/>
      <c r="DQ110" s="267"/>
      <c r="DR110" s="267"/>
    </row>
    <row r="111" spans="4:122" s="278" customFormat="1" ht="7.5" customHeight="1"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  <c r="BI111" s="267"/>
      <c r="BJ111" s="267"/>
      <c r="BK111" s="267"/>
      <c r="BL111" s="267"/>
      <c r="BM111" s="267"/>
      <c r="BN111" s="267"/>
      <c r="BO111" s="267"/>
      <c r="BP111" s="267"/>
      <c r="BQ111" s="267"/>
      <c r="BR111" s="267"/>
      <c r="BS111" s="267"/>
      <c r="BT111" s="267"/>
      <c r="BU111" s="267"/>
      <c r="BV111" s="267"/>
      <c r="BW111" s="267"/>
      <c r="BX111" s="267"/>
      <c r="BY111" s="267"/>
      <c r="BZ111" s="267"/>
      <c r="CA111" s="267"/>
      <c r="CB111" s="267"/>
      <c r="CC111" s="267"/>
      <c r="CD111" s="267"/>
      <c r="CE111" s="267"/>
      <c r="CF111" s="267"/>
      <c r="CG111" s="267"/>
      <c r="CH111" s="267"/>
      <c r="CI111" s="267"/>
      <c r="CJ111" s="267"/>
      <c r="CK111" s="267"/>
      <c r="CL111" s="267"/>
      <c r="CM111" s="270"/>
      <c r="CN111" s="270"/>
      <c r="CO111" s="270"/>
      <c r="CP111" s="270"/>
      <c r="CQ111" s="270"/>
      <c r="CR111" s="270"/>
      <c r="CS111" s="270"/>
      <c r="CT111" s="270"/>
      <c r="CW111" s="286"/>
      <c r="CX111" s="286"/>
      <c r="CY111" s="286"/>
      <c r="CZ111" s="286"/>
      <c r="DA111" s="286"/>
      <c r="DB111" s="286"/>
      <c r="DC111" s="286"/>
      <c r="DD111" s="286"/>
      <c r="DE111" s="286"/>
      <c r="DF111" s="286"/>
      <c r="DG111" s="286"/>
      <c r="DH111" s="286"/>
      <c r="DI111" s="286"/>
      <c r="DJ111" s="286"/>
      <c r="DK111" s="286"/>
      <c r="DL111" s="286"/>
      <c r="DM111" s="286"/>
      <c r="DN111" s="286"/>
      <c r="DO111" s="286"/>
      <c r="DP111" s="286"/>
      <c r="DQ111" s="286"/>
      <c r="DR111" s="267"/>
    </row>
    <row r="112" spans="91:122" ht="7.5" customHeight="1">
      <c r="CM112" s="270"/>
      <c r="CN112" s="270"/>
      <c r="CO112" s="270"/>
      <c r="CP112" s="270"/>
      <c r="CQ112" s="270"/>
      <c r="CR112" s="270"/>
      <c r="CS112" s="270"/>
      <c r="CT112" s="270"/>
      <c r="CW112" s="286"/>
      <c r="CX112" s="286"/>
      <c r="CY112" s="286"/>
      <c r="CZ112" s="286"/>
      <c r="DA112" s="286"/>
      <c r="DB112" s="286"/>
      <c r="DC112" s="286"/>
      <c r="DD112" s="286"/>
      <c r="DE112" s="286"/>
      <c r="DF112" s="286"/>
      <c r="DG112" s="286"/>
      <c r="DH112" s="286"/>
      <c r="DI112" s="286"/>
      <c r="DJ112" s="286"/>
      <c r="DK112" s="286"/>
      <c r="DL112" s="286"/>
      <c r="DM112" s="286"/>
      <c r="DN112" s="286"/>
      <c r="DO112" s="286"/>
      <c r="DP112" s="286"/>
      <c r="DQ112" s="286"/>
      <c r="DR112" s="270"/>
    </row>
    <row r="113" spans="91:122" ht="7.5" customHeight="1">
      <c r="CM113" s="270"/>
      <c r="CN113" s="270"/>
      <c r="CO113" s="270"/>
      <c r="CP113" s="270"/>
      <c r="CQ113" s="270"/>
      <c r="CR113" s="270"/>
      <c r="CS113" s="270"/>
      <c r="CT113" s="270"/>
      <c r="DR113" s="270"/>
    </row>
    <row r="114" spans="91:122" ht="7.5" customHeight="1">
      <c r="CM114" s="270"/>
      <c r="CN114" s="270"/>
      <c r="CO114" s="270"/>
      <c r="CP114" s="270"/>
      <c r="CQ114" s="270"/>
      <c r="CR114" s="270"/>
      <c r="CS114" s="270"/>
      <c r="CT114" s="270"/>
      <c r="DR114" s="270"/>
    </row>
    <row r="115" spans="91:98" ht="7.5" customHeight="1">
      <c r="CM115" s="270"/>
      <c r="CN115" s="270"/>
      <c r="CO115" s="270"/>
      <c r="CP115" s="270"/>
      <c r="CQ115" s="270"/>
      <c r="CR115" s="270"/>
      <c r="CS115" s="270"/>
      <c r="CT115" s="270"/>
    </row>
    <row r="116" spans="91:95" ht="7.5" customHeight="1">
      <c r="CM116" s="270"/>
      <c r="CN116" s="270"/>
      <c r="CO116" s="270"/>
      <c r="CP116" s="270"/>
      <c r="CQ116" s="270"/>
    </row>
    <row r="117" ht="7.5" customHeight="1">
      <c r="CQ117" s="270"/>
    </row>
  </sheetData>
  <sheetProtection/>
  <mergeCells count="465">
    <mergeCell ref="G77:K77"/>
    <mergeCell ref="P77:T77"/>
    <mergeCell ref="Z75:AB77"/>
    <mergeCell ref="AG75:AG77"/>
    <mergeCell ref="AH75:AJ77"/>
    <mergeCell ref="G90:Q92"/>
    <mergeCell ref="Z88:AA89"/>
    <mergeCell ref="AJ88:AK89"/>
    <mergeCell ref="AB89:AE90"/>
    <mergeCell ref="AF89:AI90"/>
    <mergeCell ref="AS94:BF95"/>
    <mergeCell ref="Q58:BH58"/>
    <mergeCell ref="AO75:AO77"/>
    <mergeCell ref="AP75:AR77"/>
    <mergeCell ref="BB75:BD76"/>
    <mergeCell ref="BE75:BH76"/>
    <mergeCell ref="BA71:BA72"/>
    <mergeCell ref="BB71:BD72"/>
    <mergeCell ref="BE71:BH72"/>
    <mergeCell ref="BE73:BH74"/>
    <mergeCell ref="C75:C76"/>
    <mergeCell ref="D75:F76"/>
    <mergeCell ref="G75:K76"/>
    <mergeCell ref="L75:L76"/>
    <mergeCell ref="M75:O76"/>
    <mergeCell ref="P75:T76"/>
    <mergeCell ref="BA73:BA74"/>
    <mergeCell ref="BB73:BD74"/>
    <mergeCell ref="AX71:AZ73"/>
    <mergeCell ref="AG71:AG73"/>
    <mergeCell ref="AH71:AJ73"/>
    <mergeCell ref="AV71:AW73"/>
    <mergeCell ref="D71:F72"/>
    <mergeCell ref="G71:K72"/>
    <mergeCell ref="L71:L72"/>
    <mergeCell ref="M71:O72"/>
    <mergeCell ref="P71:T72"/>
    <mergeCell ref="Z71:AB73"/>
    <mergeCell ref="D73:F74"/>
    <mergeCell ref="G73:K73"/>
    <mergeCell ref="M73:O74"/>
    <mergeCell ref="P73:T73"/>
    <mergeCell ref="BA67:BA68"/>
    <mergeCell ref="BB67:BD68"/>
    <mergeCell ref="BE67:BH68"/>
    <mergeCell ref="D69:F70"/>
    <mergeCell ref="G69:K69"/>
    <mergeCell ref="M69:O70"/>
    <mergeCell ref="P69:T69"/>
    <mergeCell ref="BA69:BA70"/>
    <mergeCell ref="BB69:BD70"/>
    <mergeCell ref="BE69:BH70"/>
    <mergeCell ref="BB63:BD64"/>
    <mergeCell ref="BE63:BH64"/>
    <mergeCell ref="D65:F66"/>
    <mergeCell ref="G65:K65"/>
    <mergeCell ref="M65:O66"/>
    <mergeCell ref="P65:T65"/>
    <mergeCell ref="BA65:BA66"/>
    <mergeCell ref="BB65:BD66"/>
    <mergeCell ref="BE65:BH66"/>
    <mergeCell ref="AS63:AU64"/>
    <mergeCell ref="BA59:BA60"/>
    <mergeCell ref="M63:O64"/>
    <mergeCell ref="P63:T64"/>
    <mergeCell ref="U63:AB66"/>
    <mergeCell ref="AG63:AG65"/>
    <mergeCell ref="AH63:AJ65"/>
    <mergeCell ref="AC63:AD64"/>
    <mergeCell ref="BA63:BA64"/>
    <mergeCell ref="AP63:AR65"/>
    <mergeCell ref="AX63:AZ65"/>
    <mergeCell ref="BC59:BH60"/>
    <mergeCell ref="U61:AB62"/>
    <mergeCell ref="AC61:AJ62"/>
    <mergeCell ref="AK61:AR62"/>
    <mergeCell ref="AS61:AZ62"/>
    <mergeCell ref="BA61:BB62"/>
    <mergeCell ref="BC61:BH62"/>
    <mergeCell ref="U59:AB60"/>
    <mergeCell ref="AS59:AZ60"/>
    <mergeCell ref="AC59:AJ60"/>
    <mergeCell ref="G67:K68"/>
    <mergeCell ref="L67:L68"/>
    <mergeCell ref="AK67:AM68"/>
    <mergeCell ref="U67:W68"/>
    <mergeCell ref="M67:O68"/>
    <mergeCell ref="P67:T68"/>
    <mergeCell ref="Z67:AB69"/>
    <mergeCell ref="AC67:AJ70"/>
    <mergeCell ref="AP67:AR69"/>
    <mergeCell ref="AX67:AZ69"/>
    <mergeCell ref="C63:C64"/>
    <mergeCell ref="D63:F64"/>
    <mergeCell ref="G63:K64"/>
    <mergeCell ref="L63:L64"/>
    <mergeCell ref="AV63:AW65"/>
    <mergeCell ref="AV67:AW69"/>
    <mergeCell ref="C67:C68"/>
    <mergeCell ref="D67:F68"/>
    <mergeCell ref="AK59:AR60"/>
    <mergeCell ref="AN63:AO65"/>
    <mergeCell ref="AK63:AM64"/>
    <mergeCell ref="AE63:AF64"/>
    <mergeCell ref="D59:T62"/>
    <mergeCell ref="T78:AS81"/>
    <mergeCell ref="AF75:AF76"/>
    <mergeCell ref="AS67:AU68"/>
    <mergeCell ref="AS71:AU72"/>
    <mergeCell ref="AK71:AR74"/>
    <mergeCell ref="AS90:AY91"/>
    <mergeCell ref="AZ90:BF91"/>
    <mergeCell ref="V92:W93"/>
    <mergeCell ref="G82:Q83"/>
    <mergeCell ref="AJ93:AM94"/>
    <mergeCell ref="L86:Q87"/>
    <mergeCell ref="AC86:AH87"/>
    <mergeCell ref="E86:J87"/>
    <mergeCell ref="AS82:BF83"/>
    <mergeCell ref="D94:Q95"/>
    <mergeCell ref="AN92:AO93"/>
    <mergeCell ref="X93:AB94"/>
    <mergeCell ref="AC83:AH84"/>
    <mergeCell ref="V84:W85"/>
    <mergeCell ref="AN84:AR85"/>
    <mergeCell ref="X85:AA86"/>
    <mergeCell ref="AJ85:AM86"/>
    <mergeCell ref="AS86:BF87"/>
    <mergeCell ref="D2:BM3"/>
    <mergeCell ref="D4:BJ5"/>
    <mergeCell ref="D6:T9"/>
    <mergeCell ref="U6:AB7"/>
    <mergeCell ref="AC6:AJ7"/>
    <mergeCell ref="AK6:AR7"/>
    <mergeCell ref="AS6:AZ7"/>
    <mergeCell ref="BA6:BH7"/>
    <mergeCell ref="BI6:BI7"/>
    <mergeCell ref="BJ6:BP7"/>
    <mergeCell ref="U8:AB9"/>
    <mergeCell ref="AC8:AJ9"/>
    <mergeCell ref="AK8:AR9"/>
    <mergeCell ref="AS8:AZ9"/>
    <mergeCell ref="BA8:BH9"/>
    <mergeCell ref="BI8:BI9"/>
    <mergeCell ref="BJ8:BP9"/>
    <mergeCell ref="C10:C11"/>
    <mergeCell ref="D10:F11"/>
    <mergeCell ref="G10:K11"/>
    <mergeCell ref="L10:L11"/>
    <mergeCell ref="M10:O11"/>
    <mergeCell ref="P10:T11"/>
    <mergeCell ref="U10:AB13"/>
    <mergeCell ref="AC10:AE12"/>
    <mergeCell ref="AF10:AG12"/>
    <mergeCell ref="BD10:BE12"/>
    <mergeCell ref="BF10:BH12"/>
    <mergeCell ref="BI10:BI11"/>
    <mergeCell ref="BJ10:BL11"/>
    <mergeCell ref="AH10:AJ12"/>
    <mergeCell ref="AK10:AM12"/>
    <mergeCell ref="AN10:AO12"/>
    <mergeCell ref="AP10:AR12"/>
    <mergeCell ref="AS10:AU12"/>
    <mergeCell ref="AV10:AW12"/>
    <mergeCell ref="BM10:BP11"/>
    <mergeCell ref="D12:F13"/>
    <mergeCell ref="G12:K12"/>
    <mergeCell ref="M12:O13"/>
    <mergeCell ref="P12:T12"/>
    <mergeCell ref="BI12:BI13"/>
    <mergeCell ref="BJ12:BL13"/>
    <mergeCell ref="BM12:BP13"/>
    <mergeCell ref="AX10:AZ12"/>
    <mergeCell ref="BA10:BC12"/>
    <mergeCell ref="C14:C15"/>
    <mergeCell ref="D14:F15"/>
    <mergeCell ref="G14:K15"/>
    <mergeCell ref="L14:L15"/>
    <mergeCell ref="M14:O15"/>
    <mergeCell ref="P14:T15"/>
    <mergeCell ref="U14:W16"/>
    <mergeCell ref="X14:Y16"/>
    <mergeCell ref="Z14:AB16"/>
    <mergeCell ref="AC14:AJ17"/>
    <mergeCell ref="AK14:AM16"/>
    <mergeCell ref="AN14:AO16"/>
    <mergeCell ref="AP14:AR16"/>
    <mergeCell ref="AS14:AU16"/>
    <mergeCell ref="AV14:AW16"/>
    <mergeCell ref="AX14:AZ16"/>
    <mergeCell ref="BA14:BC16"/>
    <mergeCell ref="BD14:BE16"/>
    <mergeCell ref="BF14:BH16"/>
    <mergeCell ref="BI14:BI15"/>
    <mergeCell ref="BJ14:BL15"/>
    <mergeCell ref="BM14:BP15"/>
    <mergeCell ref="D16:F17"/>
    <mergeCell ref="G16:K16"/>
    <mergeCell ref="M16:O17"/>
    <mergeCell ref="P16:T16"/>
    <mergeCell ref="BI16:BI17"/>
    <mergeCell ref="BJ16:BL17"/>
    <mergeCell ref="BM16:BP17"/>
    <mergeCell ref="C18:C19"/>
    <mergeCell ref="D18:F19"/>
    <mergeCell ref="G18:K19"/>
    <mergeCell ref="L18:L19"/>
    <mergeCell ref="M18:O19"/>
    <mergeCell ref="P18:T19"/>
    <mergeCell ref="U18:W20"/>
    <mergeCell ref="X18:Y20"/>
    <mergeCell ref="Z18:AB20"/>
    <mergeCell ref="BD18:BE20"/>
    <mergeCell ref="BF18:BH20"/>
    <mergeCell ref="BI18:BI19"/>
    <mergeCell ref="BJ18:BL19"/>
    <mergeCell ref="AC18:AE20"/>
    <mergeCell ref="AF18:AG20"/>
    <mergeCell ref="AH18:AJ20"/>
    <mergeCell ref="AK18:AR21"/>
    <mergeCell ref="AS18:AU20"/>
    <mergeCell ref="AV18:AW20"/>
    <mergeCell ref="BM18:BP19"/>
    <mergeCell ref="D20:F21"/>
    <mergeCell ref="G20:K20"/>
    <mergeCell ref="M20:O21"/>
    <mergeCell ref="P20:T20"/>
    <mergeCell ref="BI20:BI21"/>
    <mergeCell ref="BJ20:BL21"/>
    <mergeCell ref="BM20:BP21"/>
    <mergeCell ref="AX18:AZ20"/>
    <mergeCell ref="BA18:BC20"/>
    <mergeCell ref="C22:C23"/>
    <mergeCell ref="D22:F23"/>
    <mergeCell ref="G22:K23"/>
    <mergeCell ref="L22:L23"/>
    <mergeCell ref="M22:O23"/>
    <mergeCell ref="P22:T23"/>
    <mergeCell ref="U22:W24"/>
    <mergeCell ref="X22:Y24"/>
    <mergeCell ref="Z22:AB24"/>
    <mergeCell ref="AC22:AE24"/>
    <mergeCell ref="AF22:AG24"/>
    <mergeCell ref="AH22:AJ24"/>
    <mergeCell ref="AK22:AM24"/>
    <mergeCell ref="AN22:AO24"/>
    <mergeCell ref="AP22:AR24"/>
    <mergeCell ref="AS22:AZ25"/>
    <mergeCell ref="BA22:BC24"/>
    <mergeCell ref="BD22:BE24"/>
    <mergeCell ref="BF22:BH24"/>
    <mergeCell ref="BI22:BI23"/>
    <mergeCell ref="BJ22:BL23"/>
    <mergeCell ref="BM22:BP23"/>
    <mergeCell ref="D24:F25"/>
    <mergeCell ref="G24:K24"/>
    <mergeCell ref="M24:O24"/>
    <mergeCell ref="P24:T24"/>
    <mergeCell ref="BI24:BI25"/>
    <mergeCell ref="BJ24:BL25"/>
    <mergeCell ref="BM24:BP25"/>
    <mergeCell ref="C26:C27"/>
    <mergeCell ref="D26:F27"/>
    <mergeCell ref="G26:K27"/>
    <mergeCell ref="L26:L27"/>
    <mergeCell ref="M26:O27"/>
    <mergeCell ref="P26:T27"/>
    <mergeCell ref="U26:W28"/>
    <mergeCell ref="X26:Y28"/>
    <mergeCell ref="Z26:AB28"/>
    <mergeCell ref="AX26:AZ28"/>
    <mergeCell ref="BA26:BH29"/>
    <mergeCell ref="BI26:BI27"/>
    <mergeCell ref="BJ26:BL27"/>
    <mergeCell ref="AC26:AE28"/>
    <mergeCell ref="AF26:AG28"/>
    <mergeCell ref="AH26:AJ28"/>
    <mergeCell ref="AK26:AM28"/>
    <mergeCell ref="AN26:AO28"/>
    <mergeCell ref="AP26:AR28"/>
    <mergeCell ref="BM26:BP27"/>
    <mergeCell ref="D28:F29"/>
    <mergeCell ref="G28:K28"/>
    <mergeCell ref="M28:O28"/>
    <mergeCell ref="P28:T28"/>
    <mergeCell ref="BI28:BI29"/>
    <mergeCell ref="BJ28:BL29"/>
    <mergeCell ref="BM28:BP29"/>
    <mergeCell ref="AS26:AU28"/>
    <mergeCell ref="AV26:AW28"/>
    <mergeCell ref="D31:T34"/>
    <mergeCell ref="U31:AB32"/>
    <mergeCell ref="AC31:AJ32"/>
    <mergeCell ref="AK31:AR32"/>
    <mergeCell ref="AS31:AZ32"/>
    <mergeCell ref="BA31:BH32"/>
    <mergeCell ref="BI31:BI32"/>
    <mergeCell ref="BJ31:BP32"/>
    <mergeCell ref="U33:AB34"/>
    <mergeCell ref="AC33:AJ34"/>
    <mergeCell ref="AK33:AR34"/>
    <mergeCell ref="AS33:AZ34"/>
    <mergeCell ref="BA33:BH34"/>
    <mergeCell ref="BI33:BI34"/>
    <mergeCell ref="BJ33:BP34"/>
    <mergeCell ref="C35:C36"/>
    <mergeCell ref="D35:F36"/>
    <mergeCell ref="G35:K36"/>
    <mergeCell ref="L35:L36"/>
    <mergeCell ref="M35:O36"/>
    <mergeCell ref="P35:T36"/>
    <mergeCell ref="U35:AB38"/>
    <mergeCell ref="AC35:AE37"/>
    <mergeCell ref="AF35:AG37"/>
    <mergeCell ref="AH35:AJ37"/>
    <mergeCell ref="AK35:AM37"/>
    <mergeCell ref="AN35:AO37"/>
    <mergeCell ref="AP35:AR37"/>
    <mergeCell ref="AS35:AU37"/>
    <mergeCell ref="AV35:AW37"/>
    <mergeCell ref="AX35:AZ37"/>
    <mergeCell ref="BA35:BC37"/>
    <mergeCell ref="BD35:BE37"/>
    <mergeCell ref="BF35:BH37"/>
    <mergeCell ref="BI35:BI36"/>
    <mergeCell ref="BJ35:BL36"/>
    <mergeCell ref="BM35:BP36"/>
    <mergeCell ref="D37:F38"/>
    <mergeCell ref="G37:K37"/>
    <mergeCell ref="M37:O38"/>
    <mergeCell ref="P37:T37"/>
    <mergeCell ref="BI37:BI38"/>
    <mergeCell ref="BJ37:BL38"/>
    <mergeCell ref="BM37:BP38"/>
    <mergeCell ref="C39:C40"/>
    <mergeCell ref="D39:F40"/>
    <mergeCell ref="G39:K40"/>
    <mergeCell ref="L39:L40"/>
    <mergeCell ref="M39:O40"/>
    <mergeCell ref="P39:T40"/>
    <mergeCell ref="U39:W41"/>
    <mergeCell ref="X39:Y41"/>
    <mergeCell ref="Z39:AB41"/>
    <mergeCell ref="BD39:BE41"/>
    <mergeCell ref="BF39:BH41"/>
    <mergeCell ref="BI39:BI40"/>
    <mergeCell ref="BJ39:BL40"/>
    <mergeCell ref="AC39:AJ42"/>
    <mergeCell ref="AK39:AM41"/>
    <mergeCell ref="AN39:AO41"/>
    <mergeCell ref="AP39:AR41"/>
    <mergeCell ref="AS39:AU41"/>
    <mergeCell ref="AV39:AW41"/>
    <mergeCell ref="BM39:BP40"/>
    <mergeCell ref="D41:F42"/>
    <mergeCell ref="G41:K41"/>
    <mergeCell ref="M41:O42"/>
    <mergeCell ref="P41:T41"/>
    <mergeCell ref="BI41:BI42"/>
    <mergeCell ref="BJ41:BL42"/>
    <mergeCell ref="BM41:BP42"/>
    <mergeCell ref="AX39:AZ41"/>
    <mergeCell ref="BA39:BC41"/>
    <mergeCell ref="C43:C44"/>
    <mergeCell ref="D43:F44"/>
    <mergeCell ref="G43:K44"/>
    <mergeCell ref="L43:L44"/>
    <mergeCell ref="M43:O44"/>
    <mergeCell ref="P43:T44"/>
    <mergeCell ref="U43:W45"/>
    <mergeCell ref="X43:Y45"/>
    <mergeCell ref="Z43:AB45"/>
    <mergeCell ref="AC43:AE45"/>
    <mergeCell ref="AF43:AG45"/>
    <mergeCell ref="AH43:AJ45"/>
    <mergeCell ref="AK43:AR46"/>
    <mergeCell ref="AS43:AU45"/>
    <mergeCell ref="AV43:AW45"/>
    <mergeCell ref="AX43:AZ45"/>
    <mergeCell ref="BA43:BC45"/>
    <mergeCell ref="BD43:BE45"/>
    <mergeCell ref="BF43:BH45"/>
    <mergeCell ref="BI43:BI44"/>
    <mergeCell ref="BJ43:BL44"/>
    <mergeCell ref="BM43:BP44"/>
    <mergeCell ref="D45:F46"/>
    <mergeCell ref="G45:K45"/>
    <mergeCell ref="M45:O46"/>
    <mergeCell ref="P45:T45"/>
    <mergeCell ref="BI45:BI46"/>
    <mergeCell ref="BJ45:BL46"/>
    <mergeCell ref="BM45:BP46"/>
    <mergeCell ref="C47:C48"/>
    <mergeCell ref="D47:F48"/>
    <mergeCell ref="G47:K48"/>
    <mergeCell ref="L47:L48"/>
    <mergeCell ref="M47:O48"/>
    <mergeCell ref="P47:T48"/>
    <mergeCell ref="U47:W49"/>
    <mergeCell ref="X47:Y49"/>
    <mergeCell ref="Z47:AB49"/>
    <mergeCell ref="BD47:BE49"/>
    <mergeCell ref="BF47:BH49"/>
    <mergeCell ref="BI47:BI48"/>
    <mergeCell ref="BJ47:BL48"/>
    <mergeCell ref="AC47:AE49"/>
    <mergeCell ref="AF47:AG49"/>
    <mergeCell ref="AH47:AJ49"/>
    <mergeCell ref="AK47:AM49"/>
    <mergeCell ref="AN47:AO49"/>
    <mergeCell ref="AP47:AR49"/>
    <mergeCell ref="BM47:BP48"/>
    <mergeCell ref="D49:F50"/>
    <mergeCell ref="G49:K49"/>
    <mergeCell ref="M49:O49"/>
    <mergeCell ref="P49:T49"/>
    <mergeCell ref="BI49:BI50"/>
    <mergeCell ref="BJ49:BL50"/>
    <mergeCell ref="BM49:BP50"/>
    <mergeCell ref="AS47:AZ50"/>
    <mergeCell ref="BA47:BC49"/>
    <mergeCell ref="C51:C52"/>
    <mergeCell ref="D51:F52"/>
    <mergeCell ref="G51:K52"/>
    <mergeCell ref="L51:L52"/>
    <mergeCell ref="M51:O52"/>
    <mergeCell ref="P51:T52"/>
    <mergeCell ref="AN51:AO53"/>
    <mergeCell ref="AP51:AR53"/>
    <mergeCell ref="U51:W53"/>
    <mergeCell ref="X51:Y53"/>
    <mergeCell ref="Z51:AB53"/>
    <mergeCell ref="AC51:AE53"/>
    <mergeCell ref="AF51:AG53"/>
    <mergeCell ref="AH51:AJ53"/>
    <mergeCell ref="AV51:AW53"/>
    <mergeCell ref="AX51:AZ53"/>
    <mergeCell ref="BM51:BP52"/>
    <mergeCell ref="D53:F54"/>
    <mergeCell ref="G53:K53"/>
    <mergeCell ref="M53:O53"/>
    <mergeCell ref="P53:T53"/>
    <mergeCell ref="BI53:BI54"/>
    <mergeCell ref="BJ53:BL54"/>
    <mergeCell ref="AK51:AM53"/>
    <mergeCell ref="E56:CA56"/>
    <mergeCell ref="BM53:BP54"/>
    <mergeCell ref="X67:Y68"/>
    <mergeCell ref="X71:Y73"/>
    <mergeCell ref="X75:Y76"/>
    <mergeCell ref="AN67:AO69"/>
    <mergeCell ref="BA51:BH54"/>
    <mergeCell ref="BI51:BI52"/>
    <mergeCell ref="BJ51:BL52"/>
    <mergeCell ref="AS51:AU53"/>
    <mergeCell ref="AK75:AL76"/>
    <mergeCell ref="BJ63:BL64"/>
    <mergeCell ref="BJ67:BL68"/>
    <mergeCell ref="BJ71:BL72"/>
    <mergeCell ref="BJ75:BL76"/>
    <mergeCell ref="U71:W72"/>
    <mergeCell ref="U75:W76"/>
    <mergeCell ref="AC71:AE72"/>
    <mergeCell ref="AF71:AF72"/>
    <mergeCell ref="AC75:AE76"/>
  </mergeCells>
  <conditionalFormatting sqref="BI12:BP13 BJ10:BP11 BJ35:BP38 BI37:BI38">
    <cfRule type="expression" priority="3" dxfId="42" stopIfTrue="1">
      <formula>$BL$13=1</formula>
    </cfRule>
  </conditionalFormatting>
  <conditionalFormatting sqref="BI22:BI23 BI10:BI11 BJ39:BP42 BI18:BI19 BI26:BI27 BI14:BP17 BI47:BI48 BI35:BI36 BI51:BI52 BI39:BI44">
    <cfRule type="expression" priority="4" dxfId="42" stopIfTrue="1">
      <formula>$BL$17=1</formula>
    </cfRule>
  </conditionalFormatting>
  <conditionalFormatting sqref="D12 D20 D16 D24 D37 D45 D41 D49 G37 M37 P37 G41 M41 P41 G45 M45 P45 M49 G12 M12 P12 G16 M16 P16 G20 M20 P20 M24">
    <cfRule type="expression" priority="13" dxfId="41" stopIfTrue="1">
      <formula>$AV$14=2</formula>
    </cfRule>
    <cfRule type="expression" priority="14" dxfId="42" stopIfTrue="1">
      <formula>$AV$14=1</formula>
    </cfRule>
  </conditionalFormatting>
  <conditionalFormatting sqref="BI20:BP21 BJ18:BP19 BJ43:BP47 BI45:BI47">
    <cfRule type="expression" priority="5" dxfId="42" stopIfTrue="1">
      <formula>$BL$21=1</formula>
    </cfRule>
  </conditionalFormatting>
  <conditionalFormatting sqref="BI24:BP25 BJ22:BP23 BJ47:BP51 BI49:BI51">
    <cfRule type="expression" priority="6" dxfId="42" stopIfTrue="1">
      <formula>$BL$25=1</formula>
    </cfRule>
  </conditionalFormatting>
  <conditionalFormatting sqref="D26:D27 M26:M27 D51 M51">
    <cfRule type="expression" priority="11" dxfId="41" stopIfTrue="1">
      <formula>$BB$13=2</formula>
    </cfRule>
    <cfRule type="expression" priority="12" dxfId="42" stopIfTrue="1">
      <formula>$BB$13=1</formula>
    </cfRule>
  </conditionalFormatting>
  <conditionalFormatting sqref="BI28:BP29 BJ26:BP27 BI53:BP54 BJ51:BP52">
    <cfRule type="expression" priority="7" dxfId="41" stopIfTrue="1">
      <formula>$BL$29=1</formula>
    </cfRule>
    <cfRule type="expression" priority="8" dxfId="42" stopIfTrue="1">
      <formula>$BL$29=1</formula>
    </cfRule>
  </conditionalFormatting>
  <conditionalFormatting sqref="D28 D53">
    <cfRule type="expression" priority="9" dxfId="41" stopIfTrue="1">
      <formula>$BE$13=2</formula>
    </cfRule>
    <cfRule type="expression" priority="10" dxfId="42" stopIfTrue="1">
      <formula>$BE$13=1</formula>
    </cfRule>
  </conditionalFormatting>
  <conditionalFormatting sqref="AU30:AX30 AU55:AX55 T30 L30 T55 L55">
    <cfRule type="expression" priority="1" dxfId="43" stopIfTrue="1">
      <formula>"2位"</formula>
    </cfRule>
    <cfRule type="expression" priority="2" dxfId="44" stopIfTrue="1">
      <formula>"1位"</formula>
    </cfRule>
  </conditionalFormatting>
  <printOptions/>
  <pageMargins left="0.7874015748031497" right="0" top="0" bottom="0" header="0.31496062992125984" footer="0.31496062992125984"/>
  <pageSetup fitToHeight="1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N117"/>
  <sheetViews>
    <sheetView zoomScalePageLayoutView="0" workbookViewId="0" topLeftCell="A102">
      <selection activeCell="F125" sqref="F125"/>
    </sheetView>
  </sheetViews>
  <sheetFormatPr defaultColWidth="9.00390625" defaultRowHeight="13.5"/>
  <cols>
    <col min="1" max="1" width="8.125" style="95" customWidth="1"/>
    <col min="2" max="11" width="11.75390625" style="95" customWidth="1"/>
    <col min="12" max="18" width="8.125" style="95" customWidth="1"/>
    <col min="19" max="16384" width="9.00390625" style="95" customWidth="1"/>
  </cols>
  <sheetData>
    <row r="1" spans="1:14" s="238" customFormat="1" ht="24.75" thickBot="1">
      <c r="A1" s="234"/>
      <c r="B1" s="235" t="s">
        <v>1521</v>
      </c>
      <c r="C1" s="236"/>
      <c r="D1" s="236"/>
      <c r="E1" s="236"/>
      <c r="F1" s="236"/>
      <c r="G1" s="237"/>
      <c r="H1" s="234"/>
      <c r="I1" s="234"/>
      <c r="J1" s="234"/>
      <c r="K1" s="234"/>
      <c r="L1" s="234"/>
      <c r="M1" s="234"/>
      <c r="N1" s="234"/>
    </row>
    <row r="2" spans="1:14" s="238" customFormat="1" ht="14.25" thickBot="1">
      <c r="A2" s="234"/>
      <c r="B2" s="239" t="s">
        <v>1522</v>
      </c>
      <c r="C2" s="240" t="s">
        <v>1523</v>
      </c>
      <c r="D2" s="1213" t="s">
        <v>1524</v>
      </c>
      <c r="E2" s="1213"/>
      <c r="F2" s="1213" t="s">
        <v>1317</v>
      </c>
      <c r="G2" s="1213"/>
      <c r="H2" s="1213" t="s">
        <v>1525</v>
      </c>
      <c r="I2" s="1213"/>
      <c r="J2" s="1213" t="s">
        <v>1526</v>
      </c>
      <c r="K2" s="1214"/>
      <c r="L2" s="234"/>
      <c r="M2" s="234"/>
      <c r="N2" s="234"/>
    </row>
    <row r="3" spans="1:14" s="238" customFormat="1" ht="26.25" customHeight="1">
      <c r="A3" s="234"/>
      <c r="B3" s="1122" t="s">
        <v>1527</v>
      </c>
      <c r="C3" s="1124">
        <v>38438</v>
      </c>
      <c r="D3" s="1200" t="s">
        <v>1528</v>
      </c>
      <c r="E3" s="1200"/>
      <c r="F3" s="1209" t="s">
        <v>1529</v>
      </c>
      <c r="G3" s="1209"/>
      <c r="H3" s="1209" t="s">
        <v>1530</v>
      </c>
      <c r="I3" s="1209"/>
      <c r="J3" s="1209" t="s">
        <v>1531</v>
      </c>
      <c r="K3" s="1210"/>
      <c r="L3" s="234"/>
      <c r="M3" s="234"/>
      <c r="N3" s="234"/>
    </row>
    <row r="4" spans="1:14" s="238" customFormat="1" ht="26.25" customHeight="1">
      <c r="A4" s="234"/>
      <c r="B4" s="1123"/>
      <c r="C4" s="1125"/>
      <c r="D4" s="1203" t="s">
        <v>1532</v>
      </c>
      <c r="E4" s="1203"/>
      <c r="F4" s="1205" t="s">
        <v>1533</v>
      </c>
      <c r="G4" s="1205"/>
      <c r="H4" s="1205" t="s">
        <v>1534</v>
      </c>
      <c r="I4" s="1205"/>
      <c r="J4" s="1205" t="s">
        <v>1535</v>
      </c>
      <c r="K4" s="1206"/>
      <c r="L4" s="234"/>
      <c r="M4" s="234"/>
      <c r="N4" s="234"/>
    </row>
    <row r="5" spans="1:14" s="238" customFormat="1" ht="26.25" customHeight="1" thickBot="1">
      <c r="A5" s="234"/>
      <c r="B5" s="1185"/>
      <c r="C5" s="1186"/>
      <c r="D5" s="1195" t="s">
        <v>1536</v>
      </c>
      <c r="E5" s="1195"/>
      <c r="F5" s="1211" t="s">
        <v>1537</v>
      </c>
      <c r="G5" s="1211"/>
      <c r="H5" s="1211" t="s">
        <v>1538</v>
      </c>
      <c r="I5" s="1211"/>
      <c r="J5" s="1211" t="s">
        <v>1539</v>
      </c>
      <c r="K5" s="1212"/>
      <c r="L5" s="234"/>
      <c r="M5" s="234"/>
      <c r="N5" s="234"/>
    </row>
    <row r="6" spans="1:14" s="238" customFormat="1" ht="26.25" customHeight="1">
      <c r="A6" s="234"/>
      <c r="B6" s="1122" t="s">
        <v>1540</v>
      </c>
      <c r="C6" s="1124">
        <v>38803</v>
      </c>
      <c r="D6" s="1200" t="s">
        <v>1528</v>
      </c>
      <c r="E6" s="1200"/>
      <c r="F6" s="1209" t="s">
        <v>1541</v>
      </c>
      <c r="G6" s="1209"/>
      <c r="H6" s="1209" t="s">
        <v>1542</v>
      </c>
      <c r="I6" s="1209"/>
      <c r="J6" s="1209" t="s">
        <v>1543</v>
      </c>
      <c r="K6" s="1210"/>
      <c r="L6" s="234"/>
      <c r="M6" s="234"/>
      <c r="N6" s="234"/>
    </row>
    <row r="7" spans="1:14" s="238" customFormat="1" ht="26.25" customHeight="1">
      <c r="A7" s="234"/>
      <c r="B7" s="1123"/>
      <c r="C7" s="1125"/>
      <c r="D7" s="1203" t="s">
        <v>1532</v>
      </c>
      <c r="E7" s="1203"/>
      <c r="F7" s="1205" t="s">
        <v>1544</v>
      </c>
      <c r="G7" s="1205"/>
      <c r="H7" s="1205" t="s">
        <v>1545</v>
      </c>
      <c r="I7" s="1205"/>
      <c r="J7" s="1205" t="s">
        <v>1546</v>
      </c>
      <c r="K7" s="1206"/>
      <c r="L7" s="234"/>
      <c r="M7" s="234"/>
      <c r="N7" s="234"/>
    </row>
    <row r="8" spans="1:14" s="238" customFormat="1" ht="26.25" customHeight="1">
      <c r="A8" s="234"/>
      <c r="B8" s="1123"/>
      <c r="C8" s="1125"/>
      <c r="D8" s="1203" t="s">
        <v>1536</v>
      </c>
      <c r="E8" s="1203"/>
      <c r="F8" s="1205" t="s">
        <v>1537</v>
      </c>
      <c r="G8" s="1205"/>
      <c r="H8" s="1205" t="s">
        <v>1547</v>
      </c>
      <c r="I8" s="1205"/>
      <c r="J8" s="1205" t="s">
        <v>1548</v>
      </c>
      <c r="K8" s="1206"/>
      <c r="L8" s="234"/>
      <c r="M8" s="234"/>
      <c r="N8" s="234"/>
    </row>
    <row r="9" spans="1:14" s="238" customFormat="1" ht="26.25" customHeight="1" thickBot="1">
      <c r="A9" s="234"/>
      <c r="B9" s="1185"/>
      <c r="C9" s="1186"/>
      <c r="D9" s="1204" t="s">
        <v>1549</v>
      </c>
      <c r="E9" s="1204"/>
      <c r="F9" s="1198" t="s">
        <v>1550</v>
      </c>
      <c r="G9" s="1198"/>
      <c r="H9" s="1198" t="s">
        <v>1551</v>
      </c>
      <c r="I9" s="1198"/>
      <c r="J9" s="1207"/>
      <c r="K9" s="1208"/>
      <c r="L9" s="234"/>
      <c r="M9" s="234"/>
      <c r="N9" s="234"/>
    </row>
    <row r="10" spans="1:14" s="238" customFormat="1" ht="26.25" customHeight="1">
      <c r="A10" s="234"/>
      <c r="B10" s="1122" t="s">
        <v>1552</v>
      </c>
      <c r="C10" s="1124">
        <v>39166</v>
      </c>
      <c r="D10" s="1200" t="s">
        <v>1528</v>
      </c>
      <c r="E10" s="1200"/>
      <c r="F10" s="1201" t="s">
        <v>1553</v>
      </c>
      <c r="G10" s="1201"/>
      <c r="H10" s="1201" t="s">
        <v>1554</v>
      </c>
      <c r="I10" s="1201"/>
      <c r="J10" s="1201" t="s">
        <v>1555</v>
      </c>
      <c r="K10" s="1202"/>
      <c r="L10" s="234"/>
      <c r="M10" s="234"/>
      <c r="N10" s="234"/>
    </row>
    <row r="11" spans="1:14" s="238" customFormat="1" ht="26.25" customHeight="1">
      <c r="A11" s="234"/>
      <c r="B11" s="1123"/>
      <c r="C11" s="1125"/>
      <c r="D11" s="1203" t="s">
        <v>1532</v>
      </c>
      <c r="E11" s="1203"/>
      <c r="F11" s="1196" t="s">
        <v>1556</v>
      </c>
      <c r="G11" s="1196"/>
      <c r="H11" s="1196" t="s">
        <v>1557</v>
      </c>
      <c r="I11" s="1196"/>
      <c r="J11" s="1196" t="s">
        <v>1558</v>
      </c>
      <c r="K11" s="1197"/>
      <c r="L11" s="234"/>
      <c r="M11" s="234"/>
      <c r="N11" s="234"/>
    </row>
    <row r="12" spans="1:14" s="238" customFormat="1" ht="26.25" customHeight="1">
      <c r="A12" s="234"/>
      <c r="B12" s="1123"/>
      <c r="C12" s="1125"/>
      <c r="D12" s="1203" t="s">
        <v>1536</v>
      </c>
      <c r="E12" s="1203"/>
      <c r="F12" s="1196"/>
      <c r="G12" s="1196"/>
      <c r="H12" s="1196"/>
      <c r="I12" s="1196"/>
      <c r="J12" s="1196"/>
      <c r="K12" s="1197"/>
      <c r="L12" s="234"/>
      <c r="M12" s="234"/>
      <c r="N12" s="234"/>
    </row>
    <row r="13" spans="1:14" s="238" customFormat="1" ht="26.25" customHeight="1" thickBot="1">
      <c r="A13" s="234"/>
      <c r="B13" s="1185"/>
      <c r="C13" s="1186"/>
      <c r="D13" s="1204" t="s">
        <v>1549</v>
      </c>
      <c r="E13" s="1204"/>
      <c r="F13" s="1198" t="s">
        <v>1559</v>
      </c>
      <c r="G13" s="1198"/>
      <c r="H13" s="1198" t="s">
        <v>1560</v>
      </c>
      <c r="I13" s="1198"/>
      <c r="J13" s="1198" t="s">
        <v>1561</v>
      </c>
      <c r="K13" s="1199"/>
      <c r="L13" s="234"/>
      <c r="M13" s="234"/>
      <c r="N13" s="234"/>
    </row>
    <row r="14" spans="1:14" s="238" customFormat="1" ht="26.25" customHeight="1">
      <c r="A14" s="234"/>
      <c r="B14" s="1122" t="s">
        <v>1562</v>
      </c>
      <c r="C14" s="1124">
        <v>39516</v>
      </c>
      <c r="D14" s="1200" t="s">
        <v>1528</v>
      </c>
      <c r="E14" s="1200"/>
      <c r="F14" s="1201" t="s">
        <v>1563</v>
      </c>
      <c r="G14" s="1201"/>
      <c r="H14" s="1201" t="s">
        <v>1564</v>
      </c>
      <c r="I14" s="1201"/>
      <c r="J14" s="1201" t="s">
        <v>1565</v>
      </c>
      <c r="K14" s="1202"/>
      <c r="L14" s="234"/>
      <c r="M14" s="234"/>
      <c r="N14" s="234"/>
    </row>
    <row r="15" spans="1:14" s="238" customFormat="1" ht="26.25" customHeight="1">
      <c r="A15" s="234"/>
      <c r="B15" s="1123"/>
      <c r="C15" s="1125"/>
      <c r="D15" s="1203" t="s">
        <v>1532</v>
      </c>
      <c r="E15" s="1203"/>
      <c r="F15" s="1196" t="s">
        <v>1566</v>
      </c>
      <c r="G15" s="1196"/>
      <c r="H15" s="1196" t="s">
        <v>1567</v>
      </c>
      <c r="I15" s="1196"/>
      <c r="J15" s="1196" t="s">
        <v>1558</v>
      </c>
      <c r="K15" s="1197"/>
      <c r="L15" s="234"/>
      <c r="M15" s="234"/>
      <c r="N15" s="234"/>
    </row>
    <row r="16" spans="1:14" s="238" customFormat="1" ht="26.25" customHeight="1" thickBot="1">
      <c r="A16" s="234"/>
      <c r="B16" s="1123"/>
      <c r="C16" s="1125"/>
      <c r="D16" s="1195" t="s">
        <v>1536</v>
      </c>
      <c r="E16" s="1195"/>
      <c r="F16" s="1196" t="s">
        <v>1568</v>
      </c>
      <c r="G16" s="1196"/>
      <c r="H16" s="1196" t="s">
        <v>1569</v>
      </c>
      <c r="I16" s="1196"/>
      <c r="J16" s="1196" t="s">
        <v>1570</v>
      </c>
      <c r="K16" s="1197"/>
      <c r="L16" s="234"/>
      <c r="M16" s="234"/>
      <c r="N16" s="234"/>
    </row>
    <row r="17" spans="1:14" s="238" customFormat="1" ht="26.25" customHeight="1" thickBot="1">
      <c r="A17" s="234"/>
      <c r="B17" s="1185"/>
      <c r="C17" s="1186"/>
      <c r="D17" s="1195" t="s">
        <v>1549</v>
      </c>
      <c r="E17" s="1195"/>
      <c r="F17" s="1198" t="s">
        <v>1571</v>
      </c>
      <c r="G17" s="1198"/>
      <c r="H17" s="1198" t="s">
        <v>1572</v>
      </c>
      <c r="I17" s="1198"/>
      <c r="J17" s="1198" t="s">
        <v>1573</v>
      </c>
      <c r="K17" s="1199"/>
      <c r="L17" s="234"/>
      <c r="M17" s="234"/>
      <c r="N17" s="234"/>
    </row>
    <row r="18" spans="1:14" s="238" customFormat="1" ht="14.25" customHeight="1">
      <c r="A18" s="234"/>
      <c r="B18" s="1122" t="s">
        <v>1574</v>
      </c>
      <c r="C18" s="1124">
        <v>39880</v>
      </c>
      <c r="D18" s="1126" t="s">
        <v>1528</v>
      </c>
      <c r="E18" s="1127"/>
      <c r="F18" s="1093" t="s">
        <v>1575</v>
      </c>
      <c r="G18" s="1094"/>
      <c r="H18" s="1093" t="s">
        <v>1576</v>
      </c>
      <c r="I18" s="1094"/>
      <c r="J18" s="1189" t="s">
        <v>1577</v>
      </c>
      <c r="K18" s="1109"/>
      <c r="L18" s="234"/>
      <c r="M18" s="234"/>
      <c r="N18" s="234"/>
    </row>
    <row r="19" spans="1:14" s="238" customFormat="1" ht="14.25" customHeight="1">
      <c r="A19" s="234"/>
      <c r="B19" s="1123"/>
      <c r="C19" s="1125"/>
      <c r="D19" s="1110"/>
      <c r="E19" s="1111"/>
      <c r="F19" s="1116" t="s">
        <v>1578</v>
      </c>
      <c r="G19" s="1184"/>
      <c r="H19" s="1116" t="s">
        <v>1579</v>
      </c>
      <c r="I19" s="1184"/>
      <c r="J19" s="1116" t="s">
        <v>1580</v>
      </c>
      <c r="K19" s="1117"/>
      <c r="L19" s="234"/>
      <c r="M19" s="234"/>
      <c r="N19" s="234"/>
    </row>
    <row r="20" spans="1:14" s="238" customFormat="1" ht="14.25" customHeight="1">
      <c r="A20" s="234"/>
      <c r="B20" s="1123"/>
      <c r="C20" s="1125"/>
      <c r="D20" s="1089" t="s">
        <v>1532</v>
      </c>
      <c r="E20" s="1090"/>
      <c r="F20" s="1095" t="s">
        <v>1581</v>
      </c>
      <c r="G20" s="1096"/>
      <c r="H20" s="1187" t="s">
        <v>1582</v>
      </c>
      <c r="I20" s="1096"/>
      <c r="J20" s="1188" t="s">
        <v>1583</v>
      </c>
      <c r="K20" s="1097"/>
      <c r="L20" s="234"/>
      <c r="M20" s="234"/>
      <c r="N20" s="234"/>
    </row>
    <row r="21" spans="1:14" s="238" customFormat="1" ht="14.25" customHeight="1">
      <c r="A21" s="234"/>
      <c r="B21" s="1123"/>
      <c r="C21" s="1125"/>
      <c r="D21" s="1110"/>
      <c r="E21" s="1111"/>
      <c r="F21" s="1116" t="s">
        <v>1584</v>
      </c>
      <c r="G21" s="1184"/>
      <c r="H21" s="1116" t="s">
        <v>1585</v>
      </c>
      <c r="I21" s="1184"/>
      <c r="J21" s="1116" t="s">
        <v>1586</v>
      </c>
      <c r="K21" s="1117"/>
      <c r="L21" s="234"/>
      <c r="M21" s="234"/>
      <c r="N21" s="234"/>
    </row>
    <row r="22" spans="1:14" s="238" customFormat="1" ht="14.25" customHeight="1">
      <c r="A22" s="234"/>
      <c r="B22" s="1123"/>
      <c r="C22" s="1125"/>
      <c r="D22" s="1089" t="s">
        <v>1536</v>
      </c>
      <c r="E22" s="1090"/>
      <c r="F22" s="1095" t="s">
        <v>1587</v>
      </c>
      <c r="G22" s="1096"/>
      <c r="H22" s="1187" t="s">
        <v>1588</v>
      </c>
      <c r="I22" s="1096"/>
      <c r="J22" s="1188" t="s">
        <v>1589</v>
      </c>
      <c r="K22" s="1097"/>
      <c r="L22" s="234"/>
      <c r="M22" s="234"/>
      <c r="N22" s="234"/>
    </row>
    <row r="23" spans="1:14" s="238" customFormat="1" ht="14.25" customHeight="1">
      <c r="A23" s="234"/>
      <c r="B23" s="1123"/>
      <c r="C23" s="1125"/>
      <c r="D23" s="1110"/>
      <c r="E23" s="1111"/>
      <c r="F23" s="1116" t="s">
        <v>1590</v>
      </c>
      <c r="G23" s="1184"/>
      <c r="H23" s="1116" t="s">
        <v>1591</v>
      </c>
      <c r="I23" s="1184"/>
      <c r="J23" s="1116" t="s">
        <v>1591</v>
      </c>
      <c r="K23" s="1117"/>
      <c r="L23" s="234"/>
      <c r="M23" s="234"/>
      <c r="N23" s="234"/>
    </row>
    <row r="24" spans="1:14" s="238" customFormat="1" ht="14.25" customHeight="1">
      <c r="A24" s="234"/>
      <c r="B24" s="1123"/>
      <c r="C24" s="1125"/>
      <c r="D24" s="1089" t="s">
        <v>1549</v>
      </c>
      <c r="E24" s="1090"/>
      <c r="F24" s="1190"/>
      <c r="G24" s="1191"/>
      <c r="H24" s="1192"/>
      <c r="I24" s="1191"/>
      <c r="J24" s="1193"/>
      <c r="K24" s="1194"/>
      <c r="L24" s="234"/>
      <c r="M24" s="234"/>
      <c r="N24" s="234"/>
    </row>
    <row r="25" spans="1:14" s="238" customFormat="1" ht="14.25" customHeight="1" thickBot="1">
      <c r="A25" s="234"/>
      <c r="B25" s="1185"/>
      <c r="C25" s="1186"/>
      <c r="D25" s="1091"/>
      <c r="E25" s="1092"/>
      <c r="F25" s="1100"/>
      <c r="G25" s="1101"/>
      <c r="H25" s="1100"/>
      <c r="I25" s="1101"/>
      <c r="J25" s="1100"/>
      <c r="K25" s="1102"/>
      <c r="L25" s="234"/>
      <c r="M25" s="234"/>
      <c r="N25" s="234"/>
    </row>
    <row r="26" spans="1:14" s="238" customFormat="1" ht="14.25" customHeight="1">
      <c r="A26" s="234"/>
      <c r="B26" s="1122" t="s">
        <v>1592</v>
      </c>
      <c r="C26" s="1124">
        <v>40265</v>
      </c>
      <c r="D26" s="1126" t="s">
        <v>1528</v>
      </c>
      <c r="E26" s="1127"/>
      <c r="F26" s="1093" t="s">
        <v>1575</v>
      </c>
      <c r="G26" s="1094"/>
      <c r="H26" s="1093" t="s">
        <v>1593</v>
      </c>
      <c r="I26" s="1094"/>
      <c r="J26" s="1189" t="s">
        <v>1594</v>
      </c>
      <c r="K26" s="1109"/>
      <c r="L26" s="234"/>
      <c r="M26" s="234"/>
      <c r="N26" s="234"/>
    </row>
    <row r="27" spans="1:14" s="238" customFormat="1" ht="14.25" customHeight="1">
      <c r="A27" s="234"/>
      <c r="B27" s="1123"/>
      <c r="C27" s="1125"/>
      <c r="D27" s="1110"/>
      <c r="E27" s="1111"/>
      <c r="F27" s="1116" t="s">
        <v>1578</v>
      </c>
      <c r="G27" s="1184"/>
      <c r="H27" s="1116" t="s">
        <v>1595</v>
      </c>
      <c r="I27" s="1184"/>
      <c r="J27" s="1116" t="s">
        <v>1596</v>
      </c>
      <c r="K27" s="1117"/>
      <c r="L27" s="234"/>
      <c r="M27" s="234"/>
      <c r="N27" s="234"/>
    </row>
    <row r="28" spans="1:14" s="238" customFormat="1" ht="14.25" customHeight="1">
      <c r="A28" s="234"/>
      <c r="B28" s="1123"/>
      <c r="C28" s="1125"/>
      <c r="D28" s="1089" t="s">
        <v>1532</v>
      </c>
      <c r="E28" s="1090"/>
      <c r="F28" s="1095" t="s">
        <v>1581</v>
      </c>
      <c r="G28" s="1096"/>
      <c r="H28" s="1187" t="s">
        <v>1597</v>
      </c>
      <c r="I28" s="1096"/>
      <c r="J28" s="1188" t="s">
        <v>1598</v>
      </c>
      <c r="K28" s="1097"/>
      <c r="L28" s="234"/>
      <c r="M28" s="234"/>
      <c r="N28" s="234"/>
    </row>
    <row r="29" spans="1:14" s="238" customFormat="1" ht="14.25" customHeight="1">
      <c r="A29" s="234"/>
      <c r="B29" s="1123"/>
      <c r="C29" s="1125"/>
      <c r="D29" s="1110"/>
      <c r="E29" s="1111"/>
      <c r="F29" s="1116" t="s">
        <v>1584</v>
      </c>
      <c r="G29" s="1184"/>
      <c r="H29" s="1116" t="s">
        <v>1599</v>
      </c>
      <c r="I29" s="1184"/>
      <c r="J29" s="1116" t="s">
        <v>1600</v>
      </c>
      <c r="K29" s="1117"/>
      <c r="L29" s="234"/>
      <c r="M29" s="234"/>
      <c r="N29" s="234"/>
    </row>
    <row r="30" spans="1:14" s="238" customFormat="1" ht="14.25" customHeight="1">
      <c r="A30" s="234"/>
      <c r="B30" s="1123"/>
      <c r="C30" s="1125"/>
      <c r="D30" s="1089" t="s">
        <v>1536</v>
      </c>
      <c r="E30" s="1090"/>
      <c r="F30" s="1095" t="s">
        <v>1601</v>
      </c>
      <c r="G30" s="1096"/>
      <c r="H30" s="1187" t="s">
        <v>1602</v>
      </c>
      <c r="I30" s="1096"/>
      <c r="J30" s="1188" t="s">
        <v>1603</v>
      </c>
      <c r="K30" s="1097"/>
      <c r="L30" s="234"/>
      <c r="M30" s="234"/>
      <c r="N30" s="234"/>
    </row>
    <row r="31" spans="1:14" s="238" customFormat="1" ht="14.25" customHeight="1">
      <c r="A31" s="234"/>
      <c r="B31" s="1123"/>
      <c r="C31" s="1125"/>
      <c r="D31" s="1110"/>
      <c r="E31" s="1111"/>
      <c r="F31" s="1116" t="s">
        <v>1600</v>
      </c>
      <c r="G31" s="1184"/>
      <c r="H31" s="1116" t="s">
        <v>1604</v>
      </c>
      <c r="I31" s="1184"/>
      <c r="J31" s="1116" t="s">
        <v>1605</v>
      </c>
      <c r="K31" s="1117"/>
      <c r="L31" s="234"/>
      <c r="M31" s="234"/>
      <c r="N31" s="234"/>
    </row>
    <row r="32" spans="1:14" s="238" customFormat="1" ht="14.25" customHeight="1">
      <c r="A32" s="234"/>
      <c r="B32" s="1123"/>
      <c r="C32" s="1125"/>
      <c r="D32" s="1089" t="s">
        <v>1549</v>
      </c>
      <c r="E32" s="1090"/>
      <c r="F32" s="1095" t="s">
        <v>1606</v>
      </c>
      <c r="G32" s="1096"/>
      <c r="H32" s="1187" t="s">
        <v>1607</v>
      </c>
      <c r="I32" s="1096"/>
      <c r="J32" s="1188" t="s">
        <v>1608</v>
      </c>
      <c r="K32" s="1097"/>
      <c r="L32" s="234"/>
      <c r="M32" s="234"/>
      <c r="N32" s="234"/>
    </row>
    <row r="33" spans="1:14" s="238" customFormat="1" ht="14.25" customHeight="1" thickBot="1">
      <c r="A33" s="234"/>
      <c r="B33" s="1185"/>
      <c r="C33" s="1186"/>
      <c r="D33" s="1091"/>
      <c r="E33" s="1092"/>
      <c r="F33" s="1100" t="s">
        <v>1609</v>
      </c>
      <c r="G33" s="1101"/>
      <c r="H33" s="1100" t="s">
        <v>1591</v>
      </c>
      <c r="I33" s="1101"/>
      <c r="J33" s="1100" t="s">
        <v>1591</v>
      </c>
      <c r="K33" s="1102"/>
      <c r="L33" s="234"/>
      <c r="M33" s="234"/>
      <c r="N33" s="234"/>
    </row>
    <row r="34" spans="1:14" s="238" customFormat="1" ht="14.25" customHeight="1">
      <c r="A34" s="234"/>
      <c r="B34" s="1122" t="s">
        <v>1610</v>
      </c>
      <c r="C34" s="1124">
        <v>40629</v>
      </c>
      <c r="D34" s="1126" t="s">
        <v>1528</v>
      </c>
      <c r="E34" s="1127"/>
      <c r="F34" s="1093" t="s">
        <v>1593</v>
      </c>
      <c r="G34" s="1094"/>
      <c r="H34" s="1093" t="s">
        <v>1611</v>
      </c>
      <c r="I34" s="1094"/>
      <c r="J34" s="1189" t="s">
        <v>1612</v>
      </c>
      <c r="K34" s="1109"/>
      <c r="L34" s="234"/>
      <c r="M34" s="234"/>
      <c r="N34" s="234"/>
    </row>
    <row r="35" spans="1:14" s="238" customFormat="1" ht="14.25" customHeight="1">
      <c r="A35" s="234"/>
      <c r="B35" s="1123"/>
      <c r="C35" s="1125"/>
      <c r="D35" s="1110"/>
      <c r="E35" s="1111"/>
      <c r="F35" s="1116" t="s">
        <v>1613</v>
      </c>
      <c r="G35" s="1184"/>
      <c r="H35" s="1178" t="s">
        <v>1614</v>
      </c>
      <c r="I35" s="1184"/>
      <c r="J35" s="1116" t="s">
        <v>1615</v>
      </c>
      <c r="K35" s="1117"/>
      <c r="L35" s="234"/>
      <c r="M35" s="234"/>
      <c r="N35" s="234"/>
    </row>
    <row r="36" spans="1:14" s="238" customFormat="1" ht="14.25" customHeight="1">
      <c r="A36" s="234"/>
      <c r="B36" s="1123"/>
      <c r="C36" s="1125"/>
      <c r="D36" s="1089" t="s">
        <v>1532</v>
      </c>
      <c r="E36" s="1090"/>
      <c r="F36" s="1095" t="s">
        <v>1616</v>
      </c>
      <c r="G36" s="1096"/>
      <c r="H36" s="1187" t="s">
        <v>1617</v>
      </c>
      <c r="I36" s="1096"/>
      <c r="J36" s="1095" t="s">
        <v>1581</v>
      </c>
      <c r="K36" s="1097"/>
      <c r="L36" s="234"/>
      <c r="M36" s="234"/>
      <c r="N36" s="234"/>
    </row>
    <row r="37" spans="1:14" s="238" customFormat="1" ht="14.25" customHeight="1">
      <c r="A37" s="234"/>
      <c r="B37" s="1123"/>
      <c r="C37" s="1125"/>
      <c r="D37" s="1110"/>
      <c r="E37" s="1111"/>
      <c r="F37" s="1116" t="s">
        <v>1584</v>
      </c>
      <c r="G37" s="1184"/>
      <c r="H37" s="1116" t="s">
        <v>1599</v>
      </c>
      <c r="I37" s="1184"/>
      <c r="J37" s="1116" t="s">
        <v>1584</v>
      </c>
      <c r="K37" s="1117"/>
      <c r="L37" s="234"/>
      <c r="M37" s="234"/>
      <c r="N37" s="234"/>
    </row>
    <row r="38" spans="1:14" s="238" customFormat="1" ht="14.25" customHeight="1">
      <c r="A38" s="234"/>
      <c r="B38" s="1123"/>
      <c r="C38" s="1125"/>
      <c r="D38" s="1089" t="s">
        <v>1536</v>
      </c>
      <c r="E38" s="1090"/>
      <c r="F38" s="1095" t="s">
        <v>1618</v>
      </c>
      <c r="G38" s="1096"/>
      <c r="H38" s="1187" t="s">
        <v>1619</v>
      </c>
      <c r="I38" s="1096"/>
      <c r="J38" s="1095" t="s">
        <v>1620</v>
      </c>
      <c r="K38" s="1097"/>
      <c r="L38" s="234"/>
      <c r="M38" s="234"/>
      <c r="N38" s="234"/>
    </row>
    <row r="39" spans="1:14" s="238" customFormat="1" ht="14.25" customHeight="1">
      <c r="A39" s="234"/>
      <c r="B39" s="1123"/>
      <c r="C39" s="1125"/>
      <c r="D39" s="1110"/>
      <c r="E39" s="1111"/>
      <c r="F39" s="1116" t="s">
        <v>1584</v>
      </c>
      <c r="G39" s="1184"/>
      <c r="H39" s="1116" t="s">
        <v>1621</v>
      </c>
      <c r="I39" s="1184"/>
      <c r="J39" s="1116" t="s">
        <v>1622</v>
      </c>
      <c r="K39" s="1117"/>
      <c r="L39" s="234"/>
      <c r="M39" s="234"/>
      <c r="N39" s="234"/>
    </row>
    <row r="40" spans="1:14" s="238" customFormat="1" ht="14.25" customHeight="1">
      <c r="A40" s="234"/>
      <c r="B40" s="1123"/>
      <c r="C40" s="1125"/>
      <c r="D40" s="1089" t="s">
        <v>1549</v>
      </c>
      <c r="E40" s="1090"/>
      <c r="F40" s="1095" t="s">
        <v>1623</v>
      </c>
      <c r="G40" s="1096"/>
      <c r="H40" s="1187" t="s">
        <v>1624</v>
      </c>
      <c r="I40" s="1096"/>
      <c r="J40" s="1188" t="s">
        <v>1625</v>
      </c>
      <c r="K40" s="1097"/>
      <c r="L40" s="234"/>
      <c r="M40" s="234"/>
      <c r="N40" s="234"/>
    </row>
    <row r="41" spans="1:14" s="238" customFormat="1" ht="14.25" customHeight="1" thickBot="1">
      <c r="A41" s="234"/>
      <c r="B41" s="1185"/>
      <c r="C41" s="1186"/>
      <c r="D41" s="1091"/>
      <c r="E41" s="1092"/>
      <c r="F41" s="1100" t="s">
        <v>1605</v>
      </c>
      <c r="G41" s="1101"/>
      <c r="H41" s="1176" t="s">
        <v>1614</v>
      </c>
      <c r="I41" s="1101"/>
      <c r="J41" s="1100" t="s">
        <v>1605</v>
      </c>
      <c r="K41" s="1102"/>
      <c r="L41" s="234"/>
      <c r="M41" s="234"/>
      <c r="N41" s="234"/>
    </row>
    <row r="42" spans="1:14" s="238" customFormat="1" ht="13.5" customHeight="1">
      <c r="A42" s="234"/>
      <c r="B42" s="1122" t="s">
        <v>1626</v>
      </c>
      <c r="C42" s="1124">
        <v>40993</v>
      </c>
      <c r="D42" s="1126" t="s">
        <v>1528</v>
      </c>
      <c r="E42" s="1127"/>
      <c r="F42" s="1128" t="s">
        <v>1627</v>
      </c>
      <c r="G42" s="1129"/>
      <c r="H42" s="1128" t="s">
        <v>1593</v>
      </c>
      <c r="I42" s="1129"/>
      <c r="J42" s="1128" t="s">
        <v>1628</v>
      </c>
      <c r="K42" s="1131"/>
      <c r="L42" s="234"/>
      <c r="M42" s="234"/>
      <c r="N42" s="234"/>
    </row>
    <row r="43" spans="1:14" s="238" customFormat="1" ht="13.5" customHeight="1">
      <c r="A43" s="234"/>
      <c r="B43" s="1123"/>
      <c r="C43" s="1125"/>
      <c r="D43" s="1110"/>
      <c r="E43" s="1111"/>
      <c r="F43" s="1116" t="s">
        <v>1629</v>
      </c>
      <c r="G43" s="1184"/>
      <c r="H43" s="1116" t="s">
        <v>1613</v>
      </c>
      <c r="I43" s="1184"/>
      <c r="J43" s="1116" t="s">
        <v>1600</v>
      </c>
      <c r="K43" s="1117"/>
      <c r="L43" s="234"/>
      <c r="M43" s="234"/>
      <c r="N43" s="234"/>
    </row>
    <row r="44" spans="1:14" s="238" customFormat="1" ht="13.5" customHeight="1">
      <c r="A44" s="234"/>
      <c r="B44" s="1123"/>
      <c r="C44" s="1125"/>
      <c r="D44" s="1089" t="s">
        <v>1532</v>
      </c>
      <c r="E44" s="1090"/>
      <c r="F44" s="1095" t="s">
        <v>1630</v>
      </c>
      <c r="G44" s="1096"/>
      <c r="H44" s="1095" t="s">
        <v>1631</v>
      </c>
      <c r="I44" s="1096"/>
      <c r="J44" s="1095" t="s">
        <v>1617</v>
      </c>
      <c r="K44" s="1097"/>
      <c r="L44" s="234"/>
      <c r="M44" s="234"/>
      <c r="N44" s="234"/>
    </row>
    <row r="45" spans="1:14" s="238" customFormat="1" ht="13.5" customHeight="1">
      <c r="A45" s="234"/>
      <c r="B45" s="1123"/>
      <c r="C45" s="1125"/>
      <c r="D45" s="1110"/>
      <c r="E45" s="1111"/>
      <c r="F45" s="1116" t="s">
        <v>1584</v>
      </c>
      <c r="G45" s="1184"/>
      <c r="H45" s="1116" t="s">
        <v>1584</v>
      </c>
      <c r="I45" s="1184"/>
      <c r="J45" s="1116" t="s">
        <v>1600</v>
      </c>
      <c r="K45" s="1117"/>
      <c r="L45" s="234"/>
      <c r="M45" s="234"/>
      <c r="N45" s="234"/>
    </row>
    <row r="46" spans="1:14" s="238" customFormat="1" ht="13.5" customHeight="1">
      <c r="A46" s="234"/>
      <c r="B46" s="1123"/>
      <c r="C46" s="1125"/>
      <c r="D46" s="1089" t="s">
        <v>1536</v>
      </c>
      <c r="E46" s="1090"/>
      <c r="F46" s="1095" t="s">
        <v>1632</v>
      </c>
      <c r="G46" s="1096"/>
      <c r="H46" s="1095" t="s">
        <v>1633</v>
      </c>
      <c r="I46" s="1096"/>
      <c r="J46" s="1095" t="s">
        <v>1634</v>
      </c>
      <c r="K46" s="1097"/>
      <c r="L46" s="234"/>
      <c r="M46" s="234"/>
      <c r="N46" s="234"/>
    </row>
    <row r="47" spans="1:14" s="238" customFormat="1" ht="13.5" customHeight="1">
      <c r="A47" s="234"/>
      <c r="B47" s="1123"/>
      <c r="C47" s="1125"/>
      <c r="D47" s="1110"/>
      <c r="E47" s="1111"/>
      <c r="F47" s="1116" t="s">
        <v>1584</v>
      </c>
      <c r="G47" s="1184"/>
      <c r="H47" s="1116" t="s">
        <v>1584</v>
      </c>
      <c r="I47" s="1184"/>
      <c r="J47" s="1116" t="s">
        <v>1635</v>
      </c>
      <c r="K47" s="1117"/>
      <c r="L47" s="234"/>
      <c r="M47" s="234"/>
      <c r="N47" s="234"/>
    </row>
    <row r="48" spans="1:14" s="238" customFormat="1" ht="13.5" customHeight="1">
      <c r="A48" s="234"/>
      <c r="B48" s="1123"/>
      <c r="C48" s="1125"/>
      <c r="D48" s="1089" t="s">
        <v>1549</v>
      </c>
      <c r="E48" s="1090"/>
      <c r="F48" s="1095" t="s">
        <v>1624</v>
      </c>
      <c r="G48" s="1096"/>
      <c r="H48" s="1095" t="s">
        <v>1623</v>
      </c>
      <c r="I48" s="1096"/>
      <c r="J48" s="1095" t="s">
        <v>1588</v>
      </c>
      <c r="K48" s="1097"/>
      <c r="L48" s="234"/>
      <c r="M48" s="234"/>
      <c r="N48" s="234"/>
    </row>
    <row r="49" spans="1:14" s="238" customFormat="1" ht="13.5" customHeight="1" thickBot="1">
      <c r="A49" s="234"/>
      <c r="B49" s="1185"/>
      <c r="C49" s="1186"/>
      <c r="D49" s="1091"/>
      <c r="E49" s="1092"/>
      <c r="F49" s="1176" t="s">
        <v>1614</v>
      </c>
      <c r="G49" s="1177"/>
      <c r="H49" s="1100" t="s">
        <v>1605</v>
      </c>
      <c r="I49" s="1101"/>
      <c r="J49" s="1100" t="s">
        <v>1609</v>
      </c>
      <c r="K49" s="1102"/>
      <c r="L49" s="234"/>
      <c r="M49" s="234"/>
      <c r="N49" s="234"/>
    </row>
    <row r="50" spans="1:14" s="238" customFormat="1" ht="13.5" customHeight="1">
      <c r="A50" s="234"/>
      <c r="B50" s="1122" t="s">
        <v>1636</v>
      </c>
      <c r="C50" s="1124">
        <v>41350</v>
      </c>
      <c r="D50" s="1126" t="s">
        <v>1528</v>
      </c>
      <c r="E50" s="1127"/>
      <c r="F50" s="1128" t="s">
        <v>1637</v>
      </c>
      <c r="G50" s="1129"/>
      <c r="H50" s="1128" t="s">
        <v>1638</v>
      </c>
      <c r="I50" s="1129"/>
      <c r="J50" s="1128" t="s">
        <v>1639</v>
      </c>
      <c r="K50" s="1131"/>
      <c r="L50" s="234"/>
      <c r="M50" s="234"/>
      <c r="N50" s="234"/>
    </row>
    <row r="51" spans="1:14" s="238" customFormat="1" ht="13.5" customHeight="1">
      <c r="A51" s="234"/>
      <c r="B51" s="1123"/>
      <c r="C51" s="1125"/>
      <c r="D51" s="1110"/>
      <c r="E51" s="1111"/>
      <c r="F51" s="1116" t="s">
        <v>1640</v>
      </c>
      <c r="G51" s="1184"/>
      <c r="H51" s="1116" t="s">
        <v>1641</v>
      </c>
      <c r="I51" s="1184"/>
      <c r="J51" s="1116" t="s">
        <v>1642</v>
      </c>
      <c r="K51" s="1117"/>
      <c r="L51" s="234"/>
      <c r="M51" s="234"/>
      <c r="N51" s="234"/>
    </row>
    <row r="52" spans="1:14" s="238" customFormat="1" ht="13.5" customHeight="1">
      <c r="A52" s="234"/>
      <c r="B52" s="1123"/>
      <c r="C52" s="1125"/>
      <c r="D52" s="1089" t="s">
        <v>1532</v>
      </c>
      <c r="E52" s="1090"/>
      <c r="F52" s="1095" t="s">
        <v>1643</v>
      </c>
      <c r="G52" s="1096"/>
      <c r="H52" s="1095" t="s">
        <v>1644</v>
      </c>
      <c r="I52" s="1096"/>
      <c r="J52" s="1095" t="s">
        <v>1645</v>
      </c>
      <c r="K52" s="1097"/>
      <c r="L52" s="234"/>
      <c r="M52" s="234"/>
      <c r="N52" s="234"/>
    </row>
    <row r="53" spans="1:14" s="238" customFormat="1" ht="13.5" customHeight="1">
      <c r="A53" s="234"/>
      <c r="B53" s="1123"/>
      <c r="C53" s="1125"/>
      <c r="D53" s="1110"/>
      <c r="E53" s="1111"/>
      <c r="F53" s="1116" t="s">
        <v>1646</v>
      </c>
      <c r="G53" s="1184"/>
      <c r="H53" s="1116" t="s">
        <v>1647</v>
      </c>
      <c r="I53" s="1184"/>
      <c r="J53" s="1116" t="s">
        <v>1648</v>
      </c>
      <c r="K53" s="1117"/>
      <c r="L53" s="234"/>
      <c r="M53" s="234"/>
      <c r="N53" s="234"/>
    </row>
    <row r="54" spans="1:14" s="238" customFormat="1" ht="13.5" customHeight="1">
      <c r="A54" s="234"/>
      <c r="B54" s="1123"/>
      <c r="C54" s="1125"/>
      <c r="D54" s="1089" t="s">
        <v>1536</v>
      </c>
      <c r="E54" s="1090"/>
      <c r="F54" s="1112" t="s">
        <v>1649</v>
      </c>
      <c r="G54" s="1113"/>
      <c r="H54" s="1095" t="s">
        <v>1650</v>
      </c>
      <c r="I54" s="1096"/>
      <c r="J54" s="1095" t="s">
        <v>1651</v>
      </c>
      <c r="K54" s="1097"/>
      <c r="L54" s="234"/>
      <c r="M54" s="234"/>
      <c r="N54" s="234"/>
    </row>
    <row r="55" spans="1:14" s="238" customFormat="1" ht="13.5" customHeight="1">
      <c r="A55" s="234"/>
      <c r="B55" s="1123"/>
      <c r="C55" s="1125"/>
      <c r="D55" s="1110"/>
      <c r="E55" s="1111"/>
      <c r="F55" s="1105"/>
      <c r="G55" s="1106"/>
      <c r="H55" s="1116" t="s">
        <v>1652</v>
      </c>
      <c r="I55" s="1184"/>
      <c r="J55" s="1116" t="s">
        <v>1653</v>
      </c>
      <c r="K55" s="1117"/>
      <c r="L55" s="234"/>
      <c r="M55" s="234"/>
      <c r="N55" s="234"/>
    </row>
    <row r="56" spans="1:14" s="238" customFormat="1" ht="13.5" customHeight="1">
      <c r="A56" s="234"/>
      <c r="B56" s="1123"/>
      <c r="C56" s="1125"/>
      <c r="D56" s="1089" t="s">
        <v>1549</v>
      </c>
      <c r="E56" s="1090"/>
      <c r="F56" s="1095" t="s">
        <v>1654</v>
      </c>
      <c r="G56" s="1096"/>
      <c r="H56" s="1095" t="s">
        <v>1655</v>
      </c>
      <c r="I56" s="1096"/>
      <c r="J56" s="1095" t="s">
        <v>1656</v>
      </c>
      <c r="K56" s="1097"/>
      <c r="L56" s="234"/>
      <c r="M56" s="234"/>
      <c r="N56" s="234"/>
    </row>
    <row r="57" spans="1:14" s="238" customFormat="1" ht="13.5" customHeight="1" thickBot="1">
      <c r="A57" s="234"/>
      <c r="B57" s="1185"/>
      <c r="C57" s="1186"/>
      <c r="D57" s="1091"/>
      <c r="E57" s="1092"/>
      <c r="F57" s="1176" t="s">
        <v>1657</v>
      </c>
      <c r="G57" s="1177"/>
      <c r="H57" s="1100" t="s">
        <v>1658</v>
      </c>
      <c r="I57" s="1101"/>
      <c r="J57" s="1100" t="s">
        <v>1658</v>
      </c>
      <c r="K57" s="1102"/>
      <c r="L57" s="234"/>
      <c r="M57" s="234"/>
      <c r="N57" s="234"/>
    </row>
    <row r="58" spans="1:14" s="238" customFormat="1" ht="13.5" customHeight="1">
      <c r="A58" s="234"/>
      <c r="B58" s="1122" t="s">
        <v>1659</v>
      </c>
      <c r="C58" s="1124">
        <v>41724</v>
      </c>
      <c r="D58" s="1126" t="s">
        <v>1528</v>
      </c>
      <c r="E58" s="1127"/>
      <c r="F58" s="1128" t="s">
        <v>1660</v>
      </c>
      <c r="G58" s="1129"/>
      <c r="H58" s="1128" t="s">
        <v>1661</v>
      </c>
      <c r="I58" s="1129"/>
      <c r="J58" s="1128" t="s">
        <v>1662</v>
      </c>
      <c r="K58" s="1131"/>
      <c r="L58" s="234"/>
      <c r="M58" s="234"/>
      <c r="N58" s="234"/>
    </row>
    <row r="59" spans="1:14" s="238" customFormat="1" ht="13.5" customHeight="1">
      <c r="A59" s="234"/>
      <c r="B59" s="1123"/>
      <c r="C59" s="1125"/>
      <c r="D59" s="1110"/>
      <c r="E59" s="1111"/>
      <c r="F59" s="1116" t="s">
        <v>1663</v>
      </c>
      <c r="G59" s="1184"/>
      <c r="H59" s="1116" t="s">
        <v>1664</v>
      </c>
      <c r="I59" s="1184"/>
      <c r="J59" s="1116" t="s">
        <v>1640</v>
      </c>
      <c r="K59" s="1117"/>
      <c r="L59" s="234"/>
      <c r="M59" s="234"/>
      <c r="N59" s="234"/>
    </row>
    <row r="60" spans="1:14" s="238" customFormat="1" ht="13.5" customHeight="1">
      <c r="A60" s="234"/>
      <c r="B60" s="1123"/>
      <c r="C60" s="1125"/>
      <c r="D60" s="1089" t="s">
        <v>1532</v>
      </c>
      <c r="E60" s="1090"/>
      <c r="F60" s="1095" t="s">
        <v>1643</v>
      </c>
      <c r="G60" s="1096"/>
      <c r="H60" s="1095" t="s">
        <v>1665</v>
      </c>
      <c r="I60" s="1096"/>
      <c r="J60" s="1095"/>
      <c r="K60" s="1097"/>
      <c r="L60" s="234"/>
      <c r="M60" s="234"/>
      <c r="N60" s="234"/>
    </row>
    <row r="61" spans="1:14" s="238" customFormat="1" ht="13.5" customHeight="1">
      <c r="A61" s="234"/>
      <c r="B61" s="1123"/>
      <c r="C61" s="1125"/>
      <c r="D61" s="1110"/>
      <c r="E61" s="1111"/>
      <c r="F61" s="1116" t="s">
        <v>1646</v>
      </c>
      <c r="G61" s="1184"/>
      <c r="H61" s="1116" t="s">
        <v>1648</v>
      </c>
      <c r="I61" s="1184"/>
      <c r="J61" s="1116"/>
      <c r="K61" s="1117"/>
      <c r="L61" s="234"/>
      <c r="M61" s="234"/>
      <c r="N61" s="234"/>
    </row>
    <row r="62" spans="1:14" s="238" customFormat="1" ht="13.5" customHeight="1">
      <c r="A62" s="234"/>
      <c r="B62" s="1123"/>
      <c r="C62" s="1125"/>
      <c r="D62" s="1089" t="s">
        <v>1536</v>
      </c>
      <c r="E62" s="1090"/>
      <c r="F62" s="1112" t="s">
        <v>1666</v>
      </c>
      <c r="G62" s="1113"/>
      <c r="H62" s="1095" t="s">
        <v>1667</v>
      </c>
      <c r="I62" s="1096"/>
      <c r="J62" s="1095"/>
      <c r="K62" s="1097"/>
      <c r="L62" s="234"/>
      <c r="M62" s="234"/>
      <c r="N62" s="234"/>
    </row>
    <row r="63" spans="1:14" s="238" customFormat="1" ht="13.5" customHeight="1">
      <c r="A63" s="234"/>
      <c r="B63" s="1123"/>
      <c r="C63" s="1125"/>
      <c r="D63" s="1110"/>
      <c r="E63" s="1111"/>
      <c r="F63" s="1105"/>
      <c r="G63" s="1106"/>
      <c r="H63" s="1116" t="s">
        <v>1640</v>
      </c>
      <c r="I63" s="1184"/>
      <c r="J63" s="1116"/>
      <c r="K63" s="1117"/>
      <c r="L63" s="234"/>
      <c r="M63" s="234"/>
      <c r="N63" s="234"/>
    </row>
    <row r="64" spans="1:14" s="238" customFormat="1" ht="13.5" customHeight="1">
      <c r="A64" s="234"/>
      <c r="B64" s="1123"/>
      <c r="C64" s="1125"/>
      <c r="D64" s="1089" t="s">
        <v>1668</v>
      </c>
      <c r="E64" s="1090"/>
      <c r="F64" s="1095" t="s">
        <v>1669</v>
      </c>
      <c r="G64" s="1096"/>
      <c r="H64" s="1095" t="s">
        <v>1654</v>
      </c>
      <c r="I64" s="1096"/>
      <c r="J64" s="1095"/>
      <c r="K64" s="1097"/>
      <c r="L64" s="234"/>
      <c r="M64" s="234"/>
      <c r="N64" s="234"/>
    </row>
    <row r="65" spans="1:14" s="238" customFormat="1" ht="13.5" customHeight="1">
      <c r="A65" s="234"/>
      <c r="B65" s="1123"/>
      <c r="C65" s="1125"/>
      <c r="D65" s="1103"/>
      <c r="E65" s="1104"/>
      <c r="F65" s="1178" t="s">
        <v>1657</v>
      </c>
      <c r="G65" s="1179"/>
      <c r="H65" s="1180" t="s">
        <v>1657</v>
      </c>
      <c r="I65" s="1181"/>
      <c r="J65" s="1182"/>
      <c r="K65" s="1183"/>
      <c r="L65" s="234"/>
      <c r="M65" s="234"/>
      <c r="N65" s="234"/>
    </row>
    <row r="66" spans="1:14" s="238" customFormat="1" ht="13.5" customHeight="1">
      <c r="A66" s="234"/>
      <c r="B66" s="241"/>
      <c r="C66" s="242"/>
      <c r="D66" s="1089" t="s">
        <v>1670</v>
      </c>
      <c r="E66" s="1090"/>
      <c r="F66" s="1093" t="s">
        <v>1671</v>
      </c>
      <c r="G66" s="1094"/>
      <c r="H66" s="1095" t="s">
        <v>1672</v>
      </c>
      <c r="I66" s="1096"/>
      <c r="J66" s="1095" t="s">
        <v>1673</v>
      </c>
      <c r="K66" s="1097"/>
      <c r="L66" s="234"/>
      <c r="M66" s="234"/>
      <c r="N66" s="234"/>
    </row>
    <row r="67" spans="1:14" s="238" customFormat="1" ht="13.5" customHeight="1" thickBot="1">
      <c r="A67" s="243"/>
      <c r="B67" s="244"/>
      <c r="C67" s="245"/>
      <c r="D67" s="1091"/>
      <c r="E67" s="1092"/>
      <c r="F67" s="1176" t="s">
        <v>1653</v>
      </c>
      <c r="G67" s="1177"/>
      <c r="H67" s="1100" t="s">
        <v>1674</v>
      </c>
      <c r="I67" s="1101"/>
      <c r="J67" s="1100" t="s">
        <v>1675</v>
      </c>
      <c r="K67" s="1102"/>
      <c r="L67" s="234"/>
      <c r="M67" s="234"/>
      <c r="N67" s="234"/>
    </row>
    <row r="68" spans="1:14" s="238" customFormat="1" ht="13.5" customHeight="1">
      <c r="A68" s="234"/>
      <c r="B68" s="1167" t="s">
        <v>1676</v>
      </c>
      <c r="C68" s="1169">
        <v>42085</v>
      </c>
      <c r="D68" s="1171" t="s">
        <v>1528</v>
      </c>
      <c r="E68" s="1172"/>
      <c r="F68" s="1173" t="s">
        <v>1677</v>
      </c>
      <c r="G68" s="1174"/>
      <c r="H68" s="1173" t="s">
        <v>1661</v>
      </c>
      <c r="I68" s="1175"/>
      <c r="J68" s="1173" t="s">
        <v>1678</v>
      </c>
      <c r="K68" s="1174"/>
      <c r="L68" s="234"/>
      <c r="M68" s="234"/>
      <c r="N68" s="234"/>
    </row>
    <row r="69" spans="1:14" s="238" customFormat="1" ht="13.5" customHeight="1">
      <c r="A69" s="234"/>
      <c r="B69" s="1168"/>
      <c r="C69" s="1170"/>
      <c r="D69" s="1156"/>
      <c r="E69" s="1157"/>
      <c r="F69" s="1162" t="s">
        <v>1679</v>
      </c>
      <c r="G69" s="1164"/>
      <c r="H69" s="1162" t="s">
        <v>1664</v>
      </c>
      <c r="I69" s="1163"/>
      <c r="J69" s="1162" t="s">
        <v>1680</v>
      </c>
      <c r="K69" s="1164"/>
      <c r="L69" s="234"/>
      <c r="M69" s="234"/>
      <c r="N69" s="234"/>
    </row>
    <row r="70" spans="1:14" s="238" customFormat="1" ht="13.5" customHeight="1">
      <c r="A70" s="234"/>
      <c r="B70" s="1168"/>
      <c r="C70" s="1170"/>
      <c r="D70" s="1134" t="s">
        <v>1532</v>
      </c>
      <c r="E70" s="1135"/>
      <c r="F70" s="1140" t="s">
        <v>1681</v>
      </c>
      <c r="G70" s="1141"/>
      <c r="H70" s="1140" t="s">
        <v>1682</v>
      </c>
      <c r="I70" s="1141"/>
      <c r="J70" s="1140" t="s">
        <v>1643</v>
      </c>
      <c r="K70" s="1165"/>
      <c r="L70" s="241"/>
      <c r="M70" s="234"/>
      <c r="N70" s="234"/>
    </row>
    <row r="71" spans="1:14" s="238" customFormat="1" ht="13.5" customHeight="1">
      <c r="A71" s="234"/>
      <c r="B71" s="1168"/>
      <c r="C71" s="1170"/>
      <c r="D71" s="1156"/>
      <c r="E71" s="1157"/>
      <c r="F71" s="1162" t="s">
        <v>1657</v>
      </c>
      <c r="G71" s="1163"/>
      <c r="H71" s="1162" t="s">
        <v>1683</v>
      </c>
      <c r="I71" s="1163"/>
      <c r="J71" s="1162" t="s">
        <v>1646</v>
      </c>
      <c r="K71" s="1166"/>
      <c r="L71" s="241"/>
      <c r="M71" s="234"/>
      <c r="N71" s="234"/>
    </row>
    <row r="72" spans="1:14" s="238" customFormat="1" ht="13.5" customHeight="1">
      <c r="A72" s="234"/>
      <c r="B72" s="1168"/>
      <c r="C72" s="1170"/>
      <c r="D72" s="1134" t="s">
        <v>1536</v>
      </c>
      <c r="E72" s="1135"/>
      <c r="F72" s="1158" t="s">
        <v>1684</v>
      </c>
      <c r="G72" s="1159"/>
      <c r="H72" s="1140" t="s">
        <v>1685</v>
      </c>
      <c r="I72" s="1141"/>
      <c r="J72" s="1140" t="s">
        <v>1686</v>
      </c>
      <c r="K72" s="1142"/>
      <c r="L72" s="234"/>
      <c r="M72" s="234"/>
      <c r="N72" s="234"/>
    </row>
    <row r="73" spans="1:14" s="238" customFormat="1" ht="13.5" customHeight="1">
      <c r="A73" s="234"/>
      <c r="B73" s="1168"/>
      <c r="C73" s="1170"/>
      <c r="D73" s="1156"/>
      <c r="E73" s="1157"/>
      <c r="F73" s="1160"/>
      <c r="G73" s="1161"/>
      <c r="H73" s="1162" t="s">
        <v>1675</v>
      </c>
      <c r="I73" s="1163"/>
      <c r="J73" s="1162" t="s">
        <v>1687</v>
      </c>
      <c r="K73" s="1164"/>
      <c r="L73" s="234"/>
      <c r="M73" s="234"/>
      <c r="N73" s="234"/>
    </row>
    <row r="74" spans="1:14" s="238" customFormat="1" ht="13.5" customHeight="1">
      <c r="A74" s="234"/>
      <c r="B74" s="1168"/>
      <c r="C74" s="1170"/>
      <c r="D74" s="1134" t="s">
        <v>1668</v>
      </c>
      <c r="E74" s="1135"/>
      <c r="F74" s="1140" t="s">
        <v>1688</v>
      </c>
      <c r="G74" s="1141"/>
      <c r="H74" s="1140" t="s">
        <v>1689</v>
      </c>
      <c r="I74" s="1141"/>
      <c r="J74" s="1140" t="s">
        <v>1690</v>
      </c>
      <c r="K74" s="1142"/>
      <c r="L74" s="234"/>
      <c r="M74" s="234"/>
      <c r="N74" s="234"/>
    </row>
    <row r="75" spans="1:14" s="238" customFormat="1" ht="13.5" customHeight="1">
      <c r="A75" s="234"/>
      <c r="B75" s="1168"/>
      <c r="C75" s="1170"/>
      <c r="D75" s="1148"/>
      <c r="E75" s="1149"/>
      <c r="F75" s="1150" t="s">
        <v>1691</v>
      </c>
      <c r="G75" s="1151"/>
      <c r="H75" s="1152" t="s">
        <v>1683</v>
      </c>
      <c r="I75" s="1153"/>
      <c r="J75" s="1154" t="s">
        <v>1692</v>
      </c>
      <c r="K75" s="1155"/>
      <c r="L75" s="234"/>
      <c r="M75" s="234"/>
      <c r="N75" s="234"/>
    </row>
    <row r="76" spans="1:14" s="238" customFormat="1" ht="13.5" customHeight="1">
      <c r="A76" s="234"/>
      <c r="B76" s="246"/>
      <c r="C76" s="247"/>
      <c r="D76" s="1134" t="s">
        <v>1670</v>
      </c>
      <c r="E76" s="1135"/>
      <c r="F76" s="1138" t="s">
        <v>1671</v>
      </c>
      <c r="G76" s="1139"/>
      <c r="H76" s="1140" t="s">
        <v>1693</v>
      </c>
      <c r="I76" s="1141"/>
      <c r="J76" s="1140" t="s">
        <v>1694</v>
      </c>
      <c r="K76" s="1142"/>
      <c r="L76" s="234"/>
      <c r="M76" s="234"/>
      <c r="N76" s="234"/>
    </row>
    <row r="77" spans="1:14" s="238" customFormat="1" ht="13.5" customHeight="1" thickBot="1">
      <c r="A77" s="243"/>
      <c r="B77" s="248"/>
      <c r="C77" s="249"/>
      <c r="D77" s="1136"/>
      <c r="E77" s="1137"/>
      <c r="F77" s="1143" t="s">
        <v>1653</v>
      </c>
      <c r="G77" s="1144"/>
      <c r="H77" s="1145" t="s">
        <v>1674</v>
      </c>
      <c r="I77" s="1146"/>
      <c r="J77" s="1145" t="s">
        <v>1657</v>
      </c>
      <c r="K77" s="1147"/>
      <c r="L77" s="234"/>
      <c r="M77" s="234"/>
      <c r="N77" s="234"/>
    </row>
    <row r="78" spans="1:14" s="238" customFormat="1" ht="13.5" customHeight="1">
      <c r="A78" s="234"/>
      <c r="B78" s="1122" t="s">
        <v>1695</v>
      </c>
      <c r="C78" s="1124">
        <v>42442</v>
      </c>
      <c r="D78" s="1126" t="s">
        <v>1528</v>
      </c>
      <c r="E78" s="1127"/>
      <c r="F78" s="1128" t="s">
        <v>1696</v>
      </c>
      <c r="G78" s="1129"/>
      <c r="H78" s="1130" t="s">
        <v>1697</v>
      </c>
      <c r="I78" s="1129"/>
      <c r="J78" s="1128" t="s">
        <v>1698</v>
      </c>
      <c r="K78" s="1131"/>
      <c r="L78" s="234"/>
      <c r="M78" s="234"/>
      <c r="N78" s="234"/>
    </row>
    <row r="79" spans="1:14" s="238" customFormat="1" ht="13.5" customHeight="1">
      <c r="A79" s="234"/>
      <c r="B79" s="1123"/>
      <c r="C79" s="1125"/>
      <c r="D79" s="1110"/>
      <c r="E79" s="1111"/>
      <c r="F79" s="1119" t="s">
        <v>1699</v>
      </c>
      <c r="G79" s="1132"/>
      <c r="H79" s="1119" t="s">
        <v>1700</v>
      </c>
      <c r="I79" s="1120"/>
      <c r="J79" s="1114" t="s">
        <v>1642</v>
      </c>
      <c r="K79" s="1133"/>
      <c r="L79" s="234"/>
      <c r="M79" s="234"/>
      <c r="N79" s="234"/>
    </row>
    <row r="80" spans="1:14" s="238" customFormat="1" ht="13.5" customHeight="1">
      <c r="A80" s="234"/>
      <c r="B80" s="1123"/>
      <c r="C80" s="1125"/>
      <c r="D80" s="1089" t="s">
        <v>1532</v>
      </c>
      <c r="E80" s="1090"/>
      <c r="F80" s="1095" t="s">
        <v>1701</v>
      </c>
      <c r="G80" s="1096"/>
      <c r="H80" s="1095" t="s">
        <v>1702</v>
      </c>
      <c r="I80" s="1096"/>
      <c r="J80" s="1095"/>
      <c r="K80" s="1118"/>
      <c r="L80" s="241"/>
      <c r="M80" s="234"/>
      <c r="N80" s="234"/>
    </row>
    <row r="81" spans="1:14" s="238" customFormat="1" ht="13.5" customHeight="1">
      <c r="A81" s="234"/>
      <c r="B81" s="1123"/>
      <c r="C81" s="1125"/>
      <c r="D81" s="1110"/>
      <c r="E81" s="1111"/>
      <c r="F81" s="1119" t="s">
        <v>1703</v>
      </c>
      <c r="G81" s="1120"/>
      <c r="H81" s="1119" t="s">
        <v>1646</v>
      </c>
      <c r="I81" s="1120"/>
      <c r="J81" s="1116"/>
      <c r="K81" s="1121"/>
      <c r="L81" s="241"/>
      <c r="M81" s="234"/>
      <c r="N81" s="234"/>
    </row>
    <row r="82" spans="1:14" s="238" customFormat="1" ht="13.5" customHeight="1">
      <c r="A82" s="234"/>
      <c r="B82" s="1123"/>
      <c r="C82" s="1125"/>
      <c r="D82" s="1089" t="s">
        <v>1536</v>
      </c>
      <c r="E82" s="1090"/>
      <c r="F82" s="1112" t="s">
        <v>1704</v>
      </c>
      <c r="G82" s="1113"/>
      <c r="H82" s="1095" t="s">
        <v>1705</v>
      </c>
      <c r="I82" s="1096"/>
      <c r="J82" s="1095"/>
      <c r="K82" s="1097"/>
      <c r="L82" s="234"/>
      <c r="M82" s="234"/>
      <c r="N82" s="234"/>
    </row>
    <row r="83" spans="1:14" s="238" customFormat="1" ht="13.5" customHeight="1">
      <c r="A83" s="234"/>
      <c r="B83" s="1123"/>
      <c r="C83" s="1125"/>
      <c r="D83" s="1110"/>
      <c r="E83" s="1111"/>
      <c r="F83" s="1105" t="s">
        <v>1706</v>
      </c>
      <c r="G83" s="1106"/>
      <c r="H83" s="1114" t="s">
        <v>1687</v>
      </c>
      <c r="I83" s="1115"/>
      <c r="J83" s="1116"/>
      <c r="K83" s="1117"/>
      <c r="L83" s="234"/>
      <c r="M83" s="234"/>
      <c r="N83" s="234"/>
    </row>
    <row r="84" spans="1:14" s="238" customFormat="1" ht="13.5" customHeight="1">
      <c r="A84" s="234"/>
      <c r="B84" s="1123"/>
      <c r="C84" s="1125"/>
      <c r="D84" s="1089" t="s">
        <v>1668</v>
      </c>
      <c r="E84" s="1090"/>
      <c r="F84" s="1095" t="s">
        <v>1707</v>
      </c>
      <c r="G84" s="1096"/>
      <c r="H84" s="1095" t="s">
        <v>1708</v>
      </c>
      <c r="I84" s="1096"/>
      <c r="J84" s="1095" t="s">
        <v>1709</v>
      </c>
      <c r="K84" s="1097"/>
      <c r="L84" s="234"/>
      <c r="M84" s="234"/>
      <c r="N84" s="234"/>
    </row>
    <row r="85" spans="1:14" s="238" customFormat="1" ht="13.5" customHeight="1">
      <c r="A85" s="234"/>
      <c r="B85" s="1123"/>
      <c r="C85" s="1125"/>
      <c r="D85" s="1103"/>
      <c r="E85" s="1104"/>
      <c r="F85" s="1105" t="s">
        <v>1706</v>
      </c>
      <c r="G85" s="1106"/>
      <c r="H85" s="1107" t="s">
        <v>1657</v>
      </c>
      <c r="I85" s="1108"/>
      <c r="J85" s="1093" t="s">
        <v>1703</v>
      </c>
      <c r="K85" s="1109"/>
      <c r="L85" s="234"/>
      <c r="M85" s="234"/>
      <c r="N85" s="234"/>
    </row>
    <row r="86" spans="1:14" s="238" customFormat="1" ht="13.5" customHeight="1">
      <c r="A86" s="234"/>
      <c r="B86" s="250"/>
      <c r="C86" s="251"/>
      <c r="D86" s="1089" t="s">
        <v>1670</v>
      </c>
      <c r="E86" s="1090"/>
      <c r="F86" s="1093" t="s">
        <v>1694</v>
      </c>
      <c r="G86" s="1094"/>
      <c r="H86" s="1095"/>
      <c r="I86" s="1096"/>
      <c r="J86" s="1095"/>
      <c r="K86" s="1097"/>
      <c r="L86" s="234"/>
      <c r="M86" s="234"/>
      <c r="N86" s="234"/>
    </row>
    <row r="87" spans="1:14" s="238" customFormat="1" ht="13.5" customHeight="1" thickBot="1">
      <c r="A87" s="243"/>
      <c r="B87" s="252"/>
      <c r="C87" s="253"/>
      <c r="D87" s="1091"/>
      <c r="E87" s="1092"/>
      <c r="F87" s="1098" t="s">
        <v>1657</v>
      </c>
      <c r="G87" s="1099"/>
      <c r="H87" s="1100"/>
      <c r="I87" s="1101"/>
      <c r="J87" s="1100"/>
      <c r="K87" s="1102"/>
      <c r="L87" s="234"/>
      <c r="M87" s="234"/>
      <c r="N87" s="234"/>
    </row>
    <row r="88" spans="1:14" s="238" customFormat="1" ht="13.5" customHeight="1">
      <c r="A88" s="234"/>
      <c r="B88" s="1077" t="s">
        <v>1710</v>
      </c>
      <c r="C88" s="1079">
        <v>42799</v>
      </c>
      <c r="D88" s="1081" t="s">
        <v>1528</v>
      </c>
      <c r="E88" s="1082"/>
      <c r="F88" s="1083" t="s">
        <v>1696</v>
      </c>
      <c r="G88" s="1084"/>
      <c r="H88" s="1085" t="s">
        <v>1697</v>
      </c>
      <c r="I88" s="1084"/>
      <c r="J88" s="1083" t="s">
        <v>1711</v>
      </c>
      <c r="K88" s="1086"/>
      <c r="L88" s="234"/>
      <c r="M88" s="234"/>
      <c r="N88" s="234"/>
    </row>
    <row r="89" spans="1:14" s="238" customFormat="1" ht="13.5" customHeight="1">
      <c r="A89" s="234"/>
      <c r="B89" s="1078"/>
      <c r="C89" s="1080"/>
      <c r="D89" s="1062"/>
      <c r="E89" s="1063"/>
      <c r="F89" s="1073" t="s">
        <v>1699</v>
      </c>
      <c r="G89" s="1087"/>
      <c r="H89" s="1073" t="s">
        <v>1700</v>
      </c>
      <c r="I89" s="1074"/>
      <c r="J89" s="1068" t="s">
        <v>1712</v>
      </c>
      <c r="K89" s="1070"/>
      <c r="L89" s="234"/>
      <c r="M89" s="234"/>
      <c r="N89" s="234"/>
    </row>
    <row r="90" spans="1:14" s="238" customFormat="1" ht="13.5" customHeight="1">
      <c r="A90" s="234"/>
      <c r="B90" s="1078"/>
      <c r="C90" s="1080"/>
      <c r="D90" s="1041" t="s">
        <v>1532</v>
      </c>
      <c r="E90" s="1042"/>
      <c r="F90" s="1071" t="s">
        <v>1713</v>
      </c>
      <c r="G90" s="1048"/>
      <c r="H90" s="1047" t="s">
        <v>1714</v>
      </c>
      <c r="I90" s="1048"/>
      <c r="J90" s="1047"/>
      <c r="K90" s="1072"/>
      <c r="L90" s="241"/>
      <c r="M90" s="234"/>
      <c r="N90" s="234"/>
    </row>
    <row r="91" spans="1:14" s="238" customFormat="1" ht="13.5" customHeight="1">
      <c r="A91" s="234"/>
      <c r="B91" s="1078"/>
      <c r="C91" s="1080"/>
      <c r="D91" s="1062"/>
      <c r="E91" s="1063"/>
      <c r="F91" s="1073" t="s">
        <v>1703</v>
      </c>
      <c r="G91" s="1074"/>
      <c r="H91" s="1073" t="s">
        <v>1715</v>
      </c>
      <c r="I91" s="1074"/>
      <c r="J91" s="1075"/>
      <c r="K91" s="1076"/>
      <c r="L91" s="241"/>
      <c r="M91" s="234"/>
      <c r="N91" s="234"/>
    </row>
    <row r="92" spans="1:14" s="238" customFormat="1" ht="13.5" customHeight="1">
      <c r="A92" s="234"/>
      <c r="B92" s="1078"/>
      <c r="C92" s="1080"/>
      <c r="D92" s="1041" t="s">
        <v>1536</v>
      </c>
      <c r="E92" s="1042"/>
      <c r="F92" s="1071" t="s">
        <v>1716</v>
      </c>
      <c r="G92" s="1088"/>
      <c r="H92" s="1047" t="s">
        <v>1686</v>
      </c>
      <c r="I92" s="1048"/>
      <c r="J92" s="1047" t="s">
        <v>1717</v>
      </c>
      <c r="K92" s="1049"/>
      <c r="L92" s="234"/>
      <c r="M92" s="234"/>
      <c r="N92" s="234"/>
    </row>
    <row r="93" spans="1:14" s="238" customFormat="1" ht="13.5" customHeight="1">
      <c r="A93" s="234"/>
      <c r="B93" s="1078"/>
      <c r="C93" s="1080"/>
      <c r="D93" s="1062"/>
      <c r="E93" s="1063"/>
      <c r="F93" s="1057" t="s">
        <v>1706</v>
      </c>
      <c r="G93" s="1058"/>
      <c r="H93" s="1068" t="s">
        <v>1687</v>
      </c>
      <c r="I93" s="1069"/>
      <c r="J93" s="1068" t="s">
        <v>1687</v>
      </c>
      <c r="K93" s="1070"/>
      <c r="L93" s="234"/>
      <c r="M93" s="234"/>
      <c r="N93" s="234"/>
    </row>
    <row r="94" spans="1:14" s="238" customFormat="1" ht="13.5" customHeight="1">
      <c r="A94" s="234"/>
      <c r="B94" s="1078"/>
      <c r="C94" s="1080"/>
      <c r="D94" s="1041" t="s">
        <v>1668</v>
      </c>
      <c r="E94" s="1042"/>
      <c r="F94" s="1047" t="s">
        <v>1718</v>
      </c>
      <c r="G94" s="1048"/>
      <c r="H94" s="1047" t="s">
        <v>1719</v>
      </c>
      <c r="I94" s="1048"/>
      <c r="J94" s="1047"/>
      <c r="K94" s="1049"/>
      <c r="L94" s="234"/>
      <c r="M94" s="234"/>
      <c r="N94" s="234"/>
    </row>
    <row r="95" spans="1:14" s="238" customFormat="1" ht="13.5" customHeight="1">
      <c r="A95" s="234"/>
      <c r="B95" s="1078"/>
      <c r="C95" s="1080"/>
      <c r="D95" s="1055"/>
      <c r="E95" s="1056"/>
      <c r="F95" s="1057" t="s">
        <v>1692</v>
      </c>
      <c r="G95" s="1058"/>
      <c r="H95" s="1059" t="s">
        <v>1657</v>
      </c>
      <c r="I95" s="1060"/>
      <c r="J95" s="1045"/>
      <c r="K95" s="1061"/>
      <c r="L95" s="234"/>
      <c r="M95" s="234"/>
      <c r="N95" s="234"/>
    </row>
    <row r="96" spans="1:14" s="238" customFormat="1" ht="13.5" customHeight="1">
      <c r="A96" s="234"/>
      <c r="B96" s="254"/>
      <c r="C96" s="255"/>
      <c r="D96" s="1041" t="s">
        <v>1670</v>
      </c>
      <c r="E96" s="1042"/>
      <c r="F96" s="1045" t="s">
        <v>1694</v>
      </c>
      <c r="G96" s="1046"/>
      <c r="H96" s="1047" t="s">
        <v>1720</v>
      </c>
      <c r="I96" s="1048"/>
      <c r="J96" s="1047" t="s">
        <v>1721</v>
      </c>
      <c r="K96" s="1049"/>
      <c r="L96" s="234"/>
      <c r="M96" s="234"/>
      <c r="N96" s="234"/>
    </row>
    <row r="97" spans="1:14" s="238" customFormat="1" ht="13.5" customHeight="1" thickBot="1">
      <c r="A97" s="243"/>
      <c r="B97" s="256"/>
      <c r="C97" s="257"/>
      <c r="D97" s="1043"/>
      <c r="E97" s="1044"/>
      <c r="F97" s="1050" t="s">
        <v>1657</v>
      </c>
      <c r="G97" s="1051"/>
      <c r="H97" s="1052" t="s">
        <v>1722</v>
      </c>
      <c r="I97" s="1053"/>
      <c r="J97" s="1052" t="s">
        <v>1675</v>
      </c>
      <c r="K97" s="1054"/>
      <c r="L97" s="234"/>
      <c r="M97" s="234"/>
      <c r="N97" s="234"/>
    </row>
    <row r="98" spans="1:14" s="238" customFormat="1" ht="13.5" customHeight="1">
      <c r="A98" s="234"/>
      <c r="B98" s="1077" t="s">
        <v>1723</v>
      </c>
      <c r="C98" s="1079">
        <v>43184</v>
      </c>
      <c r="D98" s="1081" t="s">
        <v>1528</v>
      </c>
      <c r="E98" s="1082"/>
      <c r="F98" s="1083" t="s">
        <v>1696</v>
      </c>
      <c r="G98" s="1084"/>
      <c r="H98" s="1085" t="s">
        <v>1724</v>
      </c>
      <c r="I98" s="1084"/>
      <c r="J98" s="1083" t="s">
        <v>1725</v>
      </c>
      <c r="K98" s="1086"/>
      <c r="L98" s="234"/>
      <c r="M98" s="234"/>
      <c r="N98" s="234"/>
    </row>
    <row r="99" spans="1:14" s="238" customFormat="1" ht="13.5" customHeight="1">
      <c r="A99" s="234"/>
      <c r="B99" s="1078"/>
      <c r="C99" s="1080"/>
      <c r="D99" s="1062"/>
      <c r="E99" s="1063"/>
      <c r="F99" s="1073" t="s">
        <v>1699</v>
      </c>
      <c r="G99" s="1087"/>
      <c r="H99" s="1073" t="s">
        <v>1706</v>
      </c>
      <c r="I99" s="1074"/>
      <c r="J99" s="1068" t="s">
        <v>1640</v>
      </c>
      <c r="K99" s="1070"/>
      <c r="L99" s="234"/>
      <c r="M99" s="234"/>
      <c r="N99" s="234"/>
    </row>
    <row r="100" spans="1:14" s="238" customFormat="1" ht="13.5" customHeight="1">
      <c r="A100" s="234"/>
      <c r="B100" s="1078"/>
      <c r="C100" s="1080"/>
      <c r="D100" s="1041" t="s">
        <v>1532</v>
      </c>
      <c r="E100" s="1042"/>
      <c r="F100" s="1071" t="s">
        <v>1726</v>
      </c>
      <c r="G100" s="1048"/>
      <c r="H100" s="1047" t="s">
        <v>1727</v>
      </c>
      <c r="I100" s="1048"/>
      <c r="J100" s="1047" t="s">
        <v>1728</v>
      </c>
      <c r="K100" s="1072"/>
      <c r="L100" s="241"/>
      <c r="M100" s="234"/>
      <c r="N100" s="234"/>
    </row>
    <row r="101" spans="1:14" s="238" customFormat="1" ht="13.5" customHeight="1">
      <c r="A101" s="234"/>
      <c r="B101" s="1078"/>
      <c r="C101" s="1080"/>
      <c r="D101" s="1062"/>
      <c r="E101" s="1063"/>
      <c r="F101" s="1073" t="s">
        <v>1729</v>
      </c>
      <c r="G101" s="1074"/>
      <c r="H101" s="1073" t="s">
        <v>1730</v>
      </c>
      <c r="I101" s="1074"/>
      <c r="J101" s="1075" t="s">
        <v>1706</v>
      </c>
      <c r="K101" s="1076"/>
      <c r="L101" s="241"/>
      <c r="M101" s="234"/>
      <c r="N101" s="234"/>
    </row>
    <row r="102" spans="1:14" s="238" customFormat="1" ht="24" customHeight="1">
      <c r="A102" s="234"/>
      <c r="B102" s="1078"/>
      <c r="C102" s="1080"/>
      <c r="D102" s="1041" t="s">
        <v>1536</v>
      </c>
      <c r="E102" s="1042"/>
      <c r="F102" s="1064" t="s">
        <v>1812</v>
      </c>
      <c r="G102" s="1065"/>
      <c r="H102" s="1066" t="s">
        <v>1731</v>
      </c>
      <c r="I102" s="1067"/>
      <c r="J102" s="1047"/>
      <c r="K102" s="1049"/>
      <c r="L102" s="234"/>
      <c r="M102" s="234"/>
      <c r="N102" s="234"/>
    </row>
    <row r="103" spans="1:14" s="238" customFormat="1" ht="13.5" customHeight="1">
      <c r="A103" s="234"/>
      <c r="B103" s="1078"/>
      <c r="C103" s="1080"/>
      <c r="D103" s="1062"/>
      <c r="E103" s="1063"/>
      <c r="F103" s="1057" t="s">
        <v>1706</v>
      </c>
      <c r="G103" s="1058"/>
      <c r="H103" s="1068" t="s">
        <v>1706</v>
      </c>
      <c r="I103" s="1069"/>
      <c r="J103" s="1068"/>
      <c r="K103" s="1070"/>
      <c r="L103" s="234"/>
      <c r="M103" s="234"/>
      <c r="N103" s="234"/>
    </row>
    <row r="104" spans="1:14" s="238" customFormat="1" ht="13.5" customHeight="1">
      <c r="A104" s="234"/>
      <c r="B104" s="1078"/>
      <c r="C104" s="1080"/>
      <c r="D104" s="1041" t="s">
        <v>1668</v>
      </c>
      <c r="E104" s="1042"/>
      <c r="F104" s="1047" t="s">
        <v>1732</v>
      </c>
      <c r="G104" s="1048"/>
      <c r="H104" s="1047" t="s">
        <v>1733</v>
      </c>
      <c r="I104" s="1048"/>
      <c r="J104" s="1047"/>
      <c r="K104" s="1049"/>
      <c r="L104" s="234"/>
      <c r="M104" s="234"/>
      <c r="N104" s="234"/>
    </row>
    <row r="105" spans="1:14" s="238" customFormat="1" ht="13.5" customHeight="1">
      <c r="A105" s="234"/>
      <c r="B105" s="1078"/>
      <c r="C105" s="1080"/>
      <c r="D105" s="1055"/>
      <c r="E105" s="1056"/>
      <c r="F105" s="1057" t="s">
        <v>1734</v>
      </c>
      <c r="G105" s="1058"/>
      <c r="H105" s="1059" t="s">
        <v>1735</v>
      </c>
      <c r="I105" s="1060"/>
      <c r="J105" s="1045"/>
      <c r="K105" s="1061"/>
      <c r="L105" s="234"/>
      <c r="M105" s="234"/>
      <c r="N105" s="234"/>
    </row>
    <row r="106" spans="1:14" s="238" customFormat="1" ht="13.5" customHeight="1">
      <c r="A106" s="234"/>
      <c r="B106" s="254"/>
      <c r="C106" s="255"/>
      <c r="D106" s="1041" t="s">
        <v>1670</v>
      </c>
      <c r="E106" s="1042"/>
      <c r="F106" s="1045" t="s">
        <v>1688</v>
      </c>
      <c r="G106" s="1046"/>
      <c r="H106" s="1047" t="s">
        <v>1736</v>
      </c>
      <c r="I106" s="1048"/>
      <c r="J106" s="1047"/>
      <c r="K106" s="1049"/>
      <c r="L106" s="234"/>
      <c r="M106" s="234"/>
      <c r="N106" s="234"/>
    </row>
    <row r="107" spans="1:14" s="238" customFormat="1" ht="13.5" customHeight="1" thickBot="1">
      <c r="A107" s="243"/>
      <c r="B107" s="256"/>
      <c r="C107" s="257"/>
      <c r="D107" s="1043"/>
      <c r="E107" s="1044"/>
      <c r="F107" s="1050" t="s">
        <v>1737</v>
      </c>
      <c r="G107" s="1051"/>
      <c r="H107" s="1052" t="s">
        <v>1657</v>
      </c>
      <c r="I107" s="1053"/>
      <c r="J107" s="1052"/>
      <c r="K107" s="1054"/>
      <c r="L107" s="234"/>
      <c r="M107" s="234"/>
      <c r="N107" s="234"/>
    </row>
    <row r="108" spans="1:14" s="238" customFormat="1" ht="13.5" customHeight="1">
      <c r="A108" s="234"/>
      <c r="B108" s="1032" t="s">
        <v>1741</v>
      </c>
      <c r="C108" s="1034">
        <v>43555</v>
      </c>
      <c r="D108" s="1036" t="s">
        <v>1528</v>
      </c>
      <c r="E108" s="1037"/>
      <c r="F108" s="1038" t="s">
        <v>1806</v>
      </c>
      <c r="G108" s="1039"/>
      <c r="H108" s="1038" t="s">
        <v>1696</v>
      </c>
      <c r="I108" s="1039"/>
      <c r="J108" s="1038" t="s">
        <v>1805</v>
      </c>
      <c r="K108" s="1040"/>
      <c r="L108" s="234"/>
      <c r="M108" s="234"/>
      <c r="N108" s="234"/>
    </row>
    <row r="109" spans="1:14" s="238" customFormat="1" ht="13.5" customHeight="1">
      <c r="A109" s="234"/>
      <c r="B109" s="1033"/>
      <c r="C109" s="1035"/>
      <c r="D109" s="1017"/>
      <c r="E109" s="1018"/>
      <c r="F109" s="1029" t="s">
        <v>1294</v>
      </c>
      <c r="G109" s="1031"/>
      <c r="H109" s="1029" t="s">
        <v>1833</v>
      </c>
      <c r="I109" s="1031"/>
      <c r="J109" s="1024" t="s">
        <v>1730</v>
      </c>
      <c r="K109" s="1026"/>
      <c r="L109" s="234"/>
      <c r="M109" s="234"/>
      <c r="N109" s="234"/>
    </row>
    <row r="110" spans="1:14" s="238" customFormat="1" ht="13.5" customHeight="1">
      <c r="A110" s="234"/>
      <c r="B110" s="1033"/>
      <c r="C110" s="1035"/>
      <c r="D110" s="996" t="s">
        <v>1532</v>
      </c>
      <c r="E110" s="997"/>
      <c r="F110" s="1027" t="s">
        <v>1643</v>
      </c>
      <c r="G110" s="1003"/>
      <c r="H110" s="1002" t="s">
        <v>1807</v>
      </c>
      <c r="I110" s="1003"/>
      <c r="J110" s="1002" t="s">
        <v>1809</v>
      </c>
      <c r="K110" s="1028"/>
      <c r="L110" s="241"/>
      <c r="M110" s="234"/>
      <c r="N110" s="234"/>
    </row>
    <row r="111" spans="1:14" s="238" customFormat="1" ht="13.5" customHeight="1">
      <c r="A111" s="234"/>
      <c r="B111" s="1033"/>
      <c r="C111" s="1035"/>
      <c r="D111" s="1017"/>
      <c r="E111" s="1018"/>
      <c r="F111" s="1029" t="s">
        <v>1826</v>
      </c>
      <c r="G111" s="1030"/>
      <c r="H111" s="1029" t="s">
        <v>1808</v>
      </c>
      <c r="I111" s="1030"/>
      <c r="J111" s="1029" t="s">
        <v>1810</v>
      </c>
      <c r="K111" s="1031"/>
      <c r="L111" s="241"/>
      <c r="M111" s="234"/>
      <c r="N111" s="234"/>
    </row>
    <row r="112" spans="1:14" s="238" customFormat="1" ht="14.25" customHeight="1">
      <c r="A112" s="234"/>
      <c r="B112" s="1033"/>
      <c r="C112" s="1035"/>
      <c r="D112" s="996" t="s">
        <v>1742</v>
      </c>
      <c r="E112" s="997"/>
      <c r="F112" s="1019" t="s">
        <v>1812</v>
      </c>
      <c r="G112" s="1020"/>
      <c r="H112" s="1021" t="s">
        <v>1811</v>
      </c>
      <c r="I112" s="1022"/>
      <c r="J112" s="1021" t="s">
        <v>1731</v>
      </c>
      <c r="K112" s="1023"/>
      <c r="L112" s="234"/>
      <c r="M112" s="234"/>
      <c r="N112" s="234"/>
    </row>
    <row r="113" spans="1:14" s="238" customFormat="1" ht="13.5" customHeight="1">
      <c r="A113" s="234"/>
      <c r="B113" s="1033"/>
      <c r="C113" s="1035"/>
      <c r="D113" s="1017"/>
      <c r="E113" s="1018"/>
      <c r="F113" s="1012" t="s">
        <v>1706</v>
      </c>
      <c r="G113" s="1013"/>
      <c r="H113" s="1024" t="s">
        <v>1640</v>
      </c>
      <c r="I113" s="1025"/>
      <c r="J113" s="1024" t="s">
        <v>1706</v>
      </c>
      <c r="K113" s="1026"/>
      <c r="L113" s="234"/>
      <c r="M113" s="234"/>
      <c r="N113" s="234"/>
    </row>
    <row r="114" spans="1:14" s="238" customFormat="1" ht="13.5" customHeight="1">
      <c r="A114" s="234"/>
      <c r="B114" s="1033"/>
      <c r="C114" s="1035"/>
      <c r="D114" s="996" t="s">
        <v>1668</v>
      </c>
      <c r="E114" s="997"/>
      <c r="F114" s="1002" t="s">
        <v>1813</v>
      </c>
      <c r="G114" s="1003"/>
      <c r="H114" s="1002" t="s">
        <v>1814</v>
      </c>
      <c r="I114" s="1003"/>
      <c r="J114" s="1002" t="s">
        <v>1732</v>
      </c>
      <c r="K114" s="1004"/>
      <c r="L114" s="234"/>
      <c r="M114" s="234"/>
      <c r="N114" s="234"/>
    </row>
    <row r="115" spans="1:14" s="238" customFormat="1" ht="13.5" customHeight="1">
      <c r="A115" s="234"/>
      <c r="B115" s="1033"/>
      <c r="C115" s="1035"/>
      <c r="D115" s="1010"/>
      <c r="E115" s="1011"/>
      <c r="F115" s="1012" t="s">
        <v>1815</v>
      </c>
      <c r="G115" s="1013"/>
      <c r="H115" s="1014" t="s">
        <v>1815</v>
      </c>
      <c r="I115" s="1015"/>
      <c r="J115" s="1000" t="s">
        <v>1816</v>
      </c>
      <c r="K115" s="1016"/>
      <c r="L115" s="234"/>
      <c r="M115" s="234"/>
      <c r="N115" s="234"/>
    </row>
    <row r="116" spans="1:14" s="238" customFormat="1" ht="13.5" customHeight="1">
      <c r="A116" s="234"/>
      <c r="B116" s="258"/>
      <c r="C116" s="259"/>
      <c r="D116" s="996" t="s">
        <v>1670</v>
      </c>
      <c r="E116" s="997"/>
      <c r="F116" s="1000" t="s">
        <v>1688</v>
      </c>
      <c r="G116" s="1001"/>
      <c r="H116" s="1002" t="s">
        <v>1655</v>
      </c>
      <c r="I116" s="1003"/>
      <c r="J116" s="1002" t="s">
        <v>1817</v>
      </c>
      <c r="K116" s="1004"/>
      <c r="L116" s="234"/>
      <c r="M116" s="234"/>
      <c r="N116" s="234"/>
    </row>
    <row r="117" spans="1:14" s="238" customFormat="1" ht="13.5" customHeight="1" thickBot="1">
      <c r="A117" s="243"/>
      <c r="B117" s="260"/>
      <c r="C117" s="261"/>
      <c r="D117" s="998"/>
      <c r="E117" s="999"/>
      <c r="F117" s="1005" t="s">
        <v>1838</v>
      </c>
      <c r="G117" s="1006"/>
      <c r="H117" s="1007" t="s">
        <v>1658</v>
      </c>
      <c r="I117" s="1008"/>
      <c r="J117" s="1007" t="s">
        <v>1653</v>
      </c>
      <c r="K117" s="1009"/>
      <c r="L117" s="234"/>
      <c r="M117" s="234"/>
      <c r="N117" s="234"/>
    </row>
  </sheetData>
  <sheetProtection/>
  <mergeCells count="441">
    <mergeCell ref="D2:E2"/>
    <mergeCell ref="F2:G2"/>
    <mergeCell ref="H2:I2"/>
    <mergeCell ref="J2:K2"/>
    <mergeCell ref="B3:B5"/>
    <mergeCell ref="C3:C5"/>
    <mergeCell ref="D3:E3"/>
    <mergeCell ref="F3:G3"/>
    <mergeCell ref="H3:I3"/>
    <mergeCell ref="J3:K3"/>
    <mergeCell ref="D4:E4"/>
    <mergeCell ref="F4:G4"/>
    <mergeCell ref="H4:I4"/>
    <mergeCell ref="J4:K4"/>
    <mergeCell ref="D5:E5"/>
    <mergeCell ref="F5:G5"/>
    <mergeCell ref="H5:I5"/>
    <mergeCell ref="J5:K5"/>
    <mergeCell ref="B6:B9"/>
    <mergeCell ref="C6:C9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B10:B13"/>
    <mergeCell ref="C10:C13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B14:B17"/>
    <mergeCell ref="C14:C17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B18:B25"/>
    <mergeCell ref="C18:C25"/>
    <mergeCell ref="D18:E19"/>
    <mergeCell ref="F18:G18"/>
    <mergeCell ref="H18:I18"/>
    <mergeCell ref="J18:K18"/>
    <mergeCell ref="F19:G19"/>
    <mergeCell ref="H19:I19"/>
    <mergeCell ref="J19:K19"/>
    <mergeCell ref="D20:E21"/>
    <mergeCell ref="F20:G20"/>
    <mergeCell ref="H20:I20"/>
    <mergeCell ref="J20:K20"/>
    <mergeCell ref="F21:G21"/>
    <mergeCell ref="H21:I21"/>
    <mergeCell ref="J21:K21"/>
    <mergeCell ref="D22:E23"/>
    <mergeCell ref="F22:G22"/>
    <mergeCell ref="H22:I22"/>
    <mergeCell ref="J22:K22"/>
    <mergeCell ref="F23:G23"/>
    <mergeCell ref="H23:I23"/>
    <mergeCell ref="J23:K23"/>
    <mergeCell ref="D24:E25"/>
    <mergeCell ref="F24:G24"/>
    <mergeCell ref="H24:I24"/>
    <mergeCell ref="J24:K24"/>
    <mergeCell ref="F25:G25"/>
    <mergeCell ref="H25:I25"/>
    <mergeCell ref="J25:K25"/>
    <mergeCell ref="B26:B33"/>
    <mergeCell ref="C26:C33"/>
    <mergeCell ref="D26:E27"/>
    <mergeCell ref="F26:G26"/>
    <mergeCell ref="H26:I26"/>
    <mergeCell ref="J26:K26"/>
    <mergeCell ref="F27:G27"/>
    <mergeCell ref="H27:I27"/>
    <mergeCell ref="J27:K27"/>
    <mergeCell ref="D28:E29"/>
    <mergeCell ref="F28:G28"/>
    <mergeCell ref="H28:I28"/>
    <mergeCell ref="J28:K28"/>
    <mergeCell ref="F29:G29"/>
    <mergeCell ref="H29:I29"/>
    <mergeCell ref="J29:K29"/>
    <mergeCell ref="D30:E31"/>
    <mergeCell ref="F30:G30"/>
    <mergeCell ref="H30:I30"/>
    <mergeCell ref="J30:K30"/>
    <mergeCell ref="F31:G31"/>
    <mergeCell ref="H31:I31"/>
    <mergeCell ref="J31:K31"/>
    <mergeCell ref="D32:E33"/>
    <mergeCell ref="F32:G32"/>
    <mergeCell ref="H32:I32"/>
    <mergeCell ref="J32:K32"/>
    <mergeCell ref="F33:G33"/>
    <mergeCell ref="H33:I33"/>
    <mergeCell ref="J33:K33"/>
    <mergeCell ref="B34:B41"/>
    <mergeCell ref="C34:C41"/>
    <mergeCell ref="D34:E35"/>
    <mergeCell ref="F34:G34"/>
    <mergeCell ref="H34:I34"/>
    <mergeCell ref="J34:K34"/>
    <mergeCell ref="F35:G35"/>
    <mergeCell ref="H35:I35"/>
    <mergeCell ref="J35:K35"/>
    <mergeCell ref="D36:E37"/>
    <mergeCell ref="F36:G36"/>
    <mergeCell ref="H36:I36"/>
    <mergeCell ref="J36:K36"/>
    <mergeCell ref="F37:G37"/>
    <mergeCell ref="H37:I37"/>
    <mergeCell ref="J37:K37"/>
    <mergeCell ref="D38:E39"/>
    <mergeCell ref="F38:G38"/>
    <mergeCell ref="H38:I38"/>
    <mergeCell ref="J38:K38"/>
    <mergeCell ref="F39:G39"/>
    <mergeCell ref="H39:I39"/>
    <mergeCell ref="J39:K39"/>
    <mergeCell ref="D40:E41"/>
    <mergeCell ref="F40:G40"/>
    <mergeCell ref="H40:I40"/>
    <mergeCell ref="J40:K40"/>
    <mergeCell ref="F41:G41"/>
    <mergeCell ref="H41:I41"/>
    <mergeCell ref="J41:K41"/>
    <mergeCell ref="B42:B49"/>
    <mergeCell ref="C42:C49"/>
    <mergeCell ref="D42:E43"/>
    <mergeCell ref="F42:G42"/>
    <mergeCell ref="H42:I42"/>
    <mergeCell ref="J42:K42"/>
    <mergeCell ref="F43:G43"/>
    <mergeCell ref="H43:I43"/>
    <mergeCell ref="J43:K43"/>
    <mergeCell ref="D44:E45"/>
    <mergeCell ref="F44:G44"/>
    <mergeCell ref="H44:I44"/>
    <mergeCell ref="J44:K44"/>
    <mergeCell ref="F45:G45"/>
    <mergeCell ref="H45:I45"/>
    <mergeCell ref="J45:K45"/>
    <mergeCell ref="D46:E47"/>
    <mergeCell ref="F46:G46"/>
    <mergeCell ref="H46:I46"/>
    <mergeCell ref="J46:K46"/>
    <mergeCell ref="F47:G47"/>
    <mergeCell ref="H47:I47"/>
    <mergeCell ref="J47:K47"/>
    <mergeCell ref="D48:E49"/>
    <mergeCell ref="F48:G48"/>
    <mergeCell ref="H48:I48"/>
    <mergeCell ref="J48:K48"/>
    <mergeCell ref="F49:G49"/>
    <mergeCell ref="H49:I49"/>
    <mergeCell ref="J49:K49"/>
    <mergeCell ref="B50:B57"/>
    <mergeCell ref="C50:C57"/>
    <mergeCell ref="D50:E51"/>
    <mergeCell ref="F50:G50"/>
    <mergeCell ref="H50:I50"/>
    <mergeCell ref="J50:K50"/>
    <mergeCell ref="F51:G51"/>
    <mergeCell ref="H51:I51"/>
    <mergeCell ref="J51:K51"/>
    <mergeCell ref="D52:E53"/>
    <mergeCell ref="F52:G52"/>
    <mergeCell ref="H52:I52"/>
    <mergeCell ref="J52:K52"/>
    <mergeCell ref="F53:G53"/>
    <mergeCell ref="H53:I53"/>
    <mergeCell ref="J53:K53"/>
    <mergeCell ref="D54:E55"/>
    <mergeCell ref="F54:G55"/>
    <mergeCell ref="H54:I54"/>
    <mergeCell ref="J54:K54"/>
    <mergeCell ref="H55:I55"/>
    <mergeCell ref="J55:K55"/>
    <mergeCell ref="D56:E57"/>
    <mergeCell ref="F56:G56"/>
    <mergeCell ref="H56:I56"/>
    <mergeCell ref="J56:K56"/>
    <mergeCell ref="F57:G57"/>
    <mergeCell ref="H57:I57"/>
    <mergeCell ref="J57:K57"/>
    <mergeCell ref="B58:B65"/>
    <mergeCell ref="C58:C65"/>
    <mergeCell ref="D58:E59"/>
    <mergeCell ref="F58:G58"/>
    <mergeCell ref="H58:I58"/>
    <mergeCell ref="J58:K58"/>
    <mergeCell ref="F59:G59"/>
    <mergeCell ref="H59:I59"/>
    <mergeCell ref="J59:K59"/>
    <mergeCell ref="D60:E61"/>
    <mergeCell ref="F60:G60"/>
    <mergeCell ref="H60:I60"/>
    <mergeCell ref="J60:K60"/>
    <mergeCell ref="F61:G61"/>
    <mergeCell ref="H61:I61"/>
    <mergeCell ref="J61:K61"/>
    <mergeCell ref="D62:E63"/>
    <mergeCell ref="F62:G63"/>
    <mergeCell ref="H62:I62"/>
    <mergeCell ref="J62:K62"/>
    <mergeCell ref="H63:I63"/>
    <mergeCell ref="J63:K63"/>
    <mergeCell ref="D64:E65"/>
    <mergeCell ref="F64:G64"/>
    <mergeCell ref="H64:I64"/>
    <mergeCell ref="J64:K64"/>
    <mergeCell ref="F65:G65"/>
    <mergeCell ref="H65:I65"/>
    <mergeCell ref="J65:K65"/>
    <mergeCell ref="D66:E67"/>
    <mergeCell ref="F66:G66"/>
    <mergeCell ref="H66:I66"/>
    <mergeCell ref="J66:K66"/>
    <mergeCell ref="F67:G67"/>
    <mergeCell ref="H67:I67"/>
    <mergeCell ref="J67:K67"/>
    <mergeCell ref="B68:B75"/>
    <mergeCell ref="C68:C75"/>
    <mergeCell ref="D68:E69"/>
    <mergeCell ref="F68:G68"/>
    <mergeCell ref="H68:I68"/>
    <mergeCell ref="J68:K68"/>
    <mergeCell ref="F69:G69"/>
    <mergeCell ref="H69:I69"/>
    <mergeCell ref="J69:K69"/>
    <mergeCell ref="D70:E71"/>
    <mergeCell ref="F70:G70"/>
    <mergeCell ref="H70:I70"/>
    <mergeCell ref="J70:K70"/>
    <mergeCell ref="F71:G71"/>
    <mergeCell ref="H71:I71"/>
    <mergeCell ref="J71:K71"/>
    <mergeCell ref="D72:E73"/>
    <mergeCell ref="F72:G73"/>
    <mergeCell ref="H72:I72"/>
    <mergeCell ref="J72:K72"/>
    <mergeCell ref="H73:I73"/>
    <mergeCell ref="J73:K73"/>
    <mergeCell ref="D74:E75"/>
    <mergeCell ref="F74:G74"/>
    <mergeCell ref="H74:I74"/>
    <mergeCell ref="J74:K74"/>
    <mergeCell ref="F75:G75"/>
    <mergeCell ref="H75:I75"/>
    <mergeCell ref="J75:K75"/>
    <mergeCell ref="D76:E77"/>
    <mergeCell ref="F76:G76"/>
    <mergeCell ref="H76:I76"/>
    <mergeCell ref="J76:K76"/>
    <mergeCell ref="F77:G77"/>
    <mergeCell ref="H77:I77"/>
    <mergeCell ref="J77:K77"/>
    <mergeCell ref="B78:B85"/>
    <mergeCell ref="C78:C85"/>
    <mergeCell ref="D78:E79"/>
    <mergeCell ref="F78:G78"/>
    <mergeCell ref="H78:I78"/>
    <mergeCell ref="J78:K78"/>
    <mergeCell ref="F79:G79"/>
    <mergeCell ref="H79:I79"/>
    <mergeCell ref="J79:K79"/>
    <mergeCell ref="D80:E81"/>
    <mergeCell ref="F80:G80"/>
    <mergeCell ref="H80:I80"/>
    <mergeCell ref="J80:K80"/>
    <mergeCell ref="F81:G81"/>
    <mergeCell ref="H81:I81"/>
    <mergeCell ref="J81:K81"/>
    <mergeCell ref="D82:E83"/>
    <mergeCell ref="F82:G82"/>
    <mergeCell ref="H82:I82"/>
    <mergeCell ref="J82:K82"/>
    <mergeCell ref="F83:G83"/>
    <mergeCell ref="H83:I83"/>
    <mergeCell ref="J83:K83"/>
    <mergeCell ref="D84:E85"/>
    <mergeCell ref="F84:G84"/>
    <mergeCell ref="H84:I84"/>
    <mergeCell ref="J84:K84"/>
    <mergeCell ref="F85:G85"/>
    <mergeCell ref="H85:I85"/>
    <mergeCell ref="J85:K85"/>
    <mergeCell ref="D86:E87"/>
    <mergeCell ref="F86:G86"/>
    <mergeCell ref="H86:I86"/>
    <mergeCell ref="J86:K86"/>
    <mergeCell ref="F87:G87"/>
    <mergeCell ref="H87:I87"/>
    <mergeCell ref="J87:K87"/>
    <mergeCell ref="B88:B95"/>
    <mergeCell ref="C88:C95"/>
    <mergeCell ref="D88:E89"/>
    <mergeCell ref="F88:G88"/>
    <mergeCell ref="H88:I88"/>
    <mergeCell ref="J88:K88"/>
    <mergeCell ref="F89:G89"/>
    <mergeCell ref="H89:I89"/>
    <mergeCell ref="J89:K89"/>
    <mergeCell ref="D90:E91"/>
    <mergeCell ref="F90:G90"/>
    <mergeCell ref="H90:I90"/>
    <mergeCell ref="J90:K90"/>
    <mergeCell ref="F91:G91"/>
    <mergeCell ref="H91:I91"/>
    <mergeCell ref="J91:K91"/>
    <mergeCell ref="D92:E93"/>
    <mergeCell ref="F92:G92"/>
    <mergeCell ref="H92:I92"/>
    <mergeCell ref="J92:K92"/>
    <mergeCell ref="F93:G93"/>
    <mergeCell ref="H93:I93"/>
    <mergeCell ref="J93:K93"/>
    <mergeCell ref="D94:E95"/>
    <mergeCell ref="F94:G94"/>
    <mergeCell ref="H94:I94"/>
    <mergeCell ref="J94:K94"/>
    <mergeCell ref="F95:G95"/>
    <mergeCell ref="H95:I95"/>
    <mergeCell ref="J95:K95"/>
    <mergeCell ref="D96:E97"/>
    <mergeCell ref="F96:G96"/>
    <mergeCell ref="H96:I96"/>
    <mergeCell ref="J96:K96"/>
    <mergeCell ref="F97:G97"/>
    <mergeCell ref="H97:I97"/>
    <mergeCell ref="J97:K97"/>
    <mergeCell ref="B98:B105"/>
    <mergeCell ref="C98:C105"/>
    <mergeCell ref="D98:E99"/>
    <mergeCell ref="F98:G98"/>
    <mergeCell ref="H98:I98"/>
    <mergeCell ref="J98:K98"/>
    <mergeCell ref="F99:G99"/>
    <mergeCell ref="H99:I99"/>
    <mergeCell ref="J99:K99"/>
    <mergeCell ref="D100:E101"/>
    <mergeCell ref="F100:G100"/>
    <mergeCell ref="H100:I100"/>
    <mergeCell ref="J100:K100"/>
    <mergeCell ref="F101:G101"/>
    <mergeCell ref="H101:I101"/>
    <mergeCell ref="J101:K101"/>
    <mergeCell ref="D102:E103"/>
    <mergeCell ref="F102:G102"/>
    <mergeCell ref="H102:I102"/>
    <mergeCell ref="J102:K102"/>
    <mergeCell ref="F103:G103"/>
    <mergeCell ref="H103:I103"/>
    <mergeCell ref="J103:K103"/>
    <mergeCell ref="D104:E105"/>
    <mergeCell ref="F104:G104"/>
    <mergeCell ref="H104:I104"/>
    <mergeCell ref="J104:K104"/>
    <mergeCell ref="F105:G105"/>
    <mergeCell ref="H105:I105"/>
    <mergeCell ref="J105:K105"/>
    <mergeCell ref="D106:E107"/>
    <mergeCell ref="F106:G106"/>
    <mergeCell ref="H106:I106"/>
    <mergeCell ref="J106:K106"/>
    <mergeCell ref="F107:G107"/>
    <mergeCell ref="H107:I107"/>
    <mergeCell ref="J107:K107"/>
    <mergeCell ref="B108:B115"/>
    <mergeCell ref="C108:C115"/>
    <mergeCell ref="D108:E109"/>
    <mergeCell ref="F108:G108"/>
    <mergeCell ref="H108:I108"/>
    <mergeCell ref="J108:K108"/>
    <mergeCell ref="F109:G109"/>
    <mergeCell ref="H109:I109"/>
    <mergeCell ref="J109:K109"/>
    <mergeCell ref="D110:E111"/>
    <mergeCell ref="F110:G110"/>
    <mergeCell ref="H110:I110"/>
    <mergeCell ref="J110:K110"/>
    <mergeCell ref="F111:G111"/>
    <mergeCell ref="H111:I111"/>
    <mergeCell ref="J111:K111"/>
    <mergeCell ref="D112:E113"/>
    <mergeCell ref="F112:G112"/>
    <mergeCell ref="H112:I112"/>
    <mergeCell ref="J112:K112"/>
    <mergeCell ref="F113:G113"/>
    <mergeCell ref="H113:I113"/>
    <mergeCell ref="J113:K113"/>
    <mergeCell ref="D114:E115"/>
    <mergeCell ref="F114:G114"/>
    <mergeCell ref="H114:I114"/>
    <mergeCell ref="J114:K114"/>
    <mergeCell ref="F115:G115"/>
    <mergeCell ref="H115:I115"/>
    <mergeCell ref="J115:K115"/>
    <mergeCell ref="D116:E117"/>
    <mergeCell ref="F116:G116"/>
    <mergeCell ref="H116:I116"/>
    <mergeCell ref="J116:K116"/>
    <mergeCell ref="F117:G117"/>
    <mergeCell ref="H117:I117"/>
    <mergeCell ref="J117:K117"/>
  </mergeCells>
  <printOptions/>
  <pageMargins left="0" right="0" top="0" bottom="0" header="0.51" footer="0.51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00"/>
  <sheetViews>
    <sheetView zoomScaleSheetLayoutView="100" zoomScalePageLayoutView="0" workbookViewId="0" topLeftCell="A110">
      <selection activeCell="A417" sqref="A1:IV16384"/>
    </sheetView>
  </sheetViews>
  <sheetFormatPr defaultColWidth="16.125" defaultRowHeight="13.5" customHeight="1"/>
  <cols>
    <col min="1" max="1" width="8.00390625" style="3" customWidth="1"/>
    <col min="2" max="2" width="4.75390625" style="3" customWidth="1"/>
    <col min="3" max="9" width="0.6171875" style="3" hidden="1" customWidth="1"/>
    <col min="10" max="11" width="0.6171875" style="4" hidden="1" customWidth="1"/>
    <col min="12" max="17" width="0.6171875" style="3" hidden="1" customWidth="1"/>
    <col min="18" max="19" width="4.75390625" style="3" customWidth="1"/>
    <col min="20" max="16384" width="16.125" style="3" customWidth="1"/>
  </cols>
  <sheetData>
    <row r="1" spans="2:12" ht="13.5">
      <c r="B1" s="1230" t="s">
        <v>670</v>
      </c>
      <c r="C1" s="1230"/>
      <c r="D1" s="1231" t="s">
        <v>1319</v>
      </c>
      <c r="E1" s="1231"/>
      <c r="F1" s="1231"/>
      <c r="G1" s="1231"/>
      <c r="H1" s="3" t="s">
        <v>33</v>
      </c>
      <c r="I1" s="1215" t="s">
        <v>34</v>
      </c>
      <c r="J1" s="1215"/>
      <c r="K1" s="1215"/>
      <c r="L1" s="8"/>
    </row>
    <row r="2" spans="2:12" ht="13.5">
      <c r="B2" s="1230"/>
      <c r="C2" s="1230"/>
      <c r="D2" s="1231"/>
      <c r="E2" s="1231"/>
      <c r="F2" s="1231"/>
      <c r="G2" s="1231"/>
      <c r="H2" s="5">
        <f>COUNTIF(M5:M22,"東近江市")</f>
        <v>1</v>
      </c>
      <c r="J2" s="3"/>
      <c r="K2" s="3"/>
      <c r="L2" s="8"/>
    </row>
    <row r="3" spans="2:12" ht="13.5">
      <c r="B3" s="6" t="s">
        <v>671</v>
      </c>
      <c r="C3" s="6"/>
      <c r="D3" s="7" t="s">
        <v>35</v>
      </c>
      <c r="F3" s="8"/>
      <c r="I3" s="1221">
        <f>H2/COUNTA(M5:M24)</f>
        <v>0.05</v>
      </c>
      <c r="J3" s="1221"/>
      <c r="K3" s="1221"/>
      <c r="L3" s="8"/>
    </row>
    <row r="4" spans="2:12" ht="13.5">
      <c r="B4" s="1225" t="s">
        <v>1320</v>
      </c>
      <c r="C4" s="1225"/>
      <c r="D4" s="3" t="s">
        <v>36</v>
      </c>
      <c r="F4" s="8"/>
      <c r="G4" s="3" t="str">
        <f>B4&amp;C4</f>
        <v>アビックＢＢ</v>
      </c>
      <c r="K4" s="18">
        <f>IF(J4="","",(2012-J4))</f>
      </c>
      <c r="L4" s="8"/>
    </row>
    <row r="5" spans="1:13" ht="13.5">
      <c r="A5" s="3" t="s">
        <v>672</v>
      </c>
      <c r="B5" s="6" t="s">
        <v>673</v>
      </c>
      <c r="C5" s="6" t="s">
        <v>674</v>
      </c>
      <c r="D5" s="3" t="str">
        <f>$B$3</f>
        <v>アビック</v>
      </c>
      <c r="F5" s="8" t="str">
        <f>A5</f>
        <v>あ０１</v>
      </c>
      <c r="G5" s="3" t="str">
        <f>B5&amp;C5</f>
        <v>水野圭補</v>
      </c>
      <c r="H5" s="10" t="str">
        <f>$B$4</f>
        <v>アビックＢＢ</v>
      </c>
      <c r="I5" s="10" t="s">
        <v>37</v>
      </c>
      <c r="J5" s="19">
        <v>1973</v>
      </c>
      <c r="K5" s="18">
        <f aca="true" t="shared" si="0" ref="K5:K24">IF(J5="","",(2018-J5))</f>
        <v>45</v>
      </c>
      <c r="L5" s="8" t="str">
        <f aca="true" t="shared" si="1" ref="L5:L28">IF(G5="","",IF(COUNTIF($G$6:$G$592,G5)&gt;1,"2重登録","OK"))</f>
        <v>OK</v>
      </c>
      <c r="M5" s="6" t="s">
        <v>675</v>
      </c>
    </row>
    <row r="6" spans="1:13" ht="13.5">
      <c r="A6" s="3" t="s">
        <v>676</v>
      </c>
      <c r="B6" s="3" t="s">
        <v>677</v>
      </c>
      <c r="C6" s="3" t="s">
        <v>678</v>
      </c>
      <c r="D6" s="3" t="str">
        <f aca="true" t="shared" si="2" ref="D6:D24">$B$3</f>
        <v>アビック</v>
      </c>
      <c r="F6" s="3" t="str">
        <f>A6</f>
        <v>あ０２</v>
      </c>
      <c r="G6" s="3" t="str">
        <f>B6&amp;C6</f>
        <v>青木重之</v>
      </c>
      <c r="H6" s="10" t="str">
        <f aca="true" t="shared" si="3" ref="H6:H24">$B$4</f>
        <v>アビックＢＢ</v>
      </c>
      <c r="I6" s="10" t="s">
        <v>37</v>
      </c>
      <c r="J6" s="4">
        <v>1971</v>
      </c>
      <c r="K6" s="18">
        <f t="shared" si="0"/>
        <v>47</v>
      </c>
      <c r="L6" s="8" t="str">
        <f t="shared" si="1"/>
        <v>OK</v>
      </c>
      <c r="M6" s="6" t="s">
        <v>679</v>
      </c>
    </row>
    <row r="7" spans="1:13" ht="13.5">
      <c r="A7" s="3" t="s">
        <v>1321</v>
      </c>
      <c r="B7" s="6" t="s">
        <v>680</v>
      </c>
      <c r="C7" s="6" t="s">
        <v>681</v>
      </c>
      <c r="D7" s="3" t="str">
        <f t="shared" si="2"/>
        <v>アビック</v>
      </c>
      <c r="F7" s="8" t="str">
        <f>A7</f>
        <v>あ０３</v>
      </c>
      <c r="G7" s="3" t="str">
        <f>B7&amp;C7</f>
        <v>乾　勝彦</v>
      </c>
      <c r="H7" s="10" t="str">
        <f t="shared" si="3"/>
        <v>アビックＢＢ</v>
      </c>
      <c r="I7" s="10" t="s">
        <v>37</v>
      </c>
      <c r="J7" s="19">
        <v>1970</v>
      </c>
      <c r="K7" s="18">
        <f t="shared" si="0"/>
        <v>48</v>
      </c>
      <c r="L7" s="8" t="str">
        <f t="shared" si="1"/>
        <v>OK</v>
      </c>
      <c r="M7" s="6" t="s">
        <v>682</v>
      </c>
    </row>
    <row r="8" spans="1:13" ht="13.5">
      <c r="A8" s="3" t="s">
        <v>683</v>
      </c>
      <c r="B8" s="6" t="s">
        <v>684</v>
      </c>
      <c r="C8" s="6" t="s">
        <v>685</v>
      </c>
      <c r="D8" s="3" t="str">
        <f t="shared" si="2"/>
        <v>アビック</v>
      </c>
      <c r="F8" s="8" t="str">
        <f aca="true" t="shared" si="4" ref="F8:F24">A8</f>
        <v>あ０４</v>
      </c>
      <c r="G8" s="3" t="str">
        <f aca="true" t="shared" si="5" ref="G8:G20">B8&amp;C8</f>
        <v>佐藤政之</v>
      </c>
      <c r="H8" s="10" t="str">
        <f t="shared" si="3"/>
        <v>アビックＢＢ</v>
      </c>
      <c r="I8" s="10" t="s">
        <v>37</v>
      </c>
      <c r="J8" s="19">
        <v>1972</v>
      </c>
      <c r="K8" s="18">
        <f t="shared" si="0"/>
        <v>46</v>
      </c>
      <c r="L8" s="8" t="str">
        <f t="shared" si="1"/>
        <v>OK</v>
      </c>
      <c r="M8" s="6" t="s">
        <v>682</v>
      </c>
    </row>
    <row r="9" spans="1:13" ht="13.5">
      <c r="A9" s="3" t="s">
        <v>1322</v>
      </c>
      <c r="B9" s="6" t="s">
        <v>686</v>
      </c>
      <c r="C9" s="6" t="s">
        <v>687</v>
      </c>
      <c r="D9" s="3" t="str">
        <f t="shared" si="2"/>
        <v>アビック</v>
      </c>
      <c r="F9" s="8" t="str">
        <f t="shared" si="4"/>
        <v>あ０５</v>
      </c>
      <c r="G9" s="3" t="str">
        <f t="shared" si="5"/>
        <v>中村　亨</v>
      </c>
      <c r="H9" s="10" t="str">
        <f t="shared" si="3"/>
        <v>アビックＢＢ</v>
      </c>
      <c r="I9" s="10" t="s">
        <v>37</v>
      </c>
      <c r="J9" s="19">
        <v>1969</v>
      </c>
      <c r="K9" s="18">
        <f t="shared" si="0"/>
        <v>49</v>
      </c>
      <c r="L9" s="8" t="str">
        <f t="shared" si="1"/>
        <v>OK</v>
      </c>
      <c r="M9" s="6" t="s">
        <v>682</v>
      </c>
    </row>
    <row r="10" spans="1:13" ht="13.5">
      <c r="A10" s="3" t="s">
        <v>1323</v>
      </c>
      <c r="B10" s="6" t="s">
        <v>688</v>
      </c>
      <c r="C10" s="6" t="s">
        <v>689</v>
      </c>
      <c r="D10" s="3" t="str">
        <f t="shared" si="2"/>
        <v>アビック</v>
      </c>
      <c r="F10" s="8" t="str">
        <f t="shared" si="4"/>
        <v>あ０６</v>
      </c>
      <c r="G10" s="3" t="str">
        <f t="shared" si="5"/>
        <v>谷崎真也</v>
      </c>
      <c r="H10" s="10" t="str">
        <f t="shared" si="3"/>
        <v>アビックＢＢ</v>
      </c>
      <c r="I10" s="10" t="s">
        <v>37</v>
      </c>
      <c r="J10" s="19">
        <v>1972</v>
      </c>
      <c r="K10" s="18">
        <f t="shared" si="0"/>
        <v>46</v>
      </c>
      <c r="L10" s="8" t="str">
        <f t="shared" si="1"/>
        <v>OK</v>
      </c>
      <c r="M10" s="6" t="s">
        <v>690</v>
      </c>
    </row>
    <row r="11" spans="1:13" ht="13.5">
      <c r="A11" s="3" t="s">
        <v>1324</v>
      </c>
      <c r="B11" s="6" t="s">
        <v>691</v>
      </c>
      <c r="C11" s="6" t="s">
        <v>692</v>
      </c>
      <c r="D11" s="3" t="str">
        <f t="shared" si="2"/>
        <v>アビック</v>
      </c>
      <c r="F11" s="8" t="str">
        <f t="shared" si="4"/>
        <v>あ０７</v>
      </c>
      <c r="G11" s="3" t="str">
        <f t="shared" si="5"/>
        <v>齋田至</v>
      </c>
      <c r="H11" s="10" t="str">
        <f t="shared" si="3"/>
        <v>アビックＢＢ</v>
      </c>
      <c r="I11" s="10" t="s">
        <v>37</v>
      </c>
      <c r="J11" s="19">
        <v>1970</v>
      </c>
      <c r="K11" s="18">
        <f t="shared" si="0"/>
        <v>48</v>
      </c>
      <c r="L11" s="8" t="str">
        <f t="shared" si="1"/>
        <v>OK</v>
      </c>
      <c r="M11" s="6" t="s">
        <v>675</v>
      </c>
    </row>
    <row r="12" spans="1:13" ht="13.5">
      <c r="A12" s="3" t="s">
        <v>1325</v>
      </c>
      <c r="B12" s="11" t="s">
        <v>691</v>
      </c>
      <c r="C12" s="11" t="s">
        <v>693</v>
      </c>
      <c r="D12" s="3" t="str">
        <f t="shared" si="2"/>
        <v>アビック</v>
      </c>
      <c r="F12" s="8" t="str">
        <f t="shared" si="4"/>
        <v>あ０８</v>
      </c>
      <c r="G12" s="3" t="str">
        <f t="shared" si="5"/>
        <v>齋田優子</v>
      </c>
      <c r="H12" s="10" t="str">
        <f t="shared" si="3"/>
        <v>アビックＢＢ</v>
      </c>
      <c r="I12" s="20" t="s">
        <v>694</v>
      </c>
      <c r="J12" s="19">
        <v>1970</v>
      </c>
      <c r="K12" s="18">
        <f t="shared" si="0"/>
        <v>48</v>
      </c>
      <c r="L12" s="8" t="str">
        <f t="shared" si="1"/>
        <v>OK</v>
      </c>
      <c r="M12" s="6" t="s">
        <v>675</v>
      </c>
    </row>
    <row r="13" spans="1:13" ht="13.5">
      <c r="A13" s="3" t="s">
        <v>1326</v>
      </c>
      <c r="B13" s="6" t="s">
        <v>695</v>
      </c>
      <c r="C13" s="6" t="s">
        <v>696</v>
      </c>
      <c r="D13" s="3" t="str">
        <f t="shared" si="2"/>
        <v>アビック</v>
      </c>
      <c r="F13" s="8" t="str">
        <f t="shared" si="4"/>
        <v>あ０９</v>
      </c>
      <c r="G13" s="3" t="str">
        <f t="shared" si="5"/>
        <v>平居　崇</v>
      </c>
      <c r="H13" s="10" t="str">
        <f t="shared" si="3"/>
        <v>アビックＢＢ</v>
      </c>
      <c r="I13" s="10" t="s">
        <v>37</v>
      </c>
      <c r="J13" s="19">
        <v>1972</v>
      </c>
      <c r="K13" s="18">
        <f t="shared" si="0"/>
        <v>46</v>
      </c>
      <c r="L13" s="8" t="str">
        <f t="shared" si="1"/>
        <v>OK</v>
      </c>
      <c r="M13" s="6" t="s">
        <v>697</v>
      </c>
    </row>
    <row r="14" spans="1:13" ht="13.5">
      <c r="A14" s="3" t="s">
        <v>1327</v>
      </c>
      <c r="B14" s="6" t="s">
        <v>698</v>
      </c>
      <c r="C14" s="6" t="s">
        <v>699</v>
      </c>
      <c r="D14" s="3" t="str">
        <f t="shared" si="2"/>
        <v>アビック</v>
      </c>
      <c r="F14" s="8" t="str">
        <f t="shared" si="4"/>
        <v>あ１０</v>
      </c>
      <c r="G14" s="3" t="str">
        <f t="shared" si="5"/>
        <v>土居　悟</v>
      </c>
      <c r="H14" s="10" t="str">
        <f t="shared" si="3"/>
        <v>アビックＢＢ</v>
      </c>
      <c r="I14" s="10" t="s">
        <v>37</v>
      </c>
      <c r="J14" s="19">
        <v>1969</v>
      </c>
      <c r="K14" s="18">
        <f t="shared" si="0"/>
        <v>49</v>
      </c>
      <c r="L14" s="8" t="str">
        <f t="shared" si="1"/>
        <v>OK</v>
      </c>
      <c r="M14" s="6" t="s">
        <v>700</v>
      </c>
    </row>
    <row r="15" spans="1:13" ht="13.5">
      <c r="A15" s="3" t="s">
        <v>1328</v>
      </c>
      <c r="B15" s="11" t="s">
        <v>701</v>
      </c>
      <c r="C15" s="11" t="s">
        <v>702</v>
      </c>
      <c r="D15" s="3" t="str">
        <f t="shared" si="2"/>
        <v>アビック</v>
      </c>
      <c r="F15" s="8" t="str">
        <f t="shared" si="4"/>
        <v>あ１１</v>
      </c>
      <c r="G15" s="3" t="str">
        <f t="shared" si="5"/>
        <v>野上恵梨子</v>
      </c>
      <c r="H15" s="10" t="str">
        <f t="shared" si="3"/>
        <v>アビックＢＢ</v>
      </c>
      <c r="I15" s="20" t="s">
        <v>694</v>
      </c>
      <c r="J15" s="19">
        <v>1987</v>
      </c>
      <c r="K15" s="18">
        <f t="shared" si="0"/>
        <v>31</v>
      </c>
      <c r="L15" s="8" t="str">
        <f t="shared" si="1"/>
        <v>OK</v>
      </c>
      <c r="M15" s="6" t="s">
        <v>703</v>
      </c>
    </row>
    <row r="16" spans="1:13" ht="13.5">
      <c r="A16" s="3" t="s">
        <v>1329</v>
      </c>
      <c r="B16" s="11" t="s">
        <v>704</v>
      </c>
      <c r="C16" s="11" t="s">
        <v>705</v>
      </c>
      <c r="D16" s="3" t="str">
        <f t="shared" si="2"/>
        <v>アビック</v>
      </c>
      <c r="F16" s="8" t="str">
        <f t="shared" si="4"/>
        <v>あ１２</v>
      </c>
      <c r="G16" s="3" t="str">
        <f t="shared" si="5"/>
        <v>西山抄千代</v>
      </c>
      <c r="H16" s="10" t="str">
        <f t="shared" si="3"/>
        <v>アビックＢＢ</v>
      </c>
      <c r="I16" s="20" t="s">
        <v>694</v>
      </c>
      <c r="J16" s="19">
        <v>1972</v>
      </c>
      <c r="K16" s="18">
        <f t="shared" si="0"/>
        <v>46</v>
      </c>
      <c r="L16" s="8" t="str">
        <f t="shared" si="1"/>
        <v>OK</v>
      </c>
      <c r="M16" s="6" t="s">
        <v>706</v>
      </c>
    </row>
    <row r="17" spans="1:13" ht="13.5">
      <c r="A17" s="3" t="s">
        <v>1330</v>
      </c>
      <c r="B17" s="11" t="s">
        <v>707</v>
      </c>
      <c r="C17" s="11" t="s">
        <v>708</v>
      </c>
      <c r="D17" s="3" t="str">
        <f t="shared" si="2"/>
        <v>アビック</v>
      </c>
      <c r="F17" s="8" t="str">
        <f t="shared" si="4"/>
        <v>あ１３</v>
      </c>
      <c r="G17" s="3" t="str">
        <f t="shared" si="5"/>
        <v>三原啓子</v>
      </c>
      <c r="H17" s="10" t="str">
        <f t="shared" si="3"/>
        <v>アビックＢＢ</v>
      </c>
      <c r="I17" s="20" t="s">
        <v>694</v>
      </c>
      <c r="J17" s="19">
        <v>1964</v>
      </c>
      <c r="K17" s="18">
        <f t="shared" si="0"/>
        <v>54</v>
      </c>
      <c r="L17" s="8" t="str">
        <f t="shared" si="1"/>
        <v>OK</v>
      </c>
      <c r="M17" s="6" t="s">
        <v>675</v>
      </c>
    </row>
    <row r="18" spans="1:13" ht="13.5">
      <c r="A18" s="3" t="s">
        <v>1331</v>
      </c>
      <c r="B18" s="6" t="s">
        <v>709</v>
      </c>
      <c r="C18" s="6" t="s">
        <v>710</v>
      </c>
      <c r="D18" s="3" t="str">
        <f t="shared" si="2"/>
        <v>アビック</v>
      </c>
      <c r="F18" s="8" t="str">
        <f t="shared" si="4"/>
        <v>あ１４</v>
      </c>
      <c r="G18" s="3" t="str">
        <f t="shared" si="5"/>
        <v>落合良弘</v>
      </c>
      <c r="H18" s="10" t="str">
        <f t="shared" si="3"/>
        <v>アビックＢＢ</v>
      </c>
      <c r="I18" s="10" t="s">
        <v>37</v>
      </c>
      <c r="J18" s="19">
        <v>1968</v>
      </c>
      <c r="K18" s="18">
        <f t="shared" si="0"/>
        <v>50</v>
      </c>
      <c r="L18" s="8" t="str">
        <f t="shared" si="1"/>
        <v>OK</v>
      </c>
      <c r="M18" s="6" t="s">
        <v>711</v>
      </c>
    </row>
    <row r="19" spans="1:13" ht="13.5">
      <c r="A19" s="3" t="s">
        <v>1332</v>
      </c>
      <c r="B19" s="6" t="s">
        <v>712</v>
      </c>
      <c r="C19" s="6" t="s">
        <v>713</v>
      </c>
      <c r="D19" s="3" t="str">
        <f t="shared" si="2"/>
        <v>アビック</v>
      </c>
      <c r="F19" s="8" t="str">
        <f t="shared" si="4"/>
        <v>あ１５</v>
      </c>
      <c r="G19" s="3" t="str">
        <f t="shared" si="5"/>
        <v>杉原　徹</v>
      </c>
      <c r="H19" s="10" t="str">
        <f t="shared" si="3"/>
        <v>アビックＢＢ</v>
      </c>
      <c r="I19" s="10" t="s">
        <v>37</v>
      </c>
      <c r="J19" s="19">
        <v>1990</v>
      </c>
      <c r="K19" s="18">
        <f t="shared" si="0"/>
        <v>28</v>
      </c>
      <c r="L19" s="8" t="str">
        <f t="shared" si="1"/>
        <v>OK</v>
      </c>
      <c r="M19" s="6" t="s">
        <v>675</v>
      </c>
    </row>
    <row r="20" spans="1:14" ht="13.5">
      <c r="A20" s="3" t="s">
        <v>1333</v>
      </c>
      <c r="B20" s="96" t="s">
        <v>714</v>
      </c>
      <c r="C20" s="96" t="s">
        <v>715</v>
      </c>
      <c r="D20" s="3" t="str">
        <f t="shared" si="2"/>
        <v>アビック</v>
      </c>
      <c r="E20" s="3"/>
      <c r="F20" s="3" t="str">
        <f t="shared" si="4"/>
        <v>あ１６</v>
      </c>
      <c r="G20" s="3" t="str">
        <f t="shared" si="5"/>
        <v>澤村直子</v>
      </c>
      <c r="H20" s="10" t="str">
        <f t="shared" si="3"/>
        <v>アビックＢＢ</v>
      </c>
      <c r="I20" s="20" t="s">
        <v>694</v>
      </c>
      <c r="J20" s="3">
        <v>1967</v>
      </c>
      <c r="K20" s="3">
        <f t="shared" si="0"/>
        <v>51</v>
      </c>
      <c r="L20" s="3" t="str">
        <f t="shared" si="1"/>
        <v>OK</v>
      </c>
      <c r="M20" s="96" t="s">
        <v>716</v>
      </c>
      <c r="N20" s="97"/>
    </row>
    <row r="21" spans="1:13" ht="13.5">
      <c r="A21" s="98" t="s">
        <v>1334</v>
      </c>
      <c r="B21" s="99" t="s">
        <v>717</v>
      </c>
      <c r="C21" s="99" t="s">
        <v>718</v>
      </c>
      <c r="D21" s="3" t="str">
        <f t="shared" si="2"/>
        <v>アビック</v>
      </c>
      <c r="E21" s="100"/>
      <c r="F21" s="98" t="str">
        <f t="shared" si="4"/>
        <v>あ１７</v>
      </c>
      <c r="G21" s="98" t="str">
        <f>B21&amp;C21</f>
        <v>松居眞由美</v>
      </c>
      <c r="H21" s="10" t="str">
        <f t="shared" si="3"/>
        <v>アビックＢＢ</v>
      </c>
      <c r="I21" s="20" t="s">
        <v>694</v>
      </c>
      <c r="J21" s="101">
        <v>1956</v>
      </c>
      <c r="K21" s="101">
        <f t="shared" si="0"/>
        <v>62</v>
      </c>
      <c r="L21" s="102" t="str">
        <f t="shared" si="1"/>
        <v>OK</v>
      </c>
      <c r="M21" s="102" t="s">
        <v>719</v>
      </c>
    </row>
    <row r="22" spans="1:13" ht="13.5">
      <c r="A22" s="102" t="s">
        <v>1335</v>
      </c>
      <c r="B22" s="99" t="s">
        <v>720</v>
      </c>
      <c r="C22" s="99" t="s">
        <v>721</v>
      </c>
      <c r="D22" s="3" t="str">
        <f t="shared" si="2"/>
        <v>アビック</v>
      </c>
      <c r="E22" s="100"/>
      <c r="F22" s="102" t="str">
        <f t="shared" si="4"/>
        <v>あ１８</v>
      </c>
      <c r="G22" s="102" t="str">
        <f>B22&amp;C22</f>
        <v>治田沙映子</v>
      </c>
      <c r="H22" s="10" t="str">
        <f t="shared" si="3"/>
        <v>アビックＢＢ</v>
      </c>
      <c r="I22" s="20" t="s">
        <v>694</v>
      </c>
      <c r="J22" s="101">
        <v>1983</v>
      </c>
      <c r="K22" s="101">
        <f t="shared" si="0"/>
        <v>35</v>
      </c>
      <c r="L22" s="102" t="str">
        <f t="shared" si="1"/>
        <v>OK</v>
      </c>
      <c r="M22" s="102" t="s">
        <v>722</v>
      </c>
    </row>
    <row r="23" spans="1:13" ht="13.5">
      <c r="A23" s="3" t="s">
        <v>1336</v>
      </c>
      <c r="B23" s="99" t="s">
        <v>724</v>
      </c>
      <c r="C23" s="99" t="s">
        <v>725</v>
      </c>
      <c r="D23" s="3" t="str">
        <f t="shared" si="2"/>
        <v>アビック</v>
      </c>
      <c r="F23" s="102" t="str">
        <f t="shared" si="4"/>
        <v>あ１９</v>
      </c>
      <c r="G23" s="102" t="str">
        <f>B23&amp;C23</f>
        <v>寺本　恵</v>
      </c>
      <c r="H23" s="10" t="str">
        <f t="shared" si="3"/>
        <v>アビックＢＢ</v>
      </c>
      <c r="I23" s="20" t="s">
        <v>694</v>
      </c>
      <c r="J23" s="101">
        <v>1986</v>
      </c>
      <c r="K23" s="101">
        <f t="shared" si="0"/>
        <v>32</v>
      </c>
      <c r="L23" s="102" t="str">
        <f t="shared" si="1"/>
        <v>OK</v>
      </c>
      <c r="M23" s="102" t="s">
        <v>726</v>
      </c>
    </row>
    <row r="24" spans="1:13" ht="13.5">
      <c r="A24" s="3" t="s">
        <v>727</v>
      </c>
      <c r="B24" s="99" t="s">
        <v>728</v>
      </c>
      <c r="C24" s="99" t="s">
        <v>1337</v>
      </c>
      <c r="D24" s="3" t="str">
        <f t="shared" si="2"/>
        <v>アビック</v>
      </c>
      <c r="F24" s="102" t="str">
        <f t="shared" si="4"/>
        <v>あ２０</v>
      </c>
      <c r="G24" s="102" t="str">
        <f>B24&amp;C24</f>
        <v>成宮まき</v>
      </c>
      <c r="H24" s="10" t="str">
        <f t="shared" si="3"/>
        <v>アビックＢＢ</v>
      </c>
      <c r="I24" s="20" t="s">
        <v>694</v>
      </c>
      <c r="J24" s="101">
        <v>1970</v>
      </c>
      <c r="K24" s="101">
        <f t="shared" si="0"/>
        <v>48</v>
      </c>
      <c r="L24" s="102" t="str">
        <f t="shared" si="1"/>
        <v>OK</v>
      </c>
      <c r="M24" s="6" t="s">
        <v>675</v>
      </c>
    </row>
    <row r="25" spans="2:13" ht="13.5">
      <c r="B25" s="6"/>
      <c r="C25" s="6"/>
      <c r="F25" s="8"/>
      <c r="H25" s="10"/>
      <c r="I25" s="10"/>
      <c r="J25" s="19"/>
      <c r="K25" s="18"/>
      <c r="L25" s="102">
        <f t="shared" si="1"/>
      </c>
      <c r="M25" s="6"/>
    </row>
    <row r="26" spans="2:13" ht="13.5">
      <c r="B26" s="6"/>
      <c r="C26" s="6"/>
      <c r="F26" s="8"/>
      <c r="H26" s="10"/>
      <c r="I26" s="10"/>
      <c r="J26" s="19"/>
      <c r="K26" s="18"/>
      <c r="L26" s="102">
        <f t="shared" si="1"/>
      </c>
      <c r="M26" s="6"/>
    </row>
    <row r="27" spans="2:12" s="103" customFormat="1" ht="13.5">
      <c r="B27" s="1235" t="s">
        <v>729</v>
      </c>
      <c r="C27" s="1235"/>
      <c r="D27" s="1235" t="s">
        <v>1338</v>
      </c>
      <c r="E27" s="1235"/>
      <c r="F27" s="1235"/>
      <c r="G27" s="1235"/>
      <c r="H27" s="1235"/>
      <c r="L27" s="102">
        <f t="shared" si="1"/>
      </c>
    </row>
    <row r="28" spans="2:12" s="103" customFormat="1" ht="13.5">
      <c r="B28" s="1235"/>
      <c r="C28" s="1235"/>
      <c r="D28" s="1235"/>
      <c r="E28" s="1235"/>
      <c r="F28" s="1235"/>
      <c r="G28" s="1235"/>
      <c r="H28" s="1235"/>
      <c r="L28" s="102">
        <f t="shared" si="1"/>
      </c>
    </row>
    <row r="29" spans="7:12" s="103" customFormat="1" ht="13.5">
      <c r="G29" s="104" t="s">
        <v>1339</v>
      </c>
      <c r="H29" s="104" t="s">
        <v>1340</v>
      </c>
      <c r="I29" s="104"/>
      <c r="J29" s="105"/>
      <c r="L29" s="102"/>
    </row>
    <row r="30" spans="1:12" s="103" customFormat="1" ht="13.5">
      <c r="A30" s="106"/>
      <c r="B30" s="1236"/>
      <c r="C30" s="1236"/>
      <c r="G30" s="107">
        <f>COUNTIF(M32:M56,"東近江市")</f>
        <v>0</v>
      </c>
      <c r="H30" s="108">
        <v>0</v>
      </c>
      <c r="I30" s="104"/>
      <c r="J30" s="105"/>
      <c r="L30" s="102"/>
    </row>
    <row r="31" spans="1:12" s="103" customFormat="1" ht="13.5">
      <c r="A31" s="106"/>
      <c r="B31" s="106"/>
      <c r="C31" s="106"/>
      <c r="D31" s="103" t="s">
        <v>731</v>
      </c>
      <c r="G31" s="107"/>
      <c r="H31" s="108" t="s">
        <v>732</v>
      </c>
      <c r="I31" s="104"/>
      <c r="J31" s="105"/>
      <c r="L31" s="102">
        <f aca="true" t="shared" si="6" ref="L31:L76">IF(G31="","",IF(COUNTIF($G$6:$G$592,G31)&gt;1,"2重登録","OK"))</f>
      </c>
    </row>
    <row r="32" spans="1:13" s="14" customFormat="1" ht="13.5">
      <c r="A32" s="14" t="s">
        <v>1341</v>
      </c>
      <c r="B32" s="109" t="s">
        <v>733</v>
      </c>
      <c r="C32" s="109" t="s">
        <v>734</v>
      </c>
      <c r="D32" s="14" t="s">
        <v>1342</v>
      </c>
      <c r="F32" s="14" t="str">
        <f>A32</f>
        <v>ぼ０１</v>
      </c>
      <c r="G32" s="14" t="str">
        <f aca="true" t="shared" si="7" ref="G32:G51">B32&amp;C32</f>
        <v>東正隆</v>
      </c>
      <c r="H32" s="14" t="s">
        <v>1342</v>
      </c>
      <c r="I32" s="14" t="s">
        <v>735</v>
      </c>
      <c r="J32" s="14">
        <v>1965</v>
      </c>
      <c r="K32" s="21">
        <f>IF(J32="","",(2018-J32))</f>
        <v>53</v>
      </c>
      <c r="L32" s="102" t="str">
        <f t="shared" si="6"/>
        <v>OK</v>
      </c>
      <c r="M32" s="14" t="s">
        <v>736</v>
      </c>
    </row>
    <row r="33" spans="1:17" s="14" customFormat="1" ht="13.5">
      <c r="A33" s="14" t="s">
        <v>48</v>
      </c>
      <c r="B33" s="13" t="s">
        <v>737</v>
      </c>
      <c r="C33" s="14" t="s">
        <v>738</v>
      </c>
      <c r="D33" s="14" t="s">
        <v>1343</v>
      </c>
      <c r="F33" s="14" t="str">
        <f aca="true" t="shared" si="8" ref="F33:F51">A33</f>
        <v>ぼ０２</v>
      </c>
      <c r="G33" s="14" t="str">
        <f t="shared" si="7"/>
        <v>池端誠治</v>
      </c>
      <c r="H33" s="14" t="s">
        <v>1342</v>
      </c>
      <c r="I33" s="14" t="s">
        <v>735</v>
      </c>
      <c r="J33" s="14">
        <v>1972</v>
      </c>
      <c r="K33" s="21">
        <f aca="true" t="shared" si="9" ref="K33:K51">IF(J33="","",(2018-J33))</f>
        <v>46</v>
      </c>
      <c r="L33" s="102" t="str">
        <f t="shared" si="6"/>
        <v>OK</v>
      </c>
      <c r="M33" s="14" t="s">
        <v>675</v>
      </c>
      <c r="Q33" s="13"/>
    </row>
    <row r="34" spans="1:17" s="14" customFormat="1" ht="13.5">
      <c r="A34" s="14" t="s">
        <v>49</v>
      </c>
      <c r="B34" s="14" t="s">
        <v>739</v>
      </c>
      <c r="C34" s="14" t="s">
        <v>740</v>
      </c>
      <c r="D34" s="14" t="s">
        <v>1344</v>
      </c>
      <c r="F34" s="14" t="str">
        <f t="shared" si="8"/>
        <v>ぼ０３</v>
      </c>
      <c r="G34" s="14" t="str">
        <f t="shared" si="7"/>
        <v>金谷太郎</v>
      </c>
      <c r="H34" s="14" t="s">
        <v>1342</v>
      </c>
      <c r="I34" s="14" t="s">
        <v>735</v>
      </c>
      <c r="J34" s="14">
        <v>1976</v>
      </c>
      <c r="K34" s="21">
        <f t="shared" si="9"/>
        <v>42</v>
      </c>
      <c r="L34" s="102" t="str">
        <f t="shared" si="6"/>
        <v>OK</v>
      </c>
      <c r="M34" s="14" t="s">
        <v>675</v>
      </c>
      <c r="Q34" s="13"/>
    </row>
    <row r="35" spans="1:17" s="14" customFormat="1" ht="13.5">
      <c r="A35" s="14" t="s">
        <v>51</v>
      </c>
      <c r="B35" s="14" t="s">
        <v>741</v>
      </c>
      <c r="C35" s="14" t="s">
        <v>742</v>
      </c>
      <c r="D35" s="14" t="s">
        <v>1345</v>
      </c>
      <c r="F35" s="14" t="str">
        <f t="shared" si="8"/>
        <v>ぼ０４</v>
      </c>
      <c r="G35" s="14" t="str">
        <f t="shared" si="7"/>
        <v>佐野望</v>
      </c>
      <c r="H35" s="14" t="s">
        <v>1346</v>
      </c>
      <c r="I35" s="14" t="s">
        <v>735</v>
      </c>
      <c r="J35" s="14">
        <v>1982</v>
      </c>
      <c r="K35" s="21">
        <f t="shared" si="9"/>
        <v>36</v>
      </c>
      <c r="L35" s="102" t="str">
        <f t="shared" si="6"/>
        <v>OK</v>
      </c>
      <c r="M35" s="14" t="s">
        <v>675</v>
      </c>
      <c r="Q35" s="13"/>
    </row>
    <row r="36" spans="1:17" s="14" customFormat="1" ht="13.5">
      <c r="A36" s="14" t="s">
        <v>52</v>
      </c>
      <c r="B36" s="14" t="s">
        <v>743</v>
      </c>
      <c r="C36" s="14" t="s">
        <v>744</v>
      </c>
      <c r="D36" s="14" t="s">
        <v>1347</v>
      </c>
      <c r="F36" s="14" t="str">
        <f t="shared" si="8"/>
        <v>ぼ０５</v>
      </c>
      <c r="G36" s="14" t="str">
        <f t="shared" si="7"/>
        <v>土田哲也</v>
      </c>
      <c r="H36" s="14" t="s">
        <v>1348</v>
      </c>
      <c r="I36" s="14" t="s">
        <v>735</v>
      </c>
      <c r="J36" s="14">
        <v>1990</v>
      </c>
      <c r="K36" s="21">
        <f t="shared" si="9"/>
        <v>28</v>
      </c>
      <c r="L36" s="102" t="str">
        <f t="shared" si="6"/>
        <v>OK</v>
      </c>
      <c r="M36" s="14" t="s">
        <v>711</v>
      </c>
      <c r="Q36" s="13"/>
    </row>
    <row r="37" spans="1:13" s="14" customFormat="1" ht="13.5">
      <c r="A37" s="14" t="s">
        <v>54</v>
      </c>
      <c r="B37" s="110" t="s">
        <v>745</v>
      </c>
      <c r="C37" s="110" t="s">
        <v>746</v>
      </c>
      <c r="D37" s="14" t="s">
        <v>1349</v>
      </c>
      <c r="F37" s="14" t="str">
        <f t="shared" si="8"/>
        <v>ぼ０６</v>
      </c>
      <c r="G37" s="14" t="str">
        <f t="shared" si="7"/>
        <v>堤内昭仁</v>
      </c>
      <c r="H37" s="14" t="s">
        <v>1349</v>
      </c>
      <c r="I37" s="14" t="s">
        <v>735</v>
      </c>
      <c r="J37" s="14">
        <v>1977</v>
      </c>
      <c r="K37" s="21">
        <f t="shared" si="9"/>
        <v>41</v>
      </c>
      <c r="L37" s="102" t="str">
        <f t="shared" si="6"/>
        <v>OK</v>
      </c>
      <c r="M37" s="14" t="s">
        <v>747</v>
      </c>
    </row>
    <row r="38" spans="1:13" s="14" customFormat="1" ht="13.5">
      <c r="A38" s="14" t="s">
        <v>56</v>
      </c>
      <c r="B38" s="14" t="s">
        <v>728</v>
      </c>
      <c r="C38" s="14" t="s">
        <v>748</v>
      </c>
      <c r="D38" s="14" t="s">
        <v>1344</v>
      </c>
      <c r="F38" s="14" t="str">
        <f t="shared" si="8"/>
        <v>ぼ０７</v>
      </c>
      <c r="G38" s="14" t="str">
        <f t="shared" si="7"/>
        <v>成宮康弘</v>
      </c>
      <c r="H38" s="14" t="s">
        <v>1344</v>
      </c>
      <c r="I38" s="14" t="s">
        <v>735</v>
      </c>
      <c r="J38" s="14">
        <v>1970</v>
      </c>
      <c r="K38" s="21">
        <f t="shared" si="9"/>
        <v>48</v>
      </c>
      <c r="L38" s="102" t="str">
        <f t="shared" si="6"/>
        <v>OK</v>
      </c>
      <c r="M38" s="14" t="s">
        <v>675</v>
      </c>
    </row>
    <row r="39" spans="1:13" s="14" customFormat="1" ht="13.5">
      <c r="A39" s="14" t="s">
        <v>57</v>
      </c>
      <c r="B39" s="14" t="s">
        <v>749</v>
      </c>
      <c r="C39" s="14" t="s">
        <v>750</v>
      </c>
      <c r="D39" s="14" t="s">
        <v>1344</v>
      </c>
      <c r="F39" s="14" t="str">
        <f t="shared" si="8"/>
        <v>ぼ０８</v>
      </c>
      <c r="G39" s="14" t="str">
        <f t="shared" si="7"/>
        <v>西川昌一</v>
      </c>
      <c r="H39" s="14" t="s">
        <v>1342</v>
      </c>
      <c r="I39" s="14" t="s">
        <v>735</v>
      </c>
      <c r="J39" s="14">
        <v>1970</v>
      </c>
      <c r="K39" s="21">
        <f t="shared" si="9"/>
        <v>48</v>
      </c>
      <c r="L39" s="102" t="str">
        <f t="shared" si="6"/>
        <v>OK</v>
      </c>
      <c r="M39" s="14" t="s">
        <v>751</v>
      </c>
    </row>
    <row r="40" spans="1:13" s="14" customFormat="1" ht="13.5">
      <c r="A40" s="14" t="s">
        <v>58</v>
      </c>
      <c r="B40" s="14" t="s">
        <v>752</v>
      </c>
      <c r="C40" s="14" t="s">
        <v>753</v>
      </c>
      <c r="D40" s="14" t="s">
        <v>1342</v>
      </c>
      <c r="F40" s="14" t="str">
        <f t="shared" si="8"/>
        <v>ぼ０９</v>
      </c>
      <c r="G40" s="14" t="str">
        <f t="shared" si="7"/>
        <v>古市卓志</v>
      </c>
      <c r="H40" s="14" t="s">
        <v>1342</v>
      </c>
      <c r="I40" s="14" t="s">
        <v>735</v>
      </c>
      <c r="J40" s="14">
        <v>1974</v>
      </c>
      <c r="K40" s="21">
        <f t="shared" si="9"/>
        <v>44</v>
      </c>
      <c r="L40" s="102" t="str">
        <f t="shared" si="6"/>
        <v>OK</v>
      </c>
      <c r="M40" s="14" t="s">
        <v>675</v>
      </c>
    </row>
    <row r="41" spans="1:13" s="14" customFormat="1" ht="13.5">
      <c r="A41" s="14" t="s">
        <v>59</v>
      </c>
      <c r="B41" s="14" t="s">
        <v>754</v>
      </c>
      <c r="C41" s="14" t="s">
        <v>755</v>
      </c>
      <c r="D41" s="14" t="s">
        <v>1344</v>
      </c>
      <c r="F41" s="14" t="str">
        <f t="shared" si="8"/>
        <v>ぼ１０</v>
      </c>
      <c r="G41" s="14" t="str">
        <f t="shared" si="7"/>
        <v>八木篤司</v>
      </c>
      <c r="H41" s="14" t="s">
        <v>1350</v>
      </c>
      <c r="I41" s="14" t="s">
        <v>735</v>
      </c>
      <c r="J41" s="14">
        <v>1973</v>
      </c>
      <c r="K41" s="21">
        <f t="shared" si="9"/>
        <v>45</v>
      </c>
      <c r="L41" s="102" t="str">
        <f t="shared" si="6"/>
        <v>OK</v>
      </c>
      <c r="M41" s="14" t="s">
        <v>675</v>
      </c>
    </row>
    <row r="42" spans="1:13" s="14" customFormat="1" ht="13.5">
      <c r="A42" s="14" t="s">
        <v>60</v>
      </c>
      <c r="B42" s="15" t="s">
        <v>756</v>
      </c>
      <c r="C42" s="15" t="s">
        <v>757</v>
      </c>
      <c r="D42" s="14" t="s">
        <v>1351</v>
      </c>
      <c r="F42" s="14" t="str">
        <f t="shared" si="8"/>
        <v>ぼ１１</v>
      </c>
      <c r="G42" s="14" t="str">
        <f t="shared" si="7"/>
        <v>伊吹邦子</v>
      </c>
      <c r="H42" s="14" t="s">
        <v>1344</v>
      </c>
      <c r="I42" s="14" t="s">
        <v>694</v>
      </c>
      <c r="J42" s="14">
        <v>1969</v>
      </c>
      <c r="K42" s="21">
        <f t="shared" si="9"/>
        <v>49</v>
      </c>
      <c r="L42" s="102" t="str">
        <f t="shared" si="6"/>
        <v>OK</v>
      </c>
      <c r="M42" s="14" t="s">
        <v>675</v>
      </c>
    </row>
    <row r="43" spans="1:13" s="14" customFormat="1" ht="13.5">
      <c r="A43" s="14" t="s">
        <v>61</v>
      </c>
      <c r="B43" s="15" t="s">
        <v>758</v>
      </c>
      <c r="C43" s="15" t="s">
        <v>759</v>
      </c>
      <c r="D43" s="14" t="s">
        <v>1352</v>
      </c>
      <c r="F43" s="14" t="str">
        <f t="shared" si="8"/>
        <v>ぼ１２</v>
      </c>
      <c r="G43" s="14" t="str">
        <f t="shared" si="7"/>
        <v>木村美香</v>
      </c>
      <c r="H43" s="14" t="s">
        <v>1353</v>
      </c>
      <c r="I43" s="14" t="s">
        <v>694</v>
      </c>
      <c r="J43" s="14">
        <v>1962</v>
      </c>
      <c r="K43" s="21">
        <f t="shared" si="9"/>
        <v>56</v>
      </c>
      <c r="L43" s="102" t="str">
        <f t="shared" si="6"/>
        <v>OK</v>
      </c>
      <c r="M43" s="14" t="s">
        <v>751</v>
      </c>
    </row>
    <row r="44" spans="1:17" s="14" customFormat="1" ht="13.5">
      <c r="A44" s="14" t="s">
        <v>62</v>
      </c>
      <c r="B44" s="15" t="s">
        <v>760</v>
      </c>
      <c r="C44" s="15" t="s">
        <v>761</v>
      </c>
      <c r="D44" s="14" t="s">
        <v>1352</v>
      </c>
      <c r="F44" s="14" t="str">
        <f t="shared" si="8"/>
        <v>ぼ１３</v>
      </c>
      <c r="G44" s="14" t="str">
        <f t="shared" si="7"/>
        <v>佐竹昌子</v>
      </c>
      <c r="H44" s="14" t="s">
        <v>1346</v>
      </c>
      <c r="I44" s="14" t="s">
        <v>694</v>
      </c>
      <c r="J44" s="14">
        <v>1958</v>
      </c>
      <c r="K44" s="21">
        <f t="shared" si="9"/>
        <v>60</v>
      </c>
      <c r="L44" s="102" t="str">
        <f t="shared" si="6"/>
        <v>OK</v>
      </c>
      <c r="M44" s="14" t="s">
        <v>675</v>
      </c>
      <c r="Q44" s="13"/>
    </row>
    <row r="45" spans="1:17" s="14" customFormat="1" ht="13.5">
      <c r="A45" s="14" t="s">
        <v>63</v>
      </c>
      <c r="B45" s="111" t="s">
        <v>741</v>
      </c>
      <c r="C45" s="111" t="s">
        <v>762</v>
      </c>
      <c r="D45" s="14" t="s">
        <v>1346</v>
      </c>
      <c r="F45" s="14" t="str">
        <f t="shared" si="8"/>
        <v>ぼ１４</v>
      </c>
      <c r="G45" s="14" t="str">
        <f t="shared" si="7"/>
        <v>佐野香織</v>
      </c>
      <c r="H45" s="14" t="s">
        <v>1354</v>
      </c>
      <c r="I45" s="14" t="s">
        <v>694</v>
      </c>
      <c r="J45" s="14">
        <v>1986</v>
      </c>
      <c r="K45" s="21">
        <f t="shared" si="9"/>
        <v>32</v>
      </c>
      <c r="L45" s="102" t="str">
        <f t="shared" si="6"/>
        <v>OK</v>
      </c>
      <c r="M45" s="14" t="s">
        <v>675</v>
      </c>
      <c r="Q45" s="13"/>
    </row>
    <row r="46" spans="1:17" s="14" customFormat="1" ht="13.5">
      <c r="A46" s="14" t="s">
        <v>64</v>
      </c>
      <c r="B46" s="15" t="s">
        <v>763</v>
      </c>
      <c r="C46" s="15" t="s">
        <v>764</v>
      </c>
      <c r="D46" s="14" t="s">
        <v>1344</v>
      </c>
      <c r="F46" s="14" t="str">
        <f t="shared" si="8"/>
        <v>ぼ１５</v>
      </c>
      <c r="G46" s="14" t="str">
        <f t="shared" si="7"/>
        <v>筒井珠世</v>
      </c>
      <c r="H46" s="14" t="s">
        <v>1344</v>
      </c>
      <c r="I46" s="14" t="s">
        <v>694</v>
      </c>
      <c r="J46" s="14">
        <v>1967</v>
      </c>
      <c r="K46" s="21">
        <f t="shared" si="9"/>
        <v>51</v>
      </c>
      <c r="L46" s="102" t="str">
        <f t="shared" si="6"/>
        <v>OK</v>
      </c>
      <c r="M46" s="14" t="s">
        <v>675</v>
      </c>
      <c r="Q46" s="13"/>
    </row>
    <row r="47" spans="1:17" s="14" customFormat="1" ht="13.5">
      <c r="A47" s="14" t="s">
        <v>65</v>
      </c>
      <c r="B47" s="15" t="s">
        <v>686</v>
      </c>
      <c r="C47" s="15" t="s">
        <v>765</v>
      </c>
      <c r="D47" s="14" t="s">
        <v>1355</v>
      </c>
      <c r="F47" s="14" t="str">
        <f t="shared" si="8"/>
        <v>ぼ１６</v>
      </c>
      <c r="G47" s="14" t="str">
        <f t="shared" si="7"/>
        <v>中村千春</v>
      </c>
      <c r="H47" s="14" t="s">
        <v>1356</v>
      </c>
      <c r="I47" s="14" t="s">
        <v>694</v>
      </c>
      <c r="J47" s="14">
        <v>1961</v>
      </c>
      <c r="K47" s="21">
        <f t="shared" si="9"/>
        <v>57</v>
      </c>
      <c r="L47" s="102" t="str">
        <f t="shared" si="6"/>
        <v>OK</v>
      </c>
      <c r="M47" s="14" t="s">
        <v>766</v>
      </c>
      <c r="Q47" s="13"/>
    </row>
    <row r="48" spans="1:17" s="14" customFormat="1" ht="13.5">
      <c r="A48" s="14" t="s">
        <v>67</v>
      </c>
      <c r="B48" s="15" t="s">
        <v>767</v>
      </c>
      <c r="C48" s="15" t="s">
        <v>768</v>
      </c>
      <c r="D48" s="14" t="s">
        <v>1346</v>
      </c>
      <c r="F48" s="14" t="str">
        <f t="shared" si="8"/>
        <v>ぼ１７</v>
      </c>
      <c r="G48" s="14" t="str">
        <f t="shared" si="7"/>
        <v>橋本真理</v>
      </c>
      <c r="H48" s="14" t="s">
        <v>1354</v>
      </c>
      <c r="I48" s="14" t="s">
        <v>694</v>
      </c>
      <c r="J48" s="14">
        <v>1977</v>
      </c>
      <c r="K48" s="21">
        <f t="shared" si="9"/>
        <v>41</v>
      </c>
      <c r="L48" s="102" t="str">
        <f t="shared" si="6"/>
        <v>OK</v>
      </c>
      <c r="M48" s="14" t="s">
        <v>711</v>
      </c>
      <c r="Q48" s="13"/>
    </row>
    <row r="49" spans="1:17" s="14" customFormat="1" ht="13.5">
      <c r="A49" s="14" t="s">
        <v>69</v>
      </c>
      <c r="B49" s="15" t="s">
        <v>769</v>
      </c>
      <c r="C49" s="15" t="s">
        <v>770</v>
      </c>
      <c r="D49" s="14" t="s">
        <v>1354</v>
      </c>
      <c r="F49" s="14" t="str">
        <f t="shared" si="8"/>
        <v>ぼ１８</v>
      </c>
      <c r="G49" s="14" t="str">
        <f t="shared" si="7"/>
        <v>藤田博美</v>
      </c>
      <c r="H49" s="14" t="s">
        <v>1357</v>
      </c>
      <c r="I49" s="14" t="s">
        <v>694</v>
      </c>
      <c r="J49" s="14">
        <v>1970</v>
      </c>
      <c r="K49" s="21">
        <f t="shared" si="9"/>
        <v>48</v>
      </c>
      <c r="L49" s="102" t="str">
        <f t="shared" si="6"/>
        <v>OK</v>
      </c>
      <c r="M49" s="14" t="s">
        <v>675</v>
      </c>
      <c r="Q49" s="13"/>
    </row>
    <row r="50" spans="1:17" s="14" customFormat="1" ht="13.5">
      <c r="A50" s="14" t="s">
        <v>70</v>
      </c>
      <c r="B50" s="15" t="s">
        <v>771</v>
      </c>
      <c r="C50" s="15" t="s">
        <v>772</v>
      </c>
      <c r="D50" s="14" t="s">
        <v>1356</v>
      </c>
      <c r="F50" s="14" t="str">
        <f t="shared" si="8"/>
        <v>ぼ１９</v>
      </c>
      <c r="G50" s="14" t="str">
        <f t="shared" si="7"/>
        <v>藤原泰子</v>
      </c>
      <c r="H50" s="14" t="s">
        <v>1344</v>
      </c>
      <c r="I50" s="14" t="s">
        <v>694</v>
      </c>
      <c r="J50" s="14">
        <v>1965</v>
      </c>
      <c r="K50" s="21">
        <f t="shared" si="9"/>
        <v>53</v>
      </c>
      <c r="L50" s="102" t="str">
        <f t="shared" si="6"/>
        <v>OK</v>
      </c>
      <c r="M50" s="14" t="s">
        <v>766</v>
      </c>
      <c r="Q50" s="13"/>
    </row>
    <row r="51" spans="1:17" s="14" customFormat="1" ht="13.5">
      <c r="A51" s="14" t="s">
        <v>71</v>
      </c>
      <c r="B51" s="15" t="s">
        <v>773</v>
      </c>
      <c r="C51" s="15" t="s">
        <v>774</v>
      </c>
      <c r="D51" s="14" t="s">
        <v>1357</v>
      </c>
      <c r="F51" s="14" t="str">
        <f t="shared" si="8"/>
        <v>ぼ２０</v>
      </c>
      <c r="G51" s="14" t="str">
        <f t="shared" si="7"/>
        <v>日髙眞規子</v>
      </c>
      <c r="H51" s="14" t="s">
        <v>1358</v>
      </c>
      <c r="I51" s="14" t="s">
        <v>694</v>
      </c>
      <c r="J51" s="14">
        <v>1963</v>
      </c>
      <c r="K51" s="21">
        <f t="shared" si="9"/>
        <v>55</v>
      </c>
      <c r="L51" s="102" t="str">
        <f t="shared" si="6"/>
        <v>OK</v>
      </c>
      <c r="M51" s="14" t="s">
        <v>711</v>
      </c>
      <c r="Q51" s="13"/>
    </row>
    <row r="52" spans="1:17" s="14" customFormat="1" ht="13.5">
      <c r="A52" s="14" t="s">
        <v>74</v>
      </c>
      <c r="B52" s="15"/>
      <c r="C52" s="15"/>
      <c r="I52" s="15"/>
      <c r="K52" s="21"/>
      <c r="L52" s="102">
        <f t="shared" si="6"/>
      </c>
      <c r="Q52" s="13"/>
    </row>
    <row r="53" spans="2:17" s="14" customFormat="1" ht="13.5">
      <c r="B53" s="15"/>
      <c r="C53" s="15"/>
      <c r="I53" s="15"/>
      <c r="K53" s="21"/>
      <c r="L53" s="102">
        <f t="shared" si="6"/>
      </c>
      <c r="Q53" s="13"/>
    </row>
    <row r="54" spans="2:17" s="14" customFormat="1" ht="13.5">
      <c r="B54" s="15"/>
      <c r="C54" s="15"/>
      <c r="I54" s="15"/>
      <c r="K54" s="21"/>
      <c r="L54" s="102">
        <f t="shared" si="6"/>
      </c>
      <c r="Q54" s="13"/>
    </row>
    <row r="55" spans="2:17" s="14" customFormat="1" ht="13.5">
      <c r="B55" s="15"/>
      <c r="C55" s="15"/>
      <c r="I55" s="15"/>
      <c r="K55" s="21"/>
      <c r="L55" s="102">
        <f t="shared" si="6"/>
      </c>
      <c r="Q55" s="13"/>
    </row>
    <row r="56" spans="2:17" s="14" customFormat="1" ht="13.5">
      <c r="B56" s="15"/>
      <c r="C56" s="15"/>
      <c r="I56" s="15"/>
      <c r="K56" s="21"/>
      <c r="L56" s="102">
        <f t="shared" si="6"/>
      </c>
      <c r="Q56" s="13"/>
    </row>
    <row r="57" spans="2:17" s="14" customFormat="1" ht="13.5">
      <c r="B57" s="15"/>
      <c r="C57" s="15"/>
      <c r="I57" s="15"/>
      <c r="K57" s="21"/>
      <c r="L57" s="102">
        <f t="shared" si="6"/>
      </c>
      <c r="Q57" s="112"/>
    </row>
    <row r="58" spans="2:17" s="14" customFormat="1" ht="13.5">
      <c r="B58" s="15"/>
      <c r="C58" s="15"/>
      <c r="I58" s="15"/>
      <c r="K58" s="21"/>
      <c r="L58" s="102">
        <f t="shared" si="6"/>
      </c>
      <c r="Q58" s="112"/>
    </row>
    <row r="59" spans="2:17" s="14" customFormat="1" ht="13.5">
      <c r="B59" s="15"/>
      <c r="C59" s="15"/>
      <c r="I59" s="15"/>
      <c r="K59" s="21"/>
      <c r="L59" s="102">
        <f t="shared" si="6"/>
      </c>
      <c r="Q59" s="112"/>
    </row>
    <row r="60" spans="2:17" s="14" customFormat="1" ht="13.5">
      <c r="B60" s="110"/>
      <c r="C60" s="110"/>
      <c r="E60"/>
      <c r="K60" s="21"/>
      <c r="L60" s="102">
        <f t="shared" si="6"/>
      </c>
      <c r="Q60" s="112"/>
    </row>
    <row r="61" spans="2:17" s="2" customFormat="1" ht="13.5">
      <c r="B61" s="15"/>
      <c r="C61" s="15"/>
      <c r="D61" s="14"/>
      <c r="E61" s="14"/>
      <c r="F61" s="14"/>
      <c r="G61" s="14"/>
      <c r="H61" s="14"/>
      <c r="I61" s="15"/>
      <c r="J61" s="14"/>
      <c r="K61" s="21"/>
      <c r="L61" s="102">
        <f t="shared" si="6"/>
      </c>
      <c r="M61" s="14"/>
      <c r="Q61" s="113"/>
    </row>
    <row r="62" spans="9:17" s="2" customFormat="1" ht="13.5">
      <c r="I62" s="114"/>
      <c r="L62" s="102">
        <f t="shared" si="6"/>
      </c>
      <c r="Q62" s="113"/>
    </row>
    <row r="63" spans="12:17" ht="13.5">
      <c r="L63" s="102">
        <f t="shared" si="6"/>
      </c>
      <c r="Q63" s="113"/>
    </row>
    <row r="64" spans="2:17" s="2" customFormat="1" ht="13.5">
      <c r="B64" s="114"/>
      <c r="C64" s="114"/>
      <c r="K64" s="18"/>
      <c r="L64" s="102">
        <f t="shared" si="6"/>
      </c>
      <c r="Q64" s="113"/>
    </row>
    <row r="65" spans="2:17" s="2" customFormat="1" ht="13.5">
      <c r="B65" s="114"/>
      <c r="C65" s="114"/>
      <c r="K65" s="18"/>
      <c r="L65" s="102">
        <f t="shared" si="6"/>
      </c>
      <c r="Q65" s="113"/>
    </row>
    <row r="66" spans="2:17" s="2" customFormat="1" ht="13.5">
      <c r="B66" s="114"/>
      <c r="C66" s="114"/>
      <c r="K66" s="18"/>
      <c r="L66" s="102">
        <f t="shared" si="6"/>
      </c>
      <c r="Q66" s="113"/>
    </row>
    <row r="67" spans="2:17" s="2" customFormat="1" ht="13.5">
      <c r="B67" s="114"/>
      <c r="C67" s="114"/>
      <c r="K67" s="18"/>
      <c r="L67" s="102">
        <f t="shared" si="6"/>
      </c>
      <c r="Q67" s="113"/>
    </row>
    <row r="68" spans="2:17" s="2" customFormat="1" ht="13.5">
      <c r="B68" s="114"/>
      <c r="C68" s="114"/>
      <c r="K68" s="18"/>
      <c r="L68" s="102">
        <f t="shared" si="6"/>
      </c>
      <c r="Q68" s="113"/>
    </row>
    <row r="69" spans="2:17" s="2" customFormat="1" ht="13.5">
      <c r="B69" s="114"/>
      <c r="C69" s="114"/>
      <c r="K69" s="18"/>
      <c r="L69" s="102">
        <f t="shared" si="6"/>
      </c>
      <c r="Q69" s="113"/>
    </row>
    <row r="70" spans="2:17" s="2" customFormat="1" ht="13.5">
      <c r="B70" s="114"/>
      <c r="C70" s="114"/>
      <c r="K70" s="18"/>
      <c r="L70" s="102">
        <f t="shared" si="6"/>
      </c>
      <c r="Q70" s="113"/>
    </row>
    <row r="71" spans="2:17" s="2" customFormat="1" ht="13.5">
      <c r="B71" s="114"/>
      <c r="C71" s="114"/>
      <c r="K71" s="18"/>
      <c r="L71" s="102">
        <f t="shared" si="6"/>
      </c>
      <c r="Q71" s="113"/>
    </row>
    <row r="72" spans="1:15" s="31" customFormat="1" ht="13.5">
      <c r="A72" s="115"/>
      <c r="B72" s="113"/>
      <c r="C72" s="113"/>
      <c r="D72" s="115"/>
      <c r="F72" s="8"/>
      <c r="G72" s="11"/>
      <c r="H72" s="115"/>
      <c r="I72" s="8"/>
      <c r="K72" s="18"/>
      <c r="L72" s="102">
        <f t="shared" si="6"/>
      </c>
      <c r="N72" s="3"/>
      <c r="O72" s="3"/>
    </row>
    <row r="73" spans="1:15" s="31" customFormat="1" ht="13.5">
      <c r="A73" s="115"/>
      <c r="B73" s="113"/>
      <c r="C73" s="113"/>
      <c r="D73" s="115"/>
      <c r="F73" s="8"/>
      <c r="G73" s="11"/>
      <c r="H73" s="115"/>
      <c r="I73" s="8"/>
      <c r="K73" s="18"/>
      <c r="L73" s="102">
        <f t="shared" si="6"/>
      </c>
      <c r="N73" s="3"/>
      <c r="O73" s="3"/>
    </row>
    <row r="74" spans="1:15" s="31" customFormat="1" ht="13.5">
      <c r="A74" s="115"/>
      <c r="B74" s="113"/>
      <c r="C74" s="113"/>
      <c r="D74" s="115"/>
      <c r="F74" s="8"/>
      <c r="G74" s="11"/>
      <c r="H74" s="115"/>
      <c r="I74" s="8"/>
      <c r="K74" s="18"/>
      <c r="L74" s="102">
        <f t="shared" si="6"/>
      </c>
      <c r="N74" s="3"/>
      <c r="O74" s="3"/>
    </row>
    <row r="75" spans="1:12" ht="13.5">
      <c r="A75" s="115"/>
      <c r="B75" s="113"/>
      <c r="C75" s="1237" t="s">
        <v>77</v>
      </c>
      <c r="D75" s="1237"/>
      <c r="E75" s="1232"/>
      <c r="F75" s="1232"/>
      <c r="G75" s="1232"/>
      <c r="H75" s="1232"/>
      <c r="I75" s="1232"/>
      <c r="J75" s="31"/>
      <c r="K75" s="18"/>
      <c r="L75" s="102">
        <f t="shared" si="6"/>
      </c>
    </row>
    <row r="76" spans="1:12" ht="13.5">
      <c r="A76" s="115"/>
      <c r="B76" s="113"/>
      <c r="C76" s="1237"/>
      <c r="D76" s="1237"/>
      <c r="E76" s="1232"/>
      <c r="F76" s="1232"/>
      <c r="G76" s="1232"/>
      <c r="H76" s="1232"/>
      <c r="I76" s="1232"/>
      <c r="J76" s="31"/>
      <c r="K76" s="18"/>
      <c r="L76" s="102">
        <f t="shared" si="6"/>
      </c>
    </row>
    <row r="77" spans="1:13" s="120" customFormat="1" ht="13.5">
      <c r="A77" s="117"/>
      <c r="B77" s="6" t="s">
        <v>78</v>
      </c>
      <c r="C77" s="6"/>
      <c r="D77" s="6"/>
      <c r="E77" s="117"/>
      <c r="F77" s="118"/>
      <c r="G77" s="3" t="s">
        <v>33</v>
      </c>
      <c r="H77" s="3" t="s">
        <v>34</v>
      </c>
      <c r="I77" s="117"/>
      <c r="J77" s="117"/>
      <c r="K77" s="119"/>
      <c r="L77" s="102"/>
      <c r="M77" s="117"/>
    </row>
    <row r="78" spans="1:13" s="120" customFormat="1" ht="13.5">
      <c r="A78" s="117"/>
      <c r="B78" s="6" t="s">
        <v>79</v>
      </c>
      <c r="C78" s="6"/>
      <c r="D78" s="6"/>
      <c r="E78" s="117"/>
      <c r="F78" s="118"/>
      <c r="G78" s="5">
        <v>16</v>
      </c>
      <c r="H78" s="22">
        <v>0.27586206896551724</v>
      </c>
      <c r="I78" s="117"/>
      <c r="J78" s="117"/>
      <c r="K78" s="119"/>
      <c r="L78" s="102"/>
      <c r="M78" s="117"/>
    </row>
    <row r="79" spans="1:13" s="120" customFormat="1" ht="13.5">
      <c r="A79" s="3" t="s">
        <v>80</v>
      </c>
      <c r="B79" s="23" t="s">
        <v>775</v>
      </c>
      <c r="C79" s="23" t="s">
        <v>776</v>
      </c>
      <c r="D79" s="6" t="s">
        <v>79</v>
      </c>
      <c r="E79" s="3"/>
      <c r="F79" s="118" t="s">
        <v>80</v>
      </c>
      <c r="G79" s="14" t="str">
        <f aca="true" t="shared" si="10" ref="G79:G136">B79&amp;C79</f>
        <v>赤木　拓</v>
      </c>
      <c r="H79" s="6" t="s">
        <v>78</v>
      </c>
      <c r="I79" s="6" t="s">
        <v>37</v>
      </c>
      <c r="J79" s="19">
        <v>1980</v>
      </c>
      <c r="K79" s="119">
        <v>38</v>
      </c>
      <c r="L79" s="102" t="str">
        <f aca="true" t="shared" si="11" ref="L79:L136">IF(G79="","",IF(COUNTIF($G$6:$G$592,G79)&gt;1,"2重登録","OK"))</f>
        <v>OK</v>
      </c>
      <c r="M79" s="121" t="s">
        <v>777</v>
      </c>
    </row>
    <row r="80" spans="1:13" s="120" customFormat="1" ht="13.5">
      <c r="A80" s="3" t="s">
        <v>83</v>
      </c>
      <c r="B80" s="23" t="s">
        <v>137</v>
      </c>
      <c r="C80" s="23" t="s">
        <v>138</v>
      </c>
      <c r="D80" s="6" t="s">
        <v>79</v>
      </c>
      <c r="E80" s="3"/>
      <c r="F80" s="118" t="s">
        <v>83</v>
      </c>
      <c r="G80" s="14" t="str">
        <f t="shared" si="10"/>
        <v>秋山太助</v>
      </c>
      <c r="H80" s="6" t="s">
        <v>78</v>
      </c>
      <c r="I80" s="6" t="s">
        <v>37</v>
      </c>
      <c r="J80" s="19">
        <v>1975</v>
      </c>
      <c r="K80" s="119">
        <v>43</v>
      </c>
      <c r="L80" s="102" t="str">
        <f t="shared" si="11"/>
        <v>OK</v>
      </c>
      <c r="M80" s="122" t="s">
        <v>716</v>
      </c>
    </row>
    <row r="81" spans="1:13" s="120" customFormat="1" ht="13.5">
      <c r="A81" s="3" t="s">
        <v>86</v>
      </c>
      <c r="B81" s="3" t="s">
        <v>30</v>
      </c>
      <c r="C81" s="3" t="s">
        <v>1359</v>
      </c>
      <c r="D81" s="6" t="s">
        <v>79</v>
      </c>
      <c r="E81" s="3"/>
      <c r="F81" s="118" t="s">
        <v>86</v>
      </c>
      <c r="G81" s="14" t="str">
        <f t="shared" si="10"/>
        <v>浅田　光</v>
      </c>
      <c r="H81" s="6" t="s">
        <v>78</v>
      </c>
      <c r="I81" s="6" t="s">
        <v>37</v>
      </c>
      <c r="J81" s="19">
        <v>1985</v>
      </c>
      <c r="K81" s="119">
        <v>33</v>
      </c>
      <c r="L81" s="102" t="str">
        <f t="shared" si="11"/>
        <v>OK</v>
      </c>
      <c r="M81" s="122" t="s">
        <v>716</v>
      </c>
    </row>
    <row r="82" spans="1:13" s="120" customFormat="1" ht="13.5">
      <c r="A82" s="3" t="s">
        <v>88</v>
      </c>
      <c r="B82" s="23" t="s">
        <v>778</v>
      </c>
      <c r="C82" s="10" t="s">
        <v>93</v>
      </c>
      <c r="D82" s="6" t="s">
        <v>79</v>
      </c>
      <c r="E82" s="3"/>
      <c r="F82" s="118" t="s">
        <v>88</v>
      </c>
      <c r="G82" s="14" t="str">
        <f t="shared" si="10"/>
        <v>荒浪順次</v>
      </c>
      <c r="H82" s="6" t="s">
        <v>78</v>
      </c>
      <c r="I82" s="6" t="s">
        <v>37</v>
      </c>
      <c r="J82" s="19">
        <v>1977</v>
      </c>
      <c r="K82" s="119">
        <v>41</v>
      </c>
      <c r="L82" s="102" t="str">
        <f t="shared" si="11"/>
        <v>OK</v>
      </c>
      <c r="M82" s="121" t="s">
        <v>779</v>
      </c>
    </row>
    <row r="83" spans="1:13" s="120" customFormat="1" ht="13.5">
      <c r="A83" s="3" t="s">
        <v>89</v>
      </c>
      <c r="B83" s="10" t="s">
        <v>129</v>
      </c>
      <c r="C83" s="10" t="s">
        <v>130</v>
      </c>
      <c r="D83" s="6" t="s">
        <v>79</v>
      </c>
      <c r="E83" s="3"/>
      <c r="F83" s="118" t="s">
        <v>131</v>
      </c>
      <c r="G83" s="14" t="str">
        <f t="shared" si="10"/>
        <v>井澤　匡志</v>
      </c>
      <c r="H83" s="6" t="s">
        <v>78</v>
      </c>
      <c r="I83" s="6" t="s">
        <v>37</v>
      </c>
      <c r="J83" s="19">
        <v>1967</v>
      </c>
      <c r="K83" s="119">
        <v>51</v>
      </c>
      <c r="L83" s="102" t="str">
        <f t="shared" si="11"/>
        <v>OK</v>
      </c>
      <c r="M83" s="123" t="s">
        <v>780</v>
      </c>
    </row>
    <row r="84" spans="1:13" s="120" customFormat="1" ht="13.5">
      <c r="A84" s="3" t="s">
        <v>92</v>
      </c>
      <c r="B84" s="23" t="s">
        <v>781</v>
      </c>
      <c r="C84" s="10" t="s">
        <v>782</v>
      </c>
      <c r="D84" s="6" t="s">
        <v>79</v>
      </c>
      <c r="E84" s="3"/>
      <c r="F84" s="118" t="s">
        <v>152</v>
      </c>
      <c r="G84" s="14" t="str">
        <f t="shared" si="10"/>
        <v>石田文彦</v>
      </c>
      <c r="H84" s="6" t="s">
        <v>78</v>
      </c>
      <c r="I84" s="6" t="s">
        <v>37</v>
      </c>
      <c r="J84" s="19">
        <v>1993</v>
      </c>
      <c r="K84" s="119">
        <v>25</v>
      </c>
      <c r="L84" s="102" t="str">
        <f t="shared" si="11"/>
        <v>OK</v>
      </c>
      <c r="M84" s="122" t="s">
        <v>783</v>
      </c>
    </row>
    <row r="85" spans="1:13" s="120" customFormat="1" ht="13.5">
      <c r="A85" s="3" t="s">
        <v>95</v>
      </c>
      <c r="B85" s="10" t="s">
        <v>157</v>
      </c>
      <c r="C85" s="10" t="s">
        <v>1360</v>
      </c>
      <c r="D85" s="6" t="s">
        <v>79</v>
      </c>
      <c r="E85" s="3"/>
      <c r="F85" s="118" t="s">
        <v>95</v>
      </c>
      <c r="G85" s="14" t="str">
        <f t="shared" si="10"/>
        <v>一色　　翼</v>
      </c>
      <c r="H85" s="6" t="s">
        <v>78</v>
      </c>
      <c r="I85" s="6" t="s">
        <v>37</v>
      </c>
      <c r="J85" s="19">
        <v>1984</v>
      </c>
      <c r="K85" s="119">
        <v>34</v>
      </c>
      <c r="L85" s="102" t="str">
        <f t="shared" si="11"/>
        <v>OK</v>
      </c>
      <c r="M85" s="122" t="s">
        <v>783</v>
      </c>
    </row>
    <row r="86" spans="1:13" s="120" customFormat="1" ht="13.5">
      <c r="A86" s="3" t="s">
        <v>96</v>
      </c>
      <c r="B86" s="10" t="s">
        <v>15</v>
      </c>
      <c r="C86" s="10" t="s">
        <v>111</v>
      </c>
      <c r="D86" s="6" t="s">
        <v>79</v>
      </c>
      <c r="E86" s="3"/>
      <c r="F86" s="118" t="s">
        <v>96</v>
      </c>
      <c r="G86" s="14" t="str">
        <f t="shared" si="10"/>
        <v>牛尾紳之介</v>
      </c>
      <c r="H86" s="6" t="s">
        <v>78</v>
      </c>
      <c r="I86" s="6" t="s">
        <v>37</v>
      </c>
      <c r="J86" s="19">
        <v>1984</v>
      </c>
      <c r="K86" s="119">
        <v>34</v>
      </c>
      <c r="L86" s="102" t="str">
        <f t="shared" si="11"/>
        <v>OK</v>
      </c>
      <c r="M86" s="122" t="s">
        <v>716</v>
      </c>
    </row>
    <row r="87" spans="1:13" s="120" customFormat="1" ht="13.5">
      <c r="A87" s="3" t="s">
        <v>97</v>
      </c>
      <c r="B87" s="23" t="s">
        <v>146</v>
      </c>
      <c r="C87" s="23" t="s">
        <v>147</v>
      </c>
      <c r="D87" s="6" t="s">
        <v>79</v>
      </c>
      <c r="E87" s="3"/>
      <c r="F87" s="118" t="s">
        <v>97</v>
      </c>
      <c r="G87" s="14" t="str">
        <f t="shared" si="10"/>
        <v>太田圭亮</v>
      </c>
      <c r="H87" s="6" t="s">
        <v>78</v>
      </c>
      <c r="I87" s="6" t="s">
        <v>37</v>
      </c>
      <c r="J87" s="19">
        <v>1981</v>
      </c>
      <c r="K87" s="119">
        <v>37</v>
      </c>
      <c r="L87" s="102" t="str">
        <f t="shared" si="11"/>
        <v>OK</v>
      </c>
      <c r="M87" s="121" t="s">
        <v>777</v>
      </c>
    </row>
    <row r="88" spans="1:13" s="120" customFormat="1" ht="13.5">
      <c r="A88" s="3" t="s">
        <v>100</v>
      </c>
      <c r="B88" s="10" t="s">
        <v>106</v>
      </c>
      <c r="C88" s="10" t="s">
        <v>107</v>
      </c>
      <c r="D88" s="6" t="s">
        <v>79</v>
      </c>
      <c r="E88" s="3"/>
      <c r="F88" s="118" t="s">
        <v>100</v>
      </c>
      <c r="G88" s="14" t="str">
        <f t="shared" si="10"/>
        <v>岡本　彰</v>
      </c>
      <c r="H88" s="6" t="s">
        <v>78</v>
      </c>
      <c r="I88" s="6" t="s">
        <v>37</v>
      </c>
      <c r="J88" s="19">
        <v>1986</v>
      </c>
      <c r="K88" s="119">
        <v>32</v>
      </c>
      <c r="L88" s="102" t="str">
        <f t="shared" si="11"/>
        <v>OK</v>
      </c>
      <c r="M88" s="121" t="s">
        <v>777</v>
      </c>
    </row>
    <row r="89" spans="1:13" s="120" customFormat="1" ht="13.5">
      <c r="A89" s="3" t="s">
        <v>101</v>
      </c>
      <c r="B89" s="23" t="s">
        <v>10</v>
      </c>
      <c r="C89" s="23" t="s">
        <v>81</v>
      </c>
      <c r="D89" s="6" t="s">
        <v>79</v>
      </c>
      <c r="E89" s="3"/>
      <c r="F89" s="118" t="s">
        <v>101</v>
      </c>
      <c r="G89" s="14" t="str">
        <f t="shared" si="10"/>
        <v>片岡春己</v>
      </c>
      <c r="H89" s="6" t="s">
        <v>78</v>
      </c>
      <c r="I89" s="6" t="s">
        <v>37</v>
      </c>
      <c r="J89" s="19">
        <v>1953</v>
      </c>
      <c r="K89" s="119">
        <v>65</v>
      </c>
      <c r="L89" s="102" t="str">
        <f t="shared" si="11"/>
        <v>OK</v>
      </c>
      <c r="M89" s="122" t="s">
        <v>716</v>
      </c>
    </row>
    <row r="90" spans="1:13" s="120" customFormat="1" ht="13.5">
      <c r="A90" s="3" t="s">
        <v>104</v>
      </c>
      <c r="B90" s="3" t="s">
        <v>126</v>
      </c>
      <c r="C90" s="25" t="s">
        <v>127</v>
      </c>
      <c r="D90" s="6" t="s">
        <v>79</v>
      </c>
      <c r="E90" s="3"/>
      <c r="F90" s="118" t="s">
        <v>104</v>
      </c>
      <c r="G90" s="14" t="str">
        <f t="shared" si="10"/>
        <v>兼古翔太</v>
      </c>
      <c r="H90" s="6" t="s">
        <v>78</v>
      </c>
      <c r="I90" s="6" t="s">
        <v>37</v>
      </c>
      <c r="J90" s="19">
        <v>1989</v>
      </c>
      <c r="K90" s="119">
        <v>29</v>
      </c>
      <c r="L90" s="102" t="str">
        <f t="shared" si="11"/>
        <v>OK</v>
      </c>
      <c r="M90" s="122" t="s">
        <v>716</v>
      </c>
    </row>
    <row r="91" spans="1:15" s="120" customFormat="1" ht="13.5">
      <c r="A91" s="3" t="s">
        <v>105</v>
      </c>
      <c r="B91" s="23" t="s">
        <v>90</v>
      </c>
      <c r="C91" s="10" t="s">
        <v>91</v>
      </c>
      <c r="D91" s="6" t="s">
        <v>79</v>
      </c>
      <c r="E91" s="3"/>
      <c r="F91" s="118" t="s">
        <v>105</v>
      </c>
      <c r="G91" s="14" t="str">
        <f t="shared" si="10"/>
        <v>坂元智成</v>
      </c>
      <c r="H91" s="6" t="s">
        <v>78</v>
      </c>
      <c r="I91" s="6" t="s">
        <v>37</v>
      </c>
      <c r="J91" s="19">
        <v>1975</v>
      </c>
      <c r="K91" s="119">
        <v>43</v>
      </c>
      <c r="L91" s="102" t="str">
        <f t="shared" si="11"/>
        <v>OK</v>
      </c>
      <c r="M91" s="122" t="s">
        <v>716</v>
      </c>
      <c r="N91" s="124"/>
      <c r="O91" s="124"/>
    </row>
    <row r="92" spans="1:15" s="120" customFormat="1" ht="13.5">
      <c r="A92" s="3" t="s">
        <v>108</v>
      </c>
      <c r="B92" s="3" t="s">
        <v>166</v>
      </c>
      <c r="C92" s="3" t="s">
        <v>167</v>
      </c>
      <c r="D92" s="6" t="s">
        <v>79</v>
      </c>
      <c r="E92" s="3"/>
      <c r="F92" s="118" t="s">
        <v>108</v>
      </c>
      <c r="G92" s="14" t="str">
        <f t="shared" si="10"/>
        <v>桜井貴哉</v>
      </c>
      <c r="H92" s="6" t="s">
        <v>78</v>
      </c>
      <c r="I92" s="6" t="s">
        <v>37</v>
      </c>
      <c r="J92" s="19">
        <v>1994</v>
      </c>
      <c r="K92" s="119">
        <v>24</v>
      </c>
      <c r="L92" s="102" t="str">
        <f t="shared" si="11"/>
        <v>OK</v>
      </c>
      <c r="M92" s="122" t="s">
        <v>716</v>
      </c>
      <c r="N92" s="124"/>
      <c r="O92" s="124"/>
    </row>
    <row r="93" spans="1:15" s="120" customFormat="1" ht="13.5">
      <c r="A93" s="3" t="s">
        <v>109</v>
      </c>
      <c r="B93" s="6" t="s">
        <v>784</v>
      </c>
      <c r="C93" s="6" t="s">
        <v>785</v>
      </c>
      <c r="D93" s="6" t="s">
        <v>79</v>
      </c>
      <c r="E93" s="3"/>
      <c r="F93" s="118" t="s">
        <v>109</v>
      </c>
      <c r="G93" s="14" t="str">
        <f t="shared" si="10"/>
        <v>澤田啓一</v>
      </c>
      <c r="H93" s="6" t="s">
        <v>78</v>
      </c>
      <c r="I93" s="6" t="s">
        <v>37</v>
      </c>
      <c r="J93" s="19">
        <v>1970</v>
      </c>
      <c r="K93" s="119">
        <v>48</v>
      </c>
      <c r="L93" s="102" t="str">
        <f t="shared" si="11"/>
        <v>OK</v>
      </c>
      <c r="M93" s="3" t="s">
        <v>780</v>
      </c>
      <c r="N93" s="117"/>
      <c r="O93" s="125"/>
    </row>
    <row r="94" spans="1:15" s="121" customFormat="1" ht="13.5">
      <c r="A94" s="3" t="s">
        <v>110</v>
      </c>
      <c r="B94" s="10" t="s">
        <v>189</v>
      </c>
      <c r="C94" s="10" t="s">
        <v>190</v>
      </c>
      <c r="D94" s="6" t="s">
        <v>79</v>
      </c>
      <c r="E94" s="3"/>
      <c r="F94" s="118" t="s">
        <v>110</v>
      </c>
      <c r="G94" s="14" t="str">
        <f t="shared" si="10"/>
        <v>柴田雅寛</v>
      </c>
      <c r="H94" s="6" t="s">
        <v>78</v>
      </c>
      <c r="I94" s="6" t="s">
        <v>37</v>
      </c>
      <c r="J94" s="19">
        <v>1982</v>
      </c>
      <c r="K94" s="119">
        <v>36</v>
      </c>
      <c r="L94" s="102" t="str">
        <f t="shared" si="11"/>
        <v>OK</v>
      </c>
      <c r="M94" s="123" t="s">
        <v>191</v>
      </c>
      <c r="N94" s="124"/>
      <c r="O94" s="125"/>
    </row>
    <row r="95" spans="1:15" s="120" customFormat="1" ht="13.5">
      <c r="A95" s="3" t="s">
        <v>112</v>
      </c>
      <c r="B95" s="3" t="s">
        <v>219</v>
      </c>
      <c r="C95" s="3" t="s">
        <v>786</v>
      </c>
      <c r="D95" s="6" t="s">
        <v>79</v>
      </c>
      <c r="E95" s="125"/>
      <c r="F95" s="118" t="s">
        <v>112</v>
      </c>
      <c r="G95" s="14" t="str">
        <f t="shared" si="10"/>
        <v>清水陽介</v>
      </c>
      <c r="H95" s="6" t="s">
        <v>78</v>
      </c>
      <c r="I95" s="6" t="s">
        <v>37</v>
      </c>
      <c r="J95" s="19">
        <v>1991</v>
      </c>
      <c r="K95" s="119">
        <v>27</v>
      </c>
      <c r="L95" s="102" t="str">
        <f t="shared" si="11"/>
        <v>OK</v>
      </c>
      <c r="M95" s="122" t="s">
        <v>716</v>
      </c>
      <c r="N95" s="124"/>
      <c r="O95" s="124"/>
    </row>
    <row r="96" spans="1:15" s="120" customFormat="1" ht="13.5">
      <c r="A96" s="3" t="s">
        <v>113</v>
      </c>
      <c r="B96" s="23" t="s">
        <v>183</v>
      </c>
      <c r="C96" s="10" t="s">
        <v>184</v>
      </c>
      <c r="D96" s="6" t="s">
        <v>79</v>
      </c>
      <c r="E96" s="3"/>
      <c r="F96" s="118" t="s">
        <v>113</v>
      </c>
      <c r="G96" s="14" t="str">
        <f t="shared" si="10"/>
        <v>住谷岳司</v>
      </c>
      <c r="H96" s="6" t="s">
        <v>78</v>
      </c>
      <c r="I96" s="6" t="s">
        <v>37</v>
      </c>
      <c r="J96" s="19">
        <v>1967</v>
      </c>
      <c r="K96" s="119">
        <v>51</v>
      </c>
      <c r="L96" s="102" t="str">
        <f t="shared" si="11"/>
        <v>OK</v>
      </c>
      <c r="M96" s="121" t="s">
        <v>787</v>
      </c>
      <c r="N96" s="124"/>
      <c r="O96" s="124"/>
    </row>
    <row r="97" spans="1:15" s="120" customFormat="1" ht="13.5">
      <c r="A97" s="3" t="s">
        <v>116</v>
      </c>
      <c r="B97" s="25" t="s">
        <v>114</v>
      </c>
      <c r="C97" s="25" t="s">
        <v>115</v>
      </c>
      <c r="D97" s="6" t="s">
        <v>79</v>
      </c>
      <c r="E97" s="3"/>
      <c r="F97" s="118" t="s">
        <v>116</v>
      </c>
      <c r="G97" s="14" t="str">
        <f t="shared" si="10"/>
        <v>曽我卓矢</v>
      </c>
      <c r="H97" s="6" t="s">
        <v>78</v>
      </c>
      <c r="I97" s="6" t="s">
        <v>37</v>
      </c>
      <c r="J97" s="19">
        <v>1986</v>
      </c>
      <c r="K97" s="119">
        <v>32</v>
      </c>
      <c r="L97" s="102" t="str">
        <f t="shared" si="11"/>
        <v>OK</v>
      </c>
      <c r="M97" s="121" t="s">
        <v>777</v>
      </c>
      <c r="N97" s="124"/>
      <c r="O97" s="125"/>
    </row>
    <row r="98" spans="1:15" s="31" customFormat="1" ht="13.5">
      <c r="A98" s="3" t="s">
        <v>119</v>
      </c>
      <c r="B98" s="23" t="s">
        <v>170</v>
      </c>
      <c r="C98" s="10" t="s">
        <v>171</v>
      </c>
      <c r="D98" s="6" t="s">
        <v>79</v>
      </c>
      <c r="E98" s="3"/>
      <c r="F98" s="118" t="s">
        <v>119</v>
      </c>
      <c r="G98" s="14" t="str">
        <f t="shared" si="10"/>
        <v>高橋雄祐</v>
      </c>
      <c r="H98" s="6" t="s">
        <v>78</v>
      </c>
      <c r="I98" s="6" t="s">
        <v>37</v>
      </c>
      <c r="J98" s="19">
        <v>1985</v>
      </c>
      <c r="K98" s="119">
        <v>33</v>
      </c>
      <c r="L98" s="102" t="str">
        <f t="shared" si="11"/>
        <v>OK</v>
      </c>
      <c r="M98" s="121" t="s">
        <v>780</v>
      </c>
      <c r="N98" s="124"/>
      <c r="O98" s="124"/>
    </row>
    <row r="99" spans="1:15" s="120" customFormat="1" ht="13.5">
      <c r="A99" s="3" t="s">
        <v>120</v>
      </c>
      <c r="B99" s="10" t="s">
        <v>154</v>
      </c>
      <c r="C99" s="10" t="s">
        <v>155</v>
      </c>
      <c r="D99" s="6" t="s">
        <v>79</v>
      </c>
      <c r="E99" s="3"/>
      <c r="F99" s="118" t="s">
        <v>120</v>
      </c>
      <c r="G99" s="14" t="str">
        <f t="shared" si="10"/>
        <v>田中正行</v>
      </c>
      <c r="H99" s="6" t="s">
        <v>78</v>
      </c>
      <c r="I99" s="6" t="s">
        <v>37</v>
      </c>
      <c r="J99" s="19">
        <v>1980</v>
      </c>
      <c r="K99" s="119">
        <v>38</v>
      </c>
      <c r="L99" s="102" t="str">
        <f t="shared" si="11"/>
        <v>OK</v>
      </c>
      <c r="M99" s="121" t="s">
        <v>777</v>
      </c>
      <c r="N99" s="124"/>
      <c r="O99" s="124"/>
    </row>
    <row r="100" spans="1:15" s="120" customFormat="1" ht="13.5">
      <c r="A100" s="3" t="s">
        <v>122</v>
      </c>
      <c r="B100" s="23" t="s">
        <v>143</v>
      </c>
      <c r="C100" s="23" t="s">
        <v>144</v>
      </c>
      <c r="D100" s="6" t="s">
        <v>79</v>
      </c>
      <c r="E100" s="3"/>
      <c r="F100" s="118" t="s">
        <v>122</v>
      </c>
      <c r="G100" s="14" t="str">
        <f t="shared" si="10"/>
        <v>玉川敬三</v>
      </c>
      <c r="H100" s="6" t="s">
        <v>78</v>
      </c>
      <c r="I100" s="6" t="s">
        <v>37</v>
      </c>
      <c r="J100" s="19">
        <v>1969</v>
      </c>
      <c r="K100" s="119">
        <v>49</v>
      </c>
      <c r="L100" s="102" t="str">
        <f t="shared" si="11"/>
        <v>OK</v>
      </c>
      <c r="M100" s="122" t="s">
        <v>716</v>
      </c>
      <c r="N100" s="124"/>
      <c r="O100" s="124"/>
    </row>
    <row r="101" spans="1:13" s="124" customFormat="1" ht="13.5">
      <c r="A101" s="3" t="s">
        <v>124</v>
      </c>
      <c r="B101" s="3" t="s">
        <v>788</v>
      </c>
      <c r="C101" s="3" t="s">
        <v>789</v>
      </c>
      <c r="D101" s="6" t="s">
        <v>79</v>
      </c>
      <c r="E101" s="125"/>
      <c r="F101" s="118" t="s">
        <v>124</v>
      </c>
      <c r="G101" s="14" t="str">
        <f t="shared" si="10"/>
        <v>中元寺功貴</v>
      </c>
      <c r="H101" s="6" t="s">
        <v>78</v>
      </c>
      <c r="I101" s="6" t="s">
        <v>37</v>
      </c>
      <c r="J101" s="19">
        <v>1992</v>
      </c>
      <c r="K101" s="119">
        <v>26</v>
      </c>
      <c r="L101" s="102" t="str">
        <f t="shared" si="11"/>
        <v>OK</v>
      </c>
      <c r="M101" s="122" t="s">
        <v>716</v>
      </c>
    </row>
    <row r="102" spans="1:15" s="120" customFormat="1" ht="13.5">
      <c r="A102" s="3" t="s">
        <v>125</v>
      </c>
      <c r="B102" s="23" t="s">
        <v>186</v>
      </c>
      <c r="C102" s="10" t="s">
        <v>187</v>
      </c>
      <c r="D102" s="6" t="s">
        <v>79</v>
      </c>
      <c r="E102" s="3"/>
      <c r="F102" s="118" t="s">
        <v>125</v>
      </c>
      <c r="G102" s="14" t="str">
        <f t="shared" si="10"/>
        <v>永田寛教</v>
      </c>
      <c r="H102" s="6" t="s">
        <v>78</v>
      </c>
      <c r="I102" s="6" t="s">
        <v>37</v>
      </c>
      <c r="J102" s="19">
        <v>1981</v>
      </c>
      <c r="K102" s="119">
        <v>37</v>
      </c>
      <c r="L102" s="102" t="str">
        <f t="shared" si="11"/>
        <v>OK</v>
      </c>
      <c r="M102" s="121" t="s">
        <v>780</v>
      </c>
      <c r="N102" s="124"/>
      <c r="O102" s="125"/>
    </row>
    <row r="103" spans="1:15" s="120" customFormat="1" ht="13.5">
      <c r="A103" s="3" t="s">
        <v>128</v>
      </c>
      <c r="B103" s="6" t="s">
        <v>790</v>
      </c>
      <c r="C103" s="6" t="s">
        <v>791</v>
      </c>
      <c r="D103" s="6" t="s">
        <v>79</v>
      </c>
      <c r="E103" s="3"/>
      <c r="F103" s="118" t="s">
        <v>128</v>
      </c>
      <c r="G103" s="14" t="str">
        <f t="shared" si="10"/>
        <v>西岡庸介</v>
      </c>
      <c r="H103" s="6" t="s">
        <v>78</v>
      </c>
      <c r="I103" s="6" t="s">
        <v>37</v>
      </c>
      <c r="J103" s="19">
        <v>1983</v>
      </c>
      <c r="K103" s="119">
        <v>35</v>
      </c>
      <c r="L103" s="102" t="str">
        <f t="shared" si="11"/>
        <v>OK</v>
      </c>
      <c r="M103" s="121" t="s">
        <v>792</v>
      </c>
      <c r="N103" s="117"/>
      <c r="O103" s="125"/>
    </row>
    <row r="104" spans="1:15" s="120" customFormat="1" ht="13.5">
      <c r="A104" s="3" t="s">
        <v>133</v>
      </c>
      <c r="B104" s="23" t="s">
        <v>19</v>
      </c>
      <c r="C104" s="23" t="s">
        <v>87</v>
      </c>
      <c r="D104" s="6" t="s">
        <v>79</v>
      </c>
      <c r="E104" s="3"/>
      <c r="F104" s="118" t="s">
        <v>133</v>
      </c>
      <c r="G104" s="14" t="str">
        <f t="shared" si="10"/>
        <v>西田裕信</v>
      </c>
      <c r="H104" s="6" t="s">
        <v>78</v>
      </c>
      <c r="I104" s="6" t="s">
        <v>37</v>
      </c>
      <c r="J104" s="19">
        <v>1960</v>
      </c>
      <c r="K104" s="119">
        <v>58</v>
      </c>
      <c r="L104" s="102" t="str">
        <f t="shared" si="11"/>
        <v>OK</v>
      </c>
      <c r="M104" s="121" t="s">
        <v>793</v>
      </c>
      <c r="N104" s="124"/>
      <c r="O104" s="124"/>
    </row>
    <row r="105" spans="1:15" s="120" customFormat="1" ht="13.5">
      <c r="A105" s="3" t="s">
        <v>134</v>
      </c>
      <c r="B105" s="23" t="s">
        <v>149</v>
      </c>
      <c r="C105" s="23" t="s">
        <v>150</v>
      </c>
      <c r="D105" s="6" t="s">
        <v>79</v>
      </c>
      <c r="E105" s="3"/>
      <c r="F105" s="118" t="s">
        <v>134</v>
      </c>
      <c r="G105" s="14" t="str">
        <f t="shared" si="10"/>
        <v>馬場英年</v>
      </c>
      <c r="H105" s="6" t="s">
        <v>78</v>
      </c>
      <c r="I105" s="6" t="s">
        <v>37</v>
      </c>
      <c r="J105" s="19">
        <v>1980</v>
      </c>
      <c r="K105" s="119">
        <v>38</v>
      </c>
      <c r="L105" s="102" t="str">
        <f t="shared" si="11"/>
        <v>OK</v>
      </c>
      <c r="M105" s="122" t="s">
        <v>716</v>
      </c>
      <c r="N105" s="124"/>
      <c r="O105" s="124"/>
    </row>
    <row r="106" spans="1:15" s="120" customFormat="1" ht="13.5">
      <c r="A106" s="3" t="s">
        <v>136</v>
      </c>
      <c r="B106" s="23" t="s">
        <v>140</v>
      </c>
      <c r="C106" s="23" t="s">
        <v>141</v>
      </c>
      <c r="D106" s="6" t="s">
        <v>79</v>
      </c>
      <c r="E106" s="3"/>
      <c r="F106" s="118" t="s">
        <v>136</v>
      </c>
      <c r="G106" s="14" t="str">
        <f t="shared" si="10"/>
        <v>廣瀬智也</v>
      </c>
      <c r="H106" s="6" t="s">
        <v>78</v>
      </c>
      <c r="I106" s="6" t="s">
        <v>37</v>
      </c>
      <c r="J106" s="19">
        <v>1977</v>
      </c>
      <c r="K106" s="119">
        <v>41</v>
      </c>
      <c r="L106" s="102" t="str">
        <f t="shared" si="11"/>
        <v>OK</v>
      </c>
      <c r="M106" s="122" t="s">
        <v>716</v>
      </c>
      <c r="N106" s="124"/>
      <c r="O106" s="124"/>
    </row>
    <row r="107" spans="1:15" s="120" customFormat="1" ht="13.5">
      <c r="A107" s="3" t="s">
        <v>139</v>
      </c>
      <c r="B107" s="25" t="s">
        <v>794</v>
      </c>
      <c r="C107" s="25" t="s">
        <v>121</v>
      </c>
      <c r="D107" s="6" t="s">
        <v>79</v>
      </c>
      <c r="E107" s="3"/>
      <c r="F107" s="118" t="s">
        <v>139</v>
      </c>
      <c r="G107" s="14" t="str">
        <f t="shared" si="10"/>
        <v>松島理和</v>
      </c>
      <c r="H107" s="6" t="s">
        <v>78</v>
      </c>
      <c r="I107" s="6" t="s">
        <v>37</v>
      </c>
      <c r="J107" s="19">
        <v>1981</v>
      </c>
      <c r="K107" s="119">
        <v>37</v>
      </c>
      <c r="L107" s="102" t="str">
        <f t="shared" si="11"/>
        <v>OK</v>
      </c>
      <c r="M107" s="121" t="s">
        <v>682</v>
      </c>
      <c r="N107" s="124"/>
      <c r="O107" s="125"/>
    </row>
    <row r="108" spans="1:15" s="120" customFormat="1" ht="13.5">
      <c r="A108" s="3" t="s">
        <v>142</v>
      </c>
      <c r="B108" s="23" t="s">
        <v>98</v>
      </c>
      <c r="C108" s="10" t="s">
        <v>99</v>
      </c>
      <c r="D108" s="6" t="s">
        <v>79</v>
      </c>
      <c r="E108" s="3"/>
      <c r="F108" s="118" t="s">
        <v>142</v>
      </c>
      <c r="G108" s="14" t="str">
        <f t="shared" si="10"/>
        <v>宮道祐介</v>
      </c>
      <c r="H108" s="6" t="s">
        <v>78</v>
      </c>
      <c r="I108" s="6" t="s">
        <v>37</v>
      </c>
      <c r="J108" s="19">
        <v>1983</v>
      </c>
      <c r="K108" s="119">
        <v>35</v>
      </c>
      <c r="L108" s="102" t="str">
        <f t="shared" si="11"/>
        <v>OK</v>
      </c>
      <c r="M108" s="121" t="s">
        <v>675</v>
      </c>
      <c r="N108" s="124"/>
      <c r="O108" s="124"/>
    </row>
    <row r="109" spans="1:13" s="124" customFormat="1" ht="13.5">
      <c r="A109" s="3" t="s">
        <v>145</v>
      </c>
      <c r="B109" s="23" t="s">
        <v>176</v>
      </c>
      <c r="C109" s="10" t="s">
        <v>177</v>
      </c>
      <c r="D109" s="6" t="s">
        <v>79</v>
      </c>
      <c r="E109" s="3"/>
      <c r="F109" s="118" t="s">
        <v>145</v>
      </c>
      <c r="G109" s="14" t="str">
        <f t="shared" si="10"/>
        <v>村尾彰了</v>
      </c>
      <c r="H109" s="6" t="s">
        <v>78</v>
      </c>
      <c r="I109" s="6" t="s">
        <v>37</v>
      </c>
      <c r="J109" s="19">
        <v>1982</v>
      </c>
      <c r="K109" s="119">
        <v>36</v>
      </c>
      <c r="L109" s="102" t="str">
        <f t="shared" si="11"/>
        <v>OK</v>
      </c>
      <c r="M109" s="121" t="s">
        <v>722</v>
      </c>
    </row>
    <row r="110" spans="1:15" s="120" customFormat="1" ht="13.5">
      <c r="A110" s="3" t="s">
        <v>148</v>
      </c>
      <c r="B110" s="23" t="s">
        <v>117</v>
      </c>
      <c r="C110" s="23" t="s">
        <v>118</v>
      </c>
      <c r="D110" s="6" t="s">
        <v>79</v>
      </c>
      <c r="E110" s="3"/>
      <c r="F110" s="118" t="s">
        <v>148</v>
      </c>
      <c r="G110" s="14" t="str">
        <f t="shared" si="10"/>
        <v>薮内陸久</v>
      </c>
      <c r="H110" s="6" t="s">
        <v>78</v>
      </c>
      <c r="I110" s="6" t="s">
        <v>37</v>
      </c>
      <c r="J110" s="19">
        <v>1997</v>
      </c>
      <c r="K110" s="119">
        <v>21</v>
      </c>
      <c r="L110" s="102" t="str">
        <f t="shared" si="11"/>
        <v>OK</v>
      </c>
      <c r="M110" s="122" t="s">
        <v>716</v>
      </c>
      <c r="N110" s="124"/>
      <c r="O110" s="124"/>
    </row>
    <row r="111" spans="1:15" s="120" customFormat="1" ht="13.5">
      <c r="A111" s="3" t="s">
        <v>151</v>
      </c>
      <c r="B111" s="23" t="s">
        <v>84</v>
      </c>
      <c r="C111" s="10" t="s">
        <v>162</v>
      </c>
      <c r="D111" s="6" t="s">
        <v>79</v>
      </c>
      <c r="E111" s="3"/>
      <c r="F111" s="118" t="s">
        <v>151</v>
      </c>
      <c r="G111" s="14" t="str">
        <f t="shared" si="10"/>
        <v>山本和樹</v>
      </c>
      <c r="H111" s="6" t="s">
        <v>78</v>
      </c>
      <c r="I111" s="6" t="s">
        <v>37</v>
      </c>
      <c r="J111" s="19">
        <v>1997</v>
      </c>
      <c r="K111" s="119">
        <v>21</v>
      </c>
      <c r="L111" s="102" t="str">
        <f t="shared" si="11"/>
        <v>OK</v>
      </c>
      <c r="M111" s="123" t="s">
        <v>94</v>
      </c>
      <c r="N111" s="124"/>
      <c r="O111" s="124"/>
    </row>
    <row r="112" spans="1:15" s="120" customFormat="1" ht="13.5">
      <c r="A112" s="3" t="s">
        <v>153</v>
      </c>
      <c r="B112" s="23" t="s">
        <v>84</v>
      </c>
      <c r="C112" s="23" t="s">
        <v>85</v>
      </c>
      <c r="D112" s="6" t="s">
        <v>79</v>
      </c>
      <c r="E112" s="3"/>
      <c r="F112" s="118" t="s">
        <v>153</v>
      </c>
      <c r="G112" s="14" t="str">
        <f t="shared" si="10"/>
        <v>山本　真</v>
      </c>
      <c r="H112" s="6" t="s">
        <v>78</v>
      </c>
      <c r="I112" s="6" t="s">
        <v>37</v>
      </c>
      <c r="J112" s="19">
        <v>1970</v>
      </c>
      <c r="K112" s="119">
        <v>48</v>
      </c>
      <c r="L112" s="102" t="str">
        <f t="shared" si="11"/>
        <v>OK</v>
      </c>
      <c r="M112" s="121" t="s">
        <v>675</v>
      </c>
      <c r="N112" s="124"/>
      <c r="O112" s="124"/>
    </row>
    <row r="113" spans="1:15" s="120" customFormat="1" ht="13.5">
      <c r="A113" s="3" t="s">
        <v>156</v>
      </c>
      <c r="B113" s="23" t="s">
        <v>173</v>
      </c>
      <c r="C113" s="10" t="s">
        <v>174</v>
      </c>
      <c r="D113" s="6" t="s">
        <v>79</v>
      </c>
      <c r="E113" s="3"/>
      <c r="F113" s="118" t="s">
        <v>156</v>
      </c>
      <c r="G113" s="14" t="str">
        <f t="shared" si="10"/>
        <v>吉本泰二</v>
      </c>
      <c r="H113" s="6" t="s">
        <v>78</v>
      </c>
      <c r="I113" s="6" t="s">
        <v>37</v>
      </c>
      <c r="J113" s="19">
        <v>1976</v>
      </c>
      <c r="K113" s="119">
        <v>42</v>
      </c>
      <c r="L113" s="102" t="str">
        <f t="shared" si="11"/>
        <v>OK</v>
      </c>
      <c r="M113" s="122" t="s">
        <v>716</v>
      </c>
      <c r="N113" s="124"/>
      <c r="O113" s="124"/>
    </row>
    <row r="114" spans="1:15" s="120" customFormat="1" ht="13.5">
      <c r="A114" s="3" t="s">
        <v>158</v>
      </c>
      <c r="B114" s="125" t="s">
        <v>203</v>
      </c>
      <c r="C114" s="125" t="s">
        <v>204</v>
      </c>
      <c r="D114" s="6" t="s">
        <v>79</v>
      </c>
      <c r="E114" s="125"/>
      <c r="F114" s="118" t="s">
        <v>158</v>
      </c>
      <c r="G114" s="14" t="str">
        <f t="shared" si="10"/>
        <v>竹村仁志</v>
      </c>
      <c r="H114" s="6" t="s">
        <v>78</v>
      </c>
      <c r="I114" s="6" t="s">
        <v>37</v>
      </c>
      <c r="J114" s="19">
        <v>1962</v>
      </c>
      <c r="K114" s="119">
        <v>56</v>
      </c>
      <c r="L114" s="102" t="str">
        <f t="shared" si="11"/>
        <v>OK</v>
      </c>
      <c r="M114" s="121" t="s">
        <v>777</v>
      </c>
      <c r="N114" s="124"/>
      <c r="O114" s="125"/>
    </row>
    <row r="115" spans="1:15" s="120" customFormat="1" ht="13.5">
      <c r="A115" s="3" t="s">
        <v>161</v>
      </c>
      <c r="B115" s="20" t="s">
        <v>795</v>
      </c>
      <c r="C115" s="20" t="s">
        <v>796</v>
      </c>
      <c r="D115" s="6" t="s">
        <v>79</v>
      </c>
      <c r="E115" s="3"/>
      <c r="F115" s="118" t="s">
        <v>161</v>
      </c>
      <c r="G115" s="14" t="str">
        <f t="shared" si="10"/>
        <v>浅田亜祐子</v>
      </c>
      <c r="H115" s="6" t="s">
        <v>78</v>
      </c>
      <c r="I115" s="6" t="s">
        <v>44</v>
      </c>
      <c r="J115" s="19">
        <v>1984</v>
      </c>
      <c r="K115" s="119">
        <v>34</v>
      </c>
      <c r="L115" s="102" t="str">
        <f t="shared" si="11"/>
        <v>OK</v>
      </c>
      <c r="M115" s="121" t="s">
        <v>779</v>
      </c>
      <c r="N115" s="124"/>
      <c r="O115" s="124"/>
    </row>
    <row r="116" spans="1:15" s="120" customFormat="1" ht="13.5">
      <c r="A116" s="3" t="s">
        <v>163</v>
      </c>
      <c r="B116" s="126" t="s">
        <v>159</v>
      </c>
      <c r="C116" s="127" t="s">
        <v>160</v>
      </c>
      <c r="D116" s="6" t="s">
        <v>79</v>
      </c>
      <c r="E116" s="3"/>
      <c r="F116" s="118" t="s">
        <v>163</v>
      </c>
      <c r="G116" s="14" t="str">
        <f t="shared" si="10"/>
        <v>菊井鈴夏</v>
      </c>
      <c r="H116" s="6" t="s">
        <v>78</v>
      </c>
      <c r="I116" s="6" t="s">
        <v>44</v>
      </c>
      <c r="J116" s="19">
        <v>1997</v>
      </c>
      <c r="K116" s="119">
        <v>21</v>
      </c>
      <c r="L116" s="102" t="str">
        <f t="shared" si="11"/>
        <v>OK</v>
      </c>
      <c r="M116" s="123" t="s">
        <v>94</v>
      </c>
      <c r="N116" s="124"/>
      <c r="O116" s="124"/>
    </row>
    <row r="117" spans="1:15" s="120" customFormat="1" ht="13.5">
      <c r="A117" s="3" t="s">
        <v>164</v>
      </c>
      <c r="B117" s="24" t="s">
        <v>102</v>
      </c>
      <c r="C117" s="24" t="s">
        <v>103</v>
      </c>
      <c r="D117" s="6" t="s">
        <v>79</v>
      </c>
      <c r="E117" s="3"/>
      <c r="F117" s="118" t="s">
        <v>164</v>
      </c>
      <c r="G117" s="14" t="str">
        <f t="shared" si="10"/>
        <v>並河智加</v>
      </c>
      <c r="H117" s="6" t="s">
        <v>78</v>
      </c>
      <c r="I117" s="6" t="s">
        <v>44</v>
      </c>
      <c r="J117" s="19">
        <v>1979</v>
      </c>
      <c r="K117" s="119">
        <v>39</v>
      </c>
      <c r="L117" s="102" t="str">
        <f t="shared" si="11"/>
        <v>OK</v>
      </c>
      <c r="M117" s="121" t="s">
        <v>675</v>
      </c>
      <c r="N117" s="124"/>
      <c r="O117" s="124"/>
    </row>
    <row r="118" spans="1:15" s="120" customFormat="1" ht="13.5">
      <c r="A118" s="3" t="s">
        <v>165</v>
      </c>
      <c r="B118" s="126" t="s">
        <v>76</v>
      </c>
      <c r="C118" s="126" t="s">
        <v>797</v>
      </c>
      <c r="D118" s="6" t="s">
        <v>79</v>
      </c>
      <c r="E118" s="125"/>
      <c r="F118" s="118" t="s">
        <v>165</v>
      </c>
      <c r="G118" s="14" t="str">
        <f t="shared" si="10"/>
        <v>森愛捺花</v>
      </c>
      <c r="H118" s="6" t="s">
        <v>78</v>
      </c>
      <c r="I118" s="6" t="s">
        <v>44</v>
      </c>
      <c r="J118" s="19">
        <v>1998</v>
      </c>
      <c r="K118" s="119">
        <v>20</v>
      </c>
      <c r="L118" s="102" t="str">
        <f t="shared" si="11"/>
        <v>OK</v>
      </c>
      <c r="M118" s="121" t="s">
        <v>135</v>
      </c>
      <c r="N118" s="124"/>
      <c r="O118" s="124"/>
    </row>
    <row r="119" spans="1:15" s="120" customFormat="1" ht="13.5">
      <c r="A119" s="3" t="s">
        <v>168</v>
      </c>
      <c r="B119" s="126" t="s">
        <v>76</v>
      </c>
      <c r="C119" s="126" t="s">
        <v>798</v>
      </c>
      <c r="D119" s="6" t="s">
        <v>79</v>
      </c>
      <c r="E119" s="125"/>
      <c r="F119" s="118" t="s">
        <v>168</v>
      </c>
      <c r="G119" s="14" t="str">
        <f t="shared" si="10"/>
        <v>森涼花</v>
      </c>
      <c r="H119" s="6" t="s">
        <v>78</v>
      </c>
      <c r="I119" s="6" t="s">
        <v>44</v>
      </c>
      <c r="J119" s="19">
        <v>2003</v>
      </c>
      <c r="K119" s="119">
        <v>15</v>
      </c>
      <c r="L119" s="102" t="str">
        <f t="shared" si="11"/>
        <v>OK</v>
      </c>
      <c r="M119" s="121" t="s">
        <v>792</v>
      </c>
      <c r="N119" s="124"/>
      <c r="O119" s="124"/>
    </row>
    <row r="120" spans="1:15" s="120" customFormat="1" ht="13.5">
      <c r="A120" s="3" t="s">
        <v>169</v>
      </c>
      <c r="B120" s="125" t="s">
        <v>294</v>
      </c>
      <c r="C120" s="125" t="s">
        <v>799</v>
      </c>
      <c r="D120" s="6" t="s">
        <v>79</v>
      </c>
      <c r="E120" s="125"/>
      <c r="F120" s="118" t="s">
        <v>169</v>
      </c>
      <c r="G120" s="14" t="str">
        <f t="shared" si="10"/>
        <v>伊藤成行</v>
      </c>
      <c r="H120" s="6" t="s">
        <v>78</v>
      </c>
      <c r="I120" s="6" t="s">
        <v>37</v>
      </c>
      <c r="J120" s="19">
        <v>1951</v>
      </c>
      <c r="K120" s="119">
        <v>67</v>
      </c>
      <c r="L120" s="102" t="str">
        <f t="shared" si="11"/>
        <v>OK</v>
      </c>
      <c r="M120" s="3" t="s">
        <v>41</v>
      </c>
      <c r="N120" s="125"/>
      <c r="O120" s="125"/>
    </row>
    <row r="121" spans="1:15" s="31" customFormat="1" ht="13.5">
      <c r="A121" s="3" t="s">
        <v>172</v>
      </c>
      <c r="B121" s="125" t="s">
        <v>800</v>
      </c>
      <c r="C121" s="6" t="s">
        <v>263</v>
      </c>
      <c r="D121" s="6" t="s">
        <v>79</v>
      </c>
      <c r="E121" s="125"/>
      <c r="F121" s="118" t="s">
        <v>172</v>
      </c>
      <c r="G121" s="14" t="str">
        <f t="shared" si="10"/>
        <v>川田達也</v>
      </c>
      <c r="H121" s="6" t="s">
        <v>78</v>
      </c>
      <c r="I121" s="6" t="s">
        <v>37</v>
      </c>
      <c r="J121" s="19">
        <v>1965</v>
      </c>
      <c r="K121" s="119">
        <v>53</v>
      </c>
      <c r="L121" s="102" t="str">
        <f t="shared" si="11"/>
        <v>OK</v>
      </c>
      <c r="M121" s="125" t="s">
        <v>196</v>
      </c>
      <c r="N121" s="117"/>
      <c r="O121" s="125"/>
    </row>
    <row r="122" spans="1:15" s="120" customFormat="1" ht="13.5">
      <c r="A122" s="3" t="s">
        <v>175</v>
      </c>
      <c r="B122" s="10" t="s">
        <v>800</v>
      </c>
      <c r="C122" s="10" t="s">
        <v>801</v>
      </c>
      <c r="D122" s="6" t="s">
        <v>79</v>
      </c>
      <c r="E122" s="125"/>
      <c r="F122" s="118" t="s">
        <v>175</v>
      </c>
      <c r="G122" s="14" t="str">
        <f t="shared" si="10"/>
        <v>川田貴也</v>
      </c>
      <c r="H122" s="6" t="s">
        <v>78</v>
      </c>
      <c r="I122" s="6" t="s">
        <v>37</v>
      </c>
      <c r="J122" s="19">
        <v>1997</v>
      </c>
      <c r="K122" s="119">
        <v>21</v>
      </c>
      <c r="L122" s="102" t="str">
        <f t="shared" si="11"/>
        <v>OK</v>
      </c>
      <c r="M122" s="125" t="s">
        <v>196</v>
      </c>
      <c r="N122" s="125"/>
      <c r="O122" s="125"/>
    </row>
    <row r="123" spans="1:15" s="120" customFormat="1" ht="13.5">
      <c r="A123" s="3" t="s">
        <v>178</v>
      </c>
      <c r="B123" s="10" t="s">
        <v>194</v>
      </c>
      <c r="C123" s="10" t="s">
        <v>195</v>
      </c>
      <c r="D123" s="6" t="s">
        <v>79</v>
      </c>
      <c r="E123" s="3"/>
      <c r="F123" s="118" t="s">
        <v>178</v>
      </c>
      <c r="G123" s="14" t="str">
        <f t="shared" si="10"/>
        <v>菊池健太郎</v>
      </c>
      <c r="H123" s="6" t="s">
        <v>78</v>
      </c>
      <c r="I123" s="6" t="s">
        <v>37</v>
      </c>
      <c r="J123" s="19">
        <v>1990</v>
      </c>
      <c r="K123" s="119">
        <v>28</v>
      </c>
      <c r="L123" s="102" t="str">
        <f t="shared" si="11"/>
        <v>OK</v>
      </c>
      <c r="M123" s="123" t="s">
        <v>196</v>
      </c>
      <c r="N123" s="124"/>
      <c r="O123" s="124"/>
    </row>
    <row r="124" spans="1:15" s="120" customFormat="1" ht="13.5">
      <c r="A124" s="3" t="s">
        <v>180</v>
      </c>
      <c r="B124" s="3" t="s">
        <v>252</v>
      </c>
      <c r="C124" s="3" t="s">
        <v>802</v>
      </c>
      <c r="D124" s="6" t="s">
        <v>79</v>
      </c>
      <c r="E124" s="125"/>
      <c r="F124" s="118" t="s">
        <v>180</v>
      </c>
      <c r="G124" s="14" t="str">
        <f t="shared" si="10"/>
        <v>岸本恭介</v>
      </c>
      <c r="H124" s="6" t="s">
        <v>78</v>
      </c>
      <c r="I124" s="6" t="s">
        <v>37</v>
      </c>
      <c r="J124" s="19">
        <v>1989</v>
      </c>
      <c r="K124" s="119">
        <v>29</v>
      </c>
      <c r="L124" s="102" t="str">
        <f t="shared" si="11"/>
        <v>OK</v>
      </c>
      <c r="M124" s="3" t="s">
        <v>803</v>
      </c>
      <c r="N124" s="125"/>
      <c r="O124" s="125"/>
    </row>
    <row r="125" spans="1:15" s="120" customFormat="1" ht="13.5">
      <c r="A125" s="3" t="s">
        <v>181</v>
      </c>
      <c r="B125" s="3" t="s">
        <v>804</v>
      </c>
      <c r="C125" s="3" t="s">
        <v>805</v>
      </c>
      <c r="D125" s="6" t="s">
        <v>79</v>
      </c>
      <c r="E125" s="125"/>
      <c r="F125" s="118" t="s">
        <v>181</v>
      </c>
      <c r="G125" s="14" t="str">
        <f t="shared" si="10"/>
        <v>佐治　武</v>
      </c>
      <c r="H125" s="6" t="s">
        <v>78</v>
      </c>
      <c r="I125" s="6" t="s">
        <v>37</v>
      </c>
      <c r="J125" s="19">
        <v>1964</v>
      </c>
      <c r="K125" s="119">
        <v>54</v>
      </c>
      <c r="L125" s="102" t="str">
        <f t="shared" si="11"/>
        <v>OK</v>
      </c>
      <c r="M125" s="3" t="s">
        <v>43</v>
      </c>
      <c r="N125" s="125"/>
      <c r="O125" s="125"/>
    </row>
    <row r="126" spans="1:15" s="120" customFormat="1" ht="13.5">
      <c r="A126" s="3" t="s">
        <v>182</v>
      </c>
      <c r="B126" s="3" t="s">
        <v>42</v>
      </c>
      <c r="C126" s="3" t="s">
        <v>806</v>
      </c>
      <c r="D126" s="6" t="s">
        <v>79</v>
      </c>
      <c r="E126" s="125"/>
      <c r="F126" s="118" t="s">
        <v>182</v>
      </c>
      <c r="G126" s="14" t="str">
        <f t="shared" si="10"/>
        <v>佐藤　祥</v>
      </c>
      <c r="H126" s="6" t="s">
        <v>78</v>
      </c>
      <c r="I126" s="6" t="s">
        <v>37</v>
      </c>
      <c r="J126" s="19">
        <v>1994</v>
      </c>
      <c r="K126" s="119">
        <v>24</v>
      </c>
      <c r="L126" s="102" t="str">
        <f t="shared" si="11"/>
        <v>OK</v>
      </c>
      <c r="M126" s="125" t="s">
        <v>196</v>
      </c>
      <c r="N126" s="125"/>
      <c r="O126" s="125"/>
    </row>
    <row r="127" spans="1:15" s="121" customFormat="1" ht="13.5">
      <c r="A127" s="3" t="s">
        <v>185</v>
      </c>
      <c r="B127" s="3" t="s">
        <v>807</v>
      </c>
      <c r="C127" s="3" t="s">
        <v>808</v>
      </c>
      <c r="D127" s="6" t="s">
        <v>79</v>
      </c>
      <c r="E127" s="125"/>
      <c r="F127" s="118" t="s">
        <v>185</v>
      </c>
      <c r="G127" s="14" t="str">
        <f t="shared" si="10"/>
        <v>細川知剛</v>
      </c>
      <c r="H127" s="6" t="s">
        <v>78</v>
      </c>
      <c r="I127" s="6" t="s">
        <v>37</v>
      </c>
      <c r="J127" s="19">
        <v>1989</v>
      </c>
      <c r="K127" s="119">
        <v>29</v>
      </c>
      <c r="L127" s="102" t="str">
        <f t="shared" si="11"/>
        <v>OK</v>
      </c>
      <c r="M127" s="3" t="s">
        <v>41</v>
      </c>
      <c r="N127" s="125"/>
      <c r="O127" s="125"/>
    </row>
    <row r="128" spans="1:15" s="120" customFormat="1" ht="13.5">
      <c r="A128" s="3" t="s">
        <v>188</v>
      </c>
      <c r="B128" s="3" t="s">
        <v>200</v>
      </c>
      <c r="C128" s="3" t="s">
        <v>201</v>
      </c>
      <c r="D128" s="6" t="s">
        <v>79</v>
      </c>
      <c r="E128" s="3"/>
      <c r="F128" s="118" t="s">
        <v>188</v>
      </c>
      <c r="G128" s="14" t="str">
        <f t="shared" si="10"/>
        <v>松本太一</v>
      </c>
      <c r="H128" s="6" t="s">
        <v>78</v>
      </c>
      <c r="I128" s="6" t="s">
        <v>37</v>
      </c>
      <c r="J128" s="19">
        <v>1993</v>
      </c>
      <c r="K128" s="119">
        <v>25</v>
      </c>
      <c r="L128" s="102" t="str">
        <f t="shared" si="11"/>
        <v>OK</v>
      </c>
      <c r="M128" s="123" t="s">
        <v>196</v>
      </c>
      <c r="N128" s="124"/>
      <c r="O128" s="124"/>
    </row>
    <row r="129" spans="1:15" s="120" customFormat="1" ht="13.5">
      <c r="A129" s="3" t="s">
        <v>192</v>
      </c>
      <c r="B129" s="10" t="s">
        <v>198</v>
      </c>
      <c r="C129" s="10" t="s">
        <v>809</v>
      </c>
      <c r="D129" s="6" t="s">
        <v>79</v>
      </c>
      <c r="E129" s="3"/>
      <c r="F129" s="118" t="s">
        <v>192</v>
      </c>
      <c r="G129" s="14" t="str">
        <f t="shared" si="10"/>
        <v>村西　徹</v>
      </c>
      <c r="H129" s="6" t="s">
        <v>78</v>
      </c>
      <c r="I129" s="6" t="s">
        <v>37</v>
      </c>
      <c r="J129" s="19">
        <v>1988</v>
      </c>
      <c r="K129" s="119">
        <v>30</v>
      </c>
      <c r="L129" s="102" t="str">
        <f t="shared" si="11"/>
        <v>OK</v>
      </c>
      <c r="M129" s="123" t="s">
        <v>73</v>
      </c>
      <c r="N129" s="124"/>
      <c r="O129" s="124"/>
    </row>
    <row r="130" spans="1:15" s="120" customFormat="1" ht="13.5">
      <c r="A130" s="3" t="s">
        <v>193</v>
      </c>
      <c r="B130" s="126" t="s">
        <v>39</v>
      </c>
      <c r="C130" s="126" t="s">
        <v>810</v>
      </c>
      <c r="D130" s="6" t="s">
        <v>79</v>
      </c>
      <c r="E130" s="125"/>
      <c r="F130" s="118" t="s">
        <v>193</v>
      </c>
      <c r="G130" s="14" t="str">
        <f t="shared" si="10"/>
        <v>青木香奈依</v>
      </c>
      <c r="H130" s="6" t="s">
        <v>78</v>
      </c>
      <c r="I130" s="6" t="s">
        <v>44</v>
      </c>
      <c r="J130" s="19">
        <v>1988</v>
      </c>
      <c r="K130" s="119">
        <v>30</v>
      </c>
      <c r="L130" s="102" t="str">
        <f t="shared" si="11"/>
        <v>OK</v>
      </c>
      <c r="M130" s="3" t="s">
        <v>41</v>
      </c>
      <c r="N130" s="125"/>
      <c r="O130" s="125"/>
    </row>
    <row r="131" spans="1:15" s="121" customFormat="1" ht="13.5">
      <c r="A131" s="3" t="s">
        <v>197</v>
      </c>
      <c r="B131" s="20" t="s">
        <v>811</v>
      </c>
      <c r="C131" s="20" t="s">
        <v>812</v>
      </c>
      <c r="D131" s="6" t="s">
        <v>79</v>
      </c>
      <c r="E131" s="3"/>
      <c r="F131" s="118" t="s">
        <v>197</v>
      </c>
      <c r="G131" s="14" t="str">
        <f t="shared" si="10"/>
        <v>大鳥有希子</v>
      </c>
      <c r="H131" s="6" t="s">
        <v>78</v>
      </c>
      <c r="I131" s="6" t="s">
        <v>44</v>
      </c>
      <c r="J131" s="19">
        <v>1988</v>
      </c>
      <c r="K131" s="119">
        <v>30</v>
      </c>
      <c r="L131" s="102" t="str">
        <f t="shared" si="11"/>
        <v>OK</v>
      </c>
      <c r="M131" s="121" t="s">
        <v>813</v>
      </c>
      <c r="N131" s="124"/>
      <c r="O131" s="125"/>
    </row>
    <row r="132" spans="1:15" s="120" customFormat="1" ht="13.5">
      <c r="A132" s="3" t="s">
        <v>199</v>
      </c>
      <c r="B132" s="128" t="s">
        <v>814</v>
      </c>
      <c r="C132" s="128" t="s">
        <v>815</v>
      </c>
      <c r="D132" s="6" t="s">
        <v>79</v>
      </c>
      <c r="E132" s="125"/>
      <c r="F132" s="118" t="s">
        <v>199</v>
      </c>
      <c r="G132" s="14" t="str">
        <f t="shared" si="10"/>
        <v>金山真理子</v>
      </c>
      <c r="H132" s="6" t="s">
        <v>78</v>
      </c>
      <c r="I132" s="6" t="s">
        <v>44</v>
      </c>
      <c r="J132" s="19">
        <v>1990</v>
      </c>
      <c r="K132" s="119">
        <v>28</v>
      </c>
      <c r="L132" s="102" t="str">
        <f t="shared" si="11"/>
        <v>OK</v>
      </c>
      <c r="M132" s="3" t="s">
        <v>41</v>
      </c>
      <c r="N132" s="125"/>
      <c r="O132" s="125"/>
    </row>
    <row r="133" spans="1:15" s="120" customFormat="1" ht="13.5">
      <c r="A133" s="3" t="s">
        <v>202</v>
      </c>
      <c r="B133" s="96" t="s">
        <v>617</v>
      </c>
      <c r="C133" s="96" t="s">
        <v>816</v>
      </c>
      <c r="D133" s="6" t="s">
        <v>79</v>
      </c>
      <c r="E133" s="125"/>
      <c r="F133" s="118" t="s">
        <v>202</v>
      </c>
      <c r="G133" s="14" t="str">
        <f t="shared" si="10"/>
        <v>亀井莉乃</v>
      </c>
      <c r="H133" s="6" t="s">
        <v>78</v>
      </c>
      <c r="I133" s="6" t="s">
        <v>44</v>
      </c>
      <c r="J133" s="19">
        <v>1991</v>
      </c>
      <c r="K133" s="119">
        <v>27</v>
      </c>
      <c r="L133" s="102" t="str">
        <f t="shared" si="11"/>
        <v>OK</v>
      </c>
      <c r="M133" s="3" t="s">
        <v>41</v>
      </c>
      <c r="N133" s="125"/>
      <c r="O133" s="125"/>
    </row>
    <row r="134" spans="1:15" s="120" customFormat="1" ht="13.5">
      <c r="A134" s="3" t="s">
        <v>817</v>
      </c>
      <c r="B134" s="96" t="s">
        <v>818</v>
      </c>
      <c r="C134" s="96" t="s">
        <v>819</v>
      </c>
      <c r="D134" s="6" t="s">
        <v>79</v>
      </c>
      <c r="E134" s="125"/>
      <c r="F134" s="118" t="s">
        <v>817</v>
      </c>
      <c r="G134" s="14" t="str">
        <f t="shared" si="10"/>
        <v>島井美帆</v>
      </c>
      <c r="H134" s="6" t="s">
        <v>78</v>
      </c>
      <c r="I134" s="6" t="s">
        <v>44</v>
      </c>
      <c r="J134" s="19">
        <v>1995</v>
      </c>
      <c r="K134" s="119">
        <v>23</v>
      </c>
      <c r="L134" s="102" t="str">
        <f t="shared" si="11"/>
        <v>OK</v>
      </c>
      <c r="M134" s="3" t="s">
        <v>41</v>
      </c>
      <c r="N134" s="125"/>
      <c r="O134" s="125"/>
    </row>
    <row r="135" spans="1:15" s="120" customFormat="1" ht="13.5">
      <c r="A135" s="3" t="s">
        <v>820</v>
      </c>
      <c r="B135" s="96" t="s">
        <v>821</v>
      </c>
      <c r="C135" s="96" t="s">
        <v>822</v>
      </c>
      <c r="D135" s="6" t="s">
        <v>79</v>
      </c>
      <c r="E135" s="125"/>
      <c r="F135" s="118" t="s">
        <v>820</v>
      </c>
      <c r="G135" s="14" t="str">
        <f t="shared" si="10"/>
        <v>田端輝子</v>
      </c>
      <c r="H135" s="6" t="s">
        <v>78</v>
      </c>
      <c r="I135" s="6" t="s">
        <v>44</v>
      </c>
      <c r="J135" s="4">
        <v>1981</v>
      </c>
      <c r="K135" s="119">
        <v>37</v>
      </c>
      <c r="L135" s="102" t="str">
        <f t="shared" si="11"/>
        <v>OK</v>
      </c>
      <c r="M135" s="3" t="s">
        <v>823</v>
      </c>
      <c r="N135" s="125"/>
      <c r="O135" s="125"/>
    </row>
    <row r="136" spans="1:15" s="120" customFormat="1" ht="13.5">
      <c r="A136" s="3" t="s">
        <v>824</v>
      </c>
      <c r="B136" s="96" t="s">
        <v>825</v>
      </c>
      <c r="C136" s="96" t="s">
        <v>826</v>
      </c>
      <c r="D136" s="6" t="s">
        <v>79</v>
      </c>
      <c r="E136" s="125"/>
      <c r="F136" s="118" t="s">
        <v>824</v>
      </c>
      <c r="G136" s="14" t="str">
        <f t="shared" si="10"/>
        <v>由井利紗子</v>
      </c>
      <c r="H136" s="6" t="s">
        <v>78</v>
      </c>
      <c r="I136" s="6" t="s">
        <v>44</v>
      </c>
      <c r="J136" s="19">
        <v>1991</v>
      </c>
      <c r="K136" s="119">
        <v>27</v>
      </c>
      <c r="L136" s="102" t="str">
        <f t="shared" si="11"/>
        <v>OK</v>
      </c>
      <c r="M136" s="3" t="s">
        <v>827</v>
      </c>
      <c r="N136" s="125"/>
      <c r="O136" s="125"/>
    </row>
    <row r="137" spans="1:15" s="31" customFormat="1" ht="12.75" customHeight="1">
      <c r="A137" s="3"/>
      <c r="B137" s="129"/>
      <c r="C137" s="129"/>
      <c r="D137" s="3"/>
      <c r="E137" s="3"/>
      <c r="F137" s="118"/>
      <c r="G137" s="3"/>
      <c r="H137" s="130"/>
      <c r="I137" s="10"/>
      <c r="J137" s="19"/>
      <c r="K137" s="119"/>
      <c r="L137" s="118" t="s">
        <v>828</v>
      </c>
      <c r="M137" s="11"/>
      <c r="N137" s="125"/>
      <c r="O137" s="125"/>
    </row>
    <row r="138" spans="1:15" s="31" customFormat="1" ht="13.5">
      <c r="A138" s="3"/>
      <c r="B138" s="6"/>
      <c r="C138" s="6"/>
      <c r="D138" s="3"/>
      <c r="E138" s="3"/>
      <c r="F138" s="118"/>
      <c r="G138" s="3"/>
      <c r="H138" s="130"/>
      <c r="I138" s="10"/>
      <c r="J138" s="19"/>
      <c r="K138" s="119"/>
      <c r="L138" s="118" t="s">
        <v>828</v>
      </c>
      <c r="M138" s="11"/>
      <c r="N138" s="125"/>
      <c r="O138" s="125"/>
    </row>
    <row r="139" spans="1:13" s="31" customFormat="1" ht="13.5">
      <c r="A139" s="3"/>
      <c r="B139" s="6"/>
      <c r="C139" s="6"/>
      <c r="D139" s="3"/>
      <c r="E139" s="3"/>
      <c r="F139" s="118"/>
      <c r="G139" s="3"/>
      <c r="H139" s="130"/>
      <c r="I139" s="10"/>
      <c r="J139" s="19"/>
      <c r="K139" s="119"/>
      <c r="L139" s="118"/>
      <c r="M139" s="11"/>
    </row>
    <row r="140" spans="1:13" s="31" customFormat="1" ht="13.5">
      <c r="A140" s="3"/>
      <c r="B140" s="3"/>
      <c r="C140" s="3"/>
      <c r="D140" s="3"/>
      <c r="E140" s="3"/>
      <c r="F140" s="3"/>
      <c r="G140" s="3"/>
      <c r="H140" s="130"/>
      <c r="I140" s="10"/>
      <c r="J140" s="4"/>
      <c r="K140" s="119"/>
      <c r="L140" s="118"/>
      <c r="M140" s="11"/>
    </row>
    <row r="141" spans="1:13" s="31" customFormat="1" ht="13.5">
      <c r="A141" s="3"/>
      <c r="B141" s="6"/>
      <c r="C141" s="6"/>
      <c r="D141" s="3"/>
      <c r="E141" s="3"/>
      <c r="F141" s="118"/>
      <c r="G141" s="3"/>
      <c r="H141" s="130"/>
      <c r="I141" s="10"/>
      <c r="J141" s="19"/>
      <c r="K141" s="119"/>
      <c r="L141" s="118"/>
      <c r="M141" s="11"/>
    </row>
    <row r="142" spans="1:12" s="121" customFormat="1" ht="13.5">
      <c r="A142" s="3"/>
      <c r="B142" s="20"/>
      <c r="C142" s="20"/>
      <c r="D142" s="6"/>
      <c r="E142" s="3"/>
      <c r="F142" s="8"/>
      <c r="G142" s="11"/>
      <c r="H142" s="6"/>
      <c r="I142" s="6"/>
      <c r="J142" s="19"/>
      <c r="K142" s="18"/>
      <c r="L142" s="8">
        <f>IF(G142="","",IF(COUNTIF($G$6:$G$596,G142)&gt;1,"2重登録","OK"))</f>
      </c>
    </row>
    <row r="143" spans="1:12" s="121" customFormat="1" ht="13.5">
      <c r="A143" s="3"/>
      <c r="B143" s="20"/>
      <c r="C143" s="20"/>
      <c r="D143" s="6"/>
      <c r="E143" s="3"/>
      <c r="F143" s="8"/>
      <c r="G143" s="11"/>
      <c r="H143" s="6"/>
      <c r="I143" s="6"/>
      <c r="J143" s="19"/>
      <c r="K143" s="18"/>
      <c r="L143" s="8">
        <f>IF(G143="","",IF(COUNTIF($G$6:$G$596,G143)&gt;1,"2重登録","OK"))</f>
      </c>
    </row>
    <row r="144" spans="1:12" s="121" customFormat="1" ht="13.5">
      <c r="A144" s="3"/>
      <c r="B144" s="20"/>
      <c r="C144" s="20"/>
      <c r="D144" s="6"/>
      <c r="E144" s="3"/>
      <c r="F144" s="8"/>
      <c r="G144" s="11"/>
      <c r="H144" s="6"/>
      <c r="I144" s="6"/>
      <c r="J144" s="19"/>
      <c r="K144" s="18"/>
      <c r="L144" s="8">
        <f>IF(G144="","",IF(COUNTIF($G$6:$G$596,G144)&gt;1,"2重登録","OK"))</f>
      </c>
    </row>
    <row r="145" spans="1:13" s="31" customFormat="1" ht="13.5">
      <c r="A145" s="1233"/>
      <c r="B145" s="1230" t="s">
        <v>829</v>
      </c>
      <c r="C145" s="1230"/>
      <c r="D145" s="1231" t="s">
        <v>830</v>
      </c>
      <c r="E145" s="1231"/>
      <c r="F145" s="1231"/>
      <c r="G145" s="1231"/>
      <c r="H145" s="1231"/>
      <c r="I145" s="3"/>
      <c r="J145" s="4"/>
      <c r="K145" s="4"/>
      <c r="L145" s="8">
        <f>IF(G145="","",IF(COUNTIF($G$1:$G$68,G145)&gt;1,"2重登録","OK"))</f>
      </c>
      <c r="M145" s="3"/>
    </row>
    <row r="146" spans="1:13" s="31" customFormat="1" ht="13.5">
      <c r="A146" s="1231"/>
      <c r="B146" s="1230"/>
      <c r="C146" s="1230"/>
      <c r="D146" s="1231"/>
      <c r="E146" s="1231"/>
      <c r="F146" s="1231"/>
      <c r="G146" s="1231"/>
      <c r="H146" s="1231"/>
      <c r="I146" s="3"/>
      <c r="J146" s="4"/>
      <c r="K146" s="4"/>
      <c r="L146" s="8">
        <f>IF(G146="","",IF(COUNTIF($G$1:$G$68,G146)&gt;1,"2重登録","OK"))</f>
      </c>
      <c r="M146" s="3"/>
    </row>
    <row r="147" spans="1:12" s="31" customFormat="1" ht="13.5">
      <c r="A147" s="3"/>
      <c r="B147" s="6"/>
      <c r="C147" s="6"/>
      <c r="D147" s="7"/>
      <c r="E147" s="3"/>
      <c r="F147" s="8" t="s">
        <v>831</v>
      </c>
      <c r="G147" s="3" t="s">
        <v>1361</v>
      </c>
      <c r="H147" s="1215" t="s">
        <v>730</v>
      </c>
      <c r="I147" s="1215"/>
      <c r="J147" s="1215"/>
      <c r="K147" s="8"/>
      <c r="L147" s="8"/>
    </row>
    <row r="148" spans="2:12" s="31" customFormat="1" ht="13.5">
      <c r="B148" s="1225"/>
      <c r="C148" s="1225"/>
      <c r="D148" s="3"/>
      <c r="E148" s="3"/>
      <c r="F148" s="8" t="s">
        <v>832</v>
      </c>
      <c r="G148" s="5">
        <f>COUNTIF($M$150:$M$170,"東近江市")</f>
        <v>4</v>
      </c>
      <c r="H148" s="1221">
        <v>0.2</v>
      </c>
      <c r="I148" s="1221"/>
      <c r="J148" s="1221"/>
      <c r="K148" s="8"/>
      <c r="L148" s="8"/>
    </row>
    <row r="149" spans="2:12" s="31" customFormat="1" ht="13.5">
      <c r="B149" s="9"/>
      <c r="C149" s="9"/>
      <c r="D149" s="31" t="s">
        <v>731</v>
      </c>
      <c r="G149" s="5"/>
      <c r="H149" s="22" t="s">
        <v>732</v>
      </c>
      <c r="I149" s="17"/>
      <c r="J149" s="17"/>
      <c r="K149" s="8"/>
      <c r="L149" s="8">
        <f>IF(G149="","",IF(COUNTIF($G$1:$G$68,G149)&gt;1,"2重登録","OK"))</f>
      </c>
    </row>
    <row r="150" spans="1:13" s="31" customFormat="1" ht="13.5">
      <c r="A150" s="3" t="s">
        <v>833</v>
      </c>
      <c r="B150" s="26" t="s">
        <v>834</v>
      </c>
      <c r="C150" s="26" t="s">
        <v>835</v>
      </c>
      <c r="D150" s="130" t="s">
        <v>1362</v>
      </c>
      <c r="E150" s="130"/>
      <c r="F150" s="130"/>
      <c r="G150" s="3" t="str">
        <f aca="true" t="shared" si="12" ref="G150:G155">B150&amp;C150</f>
        <v>油利 享</v>
      </c>
      <c r="H150" s="130" t="s">
        <v>1362</v>
      </c>
      <c r="I150" s="3" t="s">
        <v>1363</v>
      </c>
      <c r="J150" s="4">
        <v>1955</v>
      </c>
      <c r="K150" s="4">
        <f aca="true" t="shared" si="13" ref="K150:K169">IF(J150="","",(2018-J150))</f>
        <v>63</v>
      </c>
      <c r="L150" s="8" t="str">
        <f aca="true" t="shared" si="14" ref="L150:L169">IF(G150="","",IF(COUNTIF($G$6:$G$596,G150)&gt;1,"2重登録","OK"))</f>
        <v>OK</v>
      </c>
      <c r="M150" s="131" t="s">
        <v>716</v>
      </c>
    </row>
    <row r="151" spans="1:13" s="31" customFormat="1" ht="13.5">
      <c r="A151" s="3" t="s">
        <v>205</v>
      </c>
      <c r="B151" s="26" t="s">
        <v>838</v>
      </c>
      <c r="C151" s="26" t="s">
        <v>839</v>
      </c>
      <c r="D151" s="130" t="s">
        <v>1364</v>
      </c>
      <c r="E151" s="130"/>
      <c r="F151" s="130"/>
      <c r="G151" s="3" t="str">
        <f t="shared" si="12"/>
        <v>鈴木英夫</v>
      </c>
      <c r="H151" s="130" t="s">
        <v>1364</v>
      </c>
      <c r="I151" s="3" t="s">
        <v>37</v>
      </c>
      <c r="J151" s="4">
        <v>1955</v>
      </c>
      <c r="K151" s="4">
        <f t="shared" si="13"/>
        <v>63</v>
      </c>
      <c r="L151" s="8" t="str">
        <f t="shared" si="14"/>
        <v>OK</v>
      </c>
      <c r="M151" s="131" t="s">
        <v>716</v>
      </c>
    </row>
    <row r="152" spans="1:13" s="31" customFormat="1" ht="13.5">
      <c r="A152" s="3" t="s">
        <v>207</v>
      </c>
      <c r="B152" s="26" t="s">
        <v>840</v>
      </c>
      <c r="C152" s="26" t="s">
        <v>841</v>
      </c>
      <c r="D152" s="130" t="s">
        <v>836</v>
      </c>
      <c r="E152" s="130"/>
      <c r="F152" s="130"/>
      <c r="G152" s="3" t="str">
        <f t="shared" si="12"/>
        <v>長谷出 浩</v>
      </c>
      <c r="H152" s="130" t="s">
        <v>836</v>
      </c>
      <c r="I152" s="3" t="s">
        <v>37</v>
      </c>
      <c r="J152" s="4">
        <v>1960</v>
      </c>
      <c r="K152" s="4">
        <f t="shared" si="13"/>
        <v>58</v>
      </c>
      <c r="L152" s="8" t="str">
        <f t="shared" si="14"/>
        <v>OK</v>
      </c>
      <c r="M152" s="131" t="s">
        <v>716</v>
      </c>
    </row>
    <row r="153" spans="1:13" s="31" customFormat="1" ht="13.5">
      <c r="A153" s="3" t="s">
        <v>208</v>
      </c>
      <c r="B153" s="26" t="s">
        <v>842</v>
      </c>
      <c r="C153" s="26" t="s">
        <v>843</v>
      </c>
      <c r="D153" s="130" t="s">
        <v>836</v>
      </c>
      <c r="E153" s="130"/>
      <c r="F153" s="130"/>
      <c r="G153" s="3" t="str">
        <f t="shared" si="12"/>
        <v>山崎  豊</v>
      </c>
      <c r="H153" s="130" t="s">
        <v>836</v>
      </c>
      <c r="I153" s="3" t="s">
        <v>37</v>
      </c>
      <c r="J153" s="4">
        <v>1975</v>
      </c>
      <c r="K153" s="4">
        <f t="shared" si="13"/>
        <v>43</v>
      </c>
      <c r="L153" s="8" t="str">
        <f t="shared" si="14"/>
        <v>OK</v>
      </c>
      <c r="M153" s="131" t="s">
        <v>716</v>
      </c>
    </row>
    <row r="154" spans="1:13" s="31" customFormat="1" ht="13.5">
      <c r="A154" s="3" t="s">
        <v>209</v>
      </c>
      <c r="B154" s="26" t="s">
        <v>844</v>
      </c>
      <c r="C154" s="26" t="s">
        <v>845</v>
      </c>
      <c r="D154" s="130" t="s">
        <v>1365</v>
      </c>
      <c r="E154" s="130"/>
      <c r="F154" s="130"/>
      <c r="G154" s="3" t="str">
        <f t="shared" si="12"/>
        <v>奥内栄治</v>
      </c>
      <c r="H154" s="130" t="s">
        <v>1365</v>
      </c>
      <c r="I154" s="3" t="s">
        <v>37</v>
      </c>
      <c r="J154" s="4">
        <v>1969</v>
      </c>
      <c r="K154" s="4">
        <f t="shared" si="13"/>
        <v>49</v>
      </c>
      <c r="L154" s="8" t="str">
        <f t="shared" si="14"/>
        <v>OK</v>
      </c>
      <c r="M154" s="129" t="s">
        <v>777</v>
      </c>
    </row>
    <row r="155" spans="1:13" s="31" customFormat="1" ht="13.5">
      <c r="A155" s="3" t="s">
        <v>210</v>
      </c>
      <c r="B155" s="26" t="s">
        <v>846</v>
      </c>
      <c r="C155" s="26" t="s">
        <v>847</v>
      </c>
      <c r="D155" s="130" t="s">
        <v>1365</v>
      </c>
      <c r="E155" s="130"/>
      <c r="F155" s="3"/>
      <c r="G155" s="3" t="str">
        <f t="shared" si="12"/>
        <v>水本佑人</v>
      </c>
      <c r="H155" s="130" t="s">
        <v>836</v>
      </c>
      <c r="I155" s="3" t="s">
        <v>37</v>
      </c>
      <c r="J155" s="4">
        <v>1998</v>
      </c>
      <c r="K155" s="4">
        <f t="shared" si="13"/>
        <v>20</v>
      </c>
      <c r="L155" s="8" t="str">
        <f t="shared" si="14"/>
        <v>OK</v>
      </c>
      <c r="M155" s="3" t="s">
        <v>675</v>
      </c>
    </row>
    <row r="156" spans="1:13" s="31" customFormat="1" ht="13.5">
      <c r="A156" s="3" t="s">
        <v>211</v>
      </c>
      <c r="B156" s="3" t="s">
        <v>848</v>
      </c>
      <c r="C156" s="3" t="s">
        <v>849</v>
      </c>
      <c r="D156" s="3" t="s">
        <v>836</v>
      </c>
      <c r="E156" s="3"/>
      <c r="F156" s="27"/>
      <c r="G156" s="3" t="s">
        <v>850</v>
      </c>
      <c r="H156" s="130" t="s">
        <v>836</v>
      </c>
      <c r="I156" s="25" t="s">
        <v>1366</v>
      </c>
      <c r="J156" s="19">
        <v>1970</v>
      </c>
      <c r="K156" s="4">
        <f t="shared" si="13"/>
        <v>48</v>
      </c>
      <c r="L156" s="8" t="str">
        <f t="shared" si="14"/>
        <v>OK</v>
      </c>
      <c r="M156" s="3" t="s">
        <v>706</v>
      </c>
    </row>
    <row r="157" spans="1:13" s="31" customFormat="1" ht="13.5">
      <c r="A157" s="3" t="s">
        <v>212</v>
      </c>
      <c r="B157" s="26" t="s">
        <v>851</v>
      </c>
      <c r="C157" s="26" t="s">
        <v>852</v>
      </c>
      <c r="D157" s="130" t="s">
        <v>1365</v>
      </c>
      <c r="E157" s="130"/>
      <c r="F157" s="130"/>
      <c r="G157" s="3" t="str">
        <f aca="true" t="shared" si="15" ref="G157:G165">B157&amp;C157</f>
        <v>平塚 聡</v>
      </c>
      <c r="H157" s="130" t="s">
        <v>1365</v>
      </c>
      <c r="I157" s="3" t="s">
        <v>37</v>
      </c>
      <c r="J157" s="4">
        <v>1960</v>
      </c>
      <c r="K157" s="4">
        <f t="shared" si="13"/>
        <v>58</v>
      </c>
      <c r="L157" s="8" t="str">
        <f t="shared" si="14"/>
        <v>OK</v>
      </c>
      <c r="M157" s="3" t="s">
        <v>675</v>
      </c>
    </row>
    <row r="158" spans="1:13" s="31" customFormat="1" ht="13.5">
      <c r="A158" s="3" t="s">
        <v>213</v>
      </c>
      <c r="B158" s="26" t="s">
        <v>851</v>
      </c>
      <c r="C158" s="26" t="s">
        <v>853</v>
      </c>
      <c r="D158" s="130" t="s">
        <v>836</v>
      </c>
      <c r="E158" s="3" t="s">
        <v>1367</v>
      </c>
      <c r="F158" s="130"/>
      <c r="G158" s="3" t="str">
        <f t="shared" si="15"/>
        <v>平塚好真</v>
      </c>
      <c r="H158" s="130" t="s">
        <v>836</v>
      </c>
      <c r="I158" s="3" t="s">
        <v>37</v>
      </c>
      <c r="J158" s="4">
        <v>2004</v>
      </c>
      <c r="K158" s="4">
        <f t="shared" si="13"/>
        <v>14</v>
      </c>
      <c r="L158" s="8" t="str">
        <f t="shared" si="14"/>
        <v>OK</v>
      </c>
      <c r="M158" s="3" t="s">
        <v>675</v>
      </c>
    </row>
    <row r="159" spans="1:13" s="31" customFormat="1" ht="13.5">
      <c r="A159" s="3" t="s">
        <v>214</v>
      </c>
      <c r="B159" s="26" t="s">
        <v>854</v>
      </c>
      <c r="C159" s="26" t="s">
        <v>855</v>
      </c>
      <c r="D159" s="130" t="s">
        <v>1368</v>
      </c>
      <c r="E159" s="130"/>
      <c r="F159" s="130"/>
      <c r="G159" s="3" t="str">
        <f t="shared" si="15"/>
        <v>三代康成</v>
      </c>
      <c r="H159" s="130" t="s">
        <v>836</v>
      </c>
      <c r="I159" s="3" t="s">
        <v>37</v>
      </c>
      <c r="J159" s="4">
        <v>1968</v>
      </c>
      <c r="K159" s="4">
        <f t="shared" si="13"/>
        <v>50</v>
      </c>
      <c r="L159" s="8" t="str">
        <f t="shared" si="14"/>
        <v>OK</v>
      </c>
      <c r="M159" s="129" t="s">
        <v>777</v>
      </c>
    </row>
    <row r="160" spans="1:13" s="31" customFormat="1" ht="13.5">
      <c r="A160" s="3" t="s">
        <v>215</v>
      </c>
      <c r="B160" s="26" t="s">
        <v>846</v>
      </c>
      <c r="C160" s="26" t="s">
        <v>856</v>
      </c>
      <c r="D160" s="130" t="s">
        <v>836</v>
      </c>
      <c r="E160" s="130"/>
      <c r="F160" s="130"/>
      <c r="G160" s="3" t="str">
        <f t="shared" si="15"/>
        <v>水本淳史</v>
      </c>
      <c r="H160" s="130" t="s">
        <v>836</v>
      </c>
      <c r="I160" s="3" t="s">
        <v>37</v>
      </c>
      <c r="J160" s="4">
        <v>1970</v>
      </c>
      <c r="K160" s="4">
        <f t="shared" si="13"/>
        <v>48</v>
      </c>
      <c r="L160" s="8" t="str">
        <f t="shared" si="14"/>
        <v>OK</v>
      </c>
      <c r="M160" s="132" t="s">
        <v>675</v>
      </c>
    </row>
    <row r="161" spans="1:13" s="31" customFormat="1" ht="13.5">
      <c r="A161" s="3" t="s">
        <v>216</v>
      </c>
      <c r="B161" s="26" t="s">
        <v>857</v>
      </c>
      <c r="C161" s="26" t="s">
        <v>858</v>
      </c>
      <c r="D161" s="130" t="s">
        <v>1369</v>
      </c>
      <c r="E161" s="130"/>
      <c r="F161" s="130"/>
      <c r="G161" s="3" t="str">
        <f t="shared" si="15"/>
        <v>清水善弘</v>
      </c>
      <c r="H161" s="130" t="s">
        <v>1362</v>
      </c>
      <c r="I161" s="3" t="s">
        <v>37</v>
      </c>
      <c r="J161" s="4">
        <v>1952</v>
      </c>
      <c r="K161" s="4">
        <f t="shared" si="13"/>
        <v>66</v>
      </c>
      <c r="L161" s="8" t="str">
        <f t="shared" si="14"/>
        <v>OK</v>
      </c>
      <c r="M161" s="129" t="s">
        <v>777</v>
      </c>
    </row>
    <row r="162" spans="1:13" s="31" customFormat="1" ht="13.5">
      <c r="A162" s="3" t="s">
        <v>217</v>
      </c>
      <c r="B162" s="96" t="s">
        <v>859</v>
      </c>
      <c r="C162" s="96" t="s">
        <v>860</v>
      </c>
      <c r="D162" s="133" t="s">
        <v>1368</v>
      </c>
      <c r="E162" s="134"/>
      <c r="F162" s="135"/>
      <c r="G162" s="134" t="str">
        <f t="shared" si="15"/>
        <v>松井美和子</v>
      </c>
      <c r="H162" s="133" t="s">
        <v>836</v>
      </c>
      <c r="I162" s="127" t="s">
        <v>694</v>
      </c>
      <c r="J162" s="136">
        <v>1969</v>
      </c>
      <c r="K162" s="4">
        <f t="shared" si="13"/>
        <v>49</v>
      </c>
      <c r="L162" s="8" t="str">
        <f t="shared" si="14"/>
        <v>OK</v>
      </c>
      <c r="M162" s="3" t="s">
        <v>711</v>
      </c>
    </row>
    <row r="163" spans="1:13" s="31" customFormat="1" ht="13.5">
      <c r="A163" s="3" t="s">
        <v>218</v>
      </c>
      <c r="B163" s="96" t="s">
        <v>854</v>
      </c>
      <c r="C163" s="96" t="s">
        <v>861</v>
      </c>
      <c r="D163" s="133" t="s">
        <v>1370</v>
      </c>
      <c r="E163" s="134"/>
      <c r="F163" s="134"/>
      <c r="G163" s="134" t="str">
        <f t="shared" si="15"/>
        <v>三代梨絵</v>
      </c>
      <c r="H163" s="133" t="s">
        <v>836</v>
      </c>
      <c r="I163" s="127" t="s">
        <v>694</v>
      </c>
      <c r="J163" s="136">
        <v>1976</v>
      </c>
      <c r="K163" s="4">
        <f t="shared" si="13"/>
        <v>42</v>
      </c>
      <c r="L163" s="8" t="str">
        <f t="shared" si="14"/>
        <v>OK</v>
      </c>
      <c r="M163" s="3" t="s">
        <v>777</v>
      </c>
    </row>
    <row r="164" spans="1:13" s="31" customFormat="1" ht="13.5">
      <c r="A164" s="3" t="s">
        <v>220</v>
      </c>
      <c r="B164" s="96" t="s">
        <v>862</v>
      </c>
      <c r="C164" s="96" t="s">
        <v>863</v>
      </c>
      <c r="D164" s="133" t="s">
        <v>1371</v>
      </c>
      <c r="E164" s="134"/>
      <c r="F164" s="135"/>
      <c r="G164" s="134" t="str">
        <f t="shared" si="15"/>
        <v>土肥祐子</v>
      </c>
      <c r="H164" s="133" t="s">
        <v>1371</v>
      </c>
      <c r="I164" s="127" t="s">
        <v>694</v>
      </c>
      <c r="J164" s="136">
        <v>1971</v>
      </c>
      <c r="K164" s="4">
        <f t="shared" si="13"/>
        <v>47</v>
      </c>
      <c r="L164" s="8" t="str">
        <f t="shared" si="14"/>
        <v>OK</v>
      </c>
      <c r="M164" s="3" t="s">
        <v>777</v>
      </c>
    </row>
    <row r="165" spans="1:13" s="31" customFormat="1" ht="13.5">
      <c r="A165" s="3" t="s">
        <v>221</v>
      </c>
      <c r="B165" s="96" t="s">
        <v>844</v>
      </c>
      <c r="C165" s="96" t="s">
        <v>864</v>
      </c>
      <c r="D165" s="133" t="s">
        <v>1372</v>
      </c>
      <c r="E165" s="134" t="s">
        <v>1373</v>
      </c>
      <c r="F165" s="135"/>
      <c r="G165" s="134" t="str">
        <f t="shared" si="15"/>
        <v>奥内菜々</v>
      </c>
      <c r="H165" s="133" t="s">
        <v>1372</v>
      </c>
      <c r="I165" s="127" t="s">
        <v>694</v>
      </c>
      <c r="J165" s="136">
        <v>1999</v>
      </c>
      <c r="K165" s="4">
        <f t="shared" si="13"/>
        <v>19</v>
      </c>
      <c r="L165" s="8" t="str">
        <f t="shared" si="14"/>
        <v>OK</v>
      </c>
      <c r="M165" s="3" t="s">
        <v>777</v>
      </c>
    </row>
    <row r="166" spans="1:13" s="31" customFormat="1" ht="13.5">
      <c r="A166" s="3" t="s">
        <v>222</v>
      </c>
      <c r="B166" s="96" t="s">
        <v>865</v>
      </c>
      <c r="C166" s="96" t="s">
        <v>866</v>
      </c>
      <c r="D166" s="133" t="s">
        <v>1374</v>
      </c>
      <c r="E166" s="134"/>
      <c r="F166" s="135"/>
      <c r="G166" s="134" t="s">
        <v>867</v>
      </c>
      <c r="H166" s="133" t="s">
        <v>1374</v>
      </c>
      <c r="I166" s="127" t="s">
        <v>694</v>
      </c>
      <c r="J166" s="136">
        <v>1994</v>
      </c>
      <c r="K166" s="4">
        <f t="shared" si="13"/>
        <v>24</v>
      </c>
      <c r="L166" s="8" t="str">
        <f t="shared" si="14"/>
        <v>OK</v>
      </c>
      <c r="M166" s="3" t="s">
        <v>675</v>
      </c>
    </row>
    <row r="167" spans="1:13" s="31" customFormat="1" ht="13.5">
      <c r="A167" s="3" t="s">
        <v>223</v>
      </c>
      <c r="B167" s="96" t="s">
        <v>868</v>
      </c>
      <c r="C167" s="96" t="s">
        <v>869</v>
      </c>
      <c r="D167" s="134" t="s">
        <v>1375</v>
      </c>
      <c r="E167" s="134"/>
      <c r="F167" s="135"/>
      <c r="G167" s="134" t="s">
        <v>870</v>
      </c>
      <c r="H167" s="133" t="s">
        <v>1375</v>
      </c>
      <c r="I167" s="127" t="s">
        <v>694</v>
      </c>
      <c r="J167" s="136">
        <v>1993</v>
      </c>
      <c r="K167" s="4">
        <f t="shared" si="13"/>
        <v>25</v>
      </c>
      <c r="L167" s="8" t="str">
        <f t="shared" si="14"/>
        <v>OK</v>
      </c>
      <c r="M167" s="3" t="s">
        <v>792</v>
      </c>
    </row>
    <row r="168" spans="1:13" s="31" customFormat="1" ht="13.5">
      <c r="A168" s="3" t="s">
        <v>224</v>
      </c>
      <c r="B168" s="137" t="s">
        <v>871</v>
      </c>
      <c r="C168" s="138" t="s">
        <v>872</v>
      </c>
      <c r="D168" s="133" t="s">
        <v>1376</v>
      </c>
      <c r="E168" s="134"/>
      <c r="F168" s="133"/>
      <c r="G168" s="134" t="s">
        <v>873</v>
      </c>
      <c r="H168" s="133" t="s">
        <v>1376</v>
      </c>
      <c r="I168" s="96" t="s">
        <v>694</v>
      </c>
      <c r="J168" s="136">
        <v>1988</v>
      </c>
      <c r="K168" s="4">
        <f t="shared" si="13"/>
        <v>30</v>
      </c>
      <c r="L168" s="8" t="str">
        <f t="shared" si="14"/>
        <v>OK</v>
      </c>
      <c r="M168" s="3" t="s">
        <v>706</v>
      </c>
    </row>
    <row r="169" spans="1:13" s="31" customFormat="1" ht="13.5">
      <c r="A169" s="3" t="s">
        <v>226</v>
      </c>
      <c r="B169" s="96" t="s">
        <v>874</v>
      </c>
      <c r="C169" s="96" t="s">
        <v>875</v>
      </c>
      <c r="D169" s="134" t="s">
        <v>1375</v>
      </c>
      <c r="E169" s="134"/>
      <c r="F169" s="134"/>
      <c r="G169" s="134" t="str">
        <f>B169&amp;C169</f>
        <v>吉岡京子</v>
      </c>
      <c r="H169" s="133" t="s">
        <v>836</v>
      </c>
      <c r="I169" s="127" t="s">
        <v>694</v>
      </c>
      <c r="J169" s="136">
        <v>1959</v>
      </c>
      <c r="K169" s="4">
        <f t="shared" si="13"/>
        <v>59</v>
      </c>
      <c r="L169" s="8" t="str">
        <f t="shared" si="14"/>
        <v>OK</v>
      </c>
      <c r="M169" s="3" t="s">
        <v>726</v>
      </c>
    </row>
    <row r="170" spans="1:13" s="31" customFormat="1" ht="13.5">
      <c r="A170" s="3" t="s">
        <v>227</v>
      </c>
      <c r="B170" s="11"/>
      <c r="C170" s="11"/>
      <c r="D170" s="133"/>
      <c r="E170" s="134"/>
      <c r="F170" s="134"/>
      <c r="G170" s="6"/>
      <c r="H170" s="130"/>
      <c r="I170" s="20"/>
      <c r="J170" s="4"/>
      <c r="K170" s="18"/>
      <c r="L170" s="8"/>
      <c r="M170" s="3"/>
    </row>
    <row r="171" spans="1:13" s="31" customFormat="1" ht="13.5">
      <c r="A171" s="3"/>
      <c r="B171" s="11"/>
      <c r="C171" s="11"/>
      <c r="D171" s="130"/>
      <c r="E171" s="3"/>
      <c r="F171" s="8"/>
      <c r="G171" s="6"/>
      <c r="H171" s="130"/>
      <c r="I171" s="20"/>
      <c r="J171" s="19"/>
      <c r="K171" s="18"/>
      <c r="L171" s="8"/>
      <c r="M171" s="3"/>
    </row>
    <row r="172" spans="1:13" s="31" customFormat="1" ht="13.5">
      <c r="A172" s="3"/>
      <c r="B172" s="131"/>
      <c r="C172" s="131"/>
      <c r="D172" s="130"/>
      <c r="E172" s="3"/>
      <c r="F172" s="8"/>
      <c r="G172" s="6"/>
      <c r="H172" s="130"/>
      <c r="I172" s="20"/>
      <c r="J172" s="19"/>
      <c r="K172" s="18"/>
      <c r="L172" s="8"/>
      <c r="M172" s="3"/>
    </row>
    <row r="173" spans="1:13" s="31" customFormat="1" ht="13.5">
      <c r="A173" s="3"/>
      <c r="B173" s="11"/>
      <c r="C173" s="11"/>
      <c r="D173" s="130"/>
      <c r="E173" s="3"/>
      <c r="F173" s="8"/>
      <c r="G173" s="6"/>
      <c r="H173" s="130"/>
      <c r="I173" s="20"/>
      <c r="J173" s="19"/>
      <c r="K173" s="18"/>
      <c r="L173" s="8"/>
      <c r="M173" s="3"/>
    </row>
    <row r="174" spans="1:13" s="31" customFormat="1" ht="13.5">
      <c r="A174" s="3"/>
      <c r="B174" s="11"/>
      <c r="C174" s="11"/>
      <c r="D174" s="130"/>
      <c r="E174" s="3"/>
      <c r="F174" s="3"/>
      <c r="G174" s="6"/>
      <c r="H174" s="130"/>
      <c r="I174" s="20"/>
      <c r="J174" s="4"/>
      <c r="K174" s="18"/>
      <c r="L174" s="8"/>
      <c r="M174" s="3"/>
    </row>
    <row r="175" spans="1:13" s="31" customFormat="1" ht="13.5">
      <c r="A175" s="3"/>
      <c r="B175" s="11"/>
      <c r="C175" s="11"/>
      <c r="D175" s="130"/>
      <c r="E175" s="3"/>
      <c r="F175" s="8"/>
      <c r="G175" s="6"/>
      <c r="H175" s="130"/>
      <c r="I175" s="20"/>
      <c r="J175" s="19"/>
      <c r="K175" s="18"/>
      <c r="L175" s="8"/>
      <c r="M175" s="3"/>
    </row>
    <row r="176" spans="1:13" s="31" customFormat="1" ht="13.5">
      <c r="A176" s="3"/>
      <c r="B176" s="131"/>
      <c r="C176" s="131"/>
      <c r="D176" s="130"/>
      <c r="E176" s="3"/>
      <c r="F176" s="8"/>
      <c r="G176" s="6"/>
      <c r="H176" s="130"/>
      <c r="I176" s="20"/>
      <c r="J176" s="19"/>
      <c r="K176" s="18"/>
      <c r="L176" s="8"/>
      <c r="M176" s="3"/>
    </row>
    <row r="177" spans="1:13" s="31" customFormat="1" ht="13.5">
      <c r="A177" s="3"/>
      <c r="B177" s="11"/>
      <c r="C177" s="11"/>
      <c r="D177" s="3"/>
      <c r="E177" s="3"/>
      <c r="F177" s="8"/>
      <c r="G177" s="6"/>
      <c r="H177" s="130"/>
      <c r="I177" s="20"/>
      <c r="J177" s="19"/>
      <c r="K177" s="18"/>
      <c r="L177" s="8"/>
      <c r="M177" s="3"/>
    </row>
    <row r="178" spans="1:13" s="31" customFormat="1" ht="13.5">
      <c r="A178" s="3"/>
      <c r="B178" s="11"/>
      <c r="C178" s="11"/>
      <c r="D178" s="130"/>
      <c r="E178" s="3"/>
      <c r="F178" s="8"/>
      <c r="G178" s="6"/>
      <c r="H178" s="130"/>
      <c r="I178" s="20"/>
      <c r="J178" s="19"/>
      <c r="K178" s="18"/>
      <c r="L178" s="8"/>
      <c r="M178" s="3"/>
    </row>
    <row r="179" spans="1:13" s="31" customFormat="1" ht="13.5">
      <c r="A179" s="3"/>
      <c r="B179" s="11"/>
      <c r="C179" s="11"/>
      <c r="D179" s="3"/>
      <c r="E179" s="3"/>
      <c r="F179" s="3"/>
      <c r="G179" s="6"/>
      <c r="H179" s="130"/>
      <c r="I179" s="20"/>
      <c r="J179" s="4"/>
      <c r="K179" s="18"/>
      <c r="L179" s="8"/>
      <c r="M179" s="3"/>
    </row>
    <row r="180" spans="1:13" s="31" customFormat="1" ht="13.5">
      <c r="A180" s="3"/>
      <c r="B180" s="11"/>
      <c r="C180" s="11"/>
      <c r="D180" s="3"/>
      <c r="E180" s="3"/>
      <c r="F180" s="8"/>
      <c r="G180" s="6"/>
      <c r="H180" s="130"/>
      <c r="I180" s="20"/>
      <c r="J180" s="19"/>
      <c r="K180" s="18"/>
      <c r="L180" s="8"/>
      <c r="M180" s="3"/>
    </row>
    <row r="181" spans="1:13" s="31" customFormat="1" ht="13.5">
      <c r="A181" s="3"/>
      <c r="B181" s="11"/>
      <c r="C181" s="11"/>
      <c r="D181" s="3"/>
      <c r="E181" s="3"/>
      <c r="F181" s="8"/>
      <c r="G181" s="11"/>
      <c r="H181" s="130"/>
      <c r="I181" s="20"/>
      <c r="J181" s="19"/>
      <c r="K181" s="18"/>
      <c r="L181" s="8">
        <f aca="true" t="shared" si="16" ref="L181:L206">IF(G181="","",IF(COUNTIF($G$6:$G$596,G181)&gt;1,"2重登録","OK"))</f>
      </c>
      <c r="M181" s="3"/>
    </row>
    <row r="182" spans="1:13" s="31" customFormat="1" ht="13.5">
      <c r="A182" s="3"/>
      <c r="B182" s="11"/>
      <c r="C182" s="11"/>
      <c r="D182" s="130"/>
      <c r="E182" s="3"/>
      <c r="F182" s="8"/>
      <c r="G182" s="11"/>
      <c r="H182" s="130"/>
      <c r="I182" s="20"/>
      <c r="J182" s="19"/>
      <c r="K182" s="18"/>
      <c r="L182" s="8">
        <f t="shared" si="16"/>
      </c>
      <c r="M182" s="3"/>
    </row>
    <row r="183" spans="1:13" s="31" customFormat="1" ht="13.5">
      <c r="A183" s="3"/>
      <c r="B183" s="11"/>
      <c r="C183" s="11"/>
      <c r="D183" s="130"/>
      <c r="E183" s="3"/>
      <c r="F183" s="8"/>
      <c r="G183" s="11"/>
      <c r="H183" s="130"/>
      <c r="I183" s="20"/>
      <c r="J183" s="19"/>
      <c r="K183" s="18"/>
      <c r="L183" s="8">
        <f t="shared" si="16"/>
      </c>
      <c r="M183" s="3"/>
    </row>
    <row r="184" spans="1:13" s="31" customFormat="1" ht="13.5">
      <c r="A184" s="3"/>
      <c r="B184" s="11"/>
      <c r="C184" s="11"/>
      <c r="D184" s="130"/>
      <c r="E184" s="3"/>
      <c r="F184" s="3"/>
      <c r="G184" s="11"/>
      <c r="H184" s="130"/>
      <c r="I184" s="20"/>
      <c r="J184" s="4"/>
      <c r="K184" s="18"/>
      <c r="L184" s="8">
        <f t="shared" si="16"/>
      </c>
      <c r="M184" s="3"/>
    </row>
    <row r="185" spans="1:13" s="31" customFormat="1" ht="13.5">
      <c r="A185" s="3"/>
      <c r="B185" s="11"/>
      <c r="C185" s="11"/>
      <c r="D185" s="130"/>
      <c r="E185" s="3"/>
      <c r="F185" s="8"/>
      <c r="G185" s="11"/>
      <c r="H185" s="130"/>
      <c r="I185" s="20"/>
      <c r="J185" s="19"/>
      <c r="K185" s="18"/>
      <c r="L185" s="8">
        <f t="shared" si="16"/>
      </c>
      <c r="M185" s="3"/>
    </row>
    <row r="186" spans="1:13" s="31" customFormat="1" ht="13.5">
      <c r="A186" s="3"/>
      <c r="B186" s="131"/>
      <c r="C186" s="131"/>
      <c r="D186" s="130"/>
      <c r="E186" s="3"/>
      <c r="F186" s="8"/>
      <c r="G186" s="11"/>
      <c r="H186" s="130"/>
      <c r="I186" s="20"/>
      <c r="J186" s="19"/>
      <c r="K186" s="18"/>
      <c r="L186" s="8">
        <f t="shared" si="16"/>
      </c>
      <c r="M186" s="3"/>
    </row>
    <row r="187" spans="1:13" s="31" customFormat="1" ht="13.5">
      <c r="A187" s="3"/>
      <c r="B187" s="11"/>
      <c r="C187" s="11"/>
      <c r="D187" s="130"/>
      <c r="E187" s="3"/>
      <c r="F187" s="8"/>
      <c r="G187" s="11"/>
      <c r="H187" s="130"/>
      <c r="I187" s="20"/>
      <c r="J187" s="19"/>
      <c r="K187" s="18"/>
      <c r="L187" s="8">
        <f t="shared" si="16"/>
      </c>
      <c r="M187" s="3"/>
    </row>
    <row r="188" spans="1:13" s="31" customFormat="1" ht="13.5">
      <c r="A188" s="3"/>
      <c r="B188" s="11"/>
      <c r="C188" s="11"/>
      <c r="D188" s="3"/>
      <c r="E188" s="3"/>
      <c r="F188" s="8"/>
      <c r="G188" s="11"/>
      <c r="H188" s="130"/>
      <c r="I188" s="20"/>
      <c r="J188" s="19"/>
      <c r="K188" s="18"/>
      <c r="L188" s="8">
        <f t="shared" si="16"/>
      </c>
      <c r="M188" s="3"/>
    </row>
    <row r="189" spans="1:13" s="31" customFormat="1" ht="13.5">
      <c r="A189" s="3"/>
      <c r="B189" s="11"/>
      <c r="C189" s="11"/>
      <c r="D189" s="3"/>
      <c r="E189" s="3"/>
      <c r="F189" s="3"/>
      <c r="G189" s="11"/>
      <c r="H189" s="130"/>
      <c r="I189" s="20"/>
      <c r="J189" s="4"/>
      <c r="K189" s="18"/>
      <c r="L189" s="8">
        <f t="shared" si="16"/>
      </c>
      <c r="M189" s="3"/>
    </row>
    <row r="190" spans="1:13" s="31" customFormat="1" ht="13.5">
      <c r="A190" s="3"/>
      <c r="B190" s="11"/>
      <c r="C190" s="11"/>
      <c r="D190" s="3"/>
      <c r="E190" s="3"/>
      <c r="F190" s="3"/>
      <c r="G190" s="3"/>
      <c r="H190" s="130"/>
      <c r="I190" s="10"/>
      <c r="J190" s="4"/>
      <c r="K190" s="18"/>
      <c r="L190" s="8">
        <f t="shared" si="16"/>
      </c>
      <c r="M190" s="3"/>
    </row>
    <row r="191" spans="1:13" s="31" customFormat="1" ht="13.5">
      <c r="A191" s="3"/>
      <c r="B191" s="11"/>
      <c r="C191" s="11"/>
      <c r="D191" s="3"/>
      <c r="E191" s="3"/>
      <c r="F191" s="3"/>
      <c r="G191" s="3"/>
      <c r="H191" s="130"/>
      <c r="I191" s="10"/>
      <c r="J191" s="4"/>
      <c r="K191" s="18"/>
      <c r="L191" s="8">
        <f t="shared" si="16"/>
      </c>
      <c r="M191" s="3"/>
    </row>
    <row r="192" spans="1:13" s="31" customFormat="1" ht="13.5">
      <c r="A192" s="3"/>
      <c r="B192" s="11"/>
      <c r="C192" s="11"/>
      <c r="D192" s="3"/>
      <c r="E192" s="3"/>
      <c r="F192" s="3"/>
      <c r="G192" s="3"/>
      <c r="H192" s="130"/>
      <c r="I192" s="10"/>
      <c r="J192" s="4"/>
      <c r="K192" s="18"/>
      <c r="L192" s="8">
        <f t="shared" si="16"/>
      </c>
      <c r="M192" s="3"/>
    </row>
    <row r="193" spans="1:13" s="31" customFormat="1" ht="13.5">
      <c r="A193" s="3"/>
      <c r="B193" s="11"/>
      <c r="C193" s="11"/>
      <c r="D193" s="3"/>
      <c r="E193" s="3"/>
      <c r="F193" s="3"/>
      <c r="G193" s="3"/>
      <c r="H193" s="130"/>
      <c r="I193" s="10"/>
      <c r="J193" s="4"/>
      <c r="K193" s="18"/>
      <c r="L193" s="8">
        <f t="shared" si="16"/>
      </c>
      <c r="M193" s="3"/>
    </row>
    <row r="194" spans="1:13" s="31" customFormat="1" ht="13.5">
      <c r="A194" s="3"/>
      <c r="B194" s="11"/>
      <c r="C194" s="11"/>
      <c r="D194" s="3"/>
      <c r="E194" s="3"/>
      <c r="F194" s="3"/>
      <c r="G194" s="3"/>
      <c r="H194" s="130"/>
      <c r="I194" s="10"/>
      <c r="J194" s="4"/>
      <c r="K194" s="18"/>
      <c r="L194" s="8">
        <f t="shared" si="16"/>
      </c>
      <c r="M194" s="3"/>
    </row>
    <row r="195" spans="1:13" s="31" customFormat="1" ht="13.5">
      <c r="A195" s="3"/>
      <c r="B195" s="11"/>
      <c r="C195" s="11"/>
      <c r="D195" s="3"/>
      <c r="E195" s="3"/>
      <c r="F195" s="3"/>
      <c r="G195" s="3"/>
      <c r="H195" s="130"/>
      <c r="I195" s="10"/>
      <c r="J195" s="4"/>
      <c r="K195" s="18"/>
      <c r="L195" s="8">
        <f t="shared" si="16"/>
      </c>
      <c r="M195" s="3"/>
    </row>
    <row r="196" spans="1:13" s="31" customFormat="1" ht="13.5">
      <c r="A196" s="3"/>
      <c r="B196" s="11"/>
      <c r="C196" s="11"/>
      <c r="D196" s="3"/>
      <c r="E196" s="3"/>
      <c r="F196" s="3"/>
      <c r="G196" s="3"/>
      <c r="H196" s="130"/>
      <c r="I196" s="10"/>
      <c r="J196" s="4"/>
      <c r="K196" s="18"/>
      <c r="L196" s="8">
        <f t="shared" si="16"/>
      </c>
      <c r="M196" s="3"/>
    </row>
    <row r="197" spans="1:13" s="31" customFormat="1" ht="13.5">
      <c r="A197" s="3"/>
      <c r="B197" s="11"/>
      <c r="C197" s="11"/>
      <c r="D197" s="3"/>
      <c r="E197" s="3"/>
      <c r="F197" s="3"/>
      <c r="G197" s="3"/>
      <c r="H197" s="130"/>
      <c r="I197" s="10"/>
      <c r="J197" s="4"/>
      <c r="K197" s="18"/>
      <c r="L197" s="8">
        <f t="shared" si="16"/>
      </c>
      <c r="M197" s="3"/>
    </row>
    <row r="198" spans="1:13" s="31" customFormat="1" ht="13.5">
      <c r="A198" s="3"/>
      <c r="B198" s="11"/>
      <c r="C198" s="11"/>
      <c r="D198" s="3"/>
      <c r="E198" s="3"/>
      <c r="F198" s="3"/>
      <c r="G198" s="3"/>
      <c r="H198" s="130"/>
      <c r="I198" s="10"/>
      <c r="J198" s="4"/>
      <c r="K198" s="18"/>
      <c r="L198" s="8">
        <f t="shared" si="16"/>
      </c>
      <c r="M198" s="3"/>
    </row>
    <row r="199" spans="1:13" s="31" customFormat="1" ht="13.5">
      <c r="A199" s="3"/>
      <c r="B199" s="11"/>
      <c r="C199" s="11"/>
      <c r="D199" s="3"/>
      <c r="E199" s="3"/>
      <c r="F199" s="3"/>
      <c r="G199" s="3"/>
      <c r="H199" s="130"/>
      <c r="I199" s="10"/>
      <c r="J199" s="4"/>
      <c r="K199" s="18"/>
      <c r="L199" s="8">
        <f t="shared" si="16"/>
      </c>
      <c r="M199" s="3"/>
    </row>
    <row r="200" spans="1:13" s="31" customFormat="1" ht="13.5">
      <c r="A200" s="3"/>
      <c r="B200" s="11"/>
      <c r="C200" s="11"/>
      <c r="D200" s="3"/>
      <c r="E200" s="3"/>
      <c r="F200" s="3"/>
      <c r="G200" s="3"/>
      <c r="H200" s="130"/>
      <c r="I200" s="10"/>
      <c r="J200" s="4"/>
      <c r="K200" s="18"/>
      <c r="L200" s="8">
        <f t="shared" si="16"/>
      </c>
      <c r="M200" s="3"/>
    </row>
    <row r="201" spans="1:13" s="31" customFormat="1" ht="13.5">
      <c r="A201" s="3"/>
      <c r="B201" s="11"/>
      <c r="C201" s="11"/>
      <c r="D201" s="3"/>
      <c r="E201" s="3"/>
      <c r="F201" s="3"/>
      <c r="G201" s="3"/>
      <c r="H201" s="130"/>
      <c r="I201" s="10"/>
      <c r="J201" s="4"/>
      <c r="K201" s="18"/>
      <c r="L201" s="8">
        <f t="shared" si="16"/>
      </c>
      <c r="M201" s="3"/>
    </row>
    <row r="202" spans="1:13" s="31" customFormat="1" ht="13.5">
      <c r="A202" s="3"/>
      <c r="B202" s="11"/>
      <c r="C202" s="11"/>
      <c r="D202" s="3"/>
      <c r="E202" s="3"/>
      <c r="F202" s="3"/>
      <c r="G202" s="3"/>
      <c r="H202" s="130"/>
      <c r="I202" s="10"/>
      <c r="J202" s="4"/>
      <c r="K202" s="18"/>
      <c r="L202" s="8">
        <f t="shared" si="16"/>
      </c>
      <c r="M202" s="3"/>
    </row>
    <row r="203" spans="2:12" ht="13.5">
      <c r="B203" s="1215" t="s">
        <v>230</v>
      </c>
      <c r="C203" s="1215"/>
      <c r="D203" s="1222" t="s">
        <v>231</v>
      </c>
      <c r="E203" s="1222"/>
      <c r="F203" s="1222"/>
      <c r="G203" s="1222"/>
      <c r="H203" s="3" t="s">
        <v>33</v>
      </c>
      <c r="I203" s="1215" t="s">
        <v>34</v>
      </c>
      <c r="J203" s="1215"/>
      <c r="K203" s="1215"/>
      <c r="L203" s="8">
        <f t="shared" si="16"/>
      </c>
    </row>
    <row r="204" spans="2:12" ht="13.5">
      <c r="B204" s="1215"/>
      <c r="C204" s="1215"/>
      <c r="D204" s="1222"/>
      <c r="E204" s="1222"/>
      <c r="F204" s="1222"/>
      <c r="G204" s="1222"/>
      <c r="H204" s="5">
        <f>COUNTIF(M207:M261,"東近江市")</f>
        <v>5</v>
      </c>
      <c r="I204" s="1221">
        <f>(H204/RIGHT(A256,2))</f>
        <v>0.1</v>
      </c>
      <c r="J204" s="1221"/>
      <c r="K204" s="1221"/>
      <c r="L204" s="8">
        <f t="shared" si="16"/>
      </c>
    </row>
    <row r="205" spans="2:12" ht="13.5">
      <c r="B205" s="6" t="s">
        <v>232</v>
      </c>
      <c r="C205" s="6"/>
      <c r="D205" s="7" t="s">
        <v>35</v>
      </c>
      <c r="F205" s="8"/>
      <c r="K205" s="18">
        <f>IF(J205="","",(2012-J205))</f>
      </c>
      <c r="L205" s="8">
        <f t="shared" si="16"/>
      </c>
    </row>
    <row r="206" spans="2:12" ht="13.5">
      <c r="B206" s="1225" t="s">
        <v>233</v>
      </c>
      <c r="C206" s="1225"/>
      <c r="D206" s="3" t="s">
        <v>36</v>
      </c>
      <c r="F206" s="8"/>
      <c r="K206" s="18">
        <f>IF(J206="","",(2012-J206))</f>
      </c>
      <c r="L206" s="8">
        <f t="shared" si="16"/>
      </c>
    </row>
    <row r="207" spans="1:13" ht="13.5">
      <c r="A207" s="3" t="s">
        <v>876</v>
      </c>
      <c r="B207" s="6" t="s">
        <v>257</v>
      </c>
      <c r="C207" s="6" t="s">
        <v>258</v>
      </c>
      <c r="D207" s="29" t="str">
        <f>$B$205</f>
        <v>グリフィンズ</v>
      </c>
      <c r="E207" s="3"/>
      <c r="F207" s="8" t="str">
        <f aca="true" t="shared" si="17" ref="F207:F259">A207</f>
        <v>ぐ０１</v>
      </c>
      <c r="G207" s="3" t="str">
        <f aca="true" t="shared" si="18" ref="G207:G259">B207&amp;C207</f>
        <v>北村　健</v>
      </c>
      <c r="H207" s="30" t="str">
        <f>$B$206</f>
        <v>東近江グリフィンズ</v>
      </c>
      <c r="I207" s="30" t="s">
        <v>1377</v>
      </c>
      <c r="J207" s="19">
        <v>1987</v>
      </c>
      <c r="K207" s="18">
        <f>IF(J207="","",(2018-J207))</f>
        <v>31</v>
      </c>
      <c r="L207" s="8" t="str">
        <f aca="true" t="shared" si="19" ref="L207:L213">IF(G207="","",IF(COUNTIF($G$1:$G$25,G207)&gt;1,"2重登録","OK"))</f>
        <v>OK</v>
      </c>
      <c r="M207" s="123" t="s">
        <v>877</v>
      </c>
    </row>
    <row r="208" spans="1:13" ht="13.5">
      <c r="A208" s="3" t="s">
        <v>234</v>
      </c>
      <c r="B208" s="6" t="s">
        <v>795</v>
      </c>
      <c r="C208" s="6" t="s">
        <v>878</v>
      </c>
      <c r="D208" s="29" t="str">
        <f aca="true" t="shared" si="20" ref="D208:D259">$B$205</f>
        <v>グリフィンズ</v>
      </c>
      <c r="E208" s="3"/>
      <c r="F208" s="8" t="str">
        <f t="shared" si="17"/>
        <v>ぐ０２</v>
      </c>
      <c r="G208" s="3" t="str">
        <f t="shared" si="18"/>
        <v>浅田恵亮</v>
      </c>
      <c r="H208" s="30" t="str">
        <f aca="true" t="shared" si="21" ref="H208:H259">$B$206</f>
        <v>東近江グリフィンズ</v>
      </c>
      <c r="I208" s="30" t="s">
        <v>37</v>
      </c>
      <c r="J208" s="19">
        <v>1987</v>
      </c>
      <c r="K208" s="18">
        <f aca="true" t="shared" si="22" ref="K208:K259">IF(J208="","",(2018-J208))</f>
        <v>31</v>
      </c>
      <c r="L208" s="8" t="str">
        <f t="shared" si="19"/>
        <v>OK</v>
      </c>
      <c r="M208" s="2" t="s">
        <v>679</v>
      </c>
    </row>
    <row r="209" spans="1:13" ht="13.5">
      <c r="A209" s="3" t="s">
        <v>235</v>
      </c>
      <c r="B209" s="6" t="s">
        <v>879</v>
      </c>
      <c r="C209" s="6" t="s">
        <v>880</v>
      </c>
      <c r="D209" s="29" t="str">
        <f t="shared" si="20"/>
        <v>グリフィンズ</v>
      </c>
      <c r="E209" s="3"/>
      <c r="F209" s="8" t="str">
        <f t="shared" si="17"/>
        <v>ぐ０３</v>
      </c>
      <c r="G209" s="3" t="str">
        <f t="shared" si="18"/>
        <v>中西泰輝</v>
      </c>
      <c r="H209" s="30" t="str">
        <f t="shared" si="21"/>
        <v>東近江グリフィンズ</v>
      </c>
      <c r="I209" s="30" t="s">
        <v>37</v>
      </c>
      <c r="J209" s="19">
        <v>1988</v>
      </c>
      <c r="K209" s="18">
        <f t="shared" si="22"/>
        <v>30</v>
      </c>
      <c r="L209" s="8" t="str">
        <f t="shared" si="19"/>
        <v>OK</v>
      </c>
      <c r="M209" s="2" t="s">
        <v>679</v>
      </c>
    </row>
    <row r="210" spans="1:13" ht="13.5" customHeight="1">
      <c r="A210" s="3" t="s">
        <v>236</v>
      </c>
      <c r="B210" s="6" t="s">
        <v>248</v>
      </c>
      <c r="C210" s="6" t="s">
        <v>249</v>
      </c>
      <c r="D210" s="29" t="str">
        <f t="shared" si="20"/>
        <v>グリフィンズ</v>
      </c>
      <c r="E210" s="3"/>
      <c r="F210" s="8" t="str">
        <f t="shared" si="17"/>
        <v>ぐ０４</v>
      </c>
      <c r="G210" s="3" t="str">
        <f t="shared" si="18"/>
        <v>鍵谷浩太</v>
      </c>
      <c r="H210" s="30" t="str">
        <f t="shared" si="21"/>
        <v>東近江グリフィンズ</v>
      </c>
      <c r="I210" s="30" t="s">
        <v>1377</v>
      </c>
      <c r="J210" s="19">
        <v>1992</v>
      </c>
      <c r="K210" s="18">
        <f t="shared" si="22"/>
        <v>26</v>
      </c>
      <c r="L210" s="8" t="str">
        <f t="shared" si="19"/>
        <v>OK</v>
      </c>
      <c r="M210" s="2" t="str">
        <f>M213</f>
        <v>彦根市</v>
      </c>
    </row>
    <row r="211" spans="1:13" ht="13.5" customHeight="1">
      <c r="A211" s="3" t="s">
        <v>237</v>
      </c>
      <c r="B211" s="6" t="s">
        <v>238</v>
      </c>
      <c r="C211" s="6" t="s">
        <v>239</v>
      </c>
      <c r="D211" s="29" t="str">
        <f t="shared" si="20"/>
        <v>グリフィンズ</v>
      </c>
      <c r="E211" s="3"/>
      <c r="F211" s="8" t="str">
        <f t="shared" si="17"/>
        <v>ぐ０５</v>
      </c>
      <c r="G211" s="3" t="str">
        <f t="shared" si="18"/>
        <v>梅本彬充</v>
      </c>
      <c r="H211" s="30" t="str">
        <f t="shared" si="21"/>
        <v>東近江グリフィンズ</v>
      </c>
      <c r="I211" s="30" t="s">
        <v>837</v>
      </c>
      <c r="J211" s="19">
        <v>1986</v>
      </c>
      <c r="K211" s="18">
        <f t="shared" si="22"/>
        <v>32</v>
      </c>
      <c r="L211" s="8" t="str">
        <f t="shared" si="19"/>
        <v>OK</v>
      </c>
      <c r="M211" s="2" t="s">
        <v>881</v>
      </c>
    </row>
    <row r="212" spans="1:13" ht="13.5">
      <c r="A212" s="3" t="s">
        <v>240</v>
      </c>
      <c r="B212" s="31" t="s">
        <v>882</v>
      </c>
      <c r="C212" s="6" t="s">
        <v>883</v>
      </c>
      <c r="D212" s="29" t="str">
        <f t="shared" si="20"/>
        <v>グリフィンズ</v>
      </c>
      <c r="F212" s="8" t="str">
        <f t="shared" si="17"/>
        <v>ぐ０６</v>
      </c>
      <c r="G212" s="3" t="str">
        <f t="shared" si="18"/>
        <v>浜田　豊</v>
      </c>
      <c r="H212" s="30" t="str">
        <f t="shared" si="21"/>
        <v>東近江グリフィンズ</v>
      </c>
      <c r="I212" s="30" t="s">
        <v>1377</v>
      </c>
      <c r="J212" s="19">
        <v>1985</v>
      </c>
      <c r="K212" s="18">
        <f t="shared" si="22"/>
        <v>33</v>
      </c>
      <c r="L212" s="8" t="str">
        <f t="shared" si="19"/>
        <v>OK</v>
      </c>
      <c r="M212" s="2" t="s">
        <v>884</v>
      </c>
    </row>
    <row r="213" spans="1:13" ht="13.5" customHeight="1">
      <c r="A213" s="3" t="s">
        <v>243</v>
      </c>
      <c r="B213" s="6" t="s">
        <v>241</v>
      </c>
      <c r="C213" s="6" t="s">
        <v>242</v>
      </c>
      <c r="D213" s="29" t="str">
        <f t="shared" si="20"/>
        <v>グリフィンズ</v>
      </c>
      <c r="E213" s="3"/>
      <c r="F213" s="8" t="str">
        <f t="shared" si="17"/>
        <v>ぐ０７</v>
      </c>
      <c r="G213" s="3" t="str">
        <f t="shared" si="18"/>
        <v>浦崎康平</v>
      </c>
      <c r="H213" s="30" t="str">
        <f t="shared" si="21"/>
        <v>東近江グリフィンズ</v>
      </c>
      <c r="I213" s="30" t="s">
        <v>837</v>
      </c>
      <c r="J213" s="19">
        <v>1991</v>
      </c>
      <c r="K213" s="18">
        <f t="shared" si="22"/>
        <v>27</v>
      </c>
      <c r="L213" s="8" t="str">
        <f t="shared" si="19"/>
        <v>OK</v>
      </c>
      <c r="M213" s="2" t="s">
        <v>675</v>
      </c>
    </row>
    <row r="214" spans="1:13" ht="13.5">
      <c r="A214" s="3" t="s">
        <v>244</v>
      </c>
      <c r="B214" s="6" t="s">
        <v>885</v>
      </c>
      <c r="C214" s="6" t="s">
        <v>886</v>
      </c>
      <c r="D214" s="29" t="str">
        <f t="shared" si="20"/>
        <v>グリフィンズ</v>
      </c>
      <c r="E214" s="3"/>
      <c r="F214" s="8" t="str">
        <f t="shared" si="17"/>
        <v>ぐ０８</v>
      </c>
      <c r="G214" s="3" t="str">
        <f t="shared" si="18"/>
        <v>遠池建介</v>
      </c>
      <c r="H214" s="30" t="str">
        <f t="shared" si="21"/>
        <v>東近江グリフィンズ</v>
      </c>
      <c r="I214" s="30" t="s">
        <v>1378</v>
      </c>
      <c r="J214" s="19">
        <v>1982</v>
      </c>
      <c r="K214" s="18">
        <f t="shared" si="22"/>
        <v>36</v>
      </c>
      <c r="L214" s="8" t="str">
        <f>IF(G214="","",IF(COUNTIF($G$1:$G$19,G214)&gt;1,"2重登録","OK"))</f>
        <v>OK</v>
      </c>
      <c r="M214" s="2" t="s">
        <v>766</v>
      </c>
    </row>
    <row r="215" spans="1:14" ht="13.5">
      <c r="A215" s="3" t="s">
        <v>245</v>
      </c>
      <c r="B215" s="3" t="s">
        <v>887</v>
      </c>
      <c r="C215" s="3" t="s">
        <v>888</v>
      </c>
      <c r="D215" s="29" t="str">
        <f t="shared" si="20"/>
        <v>グリフィンズ</v>
      </c>
      <c r="E215" s="3"/>
      <c r="F215" s="8" t="str">
        <f t="shared" si="17"/>
        <v>ぐ０９</v>
      </c>
      <c r="G215" s="3" t="str">
        <f t="shared" si="18"/>
        <v>中山幸典</v>
      </c>
      <c r="H215" s="30" t="str">
        <f t="shared" si="21"/>
        <v>東近江グリフィンズ</v>
      </c>
      <c r="I215" s="32" t="s">
        <v>1377</v>
      </c>
      <c r="J215" s="19">
        <v>1979</v>
      </c>
      <c r="K215" s="18">
        <f t="shared" si="22"/>
        <v>39</v>
      </c>
      <c r="L215" s="3" t="str">
        <f aca="true" t="shared" si="23" ref="L215:L259">IF(G215="","",IF(COUNTIF($G$1:$G$25,G215)&gt;1,"2重登録","OK"))</f>
        <v>OK</v>
      </c>
      <c r="M215" s="2" t="s">
        <v>877</v>
      </c>
      <c r="N215" s="3"/>
    </row>
    <row r="216" spans="1:13" ht="13.5">
      <c r="A216" s="3" t="s">
        <v>247</v>
      </c>
      <c r="B216" s="3" t="s">
        <v>889</v>
      </c>
      <c r="C216" s="3" t="s">
        <v>890</v>
      </c>
      <c r="D216" s="29" t="str">
        <f t="shared" si="20"/>
        <v>グリフィンズ</v>
      </c>
      <c r="E216" s="3"/>
      <c r="F216" s="8" t="str">
        <f t="shared" si="17"/>
        <v>ぐ１０</v>
      </c>
      <c r="G216" s="3" t="str">
        <f t="shared" si="18"/>
        <v>塩谷敦彦</v>
      </c>
      <c r="H216" s="30" t="str">
        <f t="shared" si="21"/>
        <v>東近江グリフィンズ</v>
      </c>
      <c r="I216" s="32" t="s">
        <v>837</v>
      </c>
      <c r="J216" s="19">
        <v>1969</v>
      </c>
      <c r="K216" s="18">
        <f t="shared" si="22"/>
        <v>49</v>
      </c>
      <c r="L216" s="3" t="str">
        <f t="shared" si="23"/>
        <v>OK</v>
      </c>
      <c r="M216" s="2" t="s">
        <v>877</v>
      </c>
    </row>
    <row r="217" spans="1:13" ht="13.5">
      <c r="A217" s="3" t="s">
        <v>250</v>
      </c>
      <c r="B217" s="31" t="s">
        <v>891</v>
      </c>
      <c r="C217" s="6" t="s">
        <v>892</v>
      </c>
      <c r="D217" s="29" t="str">
        <f t="shared" si="20"/>
        <v>グリフィンズ</v>
      </c>
      <c r="F217" s="8" t="str">
        <f t="shared" si="17"/>
        <v>ぐ１１</v>
      </c>
      <c r="G217" s="3" t="str">
        <f t="shared" si="18"/>
        <v>岡　仁史</v>
      </c>
      <c r="H217" s="30" t="str">
        <f t="shared" si="21"/>
        <v>東近江グリフィンズ</v>
      </c>
      <c r="I217" s="30" t="s">
        <v>1379</v>
      </c>
      <c r="J217" s="19">
        <v>1971</v>
      </c>
      <c r="K217" s="18">
        <f t="shared" si="22"/>
        <v>47</v>
      </c>
      <c r="L217" s="8" t="str">
        <f t="shared" si="23"/>
        <v>OK</v>
      </c>
      <c r="M217" s="2" t="s">
        <v>679</v>
      </c>
    </row>
    <row r="218" spans="1:13" ht="13.5">
      <c r="A218" s="3" t="s">
        <v>251</v>
      </c>
      <c r="B218" s="6" t="s">
        <v>254</v>
      </c>
      <c r="C218" s="6" t="s">
        <v>255</v>
      </c>
      <c r="D218" s="29" t="str">
        <f t="shared" si="20"/>
        <v>グリフィンズ</v>
      </c>
      <c r="E218" s="3"/>
      <c r="F218" s="8" t="str">
        <f t="shared" si="17"/>
        <v>ぐ１２</v>
      </c>
      <c r="G218" s="3" t="str">
        <f t="shared" si="18"/>
        <v>北野照幸</v>
      </c>
      <c r="H218" s="30" t="str">
        <f t="shared" si="21"/>
        <v>東近江グリフィンズ</v>
      </c>
      <c r="I218" s="30" t="s">
        <v>1380</v>
      </c>
      <c r="J218" s="19">
        <v>1984</v>
      </c>
      <c r="K218" s="18">
        <f t="shared" si="22"/>
        <v>34</v>
      </c>
      <c r="L218" s="8" t="str">
        <f t="shared" si="23"/>
        <v>OK</v>
      </c>
      <c r="M218" s="2" t="str">
        <f>M217</f>
        <v>草津市</v>
      </c>
    </row>
    <row r="219" spans="1:13" ht="13.5">
      <c r="A219" s="3" t="s">
        <v>253</v>
      </c>
      <c r="B219" s="6" t="s">
        <v>893</v>
      </c>
      <c r="C219" s="6" t="s">
        <v>894</v>
      </c>
      <c r="D219" s="29" t="str">
        <f t="shared" si="20"/>
        <v>グリフィンズ</v>
      </c>
      <c r="E219" s="3"/>
      <c r="F219" s="8" t="str">
        <f t="shared" si="17"/>
        <v>ぐ１３</v>
      </c>
      <c r="G219" s="3" t="str">
        <f t="shared" si="18"/>
        <v>岩渕光紀</v>
      </c>
      <c r="H219" s="30" t="str">
        <f t="shared" si="21"/>
        <v>東近江グリフィンズ</v>
      </c>
      <c r="I219" s="30" t="s">
        <v>1381</v>
      </c>
      <c r="J219" s="19">
        <v>1991</v>
      </c>
      <c r="K219" s="18">
        <f t="shared" si="22"/>
        <v>27</v>
      </c>
      <c r="L219" s="8" t="str">
        <f t="shared" si="23"/>
        <v>OK</v>
      </c>
      <c r="M219" s="2" t="str">
        <f>M218</f>
        <v>草津市</v>
      </c>
    </row>
    <row r="220" spans="1:13" ht="13.5">
      <c r="A220" s="3" t="s">
        <v>256</v>
      </c>
      <c r="B220" s="31" t="s">
        <v>895</v>
      </c>
      <c r="C220" s="6" t="s">
        <v>896</v>
      </c>
      <c r="D220" s="29" t="str">
        <f t="shared" si="20"/>
        <v>グリフィンズ</v>
      </c>
      <c r="F220" s="8" t="str">
        <f t="shared" si="17"/>
        <v>ぐ１４</v>
      </c>
      <c r="G220" s="3" t="str">
        <f t="shared" si="18"/>
        <v>岡田真樹</v>
      </c>
      <c r="H220" s="30" t="str">
        <f t="shared" si="21"/>
        <v>東近江グリフィンズ</v>
      </c>
      <c r="I220" s="30" t="s">
        <v>1377</v>
      </c>
      <c r="J220" s="19">
        <v>1981</v>
      </c>
      <c r="K220" s="18">
        <f t="shared" si="22"/>
        <v>37</v>
      </c>
      <c r="L220" s="8" t="str">
        <f t="shared" si="23"/>
        <v>OK</v>
      </c>
      <c r="M220" s="2" t="s">
        <v>679</v>
      </c>
    </row>
    <row r="221" spans="1:13" ht="13.5" customHeight="1">
      <c r="A221" s="3" t="s">
        <v>259</v>
      </c>
      <c r="B221" s="3" t="s">
        <v>897</v>
      </c>
      <c r="C221" s="3" t="s">
        <v>898</v>
      </c>
      <c r="D221" s="29" t="str">
        <f t="shared" si="20"/>
        <v>グリフィンズ</v>
      </c>
      <c r="F221" s="8" t="str">
        <f t="shared" si="17"/>
        <v>ぐ１５</v>
      </c>
      <c r="G221" s="3" t="str">
        <f t="shared" si="18"/>
        <v>村上卓</v>
      </c>
      <c r="H221" s="30" t="str">
        <f t="shared" si="21"/>
        <v>東近江グリフィンズ</v>
      </c>
      <c r="I221" s="30" t="s">
        <v>1382</v>
      </c>
      <c r="J221" s="4">
        <v>1977</v>
      </c>
      <c r="K221" s="18">
        <f t="shared" si="22"/>
        <v>41</v>
      </c>
      <c r="L221" s="3" t="str">
        <f t="shared" si="23"/>
        <v>OK</v>
      </c>
      <c r="M221" s="3" t="s">
        <v>899</v>
      </c>
    </row>
    <row r="222" spans="1:13" ht="13.5">
      <c r="A222" s="3" t="s">
        <v>260</v>
      </c>
      <c r="B222" s="6" t="s">
        <v>900</v>
      </c>
      <c r="C222" s="6" t="s">
        <v>901</v>
      </c>
      <c r="D222" s="29" t="str">
        <f t="shared" si="20"/>
        <v>グリフィンズ</v>
      </c>
      <c r="E222" s="3"/>
      <c r="F222" s="8" t="str">
        <f t="shared" si="17"/>
        <v>ぐ１６</v>
      </c>
      <c r="G222" s="3" t="str">
        <f t="shared" si="18"/>
        <v>久保侑暉</v>
      </c>
      <c r="H222" s="30" t="str">
        <f t="shared" si="21"/>
        <v>東近江グリフィンズ</v>
      </c>
      <c r="I222" s="30" t="s">
        <v>1383</v>
      </c>
      <c r="J222" s="19">
        <v>1993</v>
      </c>
      <c r="K222" s="18">
        <f t="shared" si="22"/>
        <v>25</v>
      </c>
      <c r="L222" s="8" t="str">
        <f t="shared" si="23"/>
        <v>OK</v>
      </c>
      <c r="M222" s="2" t="s">
        <v>877</v>
      </c>
    </row>
    <row r="223" spans="1:13" ht="13.5">
      <c r="A223" s="3" t="s">
        <v>261</v>
      </c>
      <c r="B223" s="2" t="s">
        <v>902</v>
      </c>
      <c r="C223" s="2" t="s">
        <v>903</v>
      </c>
      <c r="D223" s="29" t="str">
        <f t="shared" si="20"/>
        <v>グリフィンズ</v>
      </c>
      <c r="F223" s="8" t="str">
        <f t="shared" si="17"/>
        <v>ぐ１７</v>
      </c>
      <c r="G223" s="3" t="str">
        <f t="shared" si="18"/>
        <v>井ノ口幹也</v>
      </c>
      <c r="H223" s="30" t="str">
        <f t="shared" si="21"/>
        <v>東近江グリフィンズ</v>
      </c>
      <c r="I223" s="30" t="s">
        <v>1383</v>
      </c>
      <c r="J223" s="19">
        <v>1990</v>
      </c>
      <c r="K223" s="18">
        <f t="shared" si="22"/>
        <v>28</v>
      </c>
      <c r="L223" s="8" t="str">
        <f t="shared" si="23"/>
        <v>OK</v>
      </c>
      <c r="M223" s="139" t="s">
        <v>783</v>
      </c>
    </row>
    <row r="224" spans="1:13" ht="13.5">
      <c r="A224" s="3" t="s">
        <v>262</v>
      </c>
      <c r="B224" s="3" t="s">
        <v>904</v>
      </c>
      <c r="C224" s="3" t="s">
        <v>905</v>
      </c>
      <c r="D224" s="29" t="str">
        <f t="shared" si="20"/>
        <v>グリフィンズ</v>
      </c>
      <c r="E224" s="3"/>
      <c r="F224" s="27" t="str">
        <f t="shared" si="17"/>
        <v>ぐ１８</v>
      </c>
      <c r="G224" s="3" t="str">
        <f t="shared" si="18"/>
        <v>鵜飼元一</v>
      </c>
      <c r="H224" s="30" t="str">
        <f t="shared" si="21"/>
        <v>東近江グリフィンズ</v>
      </c>
      <c r="I224" s="32" t="s">
        <v>837</v>
      </c>
      <c r="J224" s="4">
        <v>1989</v>
      </c>
      <c r="K224" s="18">
        <f t="shared" si="22"/>
        <v>29</v>
      </c>
      <c r="L224" s="3" t="str">
        <f t="shared" si="23"/>
        <v>OK</v>
      </c>
      <c r="M224" s="2" t="s">
        <v>906</v>
      </c>
    </row>
    <row r="225" spans="1:13" ht="13.5">
      <c r="A225" s="3" t="s">
        <v>264</v>
      </c>
      <c r="B225" s="3" t="s">
        <v>907</v>
      </c>
      <c r="C225" s="3" t="s">
        <v>908</v>
      </c>
      <c r="D225" s="29" t="str">
        <f t="shared" si="20"/>
        <v>グリフィンズ</v>
      </c>
      <c r="E225" s="3"/>
      <c r="F225" s="27" t="str">
        <f t="shared" si="17"/>
        <v>ぐ１９</v>
      </c>
      <c r="G225" s="3" t="str">
        <f t="shared" si="18"/>
        <v>漆原大介</v>
      </c>
      <c r="H225" s="30" t="str">
        <f t="shared" si="21"/>
        <v>東近江グリフィンズ</v>
      </c>
      <c r="I225" s="32" t="s">
        <v>1384</v>
      </c>
      <c r="J225" s="4">
        <v>1988</v>
      </c>
      <c r="K225" s="18">
        <f t="shared" si="22"/>
        <v>30</v>
      </c>
      <c r="L225" s="3" t="str">
        <f t="shared" si="23"/>
        <v>OK</v>
      </c>
      <c r="M225" s="139" t="s">
        <v>783</v>
      </c>
    </row>
    <row r="226" spans="1:13" ht="13.5" customHeight="1">
      <c r="A226" s="3" t="s">
        <v>266</v>
      </c>
      <c r="B226" s="6" t="s">
        <v>909</v>
      </c>
      <c r="C226" s="6" t="s">
        <v>1385</v>
      </c>
      <c r="D226" s="29" t="str">
        <f t="shared" si="20"/>
        <v>グリフィンズ</v>
      </c>
      <c r="E226" s="3"/>
      <c r="F226" s="8" t="str">
        <f t="shared" si="17"/>
        <v>ぐ２０</v>
      </c>
      <c r="G226" s="3" t="str">
        <f t="shared" si="18"/>
        <v>金武寿憲</v>
      </c>
      <c r="H226" s="30" t="str">
        <f t="shared" si="21"/>
        <v>東近江グリフィンズ</v>
      </c>
      <c r="I226" s="30" t="s">
        <v>837</v>
      </c>
      <c r="J226" s="19">
        <v>1990</v>
      </c>
      <c r="K226" s="18">
        <f t="shared" si="22"/>
        <v>28</v>
      </c>
      <c r="L226" s="8" t="str">
        <f t="shared" si="23"/>
        <v>OK</v>
      </c>
      <c r="M226" s="2" t="s">
        <v>906</v>
      </c>
    </row>
    <row r="227" spans="1:13" ht="13.5">
      <c r="A227" s="3" t="s">
        <v>268</v>
      </c>
      <c r="B227" s="31" t="s">
        <v>910</v>
      </c>
      <c r="C227" s="6" t="s">
        <v>911</v>
      </c>
      <c r="D227" s="29" t="str">
        <f t="shared" si="20"/>
        <v>グリフィンズ</v>
      </c>
      <c r="E227" s="3"/>
      <c r="F227" s="8" t="str">
        <f t="shared" si="17"/>
        <v>ぐ２１</v>
      </c>
      <c r="G227" s="3" t="str">
        <f t="shared" si="18"/>
        <v>奥村隆広</v>
      </c>
      <c r="H227" s="30" t="str">
        <f t="shared" si="21"/>
        <v>東近江グリフィンズ</v>
      </c>
      <c r="I227" s="30" t="s">
        <v>1377</v>
      </c>
      <c r="J227" s="19">
        <v>1976</v>
      </c>
      <c r="K227" s="18">
        <f t="shared" si="22"/>
        <v>42</v>
      </c>
      <c r="L227" s="8" t="str">
        <f t="shared" si="23"/>
        <v>OK</v>
      </c>
      <c r="M227" s="2" t="s">
        <v>877</v>
      </c>
    </row>
    <row r="228" spans="1:13" ht="13.5" customHeight="1">
      <c r="A228" s="3" t="s">
        <v>269</v>
      </c>
      <c r="B228" s="3" t="s">
        <v>912</v>
      </c>
      <c r="C228" s="3" t="s">
        <v>913</v>
      </c>
      <c r="D228" s="29" t="str">
        <f t="shared" si="20"/>
        <v>グリフィンズ</v>
      </c>
      <c r="F228" s="8" t="str">
        <f t="shared" si="17"/>
        <v>ぐ２２</v>
      </c>
      <c r="G228" s="3" t="str">
        <f t="shared" si="18"/>
        <v>西原達也</v>
      </c>
      <c r="H228" s="30" t="str">
        <f t="shared" si="21"/>
        <v>東近江グリフィンズ</v>
      </c>
      <c r="I228" s="30" t="s">
        <v>1384</v>
      </c>
      <c r="J228" s="19">
        <v>1978</v>
      </c>
      <c r="K228" s="18">
        <f t="shared" si="22"/>
        <v>40</v>
      </c>
      <c r="L228" s="3" t="str">
        <f t="shared" si="23"/>
        <v>OK</v>
      </c>
      <c r="M228" s="3" t="s">
        <v>914</v>
      </c>
    </row>
    <row r="229" spans="1:13" ht="13.5">
      <c r="A229" s="3" t="s">
        <v>270</v>
      </c>
      <c r="B229" s="31" t="s">
        <v>915</v>
      </c>
      <c r="C229" s="6" t="s">
        <v>916</v>
      </c>
      <c r="D229" s="29" t="str">
        <f t="shared" si="20"/>
        <v>グリフィンズ</v>
      </c>
      <c r="E229" s="3"/>
      <c r="F229" s="8" t="str">
        <f t="shared" si="17"/>
        <v>ぐ２３</v>
      </c>
      <c r="G229" s="3" t="str">
        <f t="shared" si="18"/>
        <v>長谷川俊二</v>
      </c>
      <c r="H229" s="30" t="str">
        <f t="shared" si="21"/>
        <v>東近江グリフィンズ</v>
      </c>
      <c r="I229" s="30" t="s">
        <v>1384</v>
      </c>
      <c r="J229" s="19">
        <v>1976</v>
      </c>
      <c r="K229" s="18">
        <f t="shared" si="22"/>
        <v>42</v>
      </c>
      <c r="L229" s="8" t="str">
        <f t="shared" si="23"/>
        <v>OK</v>
      </c>
      <c r="M229" s="2" t="s">
        <v>679</v>
      </c>
    </row>
    <row r="230" spans="1:13" ht="13.5" customHeight="1">
      <c r="A230" s="3" t="s">
        <v>271</v>
      </c>
      <c r="B230" s="3" t="s">
        <v>917</v>
      </c>
      <c r="C230" s="3" t="s">
        <v>918</v>
      </c>
      <c r="D230" s="29" t="str">
        <f t="shared" si="20"/>
        <v>グリフィンズ</v>
      </c>
      <c r="F230" s="8" t="str">
        <f t="shared" si="17"/>
        <v>ぐ２４</v>
      </c>
      <c r="G230" s="3" t="str">
        <f t="shared" si="18"/>
        <v>藤井正和</v>
      </c>
      <c r="H230" s="30" t="str">
        <f t="shared" si="21"/>
        <v>東近江グリフィンズ</v>
      </c>
      <c r="I230" s="30" t="s">
        <v>1377</v>
      </c>
      <c r="J230" s="4">
        <v>1975</v>
      </c>
      <c r="K230" s="18">
        <f t="shared" si="22"/>
        <v>43</v>
      </c>
      <c r="L230" s="3" t="str">
        <f t="shared" si="23"/>
        <v>OK</v>
      </c>
      <c r="M230" s="3" t="s">
        <v>679</v>
      </c>
    </row>
    <row r="231" spans="1:13" ht="13.5">
      <c r="A231" s="3" t="s">
        <v>272</v>
      </c>
      <c r="B231" s="3" t="s">
        <v>919</v>
      </c>
      <c r="C231" s="3" t="s">
        <v>920</v>
      </c>
      <c r="D231" s="29" t="str">
        <f t="shared" si="20"/>
        <v>グリフィンズ</v>
      </c>
      <c r="E231" s="3"/>
      <c r="F231" s="27" t="str">
        <f t="shared" si="17"/>
        <v>ぐ２５</v>
      </c>
      <c r="G231" s="3" t="str">
        <f t="shared" si="18"/>
        <v>武藤幸宏</v>
      </c>
      <c r="H231" s="30" t="str">
        <f t="shared" si="21"/>
        <v>東近江グリフィンズ</v>
      </c>
      <c r="I231" s="32" t="s">
        <v>921</v>
      </c>
      <c r="J231" s="4">
        <v>1980</v>
      </c>
      <c r="K231" s="18">
        <f t="shared" si="22"/>
        <v>38</v>
      </c>
      <c r="L231" s="3" t="str">
        <f t="shared" si="23"/>
        <v>OK</v>
      </c>
      <c r="M231" s="2" t="s">
        <v>922</v>
      </c>
    </row>
    <row r="232" spans="1:13" ht="13.5">
      <c r="A232" s="3" t="s">
        <v>273</v>
      </c>
      <c r="B232" s="3" t="s">
        <v>923</v>
      </c>
      <c r="C232" s="3" t="s">
        <v>924</v>
      </c>
      <c r="D232" s="29" t="str">
        <f t="shared" si="20"/>
        <v>グリフィンズ</v>
      </c>
      <c r="E232" s="3"/>
      <c r="F232" s="27" t="str">
        <f t="shared" si="17"/>
        <v>ぐ２６</v>
      </c>
      <c r="G232" s="3" t="str">
        <f t="shared" si="18"/>
        <v>小出周平</v>
      </c>
      <c r="H232" s="30" t="str">
        <f t="shared" si="21"/>
        <v>東近江グリフィンズ</v>
      </c>
      <c r="I232" s="32" t="s">
        <v>921</v>
      </c>
      <c r="J232" s="4">
        <v>1987</v>
      </c>
      <c r="K232" s="18">
        <f t="shared" si="22"/>
        <v>31</v>
      </c>
      <c r="L232" s="3" t="str">
        <f t="shared" si="23"/>
        <v>OK</v>
      </c>
      <c r="M232" s="2" t="s">
        <v>682</v>
      </c>
    </row>
    <row r="233" spans="1:13" ht="13.5">
      <c r="A233" s="3" t="s">
        <v>274</v>
      </c>
      <c r="B233" s="3" t="s">
        <v>925</v>
      </c>
      <c r="C233" s="3" t="s">
        <v>926</v>
      </c>
      <c r="D233" s="29" t="str">
        <f t="shared" si="20"/>
        <v>グリフィンズ</v>
      </c>
      <c r="E233" s="3"/>
      <c r="F233" s="27" t="str">
        <f t="shared" si="17"/>
        <v>ぐ２７</v>
      </c>
      <c r="G233" s="3" t="str">
        <f t="shared" si="18"/>
        <v>中根啓伍</v>
      </c>
      <c r="H233" s="30" t="str">
        <f t="shared" si="21"/>
        <v>東近江グリフィンズ</v>
      </c>
      <c r="I233" s="32" t="s">
        <v>921</v>
      </c>
      <c r="J233" s="4">
        <v>1993</v>
      </c>
      <c r="K233" s="18">
        <f t="shared" si="22"/>
        <v>25</v>
      </c>
      <c r="L233" s="3" t="str">
        <f t="shared" si="23"/>
        <v>OK</v>
      </c>
      <c r="M233" s="2" t="s">
        <v>682</v>
      </c>
    </row>
    <row r="234" spans="1:13" ht="13.5">
      <c r="A234" s="3" t="s">
        <v>275</v>
      </c>
      <c r="B234" s="3" t="s">
        <v>927</v>
      </c>
      <c r="C234" s="3" t="s">
        <v>928</v>
      </c>
      <c r="D234" s="29" t="str">
        <f t="shared" si="20"/>
        <v>グリフィンズ</v>
      </c>
      <c r="E234" s="3"/>
      <c r="F234" s="27" t="str">
        <f t="shared" si="17"/>
        <v>ぐ２８</v>
      </c>
      <c r="G234" s="3" t="str">
        <f t="shared" si="18"/>
        <v>濱田彬弘</v>
      </c>
      <c r="H234" s="30" t="str">
        <f t="shared" si="21"/>
        <v>東近江グリフィンズ</v>
      </c>
      <c r="I234" s="32" t="s">
        <v>1383</v>
      </c>
      <c r="J234" s="4">
        <v>1987</v>
      </c>
      <c r="K234" s="18">
        <f t="shared" si="22"/>
        <v>31</v>
      </c>
      <c r="L234" s="3" t="str">
        <f t="shared" si="23"/>
        <v>OK</v>
      </c>
      <c r="M234" s="2" t="s">
        <v>779</v>
      </c>
    </row>
    <row r="235" spans="1:14" ht="13.5">
      <c r="A235" s="3" t="s">
        <v>276</v>
      </c>
      <c r="B235" s="3" t="s">
        <v>929</v>
      </c>
      <c r="C235" s="3" t="s">
        <v>930</v>
      </c>
      <c r="D235" s="29" t="str">
        <f t="shared" si="20"/>
        <v>グリフィンズ</v>
      </c>
      <c r="E235" s="3"/>
      <c r="F235" s="8" t="str">
        <f t="shared" si="17"/>
        <v>ぐ２９</v>
      </c>
      <c r="G235" s="3" t="str">
        <f t="shared" si="18"/>
        <v>森　寿人</v>
      </c>
      <c r="H235" s="30" t="str">
        <f t="shared" si="21"/>
        <v>東近江グリフィンズ</v>
      </c>
      <c r="I235" s="32" t="s">
        <v>1377</v>
      </c>
      <c r="J235" s="19">
        <v>1978</v>
      </c>
      <c r="K235" s="18">
        <f t="shared" si="22"/>
        <v>40</v>
      </c>
      <c r="L235" s="3" t="str">
        <f t="shared" si="23"/>
        <v>OK</v>
      </c>
      <c r="M235" s="2" t="s">
        <v>899</v>
      </c>
      <c r="N235" s="3"/>
    </row>
    <row r="236" spans="1:14" ht="13.5">
      <c r="A236" s="3" t="s">
        <v>277</v>
      </c>
      <c r="B236" s="3" t="s">
        <v>931</v>
      </c>
      <c r="C236" s="3" t="s">
        <v>932</v>
      </c>
      <c r="D236" s="29" t="str">
        <f t="shared" si="20"/>
        <v>グリフィンズ</v>
      </c>
      <c r="E236" s="3"/>
      <c r="F236" s="8" t="str">
        <f t="shared" si="17"/>
        <v>ぐ３０</v>
      </c>
      <c r="G236" s="3" t="str">
        <f t="shared" si="18"/>
        <v>田内孝宜</v>
      </c>
      <c r="H236" s="30" t="str">
        <f t="shared" si="21"/>
        <v>東近江グリフィンズ</v>
      </c>
      <c r="I236" s="32" t="s">
        <v>1386</v>
      </c>
      <c r="J236" s="19">
        <v>1983</v>
      </c>
      <c r="K236" s="18">
        <f t="shared" si="22"/>
        <v>35</v>
      </c>
      <c r="L236" s="3" t="str">
        <f t="shared" si="23"/>
        <v>OK</v>
      </c>
      <c r="M236" s="2" t="s">
        <v>679</v>
      </c>
      <c r="N236" s="3"/>
    </row>
    <row r="237" spans="1:13" ht="13.5">
      <c r="A237" s="3" t="s">
        <v>278</v>
      </c>
      <c r="B237" s="3" t="s">
        <v>933</v>
      </c>
      <c r="C237" s="3" t="s">
        <v>934</v>
      </c>
      <c r="D237" s="29" t="str">
        <f t="shared" si="20"/>
        <v>グリフィンズ</v>
      </c>
      <c r="E237" s="3"/>
      <c r="F237" s="8" t="str">
        <f>A237</f>
        <v>ぐ３１</v>
      </c>
      <c r="G237" s="3" t="str">
        <f>B237&amp;C237</f>
        <v>福島茂嘉</v>
      </c>
      <c r="H237" s="30" t="str">
        <f t="shared" si="21"/>
        <v>東近江グリフィンズ</v>
      </c>
      <c r="I237" s="32" t="s">
        <v>837</v>
      </c>
      <c r="J237" s="19">
        <v>1978</v>
      </c>
      <c r="K237" s="18">
        <f>IF(J237="","",(2018-J237))</f>
        <v>40</v>
      </c>
      <c r="L237" s="3" t="str">
        <f t="shared" si="23"/>
        <v>OK</v>
      </c>
      <c r="M237" s="2" t="s">
        <v>679</v>
      </c>
    </row>
    <row r="238" spans="1:14" ht="13.5">
      <c r="A238" s="3" t="s">
        <v>279</v>
      </c>
      <c r="B238" s="3" t="s">
        <v>758</v>
      </c>
      <c r="C238" s="3" t="s">
        <v>935</v>
      </c>
      <c r="D238" s="29" t="str">
        <f t="shared" si="20"/>
        <v>グリフィンズ</v>
      </c>
      <c r="E238" s="3"/>
      <c r="F238" s="8" t="str">
        <f t="shared" si="17"/>
        <v>ぐ３２</v>
      </c>
      <c r="G238" s="3" t="str">
        <f t="shared" si="18"/>
        <v>木村恵太</v>
      </c>
      <c r="H238" s="30" t="str">
        <f t="shared" si="21"/>
        <v>東近江グリフィンズ</v>
      </c>
      <c r="I238" s="32" t="s">
        <v>837</v>
      </c>
      <c r="J238" s="19">
        <v>1985</v>
      </c>
      <c r="K238" s="18">
        <f t="shared" si="22"/>
        <v>33</v>
      </c>
      <c r="L238" s="3" t="str">
        <f t="shared" si="23"/>
        <v>OK</v>
      </c>
      <c r="M238" s="2" t="s">
        <v>936</v>
      </c>
      <c r="N238" s="3"/>
    </row>
    <row r="239" spans="1:13" s="141" customFormat="1" ht="13.5">
      <c r="A239" s="3" t="s">
        <v>280</v>
      </c>
      <c r="B239" s="96" t="s">
        <v>937</v>
      </c>
      <c r="C239" s="96" t="s">
        <v>938</v>
      </c>
      <c r="D239" s="29" t="str">
        <f t="shared" si="20"/>
        <v>グリフィンズ</v>
      </c>
      <c r="E239" s="3"/>
      <c r="F239" s="27" t="str">
        <f t="shared" si="17"/>
        <v>ぐ３３</v>
      </c>
      <c r="G239" s="3" t="str">
        <f t="shared" si="18"/>
        <v>田中由子</v>
      </c>
      <c r="H239" s="30" t="str">
        <f t="shared" si="21"/>
        <v>東近江グリフィンズ</v>
      </c>
      <c r="I239" s="140" t="s">
        <v>939</v>
      </c>
      <c r="J239" s="4">
        <v>1965</v>
      </c>
      <c r="K239" s="18">
        <f t="shared" si="22"/>
        <v>53</v>
      </c>
      <c r="L239" s="3" t="str">
        <f t="shared" si="23"/>
        <v>OK</v>
      </c>
      <c r="M239" s="2" t="s">
        <v>679</v>
      </c>
    </row>
    <row r="240" spans="1:13" s="141" customFormat="1" ht="13.5">
      <c r="A240" s="3" t="s">
        <v>281</v>
      </c>
      <c r="B240" s="96" t="s">
        <v>754</v>
      </c>
      <c r="C240" s="96" t="s">
        <v>940</v>
      </c>
      <c r="D240" s="29" t="str">
        <f t="shared" si="20"/>
        <v>グリフィンズ</v>
      </c>
      <c r="E240" s="3"/>
      <c r="F240" s="27" t="str">
        <f t="shared" si="17"/>
        <v>ぐ３４</v>
      </c>
      <c r="G240" s="3" t="str">
        <f t="shared" si="18"/>
        <v>八木郊美</v>
      </c>
      <c r="H240" s="30" t="str">
        <f t="shared" si="21"/>
        <v>東近江グリフィンズ</v>
      </c>
      <c r="I240" s="140" t="s">
        <v>1387</v>
      </c>
      <c r="J240" s="4">
        <v>1968</v>
      </c>
      <c r="K240" s="18">
        <f t="shared" si="22"/>
        <v>50</v>
      </c>
      <c r="L240" s="3" t="str">
        <f t="shared" si="23"/>
        <v>OK</v>
      </c>
      <c r="M240" s="2" t="s">
        <v>914</v>
      </c>
    </row>
    <row r="241" spans="1:13" ht="13.5" customHeight="1">
      <c r="A241" s="3" t="s">
        <v>282</v>
      </c>
      <c r="B241" s="96" t="s">
        <v>909</v>
      </c>
      <c r="C241" s="96" t="s">
        <v>941</v>
      </c>
      <c r="D241" s="29" t="str">
        <f t="shared" si="20"/>
        <v>グリフィンズ</v>
      </c>
      <c r="F241" s="27" t="str">
        <f t="shared" si="17"/>
        <v>ぐ３５</v>
      </c>
      <c r="G241" s="3" t="str">
        <f t="shared" si="18"/>
        <v>金武　恵</v>
      </c>
      <c r="H241" s="30" t="str">
        <f t="shared" si="21"/>
        <v>東近江グリフィンズ</v>
      </c>
      <c r="I241" s="140" t="s">
        <v>44</v>
      </c>
      <c r="J241" s="4">
        <v>1989</v>
      </c>
      <c r="K241" s="18">
        <f t="shared" si="22"/>
        <v>29</v>
      </c>
      <c r="L241" s="3" t="str">
        <f t="shared" si="23"/>
        <v>OK</v>
      </c>
      <c r="M241" s="142" t="s">
        <v>906</v>
      </c>
    </row>
    <row r="242" spans="1:13" ht="13.5">
      <c r="A242" s="3" t="s">
        <v>283</v>
      </c>
      <c r="B242" s="96" t="s">
        <v>942</v>
      </c>
      <c r="C242" s="96" t="s">
        <v>943</v>
      </c>
      <c r="D242" s="29" t="str">
        <f t="shared" si="20"/>
        <v>グリフィンズ</v>
      </c>
      <c r="E242" s="3"/>
      <c r="F242" s="27" t="str">
        <f t="shared" si="17"/>
        <v>ぐ３６</v>
      </c>
      <c r="G242" s="3" t="str">
        <f t="shared" si="18"/>
        <v>内田理沙</v>
      </c>
      <c r="H242" s="30" t="str">
        <f t="shared" si="21"/>
        <v>東近江グリフィンズ</v>
      </c>
      <c r="I242" s="140" t="s">
        <v>1388</v>
      </c>
      <c r="J242" s="4">
        <v>1991</v>
      </c>
      <c r="K242" s="18">
        <f t="shared" si="22"/>
        <v>27</v>
      </c>
      <c r="L242" s="3" t="str">
        <f t="shared" si="23"/>
        <v>OK</v>
      </c>
      <c r="M242" s="2" t="s">
        <v>906</v>
      </c>
    </row>
    <row r="243" spans="1:13" ht="13.5">
      <c r="A243" s="3" t="s">
        <v>285</v>
      </c>
      <c r="B243" s="96" t="s">
        <v>944</v>
      </c>
      <c r="C243" s="96" t="s">
        <v>945</v>
      </c>
      <c r="D243" s="29" t="str">
        <f t="shared" si="20"/>
        <v>グリフィンズ</v>
      </c>
      <c r="E243" s="3"/>
      <c r="F243" s="27" t="str">
        <f t="shared" si="17"/>
        <v>ぐ３７</v>
      </c>
      <c r="G243" s="3" t="str">
        <f t="shared" si="18"/>
        <v>西尾友里</v>
      </c>
      <c r="H243" s="30" t="str">
        <f t="shared" si="21"/>
        <v>東近江グリフィンズ</v>
      </c>
      <c r="I243" s="140" t="s">
        <v>1389</v>
      </c>
      <c r="J243" s="4">
        <v>1992</v>
      </c>
      <c r="K243" s="18">
        <f t="shared" si="22"/>
        <v>26</v>
      </c>
      <c r="L243" s="3" t="str">
        <f t="shared" si="23"/>
        <v>OK</v>
      </c>
      <c r="M243" s="2" t="s">
        <v>946</v>
      </c>
    </row>
    <row r="244" spans="1:13" s="141" customFormat="1" ht="13.5">
      <c r="A244" s="3" t="s">
        <v>286</v>
      </c>
      <c r="B244" s="96" t="s">
        <v>947</v>
      </c>
      <c r="C244" s="96" t="s">
        <v>948</v>
      </c>
      <c r="D244" s="29" t="str">
        <f t="shared" si="20"/>
        <v>グリフィンズ</v>
      </c>
      <c r="E244" s="3"/>
      <c r="F244" s="27" t="str">
        <f t="shared" si="17"/>
        <v>ぐ３８</v>
      </c>
      <c r="G244" s="3" t="str">
        <f t="shared" si="18"/>
        <v>岩崎順子</v>
      </c>
      <c r="H244" s="30" t="str">
        <f t="shared" si="21"/>
        <v>東近江グリフィンズ</v>
      </c>
      <c r="I244" s="140" t="s">
        <v>1390</v>
      </c>
      <c r="J244" s="4">
        <v>1977</v>
      </c>
      <c r="K244" s="18">
        <f t="shared" si="22"/>
        <v>41</v>
      </c>
      <c r="L244" s="3" t="str">
        <f t="shared" si="23"/>
        <v>OK</v>
      </c>
      <c r="M244" s="2" t="s">
        <v>682</v>
      </c>
    </row>
    <row r="245" spans="1:13" ht="13.5">
      <c r="A245" s="3" t="s">
        <v>288</v>
      </c>
      <c r="B245" s="96" t="s">
        <v>949</v>
      </c>
      <c r="C245" s="96" t="s">
        <v>950</v>
      </c>
      <c r="D245" s="29" t="str">
        <f t="shared" si="20"/>
        <v>グリフィンズ</v>
      </c>
      <c r="E245" s="3"/>
      <c r="F245" s="27" t="str">
        <f t="shared" si="17"/>
        <v>ぐ３９</v>
      </c>
      <c r="G245" s="3" t="str">
        <f t="shared" si="18"/>
        <v>和田桃子</v>
      </c>
      <c r="H245" s="30" t="str">
        <f t="shared" si="21"/>
        <v>東近江グリフィンズ</v>
      </c>
      <c r="I245" s="140" t="s">
        <v>1391</v>
      </c>
      <c r="J245" s="4">
        <v>1994</v>
      </c>
      <c r="K245" s="18">
        <f t="shared" si="22"/>
        <v>24</v>
      </c>
      <c r="L245" s="3" t="str">
        <f t="shared" si="23"/>
        <v>OK</v>
      </c>
      <c r="M245" s="2" t="s">
        <v>914</v>
      </c>
    </row>
    <row r="246" spans="1:13" ht="13.5">
      <c r="A246" s="3" t="s">
        <v>289</v>
      </c>
      <c r="B246" s="96" t="s">
        <v>951</v>
      </c>
      <c r="C246" s="96" t="s">
        <v>952</v>
      </c>
      <c r="D246" s="29" t="str">
        <f t="shared" si="20"/>
        <v>グリフィンズ</v>
      </c>
      <c r="E246" s="3"/>
      <c r="F246" s="27" t="str">
        <f t="shared" si="17"/>
        <v>ぐ４０</v>
      </c>
      <c r="G246" s="3" t="str">
        <f t="shared" si="18"/>
        <v>藤岡美智子</v>
      </c>
      <c r="H246" s="30" t="str">
        <f t="shared" si="21"/>
        <v>東近江グリフィンズ</v>
      </c>
      <c r="I246" s="140" t="s">
        <v>1392</v>
      </c>
      <c r="J246" s="4">
        <v>1980</v>
      </c>
      <c r="K246" s="18">
        <f t="shared" si="22"/>
        <v>38</v>
      </c>
      <c r="L246" s="3" t="str">
        <f t="shared" si="23"/>
        <v>OK</v>
      </c>
      <c r="M246" s="2" t="s">
        <v>914</v>
      </c>
    </row>
    <row r="247" spans="1:13" s="141" customFormat="1" ht="13.5">
      <c r="A247" s="3" t="s">
        <v>290</v>
      </c>
      <c r="B247" s="96" t="s">
        <v>953</v>
      </c>
      <c r="C247" s="96" t="s">
        <v>954</v>
      </c>
      <c r="D247" s="29" t="str">
        <f t="shared" si="20"/>
        <v>グリフィンズ</v>
      </c>
      <c r="E247" s="3"/>
      <c r="F247" s="27" t="str">
        <f t="shared" si="17"/>
        <v>ぐ４１</v>
      </c>
      <c r="G247" s="3" t="str">
        <f t="shared" si="18"/>
        <v>吉村安梨佐</v>
      </c>
      <c r="H247" s="30" t="str">
        <f t="shared" si="21"/>
        <v>東近江グリフィンズ</v>
      </c>
      <c r="I247" s="140" t="s">
        <v>1390</v>
      </c>
      <c r="J247" s="4">
        <v>1986</v>
      </c>
      <c r="K247" s="18">
        <f t="shared" si="22"/>
        <v>32</v>
      </c>
      <c r="L247" s="3" t="str">
        <f t="shared" si="23"/>
        <v>OK</v>
      </c>
      <c r="M247" s="2" t="s">
        <v>682</v>
      </c>
    </row>
    <row r="248" spans="1:13" ht="13.5">
      <c r="A248" s="3" t="s">
        <v>292</v>
      </c>
      <c r="B248" s="96" t="s">
        <v>927</v>
      </c>
      <c r="C248" s="96" t="s">
        <v>955</v>
      </c>
      <c r="D248" s="29" t="str">
        <f t="shared" si="20"/>
        <v>グリフィンズ</v>
      </c>
      <c r="E248" s="3"/>
      <c r="F248" s="27" t="str">
        <f t="shared" si="17"/>
        <v>ぐ４２</v>
      </c>
      <c r="G248" s="3" t="str">
        <f t="shared" si="18"/>
        <v>濱田晴香</v>
      </c>
      <c r="H248" s="30" t="str">
        <f t="shared" si="21"/>
        <v>東近江グリフィンズ</v>
      </c>
      <c r="I248" s="140" t="s">
        <v>1390</v>
      </c>
      <c r="J248" s="4">
        <v>1987</v>
      </c>
      <c r="K248" s="18">
        <f t="shared" si="22"/>
        <v>31</v>
      </c>
      <c r="L248" s="3" t="str">
        <f t="shared" si="23"/>
        <v>OK</v>
      </c>
      <c r="M248" s="2" t="s">
        <v>779</v>
      </c>
    </row>
    <row r="249" spans="1:13" ht="13.5">
      <c r="A249" s="3" t="s">
        <v>293</v>
      </c>
      <c r="B249" s="96" t="s">
        <v>893</v>
      </c>
      <c r="C249" s="96" t="s">
        <v>956</v>
      </c>
      <c r="D249" s="29" t="str">
        <f t="shared" si="20"/>
        <v>グリフィンズ</v>
      </c>
      <c r="E249" s="3"/>
      <c r="F249" s="27" t="str">
        <f t="shared" si="17"/>
        <v>ぐ４３</v>
      </c>
      <c r="G249" s="3" t="str">
        <f t="shared" si="18"/>
        <v>岩渕奈菜</v>
      </c>
      <c r="H249" s="30" t="str">
        <f t="shared" si="21"/>
        <v>東近江グリフィンズ</v>
      </c>
      <c r="I249" s="140" t="s">
        <v>939</v>
      </c>
      <c r="J249" s="4">
        <v>1994</v>
      </c>
      <c r="K249" s="18">
        <f t="shared" si="22"/>
        <v>24</v>
      </c>
      <c r="L249" s="3" t="str">
        <f t="shared" si="23"/>
        <v>OK</v>
      </c>
      <c r="M249" s="2" t="s">
        <v>679</v>
      </c>
    </row>
    <row r="250" spans="1:13" ht="13.5" customHeight="1">
      <c r="A250" s="3" t="s">
        <v>295</v>
      </c>
      <c r="B250" s="96" t="s">
        <v>957</v>
      </c>
      <c r="C250" s="96" t="s">
        <v>958</v>
      </c>
      <c r="D250" s="29" t="str">
        <f t="shared" si="20"/>
        <v>グリフィンズ</v>
      </c>
      <c r="F250" s="27" t="str">
        <f t="shared" si="17"/>
        <v>ぐ４４</v>
      </c>
      <c r="G250" s="3" t="str">
        <f t="shared" si="18"/>
        <v>佐々木恵子</v>
      </c>
      <c r="H250" s="30" t="str">
        <f t="shared" si="21"/>
        <v>東近江グリフィンズ</v>
      </c>
      <c r="I250" s="140" t="s">
        <v>44</v>
      </c>
      <c r="J250" s="4">
        <v>1967</v>
      </c>
      <c r="K250" s="18">
        <f t="shared" si="22"/>
        <v>51</v>
      </c>
      <c r="L250" s="3" t="str">
        <f t="shared" si="23"/>
        <v>OK</v>
      </c>
      <c r="M250" s="143" t="s">
        <v>779</v>
      </c>
    </row>
    <row r="251" spans="1:13" s="141" customFormat="1" ht="13.5">
      <c r="A251" s="3" t="s">
        <v>296</v>
      </c>
      <c r="B251" s="96" t="s">
        <v>959</v>
      </c>
      <c r="C251" s="96" t="s">
        <v>960</v>
      </c>
      <c r="D251" s="29" t="str">
        <f t="shared" si="20"/>
        <v>グリフィンズ</v>
      </c>
      <c r="E251" s="3"/>
      <c r="F251" s="27" t="str">
        <f t="shared" si="17"/>
        <v>ぐ４５</v>
      </c>
      <c r="G251" s="3" t="str">
        <f t="shared" si="18"/>
        <v>高田貴代美</v>
      </c>
      <c r="H251" s="30" t="str">
        <f t="shared" si="21"/>
        <v>東近江グリフィンズ</v>
      </c>
      <c r="I251" s="140" t="s">
        <v>939</v>
      </c>
      <c r="J251" s="4">
        <v>1964</v>
      </c>
      <c r="K251" s="18">
        <f t="shared" si="22"/>
        <v>54</v>
      </c>
      <c r="L251" s="3" t="str">
        <f t="shared" si="23"/>
        <v>OK</v>
      </c>
      <c r="M251" s="139" t="s">
        <v>783</v>
      </c>
    </row>
    <row r="252" spans="1:13" s="141" customFormat="1" ht="13.5">
      <c r="A252" s="3" t="s">
        <v>298</v>
      </c>
      <c r="B252" s="144" t="s">
        <v>961</v>
      </c>
      <c r="C252" s="145" t="s">
        <v>1393</v>
      </c>
      <c r="D252" s="29" t="str">
        <f t="shared" si="20"/>
        <v>グリフィンズ</v>
      </c>
      <c r="F252" s="27" t="str">
        <f t="shared" si="17"/>
        <v>ぐ４６</v>
      </c>
      <c r="G252" s="3" t="str">
        <f t="shared" si="18"/>
        <v>今井あづさ</v>
      </c>
      <c r="H252" s="30" t="str">
        <f t="shared" si="21"/>
        <v>東近江グリフィンズ</v>
      </c>
      <c r="I252" s="140" t="s">
        <v>44</v>
      </c>
      <c r="J252" s="4">
        <v>1981</v>
      </c>
      <c r="K252" s="18">
        <f t="shared" si="22"/>
        <v>37</v>
      </c>
      <c r="L252" s="27" t="str">
        <f t="shared" si="23"/>
        <v>OK</v>
      </c>
      <c r="M252" s="2" t="s">
        <v>962</v>
      </c>
    </row>
    <row r="253" spans="1:13" s="141" customFormat="1" ht="13.5">
      <c r="A253" s="3" t="s">
        <v>299</v>
      </c>
      <c r="B253" s="144" t="s">
        <v>963</v>
      </c>
      <c r="C253" s="146" t="s">
        <v>964</v>
      </c>
      <c r="D253" s="29" t="str">
        <f t="shared" si="20"/>
        <v>グリフィンズ</v>
      </c>
      <c r="F253" s="27" t="str">
        <f t="shared" si="17"/>
        <v>ぐ４７</v>
      </c>
      <c r="G253" s="3" t="str">
        <f t="shared" si="18"/>
        <v>深尾純子</v>
      </c>
      <c r="H253" s="30" t="str">
        <f t="shared" si="21"/>
        <v>東近江グリフィンズ</v>
      </c>
      <c r="I253" s="140" t="s">
        <v>44</v>
      </c>
      <c r="J253" s="4">
        <v>1982</v>
      </c>
      <c r="K253" s="18">
        <f t="shared" si="22"/>
        <v>36</v>
      </c>
      <c r="L253" s="27" t="str">
        <f t="shared" si="23"/>
        <v>OK</v>
      </c>
      <c r="M253" s="2" t="s">
        <v>679</v>
      </c>
    </row>
    <row r="254" spans="1:13" s="141" customFormat="1" ht="13.5">
      <c r="A254" s="3" t="s">
        <v>300</v>
      </c>
      <c r="B254" s="96" t="s">
        <v>965</v>
      </c>
      <c r="C254" s="96" t="s">
        <v>966</v>
      </c>
      <c r="D254" s="29" t="str">
        <f t="shared" si="20"/>
        <v>グリフィンズ</v>
      </c>
      <c r="E254" s="3"/>
      <c r="F254" s="27" t="str">
        <f t="shared" si="17"/>
        <v>ぐ４８</v>
      </c>
      <c r="G254" s="3" t="str">
        <f t="shared" si="18"/>
        <v>伊藤牧子</v>
      </c>
      <c r="H254" s="30" t="str">
        <f t="shared" si="21"/>
        <v>東近江グリフィンズ</v>
      </c>
      <c r="I254" s="140" t="s">
        <v>1394</v>
      </c>
      <c r="J254" s="4">
        <v>1969</v>
      </c>
      <c r="K254" s="18">
        <f t="shared" si="22"/>
        <v>49</v>
      </c>
      <c r="L254" s="3" t="str">
        <f t="shared" si="23"/>
        <v>OK</v>
      </c>
      <c r="M254" s="2" t="s">
        <v>679</v>
      </c>
    </row>
    <row r="255" spans="1:13" ht="13.5" customHeight="1">
      <c r="A255" s="3" t="s">
        <v>301</v>
      </c>
      <c r="B255" s="96" t="s">
        <v>967</v>
      </c>
      <c r="C255" s="96" t="s">
        <v>948</v>
      </c>
      <c r="D255" s="29" t="str">
        <f t="shared" si="20"/>
        <v>グリフィンズ</v>
      </c>
      <c r="F255" s="27" t="str">
        <f t="shared" si="17"/>
        <v>ぐ４９</v>
      </c>
      <c r="G255" s="3" t="str">
        <f t="shared" si="18"/>
        <v>山本順子</v>
      </c>
      <c r="H255" s="30" t="str">
        <f t="shared" si="21"/>
        <v>東近江グリフィンズ</v>
      </c>
      <c r="I255" s="140" t="s">
        <v>44</v>
      </c>
      <c r="J255" s="4">
        <v>1976</v>
      </c>
      <c r="K255" s="18">
        <f t="shared" si="22"/>
        <v>42</v>
      </c>
      <c r="L255" s="3" t="str">
        <f t="shared" si="23"/>
        <v>OK</v>
      </c>
      <c r="M255" s="2" t="s">
        <v>881</v>
      </c>
    </row>
    <row r="256" spans="1:14" ht="13.5">
      <c r="A256" s="3" t="s">
        <v>302</v>
      </c>
      <c r="B256" s="96" t="s">
        <v>968</v>
      </c>
      <c r="C256" s="96" t="s">
        <v>969</v>
      </c>
      <c r="D256" s="29" t="str">
        <f t="shared" si="20"/>
        <v>グリフィンズ</v>
      </c>
      <c r="E256" s="3"/>
      <c r="F256" s="27" t="str">
        <f t="shared" si="17"/>
        <v>ぐ５０</v>
      </c>
      <c r="G256" s="3" t="str">
        <f t="shared" si="18"/>
        <v>山口千恵</v>
      </c>
      <c r="H256" s="30" t="str">
        <f t="shared" si="21"/>
        <v>東近江グリフィンズ</v>
      </c>
      <c r="I256" s="140" t="s">
        <v>44</v>
      </c>
      <c r="J256" s="4">
        <v>1977</v>
      </c>
      <c r="K256" s="18">
        <f t="shared" si="22"/>
        <v>41</v>
      </c>
      <c r="L256" s="3" t="str">
        <f t="shared" si="23"/>
        <v>OK</v>
      </c>
      <c r="M256" s="2" t="s">
        <v>766</v>
      </c>
      <c r="N256" s="3"/>
    </row>
    <row r="257" spans="1:13" ht="13.5">
      <c r="A257" s="3" t="s">
        <v>970</v>
      </c>
      <c r="B257" s="3" t="s">
        <v>971</v>
      </c>
      <c r="C257" s="3" t="s">
        <v>972</v>
      </c>
      <c r="D257" s="29" t="str">
        <f t="shared" si="20"/>
        <v>グリフィンズ</v>
      </c>
      <c r="E257" s="3"/>
      <c r="F257" s="27" t="str">
        <f t="shared" si="17"/>
        <v>ぐ５１</v>
      </c>
      <c r="G257" s="3" t="str">
        <f t="shared" si="18"/>
        <v>山中洋二</v>
      </c>
      <c r="H257" s="30" t="str">
        <f t="shared" si="21"/>
        <v>東近江グリフィンズ</v>
      </c>
      <c r="I257" s="147" t="s">
        <v>921</v>
      </c>
      <c r="J257" s="4">
        <v>1984</v>
      </c>
      <c r="K257" s="18">
        <f t="shared" si="22"/>
        <v>34</v>
      </c>
      <c r="L257" s="3" t="str">
        <f t="shared" si="23"/>
        <v>OK</v>
      </c>
      <c r="M257" s="2" t="s">
        <v>679</v>
      </c>
    </row>
    <row r="258" spans="1:13" ht="13.5">
      <c r="A258" s="3" t="s">
        <v>973</v>
      </c>
      <c r="B258" s="3" t="s">
        <v>974</v>
      </c>
      <c r="C258" s="3" t="s">
        <v>975</v>
      </c>
      <c r="D258" s="29" t="str">
        <f t="shared" si="20"/>
        <v>グリフィンズ</v>
      </c>
      <c r="E258" s="3"/>
      <c r="F258" s="27" t="str">
        <f t="shared" si="17"/>
        <v>ぐ５２</v>
      </c>
      <c r="G258" s="3" t="str">
        <f t="shared" si="18"/>
        <v>岩切佑磨</v>
      </c>
      <c r="H258" s="30" t="str">
        <f t="shared" si="21"/>
        <v>東近江グリフィンズ</v>
      </c>
      <c r="I258" s="147" t="s">
        <v>921</v>
      </c>
      <c r="J258" s="4">
        <v>1992</v>
      </c>
      <c r="K258" s="18">
        <f t="shared" si="22"/>
        <v>26</v>
      </c>
      <c r="L258" s="3" t="str">
        <f t="shared" si="23"/>
        <v>OK</v>
      </c>
      <c r="M258" s="148" t="s">
        <v>783</v>
      </c>
    </row>
    <row r="259" spans="1:13" ht="13.5">
      <c r="A259" s="3" t="s">
        <v>976</v>
      </c>
      <c r="B259" s="96" t="s">
        <v>974</v>
      </c>
      <c r="C259" s="96" t="s">
        <v>977</v>
      </c>
      <c r="D259" s="29" t="str">
        <f t="shared" si="20"/>
        <v>グリフィンズ</v>
      </c>
      <c r="E259" s="3"/>
      <c r="F259" s="27" t="str">
        <f t="shared" si="17"/>
        <v>ぐ５３</v>
      </c>
      <c r="G259" s="3" t="str">
        <f t="shared" si="18"/>
        <v>岩切志保</v>
      </c>
      <c r="H259" s="30" t="str">
        <f t="shared" si="21"/>
        <v>東近江グリフィンズ</v>
      </c>
      <c r="I259" s="140" t="s">
        <v>1395</v>
      </c>
      <c r="J259" s="4">
        <v>1992</v>
      </c>
      <c r="K259" s="18">
        <f t="shared" si="22"/>
        <v>26</v>
      </c>
      <c r="L259" s="3" t="str">
        <f t="shared" si="23"/>
        <v>OK</v>
      </c>
      <c r="M259" s="148" t="s">
        <v>783</v>
      </c>
    </row>
    <row r="260" ht="13.5"/>
    <row r="261" ht="13.5"/>
    <row r="262" spans="2:13" ht="13.5">
      <c r="B262" s="11"/>
      <c r="C262" s="11"/>
      <c r="D262" s="29"/>
      <c r="F262" s="27"/>
      <c r="H262" s="30"/>
      <c r="I262" s="33"/>
      <c r="K262" s="18"/>
      <c r="L262" s="8">
        <f>IF(G262="","",IF(COUNTIF($G$6:$G$596,G262)&gt;1,"2重登録","OK"))</f>
      </c>
      <c r="M262" s="31"/>
    </row>
    <row r="263" spans="2:13" ht="13.5">
      <c r="B263" s="11"/>
      <c r="C263" s="11"/>
      <c r="D263" s="29"/>
      <c r="F263" s="27"/>
      <c r="H263" s="30"/>
      <c r="I263" s="33"/>
      <c r="K263" s="18"/>
      <c r="L263" s="8">
        <f>IF(G263="","",IF(COUNTIF($G$6:$G$596,G263)&gt;1,"2重登録","OK"))</f>
      </c>
      <c r="M263" s="31"/>
    </row>
    <row r="264" spans="2:13" ht="13.5">
      <c r="B264" s="11"/>
      <c r="C264" s="11"/>
      <c r="D264" s="29"/>
      <c r="F264" s="27"/>
      <c r="H264" s="30"/>
      <c r="I264" s="33"/>
      <c r="K264" s="18"/>
      <c r="L264" s="8">
        <f>IF(G264="","",IF(COUNTIF($G$6:$G$596,G264)&gt;1,"2重登録","OK"))</f>
      </c>
      <c r="M264" s="31"/>
    </row>
    <row r="265" spans="2:13" ht="13.5">
      <c r="B265" s="11"/>
      <c r="C265" s="11"/>
      <c r="D265" s="29"/>
      <c r="F265" s="27"/>
      <c r="H265" s="30"/>
      <c r="I265" s="33"/>
      <c r="K265" s="18"/>
      <c r="L265" s="8">
        <f>IF(G265="","",IF(COUNTIF($G$6:$G$596,G265)&gt;1,"2重登録","OK"))</f>
      </c>
      <c r="M265" s="31"/>
    </row>
    <row r="266" spans="2:12" ht="13.5">
      <c r="B266" s="6"/>
      <c r="C266" s="6"/>
      <c r="D266" s="6"/>
      <c r="F266" s="8"/>
      <c r="K266" s="18"/>
      <c r="L266" s="8">
        <f>IF(G266="","",IF(COUNTIF($G$6:$G$596,G266)&gt;1,"2重登録","OK"))</f>
      </c>
    </row>
    <row r="267" spans="2:12" ht="13.5">
      <c r="B267" s="6"/>
      <c r="C267" s="6"/>
      <c r="D267" s="6"/>
      <c r="F267" s="8"/>
      <c r="K267" s="18"/>
      <c r="L267" s="8"/>
    </row>
    <row r="268" spans="2:12" ht="13.5">
      <c r="B268" s="1229" t="s">
        <v>303</v>
      </c>
      <c r="C268" s="1229"/>
      <c r="D268" s="1234" t="s">
        <v>304</v>
      </c>
      <c r="E268" s="1234"/>
      <c r="F268" s="1234"/>
      <c r="G268" s="1234"/>
      <c r="H268" s="1229" t="s">
        <v>305</v>
      </c>
      <c r="I268" s="1229"/>
      <c r="L268" s="8"/>
    </row>
    <row r="269" spans="2:12" ht="13.5">
      <c r="B269" s="1229"/>
      <c r="C269" s="1229"/>
      <c r="D269" s="1234"/>
      <c r="E269" s="1234"/>
      <c r="F269" s="1234"/>
      <c r="G269" s="1234"/>
      <c r="H269" s="1229"/>
      <c r="I269" s="1229"/>
      <c r="L269" s="8"/>
    </row>
    <row r="270" spans="4:12" ht="13.5">
      <c r="D270" s="6"/>
      <c r="F270" s="8"/>
      <c r="G270" s="3" t="s">
        <v>33</v>
      </c>
      <c r="H270" s="1215" t="s">
        <v>34</v>
      </c>
      <c r="I270" s="1215"/>
      <c r="J270" s="1215"/>
      <c r="K270" s="8"/>
      <c r="L270" s="8"/>
    </row>
    <row r="271" spans="2:12" ht="13.5" customHeight="1">
      <c r="B271" s="1215" t="s">
        <v>306</v>
      </c>
      <c r="C271" s="1215"/>
      <c r="D271" s="22" t="s">
        <v>36</v>
      </c>
      <c r="F271" s="8"/>
      <c r="G271" s="5">
        <f>COUNTIF($M$273:$M$327,"東近江市")</f>
        <v>19</v>
      </c>
      <c r="H271" s="1221">
        <f>(G271/RIGHT(A319,2))</f>
        <v>0.40425531914893614</v>
      </c>
      <c r="I271" s="1221"/>
      <c r="J271" s="1221"/>
      <c r="K271" s="8"/>
      <c r="L271" s="8"/>
    </row>
    <row r="272" spans="2:12" ht="13.5" customHeight="1">
      <c r="B272" s="3" t="s">
        <v>307</v>
      </c>
      <c r="C272" s="9"/>
      <c r="D272" s="31" t="s">
        <v>35</v>
      </c>
      <c r="E272" s="31"/>
      <c r="F272" s="31"/>
      <c r="G272" s="5"/>
      <c r="I272" s="17"/>
      <c r="J272" s="17"/>
      <c r="K272" s="8"/>
      <c r="L272" s="8"/>
    </row>
    <row r="273" spans="1:13" ht="13.5">
      <c r="A273" s="6" t="s">
        <v>308</v>
      </c>
      <c r="B273" s="3" t="s">
        <v>309</v>
      </c>
      <c r="C273" s="3" t="s">
        <v>310</v>
      </c>
      <c r="D273" s="6" t="s">
        <v>307</v>
      </c>
      <c r="F273" s="3" t="str">
        <f>A273</f>
        <v>け０１</v>
      </c>
      <c r="G273" s="3" t="str">
        <f aca="true" t="shared" si="24" ref="G273:G329">B273&amp;C273</f>
        <v>稲岡和紀</v>
      </c>
      <c r="H273" s="10" t="s">
        <v>306</v>
      </c>
      <c r="I273" s="10" t="s">
        <v>37</v>
      </c>
      <c r="J273" s="4">
        <v>1978</v>
      </c>
      <c r="K273" s="4">
        <f aca="true" t="shared" si="25" ref="K273:K329">IF(J273="","",(2018-J273))</f>
        <v>40</v>
      </c>
      <c r="L273" s="8" t="str">
        <f aca="true" t="shared" si="26" ref="L273:L333">IF(G273="","",IF(COUNTIF($G$6:$G$596,G273)&gt;1,"2重登録","OK"))</f>
        <v>OK</v>
      </c>
      <c r="M273" s="11" t="s">
        <v>82</v>
      </c>
    </row>
    <row r="274" spans="1:13" ht="13.5">
      <c r="A274" s="6" t="s">
        <v>1396</v>
      </c>
      <c r="B274" s="3" t="s">
        <v>315</v>
      </c>
      <c r="C274" s="3" t="s">
        <v>316</v>
      </c>
      <c r="D274" s="6" t="s">
        <v>307</v>
      </c>
      <c r="F274" s="3" t="str">
        <f aca="true" t="shared" si="27" ref="F274:F343">A274</f>
        <v>け０２</v>
      </c>
      <c r="G274" s="3" t="str">
        <f t="shared" si="24"/>
        <v>押谷繁樹</v>
      </c>
      <c r="H274" s="10" t="s">
        <v>306</v>
      </c>
      <c r="I274" s="10" t="s">
        <v>37</v>
      </c>
      <c r="J274" s="4">
        <v>1981</v>
      </c>
      <c r="K274" s="4">
        <f t="shared" si="25"/>
        <v>37</v>
      </c>
      <c r="L274" s="8" t="str">
        <f t="shared" si="26"/>
        <v>OK</v>
      </c>
      <c r="M274" s="3" t="s">
        <v>47</v>
      </c>
    </row>
    <row r="275" spans="1:13" ht="13.5">
      <c r="A275" s="6" t="s">
        <v>311</v>
      </c>
      <c r="B275" s="6" t="s">
        <v>206</v>
      </c>
      <c r="C275" s="3" t="s">
        <v>319</v>
      </c>
      <c r="D275" s="6" t="s">
        <v>307</v>
      </c>
      <c r="F275" s="3" t="str">
        <f t="shared" si="27"/>
        <v>け０３</v>
      </c>
      <c r="G275" s="3" t="str">
        <f t="shared" si="24"/>
        <v>大島浩範</v>
      </c>
      <c r="H275" s="10" t="s">
        <v>306</v>
      </c>
      <c r="I275" s="10" t="s">
        <v>37</v>
      </c>
      <c r="J275" s="4">
        <v>1988</v>
      </c>
      <c r="K275" s="4">
        <f t="shared" si="25"/>
        <v>30</v>
      </c>
      <c r="L275" s="8" t="str">
        <f t="shared" si="26"/>
        <v>OK</v>
      </c>
      <c r="M275" s="3" t="s">
        <v>41</v>
      </c>
    </row>
    <row r="276" spans="1:13" ht="13.5">
      <c r="A276" s="6" t="s">
        <v>312</v>
      </c>
      <c r="B276" s="6" t="s">
        <v>11</v>
      </c>
      <c r="C276" s="6" t="s">
        <v>12</v>
      </c>
      <c r="D276" s="6" t="s">
        <v>307</v>
      </c>
      <c r="F276" s="3" t="str">
        <f t="shared" si="27"/>
        <v>け０４</v>
      </c>
      <c r="G276" s="6" t="str">
        <f t="shared" si="24"/>
        <v>川上政治</v>
      </c>
      <c r="H276" s="10" t="s">
        <v>306</v>
      </c>
      <c r="I276" s="10" t="s">
        <v>37</v>
      </c>
      <c r="J276" s="19">
        <v>1970</v>
      </c>
      <c r="K276" s="4">
        <f t="shared" si="25"/>
        <v>48</v>
      </c>
      <c r="L276" s="8" t="str">
        <f t="shared" si="26"/>
        <v>OK</v>
      </c>
      <c r="M276" s="11" t="s">
        <v>82</v>
      </c>
    </row>
    <row r="277" spans="1:13" ht="13.5">
      <c r="A277" s="6" t="s">
        <v>314</v>
      </c>
      <c r="B277" s="3" t="s">
        <v>322</v>
      </c>
      <c r="C277" s="3" t="s">
        <v>323</v>
      </c>
      <c r="D277" s="3" t="s">
        <v>307</v>
      </c>
      <c r="E277" s="3" t="s">
        <v>225</v>
      </c>
      <c r="F277" s="3" t="str">
        <f t="shared" si="27"/>
        <v>け０５</v>
      </c>
      <c r="G277" s="3" t="str">
        <f t="shared" si="24"/>
        <v>上村悠大</v>
      </c>
      <c r="H277" s="10" t="s">
        <v>306</v>
      </c>
      <c r="I277" s="10" t="s">
        <v>37</v>
      </c>
      <c r="J277" s="4">
        <v>2001</v>
      </c>
      <c r="K277" s="4">
        <f t="shared" si="25"/>
        <v>17</v>
      </c>
      <c r="L277" s="8" t="str">
        <f t="shared" si="26"/>
        <v>OK</v>
      </c>
      <c r="M277" s="3" t="s">
        <v>38</v>
      </c>
    </row>
    <row r="278" spans="1:13" ht="13.5">
      <c r="A278" s="6" t="s">
        <v>317</v>
      </c>
      <c r="B278" s="3" t="s">
        <v>322</v>
      </c>
      <c r="C278" s="3" t="s">
        <v>325</v>
      </c>
      <c r="D278" s="6" t="s">
        <v>307</v>
      </c>
      <c r="F278" s="3" t="str">
        <f t="shared" si="27"/>
        <v>け０６</v>
      </c>
      <c r="G278" s="3" t="str">
        <f t="shared" si="24"/>
        <v>上村　武</v>
      </c>
      <c r="H278" s="10" t="s">
        <v>306</v>
      </c>
      <c r="I278" s="10" t="s">
        <v>37</v>
      </c>
      <c r="J278" s="4">
        <v>1978</v>
      </c>
      <c r="K278" s="4">
        <f t="shared" si="25"/>
        <v>40</v>
      </c>
      <c r="L278" s="8" t="str">
        <f t="shared" si="26"/>
        <v>OK</v>
      </c>
      <c r="M278" s="3" t="s">
        <v>38</v>
      </c>
    </row>
    <row r="279" spans="1:13" ht="13.5">
      <c r="A279" s="6" t="s">
        <v>318</v>
      </c>
      <c r="B279" s="129" t="s">
        <v>11</v>
      </c>
      <c r="C279" s="129" t="s">
        <v>327</v>
      </c>
      <c r="D279" s="3" t="s">
        <v>307</v>
      </c>
      <c r="E279" s="3" t="s">
        <v>225</v>
      </c>
      <c r="F279" s="3" t="str">
        <f t="shared" si="27"/>
        <v>け０７</v>
      </c>
      <c r="G279" s="3" t="str">
        <f t="shared" si="24"/>
        <v>川上悠作</v>
      </c>
      <c r="H279" s="10" t="s">
        <v>306</v>
      </c>
      <c r="I279" s="10" t="s">
        <v>37</v>
      </c>
      <c r="J279" s="19">
        <v>2000</v>
      </c>
      <c r="K279" s="4">
        <f t="shared" si="25"/>
        <v>18</v>
      </c>
      <c r="L279" s="8" t="str">
        <f t="shared" si="26"/>
        <v>OK</v>
      </c>
      <c r="M279" s="11" t="s">
        <v>82</v>
      </c>
    </row>
    <row r="280" spans="1:13" ht="13.5">
      <c r="A280" s="6" t="s">
        <v>320</v>
      </c>
      <c r="B280" s="6" t="s">
        <v>329</v>
      </c>
      <c r="C280" s="6" t="s">
        <v>330</v>
      </c>
      <c r="D280" s="3" t="s">
        <v>307</v>
      </c>
      <c r="F280" s="3" t="str">
        <f t="shared" si="27"/>
        <v>け０８</v>
      </c>
      <c r="G280" s="3" t="str">
        <f t="shared" si="24"/>
        <v>川並和之</v>
      </c>
      <c r="H280" s="10" t="s">
        <v>306</v>
      </c>
      <c r="I280" s="10" t="s">
        <v>37</v>
      </c>
      <c r="J280" s="19">
        <v>1959</v>
      </c>
      <c r="K280" s="4">
        <f t="shared" si="25"/>
        <v>59</v>
      </c>
      <c r="L280" s="8" t="str">
        <f t="shared" si="26"/>
        <v>OK</v>
      </c>
      <c r="M280" s="11" t="s">
        <v>82</v>
      </c>
    </row>
    <row r="281" spans="1:13" ht="13.5">
      <c r="A281" s="6" t="s">
        <v>321</v>
      </c>
      <c r="B281" s="3" t="s">
        <v>66</v>
      </c>
      <c r="C281" s="3" t="s">
        <v>332</v>
      </c>
      <c r="D281" s="6" t="s">
        <v>307</v>
      </c>
      <c r="F281" s="3" t="str">
        <f t="shared" si="27"/>
        <v>け０９</v>
      </c>
      <c r="G281" s="3" t="str">
        <f t="shared" si="24"/>
        <v>木村　誠</v>
      </c>
      <c r="H281" s="10" t="s">
        <v>306</v>
      </c>
      <c r="I281" s="10" t="s">
        <v>37</v>
      </c>
      <c r="J281" s="4">
        <v>1968</v>
      </c>
      <c r="K281" s="4">
        <f t="shared" si="25"/>
        <v>50</v>
      </c>
      <c r="L281" s="8" t="str">
        <f t="shared" si="26"/>
        <v>OK</v>
      </c>
      <c r="M281" s="3" t="s">
        <v>41</v>
      </c>
    </row>
    <row r="282" spans="1:13" ht="13.5">
      <c r="A282" s="6" t="s">
        <v>324</v>
      </c>
      <c r="B282" s="6" t="s">
        <v>66</v>
      </c>
      <c r="C282" s="6" t="s">
        <v>335</v>
      </c>
      <c r="D282" s="3" t="s">
        <v>307</v>
      </c>
      <c r="F282" s="3" t="str">
        <f t="shared" si="27"/>
        <v>け１０</v>
      </c>
      <c r="G282" s="3" t="str">
        <f t="shared" si="24"/>
        <v>木村善和</v>
      </c>
      <c r="H282" s="10" t="s">
        <v>306</v>
      </c>
      <c r="I282" s="10" t="s">
        <v>37</v>
      </c>
      <c r="J282" s="19">
        <v>1962</v>
      </c>
      <c r="K282" s="4">
        <f t="shared" si="25"/>
        <v>56</v>
      </c>
      <c r="L282" s="8" t="str">
        <f t="shared" si="26"/>
        <v>OK</v>
      </c>
      <c r="M282" s="3" t="s">
        <v>336</v>
      </c>
    </row>
    <row r="283" spans="1:13" ht="13.5">
      <c r="A283" s="6" t="s">
        <v>326</v>
      </c>
      <c r="B283" s="6" t="s">
        <v>203</v>
      </c>
      <c r="C283" s="6" t="s">
        <v>338</v>
      </c>
      <c r="D283" s="3" t="s">
        <v>307</v>
      </c>
      <c r="F283" s="3" t="str">
        <f t="shared" si="27"/>
        <v>け１１</v>
      </c>
      <c r="G283" s="3" t="str">
        <f t="shared" si="24"/>
        <v>竹村　治</v>
      </c>
      <c r="H283" s="10" t="s">
        <v>306</v>
      </c>
      <c r="I283" s="10" t="s">
        <v>37</v>
      </c>
      <c r="J283" s="19">
        <v>1961</v>
      </c>
      <c r="K283" s="4">
        <f t="shared" si="25"/>
        <v>57</v>
      </c>
      <c r="L283" s="8" t="str">
        <f t="shared" si="26"/>
        <v>OK</v>
      </c>
      <c r="M283" s="3" t="s">
        <v>339</v>
      </c>
    </row>
    <row r="284" spans="1:13" ht="13.5">
      <c r="A284" s="6" t="s">
        <v>328</v>
      </c>
      <c r="B284" s="3" t="s">
        <v>154</v>
      </c>
      <c r="C284" s="3" t="s">
        <v>341</v>
      </c>
      <c r="D284" s="6" t="s">
        <v>307</v>
      </c>
      <c r="F284" s="3" t="str">
        <f t="shared" si="27"/>
        <v>け１２</v>
      </c>
      <c r="G284" s="6" t="str">
        <f t="shared" si="24"/>
        <v>田中　淳</v>
      </c>
      <c r="H284" s="10" t="s">
        <v>306</v>
      </c>
      <c r="I284" s="10" t="s">
        <v>37</v>
      </c>
      <c r="J284" s="4">
        <v>1989</v>
      </c>
      <c r="K284" s="4">
        <f t="shared" si="25"/>
        <v>29</v>
      </c>
      <c r="L284" s="8" t="str">
        <f t="shared" si="26"/>
        <v>OK</v>
      </c>
      <c r="M284" s="11" t="s">
        <v>82</v>
      </c>
    </row>
    <row r="285" spans="1:13" ht="13.5">
      <c r="A285" s="6" t="s">
        <v>331</v>
      </c>
      <c r="B285" s="6" t="s">
        <v>13</v>
      </c>
      <c r="C285" s="6" t="s">
        <v>14</v>
      </c>
      <c r="D285" s="3" t="s">
        <v>307</v>
      </c>
      <c r="F285" s="3" t="str">
        <f t="shared" si="27"/>
        <v>け１３</v>
      </c>
      <c r="G285" s="3" t="str">
        <f t="shared" si="24"/>
        <v>坪田真嘉</v>
      </c>
      <c r="H285" s="10" t="s">
        <v>306</v>
      </c>
      <c r="I285" s="10" t="s">
        <v>37</v>
      </c>
      <c r="J285" s="19">
        <v>1976</v>
      </c>
      <c r="K285" s="4">
        <f t="shared" si="25"/>
        <v>42</v>
      </c>
      <c r="L285" s="8" t="str">
        <f t="shared" si="26"/>
        <v>OK</v>
      </c>
      <c r="M285" s="11" t="s">
        <v>82</v>
      </c>
    </row>
    <row r="286" spans="1:13" ht="13.5">
      <c r="A286" s="6" t="s">
        <v>333</v>
      </c>
      <c r="B286" s="6" t="s">
        <v>344</v>
      </c>
      <c r="C286" s="6" t="s">
        <v>345</v>
      </c>
      <c r="D286" s="3" t="s">
        <v>307</v>
      </c>
      <c r="F286" s="3" t="str">
        <f t="shared" si="27"/>
        <v>け１４</v>
      </c>
      <c r="G286" s="3" t="str">
        <f t="shared" si="24"/>
        <v>永里裕次</v>
      </c>
      <c r="H286" s="10" t="s">
        <v>306</v>
      </c>
      <c r="I286" s="10" t="s">
        <v>37</v>
      </c>
      <c r="J286" s="19">
        <v>1979</v>
      </c>
      <c r="K286" s="4">
        <f t="shared" si="25"/>
        <v>39</v>
      </c>
      <c r="L286" s="8" t="str">
        <f t="shared" si="26"/>
        <v>OK</v>
      </c>
      <c r="M286" s="3" t="s">
        <v>346</v>
      </c>
    </row>
    <row r="287" spans="1:13" ht="13.5">
      <c r="A287" s="6" t="s">
        <v>334</v>
      </c>
      <c r="B287" s="3" t="s">
        <v>19</v>
      </c>
      <c r="C287" s="3" t="s">
        <v>20</v>
      </c>
      <c r="D287" s="6" t="s">
        <v>307</v>
      </c>
      <c r="F287" s="3" t="str">
        <f t="shared" si="27"/>
        <v>け１５</v>
      </c>
      <c r="G287" s="3" t="str">
        <f t="shared" si="24"/>
        <v>西田和教</v>
      </c>
      <c r="H287" s="10" t="s">
        <v>306</v>
      </c>
      <c r="I287" s="10" t="s">
        <v>37</v>
      </c>
      <c r="J287" s="4">
        <v>1961</v>
      </c>
      <c r="K287" s="4">
        <f t="shared" si="25"/>
        <v>57</v>
      </c>
      <c r="L287" s="8" t="str">
        <f t="shared" si="26"/>
        <v>OK</v>
      </c>
      <c r="M287" s="3" t="s">
        <v>38</v>
      </c>
    </row>
    <row r="288" spans="1:13" ht="13.5">
      <c r="A288" s="6" t="s">
        <v>337</v>
      </c>
      <c r="B288" s="6" t="s">
        <v>354</v>
      </c>
      <c r="C288" s="6" t="s">
        <v>355</v>
      </c>
      <c r="D288" s="3" t="s">
        <v>307</v>
      </c>
      <c r="F288" s="3" t="str">
        <f t="shared" si="27"/>
        <v>け１６</v>
      </c>
      <c r="G288" s="3" t="str">
        <f t="shared" si="24"/>
        <v>宮嶋利行</v>
      </c>
      <c r="H288" s="10" t="s">
        <v>306</v>
      </c>
      <c r="I288" s="10" t="s">
        <v>37</v>
      </c>
      <c r="J288" s="19">
        <v>1961</v>
      </c>
      <c r="K288" s="4">
        <f t="shared" si="25"/>
        <v>57</v>
      </c>
      <c r="L288" s="8" t="str">
        <f t="shared" si="26"/>
        <v>OK</v>
      </c>
      <c r="M288" s="3" t="s">
        <v>45</v>
      </c>
    </row>
    <row r="289" spans="1:13" ht="13.5">
      <c r="A289" s="6" t="s">
        <v>340</v>
      </c>
      <c r="B289" s="6" t="s">
        <v>357</v>
      </c>
      <c r="C289" s="6" t="s">
        <v>358</v>
      </c>
      <c r="D289" s="3" t="s">
        <v>307</v>
      </c>
      <c r="F289" s="3" t="str">
        <f t="shared" si="27"/>
        <v>け１７</v>
      </c>
      <c r="G289" s="3" t="str">
        <f t="shared" si="24"/>
        <v>山口直彦</v>
      </c>
      <c r="H289" s="10" t="s">
        <v>306</v>
      </c>
      <c r="I289" s="10" t="s">
        <v>37</v>
      </c>
      <c r="J289" s="19">
        <v>1986</v>
      </c>
      <c r="K289" s="4">
        <f t="shared" si="25"/>
        <v>32</v>
      </c>
      <c r="L289" s="8" t="str">
        <f t="shared" si="26"/>
        <v>OK</v>
      </c>
      <c r="M289" s="11" t="s">
        <v>82</v>
      </c>
    </row>
    <row r="290" spans="1:13" ht="13.5">
      <c r="A290" s="6" t="s">
        <v>342</v>
      </c>
      <c r="B290" s="6" t="s">
        <v>357</v>
      </c>
      <c r="C290" s="6" t="s">
        <v>360</v>
      </c>
      <c r="D290" s="3" t="s">
        <v>307</v>
      </c>
      <c r="F290" s="3" t="str">
        <f t="shared" si="27"/>
        <v>け１８</v>
      </c>
      <c r="G290" s="3" t="str">
        <f t="shared" si="24"/>
        <v>山口真彦</v>
      </c>
      <c r="H290" s="10" t="s">
        <v>306</v>
      </c>
      <c r="I290" s="10" t="s">
        <v>37</v>
      </c>
      <c r="J290" s="19">
        <v>1988</v>
      </c>
      <c r="K290" s="4">
        <f t="shared" si="25"/>
        <v>30</v>
      </c>
      <c r="L290" s="8" t="str">
        <f t="shared" si="26"/>
        <v>OK</v>
      </c>
      <c r="M290" s="11" t="s">
        <v>82</v>
      </c>
    </row>
    <row r="291" spans="1:13" ht="13.5">
      <c r="A291" s="6" t="s">
        <v>343</v>
      </c>
      <c r="B291" s="3" t="s">
        <v>357</v>
      </c>
      <c r="C291" s="3" t="s">
        <v>263</v>
      </c>
      <c r="D291" s="6" t="s">
        <v>307</v>
      </c>
      <c r="E291" s="3" t="s">
        <v>667</v>
      </c>
      <c r="F291" s="3" t="str">
        <f t="shared" si="27"/>
        <v>け１９</v>
      </c>
      <c r="G291" s="3" t="str">
        <f t="shared" si="24"/>
        <v>山口達也</v>
      </c>
      <c r="H291" s="10" t="s">
        <v>306</v>
      </c>
      <c r="I291" s="10" t="s">
        <v>37</v>
      </c>
      <c r="J291" s="4">
        <v>1999</v>
      </c>
      <c r="K291" s="4">
        <f t="shared" si="25"/>
        <v>19</v>
      </c>
      <c r="L291" s="8" t="str">
        <f t="shared" si="26"/>
        <v>OK</v>
      </c>
      <c r="M291" s="11" t="s">
        <v>82</v>
      </c>
    </row>
    <row r="292" spans="1:13" ht="13.5">
      <c r="A292" s="6" t="s">
        <v>347</v>
      </c>
      <c r="B292" s="3" t="s">
        <v>363</v>
      </c>
      <c r="C292" s="3" t="s">
        <v>364</v>
      </c>
      <c r="D292" s="6" t="s">
        <v>307</v>
      </c>
      <c r="F292" s="3" t="str">
        <f t="shared" si="27"/>
        <v>け２０</v>
      </c>
      <c r="G292" s="3" t="str">
        <f t="shared" si="24"/>
        <v>吉野淳也</v>
      </c>
      <c r="H292" s="10" t="s">
        <v>306</v>
      </c>
      <c r="I292" s="10" t="s">
        <v>37</v>
      </c>
      <c r="J292" s="4">
        <v>1990</v>
      </c>
      <c r="K292" s="4">
        <f t="shared" si="25"/>
        <v>28</v>
      </c>
      <c r="L292" s="8" t="str">
        <f t="shared" si="26"/>
        <v>OK</v>
      </c>
      <c r="M292" s="3" t="s">
        <v>73</v>
      </c>
    </row>
    <row r="293" spans="1:13" ht="13.5">
      <c r="A293" s="6" t="s">
        <v>348</v>
      </c>
      <c r="B293" s="11" t="s">
        <v>366</v>
      </c>
      <c r="C293" s="11" t="s">
        <v>367</v>
      </c>
      <c r="D293" s="3" t="s">
        <v>307</v>
      </c>
      <c r="F293" s="3" t="str">
        <f t="shared" si="27"/>
        <v>け２１</v>
      </c>
      <c r="G293" s="6" t="str">
        <f t="shared" si="24"/>
        <v>石原はる美</v>
      </c>
      <c r="H293" s="10" t="s">
        <v>306</v>
      </c>
      <c r="I293" s="20" t="s">
        <v>44</v>
      </c>
      <c r="J293" s="19">
        <v>1964</v>
      </c>
      <c r="K293" s="4">
        <f t="shared" si="25"/>
        <v>54</v>
      </c>
      <c r="L293" s="8" t="str">
        <f t="shared" si="26"/>
        <v>OK</v>
      </c>
      <c r="M293" s="11" t="s">
        <v>82</v>
      </c>
    </row>
    <row r="294" spans="1:13" ht="13.5">
      <c r="A294" s="6" t="s">
        <v>349</v>
      </c>
      <c r="B294" s="11" t="s">
        <v>369</v>
      </c>
      <c r="C294" s="11" t="s">
        <v>370</v>
      </c>
      <c r="D294" s="6" t="s">
        <v>307</v>
      </c>
      <c r="F294" s="3" t="str">
        <f t="shared" si="27"/>
        <v>け２２</v>
      </c>
      <c r="G294" s="3" t="str">
        <f t="shared" si="24"/>
        <v>池尻陽香</v>
      </c>
      <c r="H294" s="10" t="s">
        <v>306</v>
      </c>
      <c r="I294" s="149" t="s">
        <v>44</v>
      </c>
      <c r="J294" s="4">
        <v>1994</v>
      </c>
      <c r="K294" s="4">
        <f t="shared" si="25"/>
        <v>24</v>
      </c>
      <c r="L294" s="8" t="str">
        <f t="shared" si="26"/>
        <v>OK</v>
      </c>
      <c r="M294" s="3" t="s">
        <v>73</v>
      </c>
    </row>
    <row r="295" spans="1:13" ht="13.5">
      <c r="A295" s="6" t="s">
        <v>350</v>
      </c>
      <c r="B295" s="11" t="s">
        <v>369</v>
      </c>
      <c r="C295" s="11" t="s">
        <v>371</v>
      </c>
      <c r="D295" s="6" t="s">
        <v>307</v>
      </c>
      <c r="F295" s="3" t="str">
        <f t="shared" si="27"/>
        <v>け２３</v>
      </c>
      <c r="G295" s="3" t="str">
        <f t="shared" si="24"/>
        <v>池尻姫欧</v>
      </c>
      <c r="H295" s="10" t="s">
        <v>306</v>
      </c>
      <c r="I295" s="149" t="s">
        <v>44</v>
      </c>
      <c r="J295" s="4">
        <v>1990</v>
      </c>
      <c r="K295" s="4">
        <f t="shared" si="25"/>
        <v>28</v>
      </c>
      <c r="L295" s="8" t="str">
        <f t="shared" si="26"/>
        <v>OK</v>
      </c>
      <c r="M295" s="3" t="s">
        <v>73</v>
      </c>
    </row>
    <row r="296" spans="1:13" ht="13.5">
      <c r="A296" s="6" t="s">
        <v>351</v>
      </c>
      <c r="B296" s="11" t="s">
        <v>373</v>
      </c>
      <c r="C296" s="11" t="s">
        <v>374</v>
      </c>
      <c r="D296" s="6" t="s">
        <v>307</v>
      </c>
      <c r="F296" s="3" t="str">
        <f t="shared" si="27"/>
        <v>け２４</v>
      </c>
      <c r="G296" s="3" t="str">
        <f t="shared" si="24"/>
        <v>出縄久子</v>
      </c>
      <c r="H296" s="10" t="s">
        <v>306</v>
      </c>
      <c r="I296" s="149" t="s">
        <v>44</v>
      </c>
      <c r="J296" s="4">
        <v>1966</v>
      </c>
      <c r="K296" s="4">
        <f t="shared" si="25"/>
        <v>52</v>
      </c>
      <c r="L296" s="8" t="str">
        <f t="shared" si="26"/>
        <v>OK</v>
      </c>
      <c r="M296" s="3" t="s">
        <v>43</v>
      </c>
    </row>
    <row r="297" spans="1:13" ht="13.5">
      <c r="A297" s="6" t="s">
        <v>352</v>
      </c>
      <c r="B297" s="11" t="s">
        <v>378</v>
      </c>
      <c r="C297" s="11" t="s">
        <v>379</v>
      </c>
      <c r="D297" s="3" t="s">
        <v>307</v>
      </c>
      <c r="F297" s="3" t="str">
        <f t="shared" si="27"/>
        <v>け２５</v>
      </c>
      <c r="G297" s="6" t="str">
        <f t="shared" si="24"/>
        <v>梶木和子</v>
      </c>
      <c r="H297" s="10" t="s">
        <v>306</v>
      </c>
      <c r="I297" s="20" t="s">
        <v>44</v>
      </c>
      <c r="J297" s="19">
        <v>1960</v>
      </c>
      <c r="K297" s="4">
        <f t="shared" si="25"/>
        <v>58</v>
      </c>
      <c r="L297" s="8" t="str">
        <f t="shared" si="26"/>
        <v>OK</v>
      </c>
      <c r="M297" s="3" t="s">
        <v>38</v>
      </c>
    </row>
    <row r="298" spans="1:13" ht="13.5">
      <c r="A298" s="6" t="s">
        <v>353</v>
      </c>
      <c r="B298" s="150" t="s">
        <v>11</v>
      </c>
      <c r="C298" s="150" t="s">
        <v>16</v>
      </c>
      <c r="D298" s="6" t="s">
        <v>307</v>
      </c>
      <c r="E298" s="151"/>
      <c r="F298" s="3" t="str">
        <f t="shared" si="27"/>
        <v>け２６</v>
      </c>
      <c r="G298" s="6" t="str">
        <f t="shared" si="24"/>
        <v>川上美弥子</v>
      </c>
      <c r="H298" s="10" t="s">
        <v>306</v>
      </c>
      <c r="I298" s="149" t="s">
        <v>44</v>
      </c>
      <c r="J298" s="151">
        <v>1971</v>
      </c>
      <c r="K298" s="4">
        <f t="shared" si="25"/>
        <v>47</v>
      </c>
      <c r="L298" s="8" t="str">
        <f t="shared" si="26"/>
        <v>OK</v>
      </c>
      <c r="M298" s="149" t="s">
        <v>82</v>
      </c>
    </row>
    <row r="299" spans="1:13" ht="13.5">
      <c r="A299" s="6" t="s">
        <v>356</v>
      </c>
      <c r="B299" s="11" t="s">
        <v>66</v>
      </c>
      <c r="C299" s="11" t="s">
        <v>376</v>
      </c>
      <c r="D299" s="6" t="s">
        <v>307</v>
      </c>
      <c r="F299" s="3" t="str">
        <f t="shared" si="27"/>
        <v>け２７</v>
      </c>
      <c r="G299" s="3" t="str">
        <f t="shared" si="24"/>
        <v>木村容子</v>
      </c>
      <c r="H299" s="10" t="s">
        <v>306</v>
      </c>
      <c r="I299" s="149" t="s">
        <v>44</v>
      </c>
      <c r="J299" s="4">
        <v>1967</v>
      </c>
      <c r="K299" s="4">
        <f t="shared" si="25"/>
        <v>51</v>
      </c>
      <c r="L299" s="8" t="str">
        <f t="shared" si="26"/>
        <v>OK</v>
      </c>
      <c r="M299" s="3" t="s">
        <v>41</v>
      </c>
    </row>
    <row r="300" spans="1:13" ht="13.5">
      <c r="A300" s="6" t="s">
        <v>359</v>
      </c>
      <c r="B300" s="11" t="s">
        <v>154</v>
      </c>
      <c r="C300" s="11" t="s">
        <v>383</v>
      </c>
      <c r="D300" s="3" t="s">
        <v>307</v>
      </c>
      <c r="F300" s="3" t="str">
        <f t="shared" si="27"/>
        <v>け２８</v>
      </c>
      <c r="G300" s="6" t="str">
        <f t="shared" si="24"/>
        <v>田中和枝</v>
      </c>
      <c r="H300" s="10" t="s">
        <v>306</v>
      </c>
      <c r="I300" s="20" t="s">
        <v>44</v>
      </c>
      <c r="J300" s="19">
        <v>1965</v>
      </c>
      <c r="K300" s="4">
        <f t="shared" si="25"/>
        <v>53</v>
      </c>
      <c r="L300" s="8" t="str">
        <f t="shared" si="26"/>
        <v>OK</v>
      </c>
      <c r="M300" s="11" t="s">
        <v>82</v>
      </c>
    </row>
    <row r="301" spans="1:13" ht="13.5">
      <c r="A301" s="6" t="s">
        <v>361</v>
      </c>
      <c r="B301" s="11" t="s">
        <v>154</v>
      </c>
      <c r="C301" s="11" t="s">
        <v>385</v>
      </c>
      <c r="D301" s="6" t="s">
        <v>307</v>
      </c>
      <c r="F301" s="3" t="str">
        <f t="shared" si="27"/>
        <v>け２９</v>
      </c>
      <c r="G301" s="3" t="str">
        <f t="shared" si="24"/>
        <v>田中有紀</v>
      </c>
      <c r="H301" s="10" t="s">
        <v>306</v>
      </c>
      <c r="I301" s="149" t="s">
        <v>44</v>
      </c>
      <c r="J301" s="4">
        <v>1968</v>
      </c>
      <c r="K301" s="4">
        <f t="shared" si="25"/>
        <v>50</v>
      </c>
      <c r="L301" s="8" t="str">
        <f t="shared" si="26"/>
        <v>OK</v>
      </c>
      <c r="M301" s="3" t="s">
        <v>386</v>
      </c>
    </row>
    <row r="302" spans="1:13" ht="13.5">
      <c r="A302" s="6" t="s">
        <v>362</v>
      </c>
      <c r="B302" s="11" t="s">
        <v>388</v>
      </c>
      <c r="C302" s="11" t="s">
        <v>18</v>
      </c>
      <c r="D302" s="3" t="s">
        <v>307</v>
      </c>
      <c r="F302" s="3" t="str">
        <f t="shared" si="27"/>
        <v>け３０</v>
      </c>
      <c r="G302" s="6" t="str">
        <f t="shared" si="24"/>
        <v>永松貴子</v>
      </c>
      <c r="H302" s="10" t="s">
        <v>306</v>
      </c>
      <c r="I302" s="20" t="s">
        <v>44</v>
      </c>
      <c r="J302" s="19">
        <v>1962</v>
      </c>
      <c r="K302" s="4">
        <f t="shared" si="25"/>
        <v>56</v>
      </c>
      <c r="L302" s="8" t="str">
        <f t="shared" si="26"/>
        <v>OK</v>
      </c>
      <c r="M302" s="3" t="s">
        <v>38</v>
      </c>
    </row>
    <row r="303" spans="1:13" ht="13.5">
      <c r="A303" s="6" t="s">
        <v>365</v>
      </c>
      <c r="B303" s="11" t="s">
        <v>21</v>
      </c>
      <c r="C303" s="11" t="s">
        <v>22</v>
      </c>
      <c r="D303" s="3" t="s">
        <v>307</v>
      </c>
      <c r="F303" s="3" t="str">
        <f t="shared" si="27"/>
        <v>け３１</v>
      </c>
      <c r="G303" s="6" t="str">
        <f t="shared" si="24"/>
        <v>福永裕美</v>
      </c>
      <c r="H303" s="10" t="s">
        <v>306</v>
      </c>
      <c r="I303" s="20" t="s">
        <v>44</v>
      </c>
      <c r="J303" s="19">
        <v>1963</v>
      </c>
      <c r="K303" s="4">
        <f t="shared" si="25"/>
        <v>55</v>
      </c>
      <c r="L303" s="8" t="str">
        <f t="shared" si="26"/>
        <v>OK</v>
      </c>
      <c r="M303" s="11" t="s">
        <v>82</v>
      </c>
    </row>
    <row r="304" spans="1:13" ht="13.5">
      <c r="A304" s="6" t="s">
        <v>368</v>
      </c>
      <c r="B304" s="11" t="s">
        <v>391</v>
      </c>
      <c r="C304" s="11" t="s">
        <v>392</v>
      </c>
      <c r="D304" s="6" t="s">
        <v>307</v>
      </c>
      <c r="F304" s="3" t="str">
        <f t="shared" si="27"/>
        <v>け３２</v>
      </c>
      <c r="G304" s="6" t="str">
        <f t="shared" si="24"/>
        <v>布藤江実子</v>
      </c>
      <c r="H304" s="10" t="s">
        <v>306</v>
      </c>
      <c r="I304" s="20" t="s">
        <v>44</v>
      </c>
      <c r="J304" s="19">
        <v>1965</v>
      </c>
      <c r="K304" s="4">
        <f t="shared" si="25"/>
        <v>53</v>
      </c>
      <c r="L304" s="8" t="str">
        <f t="shared" si="26"/>
        <v>OK</v>
      </c>
      <c r="M304" s="3" t="s">
        <v>38</v>
      </c>
    </row>
    <row r="305" spans="1:13" ht="13.5">
      <c r="A305" s="6" t="s">
        <v>32</v>
      </c>
      <c r="B305" s="11" t="s">
        <v>357</v>
      </c>
      <c r="C305" s="11" t="s">
        <v>394</v>
      </c>
      <c r="D305" s="3" t="s">
        <v>307</v>
      </c>
      <c r="F305" s="3" t="str">
        <f t="shared" si="27"/>
        <v>け３３</v>
      </c>
      <c r="G305" s="6" t="str">
        <f t="shared" si="24"/>
        <v>山口美由希</v>
      </c>
      <c r="H305" s="10" t="s">
        <v>306</v>
      </c>
      <c r="I305" s="20" t="s">
        <v>44</v>
      </c>
      <c r="J305" s="4">
        <v>1989</v>
      </c>
      <c r="K305" s="4">
        <f t="shared" si="25"/>
        <v>29</v>
      </c>
      <c r="L305" s="8" t="str">
        <f t="shared" si="26"/>
        <v>OK</v>
      </c>
      <c r="M305" s="11" t="s">
        <v>82</v>
      </c>
    </row>
    <row r="306" spans="1:13" ht="13.5">
      <c r="A306" s="6" t="s">
        <v>372</v>
      </c>
      <c r="B306" s="3" t="s">
        <v>978</v>
      </c>
      <c r="C306" s="3" t="s">
        <v>979</v>
      </c>
      <c r="D306" s="3" t="s">
        <v>307</v>
      </c>
      <c r="F306" s="3" t="str">
        <f t="shared" si="27"/>
        <v>け３４</v>
      </c>
      <c r="G306" s="3" t="str">
        <f t="shared" si="24"/>
        <v>藤本雅之</v>
      </c>
      <c r="H306" s="10" t="s">
        <v>306</v>
      </c>
      <c r="I306" s="10" t="s">
        <v>37</v>
      </c>
      <c r="J306" s="19">
        <v>1961</v>
      </c>
      <c r="K306" s="4">
        <f t="shared" si="25"/>
        <v>57</v>
      </c>
      <c r="L306" s="8" t="str">
        <f t="shared" si="26"/>
        <v>OK</v>
      </c>
      <c r="M306" s="3" t="s">
        <v>38</v>
      </c>
    </row>
    <row r="307" spans="1:13" ht="13.5">
      <c r="A307" s="6" t="s">
        <v>375</v>
      </c>
      <c r="B307" s="3" t="s">
        <v>980</v>
      </c>
      <c r="C307" s="3" t="s">
        <v>1397</v>
      </c>
      <c r="D307" s="3" t="s">
        <v>307</v>
      </c>
      <c r="F307" s="3" t="str">
        <f t="shared" si="27"/>
        <v>け３５</v>
      </c>
      <c r="G307" s="3" t="str">
        <f t="shared" si="24"/>
        <v>矢田　圭</v>
      </c>
      <c r="H307" s="10" t="s">
        <v>306</v>
      </c>
      <c r="I307" s="10" t="s">
        <v>37</v>
      </c>
      <c r="J307" s="4">
        <v>1983</v>
      </c>
      <c r="K307" s="4">
        <f t="shared" si="25"/>
        <v>35</v>
      </c>
      <c r="L307" s="8" t="str">
        <f t="shared" si="26"/>
        <v>OK</v>
      </c>
      <c r="M307" s="3" t="s">
        <v>38</v>
      </c>
    </row>
    <row r="308" spans="1:13" ht="13.5">
      <c r="A308" s="6" t="s">
        <v>377</v>
      </c>
      <c r="B308" s="3" t="s">
        <v>1398</v>
      </c>
      <c r="C308" s="3" t="s">
        <v>981</v>
      </c>
      <c r="D308" s="3" t="s">
        <v>307</v>
      </c>
      <c r="F308" s="3" t="str">
        <f t="shared" si="27"/>
        <v>け３６</v>
      </c>
      <c r="G308" s="3" t="str">
        <f t="shared" si="24"/>
        <v>福永一典</v>
      </c>
      <c r="H308" s="10" t="s">
        <v>306</v>
      </c>
      <c r="I308" s="10" t="s">
        <v>37</v>
      </c>
      <c r="J308" s="4">
        <v>1967</v>
      </c>
      <c r="K308" s="4">
        <f t="shared" si="25"/>
        <v>51</v>
      </c>
      <c r="L308" s="8" t="str">
        <f t="shared" si="26"/>
        <v>OK</v>
      </c>
      <c r="M308" s="3" t="s">
        <v>45</v>
      </c>
    </row>
    <row r="309" spans="1:13" ht="13.5">
      <c r="A309" s="6" t="s">
        <v>380</v>
      </c>
      <c r="B309" s="3" t="s">
        <v>982</v>
      </c>
      <c r="C309" s="3" t="s">
        <v>983</v>
      </c>
      <c r="D309" s="3" t="s">
        <v>307</v>
      </c>
      <c r="F309" s="3" t="str">
        <f t="shared" si="27"/>
        <v>け３７</v>
      </c>
      <c r="G309" s="3" t="str">
        <f t="shared" si="24"/>
        <v>畑　彰</v>
      </c>
      <c r="H309" s="10" t="s">
        <v>306</v>
      </c>
      <c r="I309" s="10" t="s">
        <v>37</v>
      </c>
      <c r="J309" s="4">
        <v>1980</v>
      </c>
      <c r="K309" s="4">
        <f t="shared" si="25"/>
        <v>38</v>
      </c>
      <c r="L309" s="8" t="str">
        <f t="shared" si="26"/>
        <v>OK</v>
      </c>
      <c r="M309" s="11" t="s">
        <v>82</v>
      </c>
    </row>
    <row r="310" spans="1:13" ht="13.5">
      <c r="A310" s="6" t="s">
        <v>381</v>
      </c>
      <c r="B310" s="96" t="s">
        <v>984</v>
      </c>
      <c r="C310" s="96" t="s">
        <v>985</v>
      </c>
      <c r="D310" s="3" t="s">
        <v>307</v>
      </c>
      <c r="F310" s="3" t="str">
        <f t="shared" si="27"/>
        <v>け３８</v>
      </c>
      <c r="G310" s="3" t="str">
        <f t="shared" si="24"/>
        <v>竹内早苗</v>
      </c>
      <c r="H310" s="10" t="s">
        <v>306</v>
      </c>
      <c r="I310" s="20" t="s">
        <v>44</v>
      </c>
      <c r="J310" s="4">
        <v>1977</v>
      </c>
      <c r="K310" s="4">
        <f t="shared" si="25"/>
        <v>41</v>
      </c>
      <c r="L310" s="8" t="str">
        <f t="shared" si="26"/>
        <v>OK</v>
      </c>
      <c r="M310" s="3" t="s">
        <v>45</v>
      </c>
    </row>
    <row r="311" spans="1:13" ht="13.5">
      <c r="A311" s="6" t="s">
        <v>382</v>
      </c>
      <c r="B311" s="134" t="s">
        <v>986</v>
      </c>
      <c r="C311" s="134" t="s">
        <v>987</v>
      </c>
      <c r="D311" s="3" t="s">
        <v>307</v>
      </c>
      <c r="F311" s="3" t="str">
        <f t="shared" si="27"/>
        <v>け３９</v>
      </c>
      <c r="G311" s="3" t="str">
        <f t="shared" si="24"/>
        <v>木澤真人</v>
      </c>
      <c r="H311" s="10" t="s">
        <v>306</v>
      </c>
      <c r="I311" s="10" t="s">
        <v>37</v>
      </c>
      <c r="J311" s="4">
        <v>1971</v>
      </c>
      <c r="K311" s="4">
        <f t="shared" si="25"/>
        <v>47</v>
      </c>
      <c r="L311" s="8" t="str">
        <f t="shared" si="26"/>
        <v>OK</v>
      </c>
      <c r="M311" s="11" t="s">
        <v>82</v>
      </c>
    </row>
    <row r="312" spans="1:13" ht="13.5">
      <c r="A312" s="6" t="s">
        <v>384</v>
      </c>
      <c r="B312" s="134" t="s">
        <v>988</v>
      </c>
      <c r="C312" s="134" t="s">
        <v>989</v>
      </c>
      <c r="D312" s="3" t="s">
        <v>307</v>
      </c>
      <c r="F312" s="3" t="str">
        <f t="shared" si="27"/>
        <v>け４０</v>
      </c>
      <c r="G312" s="3" t="str">
        <f t="shared" si="24"/>
        <v>山脇清之</v>
      </c>
      <c r="H312" s="10" t="s">
        <v>306</v>
      </c>
      <c r="I312" s="10" t="s">
        <v>37</v>
      </c>
      <c r="J312" s="4">
        <v>1970</v>
      </c>
      <c r="K312" s="4">
        <f t="shared" si="25"/>
        <v>48</v>
      </c>
      <c r="L312" s="8" t="str">
        <f t="shared" si="26"/>
        <v>OK</v>
      </c>
      <c r="M312" s="11" t="s">
        <v>82</v>
      </c>
    </row>
    <row r="313" spans="1:13" ht="13.5">
      <c r="A313" s="6" t="s">
        <v>387</v>
      </c>
      <c r="B313" s="134" t="s">
        <v>990</v>
      </c>
      <c r="C313" s="134" t="s">
        <v>991</v>
      </c>
      <c r="D313" s="3" t="s">
        <v>307</v>
      </c>
      <c r="F313" s="3" t="str">
        <f t="shared" si="27"/>
        <v>け４１</v>
      </c>
      <c r="G313" s="3" t="str">
        <f t="shared" si="24"/>
        <v>西和田昌恭</v>
      </c>
      <c r="H313" s="10" t="s">
        <v>306</v>
      </c>
      <c r="I313" s="10" t="s">
        <v>37</v>
      </c>
      <c r="J313" s="4">
        <v>1991</v>
      </c>
      <c r="K313" s="4">
        <f t="shared" si="25"/>
        <v>27</v>
      </c>
      <c r="L313" s="8" t="str">
        <f t="shared" si="26"/>
        <v>OK</v>
      </c>
      <c r="M313" s="3" t="s">
        <v>992</v>
      </c>
    </row>
    <row r="314" spans="1:13" ht="13.5">
      <c r="A314" s="6" t="s">
        <v>389</v>
      </c>
      <c r="B314" s="134" t="s">
        <v>993</v>
      </c>
      <c r="C314" s="134" t="s">
        <v>994</v>
      </c>
      <c r="D314" s="3" t="s">
        <v>307</v>
      </c>
      <c r="F314" s="3" t="str">
        <f t="shared" si="27"/>
        <v>け４２</v>
      </c>
      <c r="G314" s="3" t="str">
        <f t="shared" si="24"/>
        <v>朝日尚紀</v>
      </c>
      <c r="H314" s="10" t="s">
        <v>306</v>
      </c>
      <c r="I314" s="10" t="s">
        <v>37</v>
      </c>
      <c r="J314" s="4">
        <v>1983</v>
      </c>
      <c r="K314" s="4">
        <f t="shared" si="25"/>
        <v>35</v>
      </c>
      <c r="L314" s="8" t="str">
        <f t="shared" si="26"/>
        <v>OK</v>
      </c>
      <c r="M314" s="3" t="s">
        <v>1399</v>
      </c>
    </row>
    <row r="315" spans="1:13" ht="13.5">
      <c r="A315" s="6" t="s">
        <v>390</v>
      </c>
      <c r="B315" s="96" t="s">
        <v>993</v>
      </c>
      <c r="C315" s="96" t="s">
        <v>996</v>
      </c>
      <c r="D315" s="3" t="s">
        <v>307</v>
      </c>
      <c r="F315" s="3" t="str">
        <f t="shared" si="27"/>
        <v>け４３</v>
      </c>
      <c r="G315" s="3" t="str">
        <f t="shared" si="24"/>
        <v>朝日智美</v>
      </c>
      <c r="H315" s="10" t="s">
        <v>306</v>
      </c>
      <c r="I315" s="20" t="s">
        <v>44</v>
      </c>
      <c r="J315" s="4">
        <v>1983</v>
      </c>
      <c r="K315" s="4">
        <f t="shared" si="25"/>
        <v>35</v>
      </c>
      <c r="L315" s="8" t="str">
        <f t="shared" si="26"/>
        <v>OK</v>
      </c>
      <c r="M315" s="3" t="s">
        <v>995</v>
      </c>
    </row>
    <row r="316" spans="1:13" ht="13.5">
      <c r="A316" s="6" t="s">
        <v>393</v>
      </c>
      <c r="B316" s="96" t="s">
        <v>997</v>
      </c>
      <c r="C316" s="96" t="s">
        <v>998</v>
      </c>
      <c r="D316" s="3" t="s">
        <v>307</v>
      </c>
      <c r="F316" s="3" t="str">
        <f t="shared" si="27"/>
        <v>け４４</v>
      </c>
      <c r="G316" s="3" t="str">
        <f t="shared" si="24"/>
        <v>河野由子</v>
      </c>
      <c r="H316" s="10" t="s">
        <v>306</v>
      </c>
      <c r="I316" s="20" t="s">
        <v>44</v>
      </c>
      <c r="J316" s="4">
        <v>1961</v>
      </c>
      <c r="K316" s="4">
        <f t="shared" si="25"/>
        <v>57</v>
      </c>
      <c r="L316" s="8" t="str">
        <f t="shared" si="26"/>
        <v>OK</v>
      </c>
      <c r="M316" s="3" t="s">
        <v>792</v>
      </c>
    </row>
    <row r="317" spans="1:13" ht="13.5">
      <c r="A317" s="6" t="s">
        <v>999</v>
      </c>
      <c r="B317" s="96" t="s">
        <v>1000</v>
      </c>
      <c r="C317" s="96" t="s">
        <v>948</v>
      </c>
      <c r="D317" s="3" t="s">
        <v>307</v>
      </c>
      <c r="F317" s="3" t="str">
        <f t="shared" si="27"/>
        <v>け４５</v>
      </c>
      <c r="G317" s="3" t="str">
        <f t="shared" si="24"/>
        <v>梅田順子</v>
      </c>
      <c r="H317" s="10" t="s">
        <v>306</v>
      </c>
      <c r="I317" s="20" t="s">
        <v>44</v>
      </c>
      <c r="J317" s="4">
        <v>1969</v>
      </c>
      <c r="K317" s="4">
        <f t="shared" si="25"/>
        <v>49</v>
      </c>
      <c r="L317" s="152" t="str">
        <f t="shared" si="26"/>
        <v>OK</v>
      </c>
      <c r="M317" s="3" t="s">
        <v>792</v>
      </c>
    </row>
    <row r="318" spans="1:13" ht="13.5">
      <c r="A318" s="6" t="s">
        <v>1001</v>
      </c>
      <c r="B318" s="3" t="s">
        <v>701</v>
      </c>
      <c r="C318" s="3" t="s">
        <v>1002</v>
      </c>
      <c r="D318" s="3" t="s">
        <v>307</v>
      </c>
      <c r="F318" s="3" t="str">
        <f t="shared" si="27"/>
        <v>け４６</v>
      </c>
      <c r="G318" s="3" t="str">
        <f t="shared" si="24"/>
        <v>野上亮平</v>
      </c>
      <c r="H318" s="10" t="s">
        <v>306</v>
      </c>
      <c r="I318" s="10" t="s">
        <v>37</v>
      </c>
      <c r="J318" s="4">
        <v>1986</v>
      </c>
      <c r="K318" s="4">
        <f t="shared" si="25"/>
        <v>32</v>
      </c>
      <c r="L318" s="3" t="str">
        <f t="shared" si="26"/>
        <v>OK</v>
      </c>
      <c r="M318" s="3" t="s">
        <v>1003</v>
      </c>
    </row>
    <row r="319" spans="1:13" ht="13.5">
      <c r="A319" s="6" t="s">
        <v>1004</v>
      </c>
      <c r="B319" s="96" t="s">
        <v>1400</v>
      </c>
      <c r="C319" s="96" t="s">
        <v>1005</v>
      </c>
      <c r="D319" s="3" t="s">
        <v>307</v>
      </c>
      <c r="F319" s="3" t="str">
        <f t="shared" si="27"/>
        <v>け４７</v>
      </c>
      <c r="G319" s="3" t="str">
        <f t="shared" si="24"/>
        <v>山口小百合</v>
      </c>
      <c r="H319" s="10" t="s">
        <v>306</v>
      </c>
      <c r="I319" s="20" t="s">
        <v>44</v>
      </c>
      <c r="J319" s="4">
        <v>1969</v>
      </c>
      <c r="K319" s="4">
        <f t="shared" si="25"/>
        <v>49</v>
      </c>
      <c r="L319" s="3" t="str">
        <f t="shared" si="26"/>
        <v>OK</v>
      </c>
      <c r="M319" s="11" t="s">
        <v>82</v>
      </c>
    </row>
    <row r="320" spans="1:13" ht="13.5">
      <c r="A320" s="6" t="s">
        <v>1006</v>
      </c>
      <c r="B320" s="3" t="s">
        <v>1007</v>
      </c>
      <c r="C320" s="3" t="s">
        <v>1008</v>
      </c>
      <c r="D320" s="3" t="s">
        <v>307</v>
      </c>
      <c r="F320" s="3" t="str">
        <f t="shared" si="27"/>
        <v>け４８</v>
      </c>
      <c r="G320" s="3" t="str">
        <f t="shared" si="24"/>
        <v>岸田直也</v>
      </c>
      <c r="H320" s="10" t="s">
        <v>306</v>
      </c>
      <c r="I320" s="10" t="s">
        <v>37</v>
      </c>
      <c r="J320" s="4">
        <v>1992</v>
      </c>
      <c r="K320" s="4">
        <f t="shared" si="25"/>
        <v>26</v>
      </c>
      <c r="L320" s="3" t="str">
        <f t="shared" si="26"/>
        <v>OK</v>
      </c>
      <c r="M320" s="3" t="s">
        <v>1009</v>
      </c>
    </row>
    <row r="321" spans="1:13" ht="13.5">
      <c r="A321" s="6" t="s">
        <v>1010</v>
      </c>
      <c r="B321" s="3" t="s">
        <v>1007</v>
      </c>
      <c r="C321" s="3" t="s">
        <v>725</v>
      </c>
      <c r="D321" s="3" t="s">
        <v>307</v>
      </c>
      <c r="F321" s="3" t="str">
        <f t="shared" si="27"/>
        <v>け４９</v>
      </c>
      <c r="G321" s="3" t="str">
        <f t="shared" si="24"/>
        <v>岸田　恵</v>
      </c>
      <c r="H321" s="10" t="s">
        <v>306</v>
      </c>
      <c r="I321" s="20" t="s">
        <v>44</v>
      </c>
      <c r="J321" s="4">
        <v>1990</v>
      </c>
      <c r="K321" s="4">
        <f t="shared" si="25"/>
        <v>28</v>
      </c>
      <c r="L321" s="3" t="str">
        <f t="shared" si="26"/>
        <v>OK</v>
      </c>
      <c r="M321" s="3" t="s">
        <v>1011</v>
      </c>
    </row>
    <row r="322" spans="1:13" ht="13.5">
      <c r="A322" s="6" t="s">
        <v>1012</v>
      </c>
      <c r="B322" s="96" t="s">
        <v>1013</v>
      </c>
      <c r="C322" s="96" t="s">
        <v>1014</v>
      </c>
      <c r="D322" s="3" t="s">
        <v>307</v>
      </c>
      <c r="F322" s="3" t="str">
        <f t="shared" si="27"/>
        <v>け５０</v>
      </c>
      <c r="G322" s="3" t="str">
        <f t="shared" si="24"/>
        <v>中島嬉子</v>
      </c>
      <c r="H322" s="10" t="s">
        <v>306</v>
      </c>
      <c r="I322" s="20" t="s">
        <v>44</v>
      </c>
      <c r="J322" s="4">
        <v>1990</v>
      </c>
      <c r="K322" s="4">
        <f t="shared" si="25"/>
        <v>28</v>
      </c>
      <c r="L322" s="3" t="str">
        <f t="shared" si="26"/>
        <v>OK</v>
      </c>
      <c r="M322" s="3" t="s">
        <v>914</v>
      </c>
    </row>
    <row r="323" spans="1:13" ht="13.5">
      <c r="A323" s="6" t="s">
        <v>1015</v>
      </c>
      <c r="B323" s="3" t="s">
        <v>1016</v>
      </c>
      <c r="C323" s="3" t="s">
        <v>1017</v>
      </c>
      <c r="D323" s="3" t="s">
        <v>307</v>
      </c>
      <c r="F323" s="3" t="str">
        <f t="shared" si="27"/>
        <v>け５１</v>
      </c>
      <c r="G323" s="3" t="str">
        <f t="shared" si="24"/>
        <v>山下　歩</v>
      </c>
      <c r="H323" s="10" t="s">
        <v>306</v>
      </c>
      <c r="I323" s="10" t="s">
        <v>37</v>
      </c>
      <c r="J323" s="4">
        <v>1989</v>
      </c>
      <c r="K323" s="4">
        <f t="shared" si="25"/>
        <v>29</v>
      </c>
      <c r="L323" s="3" t="str">
        <f t="shared" si="26"/>
        <v>OK</v>
      </c>
      <c r="M323" s="3" t="s">
        <v>914</v>
      </c>
    </row>
    <row r="324" spans="1:13" ht="13.5">
      <c r="A324" s="6" t="s">
        <v>1018</v>
      </c>
      <c r="B324" s="96" t="s">
        <v>1019</v>
      </c>
      <c r="C324" s="96" t="s">
        <v>1020</v>
      </c>
      <c r="D324" s="3" t="s">
        <v>307</v>
      </c>
      <c r="F324" s="3" t="str">
        <f t="shared" si="27"/>
        <v>け５２</v>
      </c>
      <c r="G324" s="3" t="str">
        <f t="shared" si="24"/>
        <v>浅野木奈子</v>
      </c>
      <c r="H324" s="10" t="s">
        <v>306</v>
      </c>
      <c r="I324" s="20" t="s">
        <v>44</v>
      </c>
      <c r="J324" s="4">
        <v>1969</v>
      </c>
      <c r="K324" s="4">
        <f t="shared" si="25"/>
        <v>49</v>
      </c>
      <c r="L324" s="152" t="str">
        <f t="shared" si="26"/>
        <v>OK</v>
      </c>
      <c r="M324" s="3" t="s">
        <v>675</v>
      </c>
    </row>
    <row r="325" spans="1:13" ht="13.5">
      <c r="A325" s="6" t="s">
        <v>1021</v>
      </c>
      <c r="B325" s="134" t="s">
        <v>1022</v>
      </c>
      <c r="C325" s="134" t="s">
        <v>1023</v>
      </c>
      <c r="D325" s="3" t="s">
        <v>307</v>
      </c>
      <c r="F325" s="3" t="str">
        <f t="shared" si="27"/>
        <v>け５３</v>
      </c>
      <c r="G325" s="3" t="str">
        <f t="shared" si="24"/>
        <v>小澤藤信</v>
      </c>
      <c r="H325" s="10" t="s">
        <v>306</v>
      </c>
      <c r="I325" s="10" t="s">
        <v>37</v>
      </c>
      <c r="J325" s="4">
        <v>1964</v>
      </c>
      <c r="K325" s="4">
        <f t="shared" si="25"/>
        <v>54</v>
      </c>
      <c r="L325" s="152" t="str">
        <f t="shared" si="26"/>
        <v>OK</v>
      </c>
      <c r="M325" s="3" t="s">
        <v>675</v>
      </c>
    </row>
    <row r="326" spans="1:13" ht="13.5">
      <c r="A326" s="6" t="s">
        <v>1024</v>
      </c>
      <c r="B326" s="134" t="s">
        <v>1025</v>
      </c>
      <c r="C326" s="134" t="s">
        <v>1026</v>
      </c>
      <c r="D326" s="3" t="s">
        <v>307</v>
      </c>
      <c r="F326" s="3" t="str">
        <f t="shared" si="27"/>
        <v>け５４</v>
      </c>
      <c r="G326" s="3" t="str">
        <f t="shared" si="24"/>
        <v>嶋田功太郎</v>
      </c>
      <c r="H326" s="10" t="s">
        <v>306</v>
      </c>
      <c r="I326" s="10" t="s">
        <v>37</v>
      </c>
      <c r="J326" s="4">
        <v>1977</v>
      </c>
      <c r="K326" s="4">
        <f t="shared" si="25"/>
        <v>41</v>
      </c>
      <c r="L326" s="152" t="str">
        <f t="shared" si="26"/>
        <v>OK</v>
      </c>
      <c r="M326" s="3" t="s">
        <v>1401</v>
      </c>
    </row>
    <row r="327" spans="1:13" ht="13.5">
      <c r="A327" s="6" t="s">
        <v>1027</v>
      </c>
      <c r="B327" s="134" t="s">
        <v>1028</v>
      </c>
      <c r="C327" s="134" t="s">
        <v>1029</v>
      </c>
      <c r="D327" s="3" t="s">
        <v>307</v>
      </c>
      <c r="F327" s="3" t="str">
        <f t="shared" si="27"/>
        <v>け５５</v>
      </c>
      <c r="G327" s="3" t="str">
        <f t="shared" si="24"/>
        <v>疋田之宏</v>
      </c>
      <c r="H327" s="10" t="s">
        <v>306</v>
      </c>
      <c r="I327" s="10" t="s">
        <v>37</v>
      </c>
      <c r="J327" s="4">
        <v>1960</v>
      </c>
      <c r="K327" s="4">
        <f t="shared" si="25"/>
        <v>58</v>
      </c>
      <c r="L327" s="152" t="str">
        <f t="shared" si="26"/>
        <v>OK</v>
      </c>
      <c r="M327" s="96" t="s">
        <v>1402</v>
      </c>
    </row>
    <row r="328" spans="1:13" ht="13.5">
      <c r="A328" s="6" t="s">
        <v>1030</v>
      </c>
      <c r="B328" s="134" t="s">
        <v>1031</v>
      </c>
      <c r="C328" s="134" t="s">
        <v>1032</v>
      </c>
      <c r="D328" s="3" t="s">
        <v>307</v>
      </c>
      <c r="F328" s="3" t="str">
        <f t="shared" si="27"/>
        <v>け５６</v>
      </c>
      <c r="G328" s="3" t="str">
        <f t="shared" si="24"/>
        <v>盛山陽介</v>
      </c>
      <c r="H328" s="10" t="s">
        <v>306</v>
      </c>
      <c r="I328" s="10" t="s">
        <v>37</v>
      </c>
      <c r="J328" s="4">
        <v>1982</v>
      </c>
      <c r="K328" s="4">
        <f t="shared" si="25"/>
        <v>36</v>
      </c>
      <c r="L328" s="152" t="str">
        <f t="shared" si="26"/>
        <v>OK</v>
      </c>
      <c r="M328" s="3" t="s">
        <v>1403</v>
      </c>
    </row>
    <row r="329" spans="1:13" ht="13.5">
      <c r="A329" s="6" t="s">
        <v>1033</v>
      </c>
      <c r="B329" s="96" t="s">
        <v>733</v>
      </c>
      <c r="C329" s="96" t="s">
        <v>1404</v>
      </c>
      <c r="D329" s="3" t="s">
        <v>307</v>
      </c>
      <c r="F329" s="3" t="str">
        <f t="shared" si="27"/>
        <v>け５７</v>
      </c>
      <c r="G329" s="3" t="str">
        <f t="shared" si="24"/>
        <v>東恵</v>
      </c>
      <c r="H329" s="10" t="s">
        <v>306</v>
      </c>
      <c r="I329" s="20" t="s">
        <v>44</v>
      </c>
      <c r="J329" s="4">
        <v>1990</v>
      </c>
      <c r="K329" s="4">
        <f t="shared" si="25"/>
        <v>28</v>
      </c>
      <c r="L329" s="152" t="str">
        <f t="shared" si="26"/>
        <v>OK</v>
      </c>
      <c r="M329" s="96" t="s">
        <v>1034</v>
      </c>
    </row>
    <row r="330" spans="1:12" ht="13.5">
      <c r="A330" s="6"/>
      <c r="B330" s="1215" t="s">
        <v>1035</v>
      </c>
      <c r="C330" s="1215"/>
      <c r="D330" s="1215"/>
      <c r="E330" s="1215"/>
      <c r="F330" s="1215"/>
      <c r="G330" s="1215"/>
      <c r="H330" s="1215"/>
      <c r="I330" s="1215"/>
      <c r="J330" s="1215"/>
      <c r="K330" s="1215"/>
      <c r="L330" s="152">
        <f t="shared" si="26"/>
      </c>
    </row>
    <row r="331" spans="1:12" ht="13.5">
      <c r="A331" s="134"/>
      <c r="B331" s="1215"/>
      <c r="C331" s="1215"/>
      <c r="D331" s="1215"/>
      <c r="E331" s="1215"/>
      <c r="F331" s="1215"/>
      <c r="G331" s="1215"/>
      <c r="H331" s="1215"/>
      <c r="I331" s="1215"/>
      <c r="J331" s="1215"/>
      <c r="K331" s="1215"/>
      <c r="L331" s="152">
        <f t="shared" si="26"/>
      </c>
    </row>
    <row r="332" spans="1:13" ht="13.5">
      <c r="A332" s="34"/>
      <c r="B332" s="1228" t="s">
        <v>1036</v>
      </c>
      <c r="C332" s="1228"/>
      <c r="D332" s="1228"/>
      <c r="E332"/>
      <c r="G332"/>
      <c r="H332"/>
      <c r="I332"/>
      <c r="J332"/>
      <c r="K332"/>
      <c r="L332" s="152">
        <f t="shared" si="26"/>
      </c>
      <c r="M332"/>
    </row>
    <row r="333" spans="1:13" ht="13.5">
      <c r="A333" s="34"/>
      <c r="B333" s="1228"/>
      <c r="C333" s="1228"/>
      <c r="D333" s="1228"/>
      <c r="E333"/>
      <c r="G333"/>
      <c r="H333"/>
      <c r="I333"/>
      <c r="J333"/>
      <c r="K333"/>
      <c r="L333" s="152">
        <f t="shared" si="26"/>
      </c>
      <c r="M333"/>
    </row>
    <row r="334" spans="1:14" ht="13.5">
      <c r="A334"/>
      <c r="B334" s="1229" t="s">
        <v>1037</v>
      </c>
      <c r="C334" s="1229"/>
      <c r="G334" s="5">
        <f>COUNTIF($M$336:$M$386,"東近江市")</f>
        <v>17</v>
      </c>
      <c r="H334" s="10"/>
      <c r="I334" s="10"/>
      <c r="L334" s="152"/>
      <c r="N334"/>
    </row>
    <row r="335" spans="2:14" ht="13.5">
      <c r="B335" s="1229"/>
      <c r="C335" s="1229"/>
      <c r="I335" s="10"/>
      <c r="L335" s="152">
        <f aca="true" t="shared" si="28" ref="L335:L387">IF(G335="","",IF(COUNTIF($G$6:$G$596,G335)&gt;1,"2重登録","OK"))</f>
      </c>
      <c r="N335"/>
    </row>
    <row r="336" spans="1:13" ht="13.5">
      <c r="A336" s="3" t="s">
        <v>1405</v>
      </c>
      <c r="B336" s="31" t="s">
        <v>396</v>
      </c>
      <c r="C336" s="3" t="s">
        <v>397</v>
      </c>
      <c r="D336" s="3" t="s">
        <v>395</v>
      </c>
      <c r="E336" s="5"/>
      <c r="F336" s="3" t="str">
        <f t="shared" si="27"/>
        <v>む０１</v>
      </c>
      <c r="G336" s="3" t="str">
        <f aca="true" t="shared" si="29" ref="G336:G385">B336&amp;C336</f>
        <v>安久智之</v>
      </c>
      <c r="H336" s="4" t="str">
        <f>$B$332</f>
        <v>村田八日市ＴＣ</v>
      </c>
      <c r="I336" s="4" t="s">
        <v>37</v>
      </c>
      <c r="J336" s="8">
        <v>1982</v>
      </c>
      <c r="K336" s="3">
        <v>36</v>
      </c>
      <c r="L336" s="152" t="str">
        <f t="shared" si="28"/>
        <v>OK</v>
      </c>
      <c r="M336" s="96" t="s">
        <v>82</v>
      </c>
    </row>
    <row r="337" spans="1:13" ht="13.5">
      <c r="A337" s="3" t="s">
        <v>398</v>
      </c>
      <c r="B337" s="22" t="s">
        <v>399</v>
      </c>
      <c r="C337" s="3" t="s">
        <v>400</v>
      </c>
      <c r="D337" s="3" t="s">
        <v>395</v>
      </c>
      <c r="F337" s="3" t="str">
        <f t="shared" si="27"/>
        <v>む０２</v>
      </c>
      <c r="G337" s="3" t="str">
        <f t="shared" si="29"/>
        <v>稲泉　聡</v>
      </c>
      <c r="H337" s="4" t="str">
        <f aca="true" t="shared" si="30" ref="H337:H385">$B$332</f>
        <v>村田八日市ＴＣ</v>
      </c>
      <c r="I337" s="18" t="s">
        <v>37</v>
      </c>
      <c r="J337" s="8">
        <v>1967</v>
      </c>
      <c r="K337" s="3">
        <v>51</v>
      </c>
      <c r="L337" s="152" t="str">
        <f t="shared" si="28"/>
        <v>OK</v>
      </c>
      <c r="M337" s="3" t="s">
        <v>45</v>
      </c>
    </row>
    <row r="338" spans="1:13" s="130" customFormat="1" ht="13.5">
      <c r="A338" s="3" t="s">
        <v>401</v>
      </c>
      <c r="B338" s="129" t="s">
        <v>402</v>
      </c>
      <c r="C338" s="130" t="s">
        <v>403</v>
      </c>
      <c r="D338" s="3" t="s">
        <v>395</v>
      </c>
      <c r="E338" s="3"/>
      <c r="F338" s="3" t="str">
        <f t="shared" si="27"/>
        <v>む０３</v>
      </c>
      <c r="G338" s="3" t="str">
        <f t="shared" si="29"/>
        <v>岡川謙二</v>
      </c>
      <c r="H338" s="4" t="str">
        <f t="shared" si="30"/>
        <v>村田八日市ＴＣ</v>
      </c>
      <c r="I338" s="18" t="s">
        <v>37</v>
      </c>
      <c r="J338" s="8">
        <v>1967</v>
      </c>
      <c r="K338" s="153">
        <v>51</v>
      </c>
      <c r="L338" s="152" t="str">
        <f t="shared" si="28"/>
        <v>OK</v>
      </c>
      <c r="M338" s="130" t="s">
        <v>45</v>
      </c>
    </row>
    <row r="339" spans="1:13" s="130" customFormat="1" ht="13.5">
      <c r="A339" s="3" t="s">
        <v>404</v>
      </c>
      <c r="B339" s="129" t="s">
        <v>405</v>
      </c>
      <c r="C339" s="130" t="s">
        <v>406</v>
      </c>
      <c r="D339" s="3" t="s">
        <v>395</v>
      </c>
      <c r="E339" s="3"/>
      <c r="F339" s="3" t="str">
        <f t="shared" si="27"/>
        <v>む０４</v>
      </c>
      <c r="G339" s="3" t="str">
        <f t="shared" si="29"/>
        <v>児玉雅弘</v>
      </c>
      <c r="H339" s="4" t="str">
        <f t="shared" si="30"/>
        <v>村田八日市ＴＣ</v>
      </c>
      <c r="I339" s="18" t="s">
        <v>37</v>
      </c>
      <c r="J339" s="8">
        <v>1965</v>
      </c>
      <c r="K339" s="133">
        <v>53</v>
      </c>
      <c r="L339" s="152" t="str">
        <f t="shared" si="28"/>
        <v>OK</v>
      </c>
      <c r="M339" s="130" t="s">
        <v>40</v>
      </c>
    </row>
    <row r="340" spans="1:13" s="130" customFormat="1" ht="13.5">
      <c r="A340" s="3" t="s">
        <v>407</v>
      </c>
      <c r="B340" s="129" t="s">
        <v>408</v>
      </c>
      <c r="C340" s="130" t="s">
        <v>409</v>
      </c>
      <c r="D340" s="3" t="s">
        <v>395</v>
      </c>
      <c r="E340" s="3"/>
      <c r="F340" s="3" t="str">
        <f t="shared" si="27"/>
        <v>む０５</v>
      </c>
      <c r="G340" s="3" t="str">
        <f t="shared" si="29"/>
        <v>徳永 剛</v>
      </c>
      <c r="H340" s="4" t="str">
        <f t="shared" si="30"/>
        <v>村田八日市ＴＣ</v>
      </c>
      <c r="I340" s="18" t="s">
        <v>37</v>
      </c>
      <c r="J340" s="8">
        <v>1966</v>
      </c>
      <c r="K340" s="133">
        <v>52</v>
      </c>
      <c r="L340" s="152" t="str">
        <f t="shared" si="28"/>
        <v>OK</v>
      </c>
      <c r="M340" s="130" t="s">
        <v>246</v>
      </c>
    </row>
    <row r="341" spans="1:13" s="130" customFormat="1" ht="13.5">
      <c r="A341" s="3" t="s">
        <v>410</v>
      </c>
      <c r="B341" s="129" t="s">
        <v>411</v>
      </c>
      <c r="C341" s="130" t="s">
        <v>412</v>
      </c>
      <c r="D341" s="3" t="s">
        <v>395</v>
      </c>
      <c r="E341" s="3"/>
      <c r="F341" s="3" t="str">
        <f t="shared" si="27"/>
        <v>む０６</v>
      </c>
      <c r="G341" s="3" t="str">
        <f t="shared" si="29"/>
        <v>杉山邦夫</v>
      </c>
      <c r="H341" s="4" t="str">
        <f t="shared" si="30"/>
        <v>村田八日市ＴＣ</v>
      </c>
      <c r="I341" s="18" t="s">
        <v>37</v>
      </c>
      <c r="J341" s="8">
        <v>1950</v>
      </c>
      <c r="K341" s="133">
        <v>68</v>
      </c>
      <c r="L341" s="152" t="str">
        <f t="shared" si="28"/>
        <v>OK</v>
      </c>
      <c r="M341" s="130" t="s">
        <v>336</v>
      </c>
    </row>
    <row r="342" spans="1:13" s="130" customFormat="1" ht="13.5">
      <c r="A342" s="3" t="s">
        <v>413</v>
      </c>
      <c r="B342" s="129" t="s">
        <v>414</v>
      </c>
      <c r="C342" s="130" t="s">
        <v>415</v>
      </c>
      <c r="D342" s="3" t="s">
        <v>395</v>
      </c>
      <c r="E342" s="3"/>
      <c r="F342" s="3" t="str">
        <f t="shared" si="27"/>
        <v>む０７</v>
      </c>
      <c r="G342" s="3" t="str">
        <f t="shared" si="29"/>
        <v>杉本龍平</v>
      </c>
      <c r="H342" s="4" t="str">
        <f t="shared" si="30"/>
        <v>村田八日市ＴＣ</v>
      </c>
      <c r="I342" s="18" t="s">
        <v>37</v>
      </c>
      <c r="J342" s="8">
        <v>1976</v>
      </c>
      <c r="K342" s="153">
        <v>42</v>
      </c>
      <c r="L342" s="152" t="str">
        <f t="shared" si="28"/>
        <v>OK</v>
      </c>
      <c r="M342" s="130" t="s">
        <v>38</v>
      </c>
    </row>
    <row r="343" spans="1:13" s="130" customFormat="1" ht="13.5">
      <c r="A343" s="3" t="s">
        <v>416</v>
      </c>
      <c r="B343" s="129" t="s">
        <v>11</v>
      </c>
      <c r="C343" s="130" t="s">
        <v>417</v>
      </c>
      <c r="D343" s="3" t="s">
        <v>395</v>
      </c>
      <c r="E343" s="3"/>
      <c r="F343" s="3" t="str">
        <f t="shared" si="27"/>
        <v>む０８</v>
      </c>
      <c r="G343" s="3" t="str">
        <f t="shared" si="29"/>
        <v>川上英二</v>
      </c>
      <c r="H343" s="4" t="str">
        <f t="shared" si="30"/>
        <v>村田八日市ＴＣ</v>
      </c>
      <c r="I343" s="18" t="s">
        <v>37</v>
      </c>
      <c r="J343" s="8">
        <v>1963</v>
      </c>
      <c r="K343" s="133">
        <v>55</v>
      </c>
      <c r="L343" s="152" t="str">
        <f t="shared" si="28"/>
        <v>OK</v>
      </c>
      <c r="M343" s="154" t="s">
        <v>82</v>
      </c>
    </row>
    <row r="344" spans="1:13" s="130" customFormat="1" ht="13.5">
      <c r="A344" s="3" t="s">
        <v>418</v>
      </c>
      <c r="B344" s="129" t="s">
        <v>419</v>
      </c>
      <c r="C344" s="130" t="s">
        <v>420</v>
      </c>
      <c r="D344" s="3" t="s">
        <v>395</v>
      </c>
      <c r="E344" s="3"/>
      <c r="F344" s="3" t="str">
        <f aca="true" t="shared" si="31" ref="F344:F385">A344</f>
        <v>む０９</v>
      </c>
      <c r="G344" s="3" t="str">
        <f t="shared" si="29"/>
        <v>泉谷純也</v>
      </c>
      <c r="H344" s="4" t="str">
        <f t="shared" si="30"/>
        <v>村田八日市ＴＣ</v>
      </c>
      <c r="I344" s="18" t="s">
        <v>37</v>
      </c>
      <c r="J344" s="8">
        <v>1982</v>
      </c>
      <c r="K344" s="133">
        <v>36</v>
      </c>
      <c r="L344" s="152" t="str">
        <f t="shared" si="28"/>
        <v>OK</v>
      </c>
      <c r="M344" s="154" t="s">
        <v>82</v>
      </c>
    </row>
    <row r="345" spans="1:13" s="130" customFormat="1" ht="13.5">
      <c r="A345" s="3" t="s">
        <v>421</v>
      </c>
      <c r="B345" s="129" t="s">
        <v>30</v>
      </c>
      <c r="C345" s="130" t="s">
        <v>422</v>
      </c>
      <c r="D345" s="3" t="s">
        <v>395</v>
      </c>
      <c r="E345" s="3"/>
      <c r="F345" s="3" t="str">
        <f t="shared" si="31"/>
        <v>む１０</v>
      </c>
      <c r="G345" s="3" t="str">
        <f t="shared" si="29"/>
        <v>浅田隆昭</v>
      </c>
      <c r="H345" s="4" t="str">
        <f t="shared" si="30"/>
        <v>村田八日市ＴＣ</v>
      </c>
      <c r="I345" s="18" t="s">
        <v>37</v>
      </c>
      <c r="J345" s="8">
        <v>1964</v>
      </c>
      <c r="K345" s="153">
        <v>54</v>
      </c>
      <c r="L345" s="152" t="str">
        <f t="shared" si="28"/>
        <v>OK</v>
      </c>
      <c r="M345" s="130" t="s">
        <v>73</v>
      </c>
    </row>
    <row r="346" spans="1:13" s="130" customFormat="1" ht="13.5">
      <c r="A346" s="3" t="s">
        <v>423</v>
      </c>
      <c r="B346" s="129" t="s">
        <v>424</v>
      </c>
      <c r="C346" s="130" t="s">
        <v>425</v>
      </c>
      <c r="D346" s="3" t="s">
        <v>395</v>
      </c>
      <c r="E346" s="3"/>
      <c r="F346" s="3" t="str">
        <f t="shared" si="31"/>
        <v>む１１</v>
      </c>
      <c r="G346" s="3" t="str">
        <f t="shared" si="29"/>
        <v>前田雅人</v>
      </c>
      <c r="H346" s="4" t="str">
        <f t="shared" si="30"/>
        <v>村田八日市ＴＣ</v>
      </c>
      <c r="I346" s="18" t="s">
        <v>37</v>
      </c>
      <c r="J346" s="8">
        <v>1959</v>
      </c>
      <c r="K346" s="153">
        <v>59</v>
      </c>
      <c r="L346" s="152" t="str">
        <f t="shared" si="28"/>
        <v>OK</v>
      </c>
      <c r="M346" s="130" t="s">
        <v>132</v>
      </c>
    </row>
    <row r="347" spans="1:13" s="130" customFormat="1" ht="13.5">
      <c r="A347" s="3" t="s">
        <v>426</v>
      </c>
      <c r="B347" s="129" t="s">
        <v>55</v>
      </c>
      <c r="C347" s="130" t="s">
        <v>427</v>
      </c>
      <c r="D347" s="3" t="s">
        <v>395</v>
      </c>
      <c r="E347" s="3"/>
      <c r="F347" s="3" t="str">
        <f t="shared" si="31"/>
        <v>む１２</v>
      </c>
      <c r="G347" s="3" t="str">
        <f t="shared" si="29"/>
        <v>土田典人</v>
      </c>
      <c r="H347" s="4" t="str">
        <f t="shared" si="30"/>
        <v>村田八日市ＴＣ</v>
      </c>
      <c r="I347" s="18" t="s">
        <v>37</v>
      </c>
      <c r="J347" s="8">
        <v>1964</v>
      </c>
      <c r="K347" s="133">
        <v>54</v>
      </c>
      <c r="L347" s="152" t="str">
        <f t="shared" si="28"/>
        <v>OK</v>
      </c>
      <c r="M347" s="130" t="s">
        <v>38</v>
      </c>
    </row>
    <row r="348" spans="1:13" s="130" customFormat="1" ht="13.5">
      <c r="A348" s="3" t="s">
        <v>428</v>
      </c>
      <c r="B348" s="129" t="s">
        <v>429</v>
      </c>
      <c r="C348" s="130" t="s">
        <v>430</v>
      </c>
      <c r="D348" s="3" t="s">
        <v>395</v>
      </c>
      <c r="E348" s="3"/>
      <c r="F348" s="3" t="str">
        <f t="shared" si="31"/>
        <v>む１３</v>
      </c>
      <c r="G348" s="3" t="str">
        <f t="shared" si="29"/>
        <v>二ツ井裕也</v>
      </c>
      <c r="H348" s="4" t="str">
        <f t="shared" si="30"/>
        <v>村田八日市ＴＣ</v>
      </c>
      <c r="I348" s="18" t="s">
        <v>37</v>
      </c>
      <c r="J348" s="8">
        <v>1990</v>
      </c>
      <c r="K348" s="133">
        <v>28</v>
      </c>
      <c r="L348" s="152" t="str">
        <f t="shared" si="28"/>
        <v>OK</v>
      </c>
      <c r="M348" s="154" t="s">
        <v>82</v>
      </c>
    </row>
    <row r="349" spans="1:13" s="130" customFormat="1" ht="13.5">
      <c r="A349" s="3" t="s">
        <v>431</v>
      </c>
      <c r="B349" s="129" t="s">
        <v>432</v>
      </c>
      <c r="C349" s="130" t="s">
        <v>433</v>
      </c>
      <c r="D349" s="3" t="s">
        <v>395</v>
      </c>
      <c r="E349" s="3"/>
      <c r="F349" s="3" t="str">
        <f t="shared" si="31"/>
        <v>む１４</v>
      </c>
      <c r="G349" s="3" t="str">
        <f t="shared" si="29"/>
        <v>森永洋介</v>
      </c>
      <c r="H349" s="4" t="str">
        <f t="shared" si="30"/>
        <v>村田八日市ＴＣ</v>
      </c>
      <c r="I349" s="18" t="s">
        <v>37</v>
      </c>
      <c r="J349" s="8">
        <v>1989</v>
      </c>
      <c r="K349" s="133">
        <v>29</v>
      </c>
      <c r="L349" s="152" t="str">
        <f t="shared" si="28"/>
        <v>OK</v>
      </c>
      <c r="M349" s="130" t="s">
        <v>135</v>
      </c>
    </row>
    <row r="350" spans="1:13" s="130" customFormat="1" ht="13.5">
      <c r="A350" s="3" t="s">
        <v>434</v>
      </c>
      <c r="B350" s="129" t="s">
        <v>435</v>
      </c>
      <c r="C350" s="130" t="s">
        <v>436</v>
      </c>
      <c r="D350" s="3" t="s">
        <v>395</v>
      </c>
      <c r="E350" s="3"/>
      <c r="F350" s="3" t="str">
        <f t="shared" si="31"/>
        <v>む１５</v>
      </c>
      <c r="G350" s="3" t="str">
        <f t="shared" si="29"/>
        <v>冨田哲弥</v>
      </c>
      <c r="H350" s="4" t="str">
        <f t="shared" si="30"/>
        <v>村田八日市ＴＣ</v>
      </c>
      <c r="I350" s="18" t="s">
        <v>37</v>
      </c>
      <c r="J350" s="8">
        <v>1966</v>
      </c>
      <c r="K350" s="153">
        <v>52</v>
      </c>
      <c r="L350" s="152" t="str">
        <f t="shared" si="28"/>
        <v>OK</v>
      </c>
      <c r="M350" s="130" t="s">
        <v>246</v>
      </c>
    </row>
    <row r="351" spans="1:13" s="130" customFormat="1" ht="13.5">
      <c r="A351" s="3" t="s">
        <v>437</v>
      </c>
      <c r="B351" s="129" t="s">
        <v>438</v>
      </c>
      <c r="C351" s="130" t="s">
        <v>439</v>
      </c>
      <c r="D351" s="3" t="s">
        <v>395</v>
      </c>
      <c r="E351" s="3"/>
      <c r="F351" s="3" t="str">
        <f t="shared" si="31"/>
        <v>む１６</v>
      </c>
      <c r="G351" s="3" t="str">
        <f t="shared" si="29"/>
        <v>辰巳悟朗</v>
      </c>
      <c r="H351" s="4" t="str">
        <f t="shared" si="30"/>
        <v>村田八日市ＴＣ</v>
      </c>
      <c r="I351" s="18" t="s">
        <v>37</v>
      </c>
      <c r="J351" s="8">
        <v>1974</v>
      </c>
      <c r="K351" s="153">
        <v>44</v>
      </c>
      <c r="L351" s="152" t="str">
        <f t="shared" si="28"/>
        <v>OK</v>
      </c>
      <c r="M351" s="130" t="s">
        <v>45</v>
      </c>
    </row>
    <row r="352" spans="1:13" s="130" customFormat="1" ht="13.5">
      <c r="A352" s="3" t="s">
        <v>440</v>
      </c>
      <c r="B352" s="128" t="s">
        <v>441</v>
      </c>
      <c r="C352" s="155" t="s">
        <v>442</v>
      </c>
      <c r="D352" s="3" t="s">
        <v>395</v>
      </c>
      <c r="E352" s="3"/>
      <c r="F352" s="3" t="str">
        <f t="shared" si="31"/>
        <v>む１７</v>
      </c>
      <c r="G352" s="3" t="str">
        <f t="shared" si="29"/>
        <v>河野晶子</v>
      </c>
      <c r="H352" s="4" t="str">
        <f t="shared" si="30"/>
        <v>村田八日市ＴＣ</v>
      </c>
      <c r="I352" s="156" t="s">
        <v>44</v>
      </c>
      <c r="J352" s="8">
        <v>1970</v>
      </c>
      <c r="K352" s="133">
        <v>48</v>
      </c>
      <c r="L352" s="152" t="str">
        <f t="shared" si="28"/>
        <v>OK</v>
      </c>
      <c r="M352" s="130" t="s">
        <v>45</v>
      </c>
    </row>
    <row r="353" spans="1:13" s="130" customFormat="1" ht="13.5">
      <c r="A353" s="3" t="s">
        <v>443</v>
      </c>
      <c r="B353" s="128" t="s">
        <v>297</v>
      </c>
      <c r="C353" s="155" t="s">
        <v>444</v>
      </c>
      <c r="D353" s="3" t="s">
        <v>395</v>
      </c>
      <c r="E353" s="3"/>
      <c r="F353" s="3" t="str">
        <f t="shared" si="31"/>
        <v>む１８</v>
      </c>
      <c r="G353" s="3" t="str">
        <f t="shared" si="29"/>
        <v>森田恵美</v>
      </c>
      <c r="H353" s="4" t="str">
        <f t="shared" si="30"/>
        <v>村田八日市ＴＣ</v>
      </c>
      <c r="I353" s="156" t="s">
        <v>44</v>
      </c>
      <c r="J353" s="8">
        <v>1971</v>
      </c>
      <c r="K353" s="133">
        <v>47</v>
      </c>
      <c r="L353" s="152" t="str">
        <f t="shared" si="28"/>
        <v>OK</v>
      </c>
      <c r="M353" s="154" t="s">
        <v>82</v>
      </c>
    </row>
    <row r="354" spans="1:13" s="130" customFormat="1" ht="13.5">
      <c r="A354" s="3" t="s">
        <v>445</v>
      </c>
      <c r="B354" s="128" t="s">
        <v>446</v>
      </c>
      <c r="C354" s="155" t="s">
        <v>447</v>
      </c>
      <c r="D354" s="3" t="s">
        <v>395</v>
      </c>
      <c r="E354" s="6"/>
      <c r="F354" s="3" t="str">
        <f t="shared" si="31"/>
        <v>む１９</v>
      </c>
      <c r="G354" s="3" t="str">
        <f t="shared" si="29"/>
        <v>西澤友紀</v>
      </c>
      <c r="H354" s="4" t="str">
        <f t="shared" si="30"/>
        <v>村田八日市ＴＣ</v>
      </c>
      <c r="I354" s="156" t="s">
        <v>44</v>
      </c>
      <c r="J354" s="8">
        <v>1975</v>
      </c>
      <c r="K354" s="133">
        <v>43</v>
      </c>
      <c r="L354" s="152" t="str">
        <f t="shared" si="28"/>
        <v>OK</v>
      </c>
      <c r="M354" s="154" t="s">
        <v>82</v>
      </c>
    </row>
    <row r="355" spans="1:13" s="130" customFormat="1" ht="13.5">
      <c r="A355" s="3" t="s">
        <v>448</v>
      </c>
      <c r="B355" s="128" t="s">
        <v>449</v>
      </c>
      <c r="C355" s="155" t="s">
        <v>68</v>
      </c>
      <c r="D355" s="3" t="s">
        <v>395</v>
      </c>
      <c r="E355" s="6"/>
      <c r="F355" s="3" t="str">
        <f t="shared" si="31"/>
        <v>む２０</v>
      </c>
      <c r="G355" s="3" t="str">
        <f t="shared" si="29"/>
        <v>速水直美</v>
      </c>
      <c r="H355" s="4" t="str">
        <f t="shared" si="30"/>
        <v>村田八日市ＴＣ</v>
      </c>
      <c r="I355" s="156" t="s">
        <v>44</v>
      </c>
      <c r="J355" s="8">
        <v>1967</v>
      </c>
      <c r="K355" s="153">
        <v>51</v>
      </c>
      <c r="L355" s="152" t="str">
        <f t="shared" si="28"/>
        <v>OK</v>
      </c>
      <c r="M355" s="154" t="s">
        <v>82</v>
      </c>
    </row>
    <row r="356" spans="1:13" s="130" customFormat="1" ht="13.5">
      <c r="A356" s="3" t="s">
        <v>450</v>
      </c>
      <c r="B356" s="128" t="s">
        <v>451</v>
      </c>
      <c r="C356" s="155" t="s">
        <v>452</v>
      </c>
      <c r="D356" s="3" t="s">
        <v>395</v>
      </c>
      <c r="E356" s="6"/>
      <c r="F356" s="3" t="str">
        <f t="shared" si="31"/>
        <v>む２１</v>
      </c>
      <c r="G356" s="3" t="str">
        <f t="shared" si="29"/>
        <v>多田麻実</v>
      </c>
      <c r="H356" s="4" t="str">
        <f t="shared" si="30"/>
        <v>村田八日市ＴＣ</v>
      </c>
      <c r="I356" s="156" t="s">
        <v>44</v>
      </c>
      <c r="J356" s="8">
        <v>1980</v>
      </c>
      <c r="K356" s="153">
        <v>38</v>
      </c>
      <c r="L356" s="152" t="str">
        <f t="shared" si="28"/>
        <v>OK</v>
      </c>
      <c r="M356" s="130" t="s">
        <v>43</v>
      </c>
    </row>
    <row r="357" spans="1:13" s="130" customFormat="1" ht="13.5">
      <c r="A357" s="3" t="s">
        <v>453</v>
      </c>
      <c r="B357" s="128" t="s">
        <v>17</v>
      </c>
      <c r="C357" s="155" t="s">
        <v>284</v>
      </c>
      <c r="D357" s="3" t="s">
        <v>395</v>
      </c>
      <c r="E357" s="6"/>
      <c r="F357" s="3" t="str">
        <f t="shared" si="31"/>
        <v>む２２</v>
      </c>
      <c r="G357" s="3" t="str">
        <f t="shared" si="29"/>
        <v>中村純子</v>
      </c>
      <c r="H357" s="4" t="str">
        <f t="shared" si="30"/>
        <v>村田八日市ＴＣ</v>
      </c>
      <c r="I357" s="156" t="s">
        <v>44</v>
      </c>
      <c r="J357" s="8">
        <v>1982</v>
      </c>
      <c r="K357" s="153">
        <v>36</v>
      </c>
      <c r="L357" s="152" t="str">
        <f t="shared" si="28"/>
        <v>OK</v>
      </c>
      <c r="M357" s="130" t="s">
        <v>43</v>
      </c>
    </row>
    <row r="358" spans="1:13" s="130" customFormat="1" ht="13.5">
      <c r="A358" s="3" t="s">
        <v>454</v>
      </c>
      <c r="B358" s="128" t="s">
        <v>455</v>
      </c>
      <c r="C358" s="155" t="s">
        <v>456</v>
      </c>
      <c r="D358" s="3" t="s">
        <v>395</v>
      </c>
      <c r="E358" s="6"/>
      <c r="F358" s="3" t="str">
        <f t="shared" si="31"/>
        <v>む２３</v>
      </c>
      <c r="G358" s="3" t="str">
        <f t="shared" si="29"/>
        <v>堀田明子</v>
      </c>
      <c r="H358" s="4" t="str">
        <f t="shared" si="30"/>
        <v>村田八日市ＴＣ</v>
      </c>
      <c r="I358" s="156" t="s">
        <v>44</v>
      </c>
      <c r="J358" s="8">
        <v>1970</v>
      </c>
      <c r="K358" s="133">
        <v>48</v>
      </c>
      <c r="L358" s="152" t="str">
        <f t="shared" si="28"/>
        <v>OK</v>
      </c>
      <c r="M358" s="154" t="s">
        <v>82</v>
      </c>
    </row>
    <row r="359" spans="1:13" s="130" customFormat="1" ht="13.5">
      <c r="A359" s="3" t="s">
        <v>457</v>
      </c>
      <c r="B359" s="128" t="s">
        <v>458</v>
      </c>
      <c r="C359" s="155" t="s">
        <v>459</v>
      </c>
      <c r="D359" s="3" t="s">
        <v>395</v>
      </c>
      <c r="E359" s="6"/>
      <c r="F359" s="3" t="str">
        <f t="shared" si="31"/>
        <v>む２４</v>
      </c>
      <c r="G359" s="3" t="str">
        <f t="shared" si="29"/>
        <v>大脇和世</v>
      </c>
      <c r="H359" s="4" t="str">
        <f t="shared" si="30"/>
        <v>村田八日市ＴＣ</v>
      </c>
      <c r="I359" s="156" t="s">
        <v>44</v>
      </c>
      <c r="J359" s="8">
        <v>1970</v>
      </c>
      <c r="K359" s="133">
        <v>48</v>
      </c>
      <c r="L359" s="152" t="str">
        <f t="shared" si="28"/>
        <v>OK</v>
      </c>
      <c r="M359" s="130" t="s">
        <v>267</v>
      </c>
    </row>
    <row r="360" spans="1:13" s="130" customFormat="1" ht="13.5">
      <c r="A360" s="3" t="s">
        <v>460</v>
      </c>
      <c r="B360" s="129" t="s">
        <v>461</v>
      </c>
      <c r="C360" s="130" t="s">
        <v>462</v>
      </c>
      <c r="D360" s="3" t="s">
        <v>395</v>
      </c>
      <c r="E360" s="6"/>
      <c r="F360" s="3" t="str">
        <f t="shared" si="31"/>
        <v>む２５</v>
      </c>
      <c r="G360" s="3" t="str">
        <f t="shared" si="29"/>
        <v>後藤圭介</v>
      </c>
      <c r="H360" s="4" t="str">
        <f t="shared" si="30"/>
        <v>村田八日市ＴＣ</v>
      </c>
      <c r="I360" s="18" t="s">
        <v>37</v>
      </c>
      <c r="J360" s="8">
        <v>1974</v>
      </c>
      <c r="K360" s="133">
        <v>44</v>
      </c>
      <c r="L360" s="152" t="str">
        <f t="shared" si="28"/>
        <v>OK</v>
      </c>
      <c r="M360" s="130" t="s">
        <v>73</v>
      </c>
    </row>
    <row r="361" spans="1:13" s="130" customFormat="1" ht="13.5">
      <c r="A361" s="3" t="s">
        <v>463</v>
      </c>
      <c r="B361" s="129" t="s">
        <v>265</v>
      </c>
      <c r="C361" s="130" t="s">
        <v>464</v>
      </c>
      <c r="D361" s="3" t="s">
        <v>395</v>
      </c>
      <c r="E361" s="6"/>
      <c r="F361" s="3" t="str">
        <f t="shared" si="31"/>
        <v>む２６</v>
      </c>
      <c r="G361" s="3" t="str">
        <f t="shared" si="29"/>
        <v>長谷川晃平</v>
      </c>
      <c r="H361" s="4" t="str">
        <f t="shared" si="30"/>
        <v>村田八日市ＴＣ</v>
      </c>
      <c r="I361" s="18" t="s">
        <v>37</v>
      </c>
      <c r="J361" s="8">
        <v>1968</v>
      </c>
      <c r="K361" s="133">
        <v>50</v>
      </c>
      <c r="L361" s="152" t="str">
        <f t="shared" si="28"/>
        <v>OK</v>
      </c>
      <c r="M361" s="130" t="s">
        <v>132</v>
      </c>
    </row>
    <row r="362" spans="1:13" s="130" customFormat="1" ht="13.5">
      <c r="A362" s="3" t="s">
        <v>465</v>
      </c>
      <c r="B362" s="129" t="s">
        <v>466</v>
      </c>
      <c r="C362" s="3" t="s">
        <v>467</v>
      </c>
      <c r="D362" s="3" t="s">
        <v>395</v>
      </c>
      <c r="E362" s="6"/>
      <c r="F362" s="3" t="str">
        <f t="shared" si="31"/>
        <v>む２７</v>
      </c>
      <c r="G362" s="3" t="str">
        <f t="shared" si="29"/>
        <v>原田真稔</v>
      </c>
      <c r="H362" s="4" t="str">
        <f t="shared" si="30"/>
        <v>村田八日市ＴＣ</v>
      </c>
      <c r="I362" s="18" t="s">
        <v>37</v>
      </c>
      <c r="J362" s="8">
        <v>1974</v>
      </c>
      <c r="K362" s="153">
        <v>44</v>
      </c>
      <c r="L362" s="152" t="str">
        <f t="shared" si="28"/>
        <v>OK</v>
      </c>
      <c r="M362" s="130" t="s">
        <v>246</v>
      </c>
    </row>
    <row r="363" spans="1:13" s="130" customFormat="1" ht="13.5">
      <c r="A363" s="3" t="s">
        <v>468</v>
      </c>
      <c r="B363" s="129" t="s">
        <v>469</v>
      </c>
      <c r="C363" s="3" t="s">
        <v>470</v>
      </c>
      <c r="D363" s="3" t="s">
        <v>395</v>
      </c>
      <c r="E363" s="6"/>
      <c r="F363" s="3" t="str">
        <f t="shared" si="31"/>
        <v>む２８</v>
      </c>
      <c r="G363" s="3" t="str">
        <f t="shared" si="29"/>
        <v>池内伸介</v>
      </c>
      <c r="H363" s="4" t="str">
        <f t="shared" si="30"/>
        <v>村田八日市ＴＣ</v>
      </c>
      <c r="I363" s="18" t="s">
        <v>37</v>
      </c>
      <c r="J363" s="8">
        <v>1983</v>
      </c>
      <c r="K363" s="153">
        <v>35</v>
      </c>
      <c r="L363" s="152" t="str">
        <f t="shared" si="28"/>
        <v>OK</v>
      </c>
      <c r="M363" s="130" t="s">
        <v>132</v>
      </c>
    </row>
    <row r="364" spans="1:13" s="130" customFormat="1" ht="13.5">
      <c r="A364" s="3" t="s">
        <v>471</v>
      </c>
      <c r="B364" s="129" t="s">
        <v>75</v>
      </c>
      <c r="C364" s="3" t="s">
        <v>472</v>
      </c>
      <c r="D364" s="3" t="s">
        <v>395</v>
      </c>
      <c r="E364" s="6"/>
      <c r="F364" s="3" t="str">
        <f t="shared" si="31"/>
        <v>む２９</v>
      </c>
      <c r="G364" s="3" t="str">
        <f t="shared" si="29"/>
        <v>藤田彰</v>
      </c>
      <c r="H364" s="4" t="str">
        <f t="shared" si="30"/>
        <v>村田八日市ＴＣ</v>
      </c>
      <c r="I364" s="18" t="s">
        <v>37</v>
      </c>
      <c r="J364" s="8">
        <v>1981</v>
      </c>
      <c r="K364" s="153">
        <v>37</v>
      </c>
      <c r="L364" s="152" t="str">
        <f t="shared" si="28"/>
        <v>OK</v>
      </c>
      <c r="M364" s="130" t="s">
        <v>132</v>
      </c>
    </row>
    <row r="365" spans="1:13" ht="13.5">
      <c r="A365" s="3" t="s">
        <v>473</v>
      </c>
      <c r="B365" s="129" t="s">
        <v>474</v>
      </c>
      <c r="C365" s="3" t="s">
        <v>475</v>
      </c>
      <c r="D365" s="3" t="s">
        <v>395</v>
      </c>
      <c r="E365" s="6"/>
      <c r="F365" s="3" t="str">
        <f t="shared" si="31"/>
        <v>む３０</v>
      </c>
      <c r="G365" s="3" t="str">
        <f t="shared" si="29"/>
        <v>岩田光央</v>
      </c>
      <c r="H365" s="4" t="str">
        <f t="shared" si="30"/>
        <v>村田八日市ＴＣ</v>
      </c>
      <c r="I365" s="18" t="s">
        <v>37</v>
      </c>
      <c r="J365" s="8">
        <v>1985</v>
      </c>
      <c r="K365" s="153">
        <v>33</v>
      </c>
      <c r="L365" s="152" t="str">
        <f t="shared" si="28"/>
        <v>OK</v>
      </c>
      <c r="M365" t="s">
        <v>41</v>
      </c>
    </row>
    <row r="366" spans="1:13" s="130" customFormat="1" ht="13.5">
      <c r="A366" s="3" t="s">
        <v>476</v>
      </c>
      <c r="B366" s="129" t="s">
        <v>477</v>
      </c>
      <c r="C366" s="3" t="s">
        <v>478</v>
      </c>
      <c r="D366" s="3" t="s">
        <v>395</v>
      </c>
      <c r="E366" s="6"/>
      <c r="F366" s="3" t="str">
        <f t="shared" si="31"/>
        <v>む３１</v>
      </c>
      <c r="G366" s="3" t="str">
        <f t="shared" si="29"/>
        <v>三神秀嗣</v>
      </c>
      <c r="H366" s="4" t="str">
        <f t="shared" si="30"/>
        <v>村田八日市ＴＣ</v>
      </c>
      <c r="I366" s="18" t="s">
        <v>37</v>
      </c>
      <c r="J366" s="8">
        <v>1982</v>
      </c>
      <c r="K366" s="153">
        <v>36</v>
      </c>
      <c r="L366" s="152" t="str">
        <f t="shared" si="28"/>
        <v>OK</v>
      </c>
      <c r="M366" s="130" t="s">
        <v>246</v>
      </c>
    </row>
    <row r="367" spans="1:13" s="130" customFormat="1" ht="13.5">
      <c r="A367" s="3" t="s">
        <v>479</v>
      </c>
      <c r="B367" s="129" t="s">
        <v>42</v>
      </c>
      <c r="C367" s="3" t="s">
        <v>480</v>
      </c>
      <c r="D367" s="3" t="s">
        <v>395</v>
      </c>
      <c r="E367" s="6"/>
      <c r="F367" s="3" t="str">
        <f t="shared" si="31"/>
        <v>む３２</v>
      </c>
      <c r="G367" s="3" t="str">
        <f t="shared" si="29"/>
        <v>佐藤庸子</v>
      </c>
      <c r="H367" s="4" t="str">
        <f t="shared" si="30"/>
        <v>村田八日市ＴＣ</v>
      </c>
      <c r="I367" s="156" t="s">
        <v>44</v>
      </c>
      <c r="J367" s="8">
        <v>1978</v>
      </c>
      <c r="K367" s="153">
        <v>40</v>
      </c>
      <c r="L367" s="152" t="str">
        <f t="shared" si="28"/>
        <v>OK</v>
      </c>
      <c r="M367" s="154" t="s">
        <v>82</v>
      </c>
    </row>
    <row r="368" spans="1:13" ht="13.5">
      <c r="A368" s="3" t="s">
        <v>481</v>
      </c>
      <c r="B368" s="129" t="s">
        <v>287</v>
      </c>
      <c r="C368" s="3" t="s">
        <v>313</v>
      </c>
      <c r="D368" s="3" t="s">
        <v>395</v>
      </c>
      <c r="E368" s="6"/>
      <c r="F368" s="3" t="str">
        <f t="shared" si="31"/>
        <v>む３３</v>
      </c>
      <c r="G368" s="3" t="str">
        <f t="shared" si="29"/>
        <v>遠崎大樹</v>
      </c>
      <c r="H368" s="4" t="str">
        <f t="shared" si="30"/>
        <v>村田八日市ＴＣ</v>
      </c>
      <c r="I368" s="18" t="s">
        <v>37</v>
      </c>
      <c r="J368" s="8">
        <v>1985</v>
      </c>
      <c r="K368" s="157">
        <v>33</v>
      </c>
      <c r="L368" s="152" t="str">
        <f t="shared" si="28"/>
        <v>OK</v>
      </c>
      <c r="M368" s="3" t="s">
        <v>132</v>
      </c>
    </row>
    <row r="369" spans="1:13" ht="13.5">
      <c r="A369" s="3" t="s">
        <v>482</v>
      </c>
      <c r="B369" s="128" t="s">
        <v>23</v>
      </c>
      <c r="C369" s="96" t="s">
        <v>483</v>
      </c>
      <c r="D369" s="3" t="s">
        <v>395</v>
      </c>
      <c r="E369" s="6"/>
      <c r="F369" s="3" t="str">
        <f t="shared" si="31"/>
        <v>む３４</v>
      </c>
      <c r="G369" s="3" t="str">
        <f t="shared" si="29"/>
        <v>村田朋子</v>
      </c>
      <c r="H369" s="4" t="str">
        <f t="shared" si="30"/>
        <v>村田八日市ＴＣ</v>
      </c>
      <c r="I369" s="156" t="s">
        <v>44</v>
      </c>
      <c r="J369" s="8">
        <v>1959</v>
      </c>
      <c r="K369" s="157">
        <v>59</v>
      </c>
      <c r="L369" s="152" t="str">
        <f t="shared" si="28"/>
        <v>OK</v>
      </c>
      <c r="M369" s="96" t="s">
        <v>82</v>
      </c>
    </row>
    <row r="370" spans="1:13" ht="13.5">
      <c r="A370" s="3" t="s">
        <v>484</v>
      </c>
      <c r="B370" s="128" t="s">
        <v>411</v>
      </c>
      <c r="C370" s="96" t="s">
        <v>485</v>
      </c>
      <c r="D370" s="3" t="s">
        <v>395</v>
      </c>
      <c r="E370" s="6"/>
      <c r="F370" s="3" t="str">
        <f t="shared" si="31"/>
        <v>む３５</v>
      </c>
      <c r="G370" s="3" t="str">
        <f t="shared" si="29"/>
        <v>杉山あずさ</v>
      </c>
      <c r="H370" s="4" t="str">
        <f t="shared" si="30"/>
        <v>村田八日市ＴＣ</v>
      </c>
      <c r="I370" s="156" t="s">
        <v>44</v>
      </c>
      <c r="J370" s="8">
        <v>1978</v>
      </c>
      <c r="K370" s="157">
        <v>40</v>
      </c>
      <c r="L370" s="152" t="str">
        <f t="shared" si="28"/>
        <v>OK</v>
      </c>
      <c r="M370" s="3" t="s">
        <v>336</v>
      </c>
    </row>
    <row r="371" spans="1:13" ht="13.5">
      <c r="A371" s="3" t="s">
        <v>486</v>
      </c>
      <c r="B371" s="128" t="s">
        <v>228</v>
      </c>
      <c r="C371" s="96" t="s">
        <v>487</v>
      </c>
      <c r="D371" s="3" t="s">
        <v>395</v>
      </c>
      <c r="E371" s="6"/>
      <c r="F371" s="3" t="str">
        <f t="shared" si="31"/>
        <v>む３６</v>
      </c>
      <c r="G371" s="3" t="str">
        <f t="shared" si="29"/>
        <v>西村文代</v>
      </c>
      <c r="H371" s="4" t="str">
        <f t="shared" si="30"/>
        <v>村田八日市ＴＣ</v>
      </c>
      <c r="I371" s="156" t="s">
        <v>44</v>
      </c>
      <c r="J371" s="8">
        <v>1964</v>
      </c>
      <c r="K371" s="157">
        <v>54</v>
      </c>
      <c r="L371" s="152" t="str">
        <f t="shared" si="28"/>
        <v>OK</v>
      </c>
      <c r="M371" s="3" t="s">
        <v>38</v>
      </c>
    </row>
    <row r="372" spans="1:13" ht="13.5">
      <c r="A372" s="3" t="s">
        <v>488</v>
      </c>
      <c r="B372" s="128" t="s">
        <v>23</v>
      </c>
      <c r="C372" s="96" t="s">
        <v>24</v>
      </c>
      <c r="D372" s="3" t="s">
        <v>395</v>
      </c>
      <c r="E372" s="6"/>
      <c r="F372" s="3" t="str">
        <f t="shared" si="31"/>
        <v>む３７</v>
      </c>
      <c r="G372" s="3" t="str">
        <f t="shared" si="29"/>
        <v>村田彩子</v>
      </c>
      <c r="H372" s="4" t="str">
        <f t="shared" si="30"/>
        <v>村田八日市ＴＣ</v>
      </c>
      <c r="I372" s="156" t="s">
        <v>44</v>
      </c>
      <c r="J372" s="8">
        <v>1968</v>
      </c>
      <c r="K372" s="133">
        <v>50</v>
      </c>
      <c r="L372" s="152" t="str">
        <f t="shared" si="28"/>
        <v>OK</v>
      </c>
      <c r="M372" s="3" t="s">
        <v>45</v>
      </c>
    </row>
    <row r="373" spans="1:13" ht="13.5">
      <c r="A373" s="3" t="s">
        <v>489</v>
      </c>
      <c r="B373" s="128" t="s">
        <v>490</v>
      </c>
      <c r="C373" s="158" t="s">
        <v>480</v>
      </c>
      <c r="D373" s="3" t="s">
        <v>395</v>
      </c>
      <c r="E373" s="6"/>
      <c r="F373" s="3" t="str">
        <f t="shared" si="31"/>
        <v>む３８</v>
      </c>
      <c r="G373" s="3" t="str">
        <f t="shared" si="29"/>
        <v>村川庸子</v>
      </c>
      <c r="H373" s="4" t="str">
        <f t="shared" si="30"/>
        <v>村田八日市ＴＣ</v>
      </c>
      <c r="I373" s="156" t="s">
        <v>44</v>
      </c>
      <c r="J373" s="8">
        <v>1969</v>
      </c>
      <c r="K373" s="133">
        <v>49</v>
      </c>
      <c r="L373" s="152" t="str">
        <f t="shared" si="28"/>
        <v>OK</v>
      </c>
      <c r="M373" s="3" t="s">
        <v>267</v>
      </c>
    </row>
    <row r="374" spans="1:13" ht="13.5">
      <c r="A374" s="3" t="s">
        <v>491</v>
      </c>
      <c r="B374" s="129" t="s">
        <v>31</v>
      </c>
      <c r="C374" t="s">
        <v>492</v>
      </c>
      <c r="D374" s="3" t="s">
        <v>395</v>
      </c>
      <c r="E374" s="6"/>
      <c r="F374" s="3" t="str">
        <f t="shared" si="31"/>
        <v>む３９</v>
      </c>
      <c r="G374" s="3" t="str">
        <f t="shared" si="29"/>
        <v>藤井洋平</v>
      </c>
      <c r="H374" s="4" t="str">
        <f t="shared" si="30"/>
        <v>村田八日市ＴＣ</v>
      </c>
      <c r="I374" s="18" t="s">
        <v>37</v>
      </c>
      <c r="J374" s="8">
        <v>1991</v>
      </c>
      <c r="K374" s="159">
        <v>27</v>
      </c>
      <c r="L374" s="152" t="str">
        <f t="shared" si="28"/>
        <v>OK</v>
      </c>
      <c r="M374" s="96" t="s">
        <v>82</v>
      </c>
    </row>
    <row r="375" spans="1:13" ht="13.5">
      <c r="A375" s="3" t="s">
        <v>493</v>
      </c>
      <c r="B375" s="129" t="s">
        <v>494</v>
      </c>
      <c r="C375" t="s">
        <v>495</v>
      </c>
      <c r="D375" s="3" t="s">
        <v>395</v>
      </c>
      <c r="E375" s="6"/>
      <c r="F375" s="3" t="str">
        <f t="shared" si="31"/>
        <v>む４０</v>
      </c>
      <c r="G375" s="3" t="str">
        <f t="shared" si="29"/>
        <v>田淵敏史</v>
      </c>
      <c r="H375" s="4" t="str">
        <f t="shared" si="30"/>
        <v>村田八日市ＴＣ</v>
      </c>
      <c r="I375" s="18" t="s">
        <v>37</v>
      </c>
      <c r="J375" s="8">
        <v>1991</v>
      </c>
      <c r="K375" s="159">
        <v>27</v>
      </c>
      <c r="L375" s="152" t="str">
        <f t="shared" si="28"/>
        <v>OK</v>
      </c>
      <c r="M375" s="96" t="s">
        <v>82</v>
      </c>
    </row>
    <row r="376" spans="1:13" ht="13.5">
      <c r="A376" s="3" t="s">
        <v>496</v>
      </c>
      <c r="B376" s="129" t="s">
        <v>497</v>
      </c>
      <c r="C376" s="31" t="s">
        <v>498</v>
      </c>
      <c r="D376" s="3" t="s">
        <v>395</v>
      </c>
      <c r="E376" s="6"/>
      <c r="F376" s="3" t="str">
        <f t="shared" si="31"/>
        <v>む４１</v>
      </c>
      <c r="G376" s="3" t="str">
        <f t="shared" si="29"/>
        <v>穐山  航</v>
      </c>
      <c r="H376" s="4" t="str">
        <f t="shared" si="30"/>
        <v>村田八日市ＴＣ</v>
      </c>
      <c r="I376" s="18" t="s">
        <v>37</v>
      </c>
      <c r="J376" s="8">
        <v>1989</v>
      </c>
      <c r="K376" s="159">
        <v>29</v>
      </c>
      <c r="L376" s="152" t="str">
        <f t="shared" si="28"/>
        <v>OK</v>
      </c>
      <c r="M376" s="96" t="s">
        <v>82</v>
      </c>
    </row>
    <row r="377" spans="1:13" ht="13.5">
      <c r="A377" s="3" t="s">
        <v>499</v>
      </c>
      <c r="B377" s="129" t="s">
        <v>228</v>
      </c>
      <c r="C377" s="31" t="s">
        <v>500</v>
      </c>
      <c r="D377" s="3" t="s">
        <v>395</v>
      </c>
      <c r="E377" s="6"/>
      <c r="F377" s="3" t="str">
        <f t="shared" si="31"/>
        <v>む４２</v>
      </c>
      <c r="G377" s="3" t="str">
        <f t="shared" si="29"/>
        <v>西村国太郎</v>
      </c>
      <c r="H377" s="4" t="str">
        <f t="shared" si="30"/>
        <v>村田八日市ＴＣ</v>
      </c>
      <c r="I377" s="18" t="s">
        <v>37</v>
      </c>
      <c r="J377" s="8">
        <v>1942</v>
      </c>
      <c r="K377" s="159">
        <v>76</v>
      </c>
      <c r="L377" s="152" t="str">
        <f t="shared" si="28"/>
        <v>OK</v>
      </c>
      <c r="M377" s="96" t="s">
        <v>82</v>
      </c>
    </row>
    <row r="378" spans="1:13" ht="13.5">
      <c r="A378" s="3" t="s">
        <v>501</v>
      </c>
      <c r="B378" s="128" t="s">
        <v>502</v>
      </c>
      <c r="C378" s="145" t="s">
        <v>503</v>
      </c>
      <c r="D378" s="3" t="s">
        <v>395</v>
      </c>
      <c r="E378" s="6"/>
      <c r="F378" s="3" t="str">
        <f t="shared" si="31"/>
        <v>む４３</v>
      </c>
      <c r="G378" s="3" t="str">
        <f t="shared" si="29"/>
        <v>南井まどか</v>
      </c>
      <c r="H378" s="4" t="str">
        <f t="shared" si="30"/>
        <v>村田八日市ＴＣ</v>
      </c>
      <c r="I378" s="156" t="s">
        <v>44</v>
      </c>
      <c r="J378" s="8">
        <v>1994</v>
      </c>
      <c r="K378" s="159">
        <v>24</v>
      </c>
      <c r="L378" s="152" t="str">
        <f t="shared" si="28"/>
        <v>OK</v>
      </c>
      <c r="M378" s="3" t="s">
        <v>132</v>
      </c>
    </row>
    <row r="379" spans="1:13" ht="13.5">
      <c r="A379" s="3" t="s">
        <v>504</v>
      </c>
      <c r="B379" s="128" t="s">
        <v>179</v>
      </c>
      <c r="C379" s="158" t="s">
        <v>505</v>
      </c>
      <c r="D379" s="3" t="s">
        <v>395</v>
      </c>
      <c r="E379" s="6"/>
      <c r="F379" s="3" t="str">
        <f t="shared" si="31"/>
        <v>む４４</v>
      </c>
      <c r="G379" s="3" t="str">
        <f t="shared" si="29"/>
        <v>澤田多佳美</v>
      </c>
      <c r="H379" s="4" t="str">
        <f t="shared" si="30"/>
        <v>村田八日市ＴＣ</v>
      </c>
      <c r="I379" s="156" t="s">
        <v>44</v>
      </c>
      <c r="J379" s="8">
        <v>1970</v>
      </c>
      <c r="K379" s="159">
        <v>48</v>
      </c>
      <c r="L379" s="152" t="str">
        <f t="shared" si="28"/>
        <v>OK</v>
      </c>
      <c r="M379" s="3" t="s">
        <v>38</v>
      </c>
    </row>
    <row r="380" spans="1:13" ht="13.5">
      <c r="A380" s="3" t="s">
        <v>506</v>
      </c>
      <c r="B380" s="129" t="s">
        <v>411</v>
      </c>
      <c r="C380" s="160" t="s">
        <v>507</v>
      </c>
      <c r="D380" s="3" t="s">
        <v>395</v>
      </c>
      <c r="E380" s="31"/>
      <c r="F380" s="3" t="str">
        <f t="shared" si="31"/>
        <v>む４５</v>
      </c>
      <c r="G380" s="3" t="str">
        <f t="shared" si="29"/>
        <v>杉山春澄</v>
      </c>
      <c r="H380" s="4" t="str">
        <f t="shared" si="30"/>
        <v>村田八日市ＴＣ</v>
      </c>
      <c r="I380" s="18" t="s">
        <v>37</v>
      </c>
      <c r="J380" s="8">
        <v>2004</v>
      </c>
      <c r="K380" s="159">
        <v>14</v>
      </c>
      <c r="L380" s="152" t="str">
        <f t="shared" si="28"/>
        <v>OK</v>
      </c>
      <c r="M380" s="3" t="s">
        <v>336</v>
      </c>
    </row>
    <row r="381" spans="1:13" ht="13.5">
      <c r="A381" s="3" t="s">
        <v>508</v>
      </c>
      <c r="B381" s="129" t="s">
        <v>509</v>
      </c>
      <c r="C381" s="160" t="s">
        <v>510</v>
      </c>
      <c r="D381" s="3" t="s">
        <v>395</v>
      </c>
      <c r="E381" s="31"/>
      <c r="F381" s="3" t="str">
        <f t="shared" si="31"/>
        <v>む４６</v>
      </c>
      <c r="G381" s="3" t="str">
        <f t="shared" si="29"/>
        <v>二上貴光</v>
      </c>
      <c r="H381" s="4" t="str">
        <f t="shared" si="30"/>
        <v>村田八日市ＴＣ</v>
      </c>
      <c r="I381" s="18" t="s">
        <v>37</v>
      </c>
      <c r="J381" s="8">
        <v>1990</v>
      </c>
      <c r="K381" s="159">
        <v>28</v>
      </c>
      <c r="L381" s="152" t="str">
        <f t="shared" si="28"/>
        <v>OK</v>
      </c>
      <c r="M381" s="139" t="s">
        <v>82</v>
      </c>
    </row>
    <row r="382" spans="1:13" ht="13.5">
      <c r="A382" s="3" t="s">
        <v>511</v>
      </c>
      <c r="B382" s="129" t="s">
        <v>512</v>
      </c>
      <c r="C382" t="s">
        <v>513</v>
      </c>
      <c r="D382" s="3" t="s">
        <v>395</v>
      </c>
      <c r="E382" s="31"/>
      <c r="F382" s="3" t="str">
        <f t="shared" si="31"/>
        <v>む４７</v>
      </c>
      <c r="G382" s="3" t="str">
        <f t="shared" si="29"/>
        <v>山田義大</v>
      </c>
      <c r="H382" s="4" t="str">
        <f t="shared" si="30"/>
        <v>村田八日市ＴＣ</v>
      </c>
      <c r="I382" s="18" t="s">
        <v>37</v>
      </c>
      <c r="J382" s="8">
        <v>1992</v>
      </c>
      <c r="K382" s="159">
        <v>26</v>
      </c>
      <c r="L382" s="152" t="str">
        <f t="shared" si="28"/>
        <v>OK</v>
      </c>
      <c r="M382" s="139" t="s">
        <v>82</v>
      </c>
    </row>
    <row r="383" spans="1:13" ht="13.5">
      <c r="A383" s="3" t="s">
        <v>514</v>
      </c>
      <c r="B383" s="129" t="s">
        <v>534</v>
      </c>
      <c r="C383" s="6" t="s">
        <v>1406</v>
      </c>
      <c r="D383" s="3" t="s">
        <v>395</v>
      </c>
      <c r="E383" s="6"/>
      <c r="F383" s="3" t="str">
        <f t="shared" si="31"/>
        <v>む４８</v>
      </c>
      <c r="G383" s="3" t="str">
        <f t="shared" si="29"/>
        <v>草野　亮</v>
      </c>
      <c r="H383" s="4" t="str">
        <f t="shared" si="30"/>
        <v>村田八日市ＴＣ</v>
      </c>
      <c r="I383" s="18" t="s">
        <v>37</v>
      </c>
      <c r="J383" s="8">
        <v>1962</v>
      </c>
      <c r="K383" s="157">
        <v>56</v>
      </c>
      <c r="L383" s="152" t="str">
        <f t="shared" si="28"/>
        <v>OK</v>
      </c>
      <c r="M383" s="139" t="s">
        <v>82</v>
      </c>
    </row>
    <row r="384" spans="1:13" ht="13.5">
      <c r="A384" s="3" t="s">
        <v>515</v>
      </c>
      <c r="B384" s="128" t="s">
        <v>516</v>
      </c>
      <c r="C384" s="96" t="s">
        <v>517</v>
      </c>
      <c r="D384" s="3" t="s">
        <v>395</v>
      </c>
      <c r="E384" s="6"/>
      <c r="F384" s="3" t="str">
        <f t="shared" si="31"/>
        <v>む４９</v>
      </c>
      <c r="G384" s="3" t="str">
        <f t="shared" si="29"/>
        <v>川東真央</v>
      </c>
      <c r="H384" s="4" t="str">
        <f t="shared" si="30"/>
        <v>村田八日市ＴＣ</v>
      </c>
      <c r="I384" s="156" t="s">
        <v>44</v>
      </c>
      <c r="J384" s="8">
        <v>1996</v>
      </c>
      <c r="K384" s="157">
        <v>22</v>
      </c>
      <c r="L384" s="152" t="str">
        <f t="shared" si="28"/>
        <v>OK</v>
      </c>
      <c r="M384" s="2" t="s">
        <v>123</v>
      </c>
    </row>
    <row r="385" spans="1:13" ht="13.5">
      <c r="A385" s="3" t="s">
        <v>1038</v>
      </c>
      <c r="B385" s="129" t="s">
        <v>411</v>
      </c>
      <c r="C385" t="s">
        <v>1039</v>
      </c>
      <c r="D385" s="3" t="s">
        <v>395</v>
      </c>
      <c r="E385" s="6"/>
      <c r="F385" s="3" t="str">
        <f t="shared" si="31"/>
        <v>む５０</v>
      </c>
      <c r="G385" s="3" t="str">
        <f t="shared" si="29"/>
        <v>杉山涼佑</v>
      </c>
      <c r="H385" s="4" t="str">
        <f t="shared" si="30"/>
        <v>村田八日市ＴＣ</v>
      </c>
      <c r="I385" s="18" t="s">
        <v>37</v>
      </c>
      <c r="J385" s="8">
        <v>2001</v>
      </c>
      <c r="K385" s="129">
        <v>17</v>
      </c>
      <c r="L385" s="152" t="str">
        <f t="shared" si="28"/>
        <v>OK</v>
      </c>
      <c r="M385" s="2" t="s">
        <v>38</v>
      </c>
    </row>
    <row r="386" spans="1:13" ht="13.5">
      <c r="A386" s="130"/>
      <c r="B386" s="114"/>
      <c r="C386" s="114"/>
      <c r="D386" s="129"/>
      <c r="G386" s="6"/>
      <c r="H386" s="129"/>
      <c r="I386" s="114"/>
      <c r="J386" s="31"/>
      <c r="K386" s="18"/>
      <c r="L386" s="152">
        <f t="shared" si="28"/>
      </c>
      <c r="M386" s="129"/>
    </row>
    <row r="387" spans="1:12" ht="13.5">
      <c r="A387" s="130"/>
      <c r="D387" s="129"/>
      <c r="F387" s="3"/>
      <c r="K387" s="18"/>
      <c r="L387" s="152">
        <f t="shared" si="28"/>
      </c>
    </row>
    <row r="388" spans="1:14" s="161" customFormat="1" ht="13.5">
      <c r="A388" s="130"/>
      <c r="B388"/>
      <c r="C388"/>
      <c r="D388"/>
      <c r="E388"/>
      <c r="F388" s="3"/>
      <c r="G388"/>
      <c r="H388"/>
      <c r="I388"/>
      <c r="J388"/>
      <c r="K388"/>
      <c r="L388" s="8"/>
      <c r="M388"/>
      <c r="N388"/>
    </row>
    <row r="389" spans="1:14" s="161" customFormat="1" ht="13.5">
      <c r="A389" s="130"/>
      <c r="B389"/>
      <c r="C389"/>
      <c r="D389"/>
      <c r="E389"/>
      <c r="F389" s="3"/>
      <c r="G389"/>
      <c r="H389"/>
      <c r="I389"/>
      <c r="J389"/>
      <c r="K389"/>
      <c r="L389" s="8"/>
      <c r="M389"/>
      <c r="N389"/>
    </row>
    <row r="390" spans="1:12" ht="13.5">
      <c r="A390" s="130"/>
      <c r="F390" s="3"/>
      <c r="L390" s="8">
        <f aca="true" t="shared" si="32" ref="L390:L396">IF(G390="","",IF(COUNTIF($G$6:$G$596,G390)&gt;1,"2重登録","OK"))</f>
      </c>
    </row>
    <row r="391" spans="2:13" ht="13.5">
      <c r="B391" s="36"/>
      <c r="C391" s="36"/>
      <c r="D391" s="129"/>
      <c r="E391" s="6"/>
      <c r="G391" s="6"/>
      <c r="H391" s="129"/>
      <c r="I391" s="129"/>
      <c r="J391" s="162"/>
      <c r="K391" s="18">
        <f aca="true" t="shared" si="33" ref="K391:K396">IF(J391="","",(2017-J391))</f>
      </c>
      <c r="L391" s="8">
        <f t="shared" si="32"/>
      </c>
      <c r="M391" s="129"/>
    </row>
    <row r="392" spans="2:13" ht="13.5">
      <c r="B392" s="36"/>
      <c r="C392" s="36"/>
      <c r="D392" s="129"/>
      <c r="E392" s="6"/>
      <c r="G392" s="6"/>
      <c r="H392" s="129"/>
      <c r="I392" s="129"/>
      <c r="J392" s="162"/>
      <c r="K392" s="18">
        <f t="shared" si="33"/>
      </c>
      <c r="L392" s="8">
        <f t="shared" si="32"/>
      </c>
      <c r="M392" s="129"/>
    </row>
    <row r="393" spans="2:13" ht="13.5">
      <c r="B393" s="36"/>
      <c r="C393" s="36"/>
      <c r="D393" s="129"/>
      <c r="E393" s="6"/>
      <c r="G393" s="6"/>
      <c r="H393" s="129"/>
      <c r="I393" s="129"/>
      <c r="J393" s="162"/>
      <c r="K393" s="18">
        <f t="shared" si="33"/>
      </c>
      <c r="L393" s="8">
        <f t="shared" si="32"/>
      </c>
      <c r="M393" s="129"/>
    </row>
    <row r="394" spans="2:13" ht="13.5">
      <c r="B394" s="36"/>
      <c r="C394" s="36"/>
      <c r="D394" s="129"/>
      <c r="E394" s="6"/>
      <c r="G394" s="6"/>
      <c r="H394" s="129"/>
      <c r="I394" s="129"/>
      <c r="J394" s="162"/>
      <c r="K394" s="18">
        <f t="shared" si="33"/>
      </c>
      <c r="L394" s="8">
        <f t="shared" si="32"/>
      </c>
      <c r="M394" s="129"/>
    </row>
    <row r="395" spans="2:13" ht="13.5">
      <c r="B395" s="36"/>
      <c r="C395" s="36"/>
      <c r="D395" s="129"/>
      <c r="E395" s="6"/>
      <c r="G395" s="6"/>
      <c r="H395" s="129"/>
      <c r="I395" s="129"/>
      <c r="J395" s="162"/>
      <c r="K395" s="18">
        <f t="shared" si="33"/>
      </c>
      <c r="L395" s="8">
        <f t="shared" si="32"/>
      </c>
      <c r="M395" s="129"/>
    </row>
    <row r="396" spans="2:13" ht="13.5">
      <c r="B396" s="6"/>
      <c r="C396" s="6"/>
      <c r="D396" s="6"/>
      <c r="E396" s="6"/>
      <c r="G396" s="6"/>
      <c r="H396" s="6"/>
      <c r="I396" s="10"/>
      <c r="J396" s="19"/>
      <c r="K396" s="18">
        <f t="shared" si="33"/>
      </c>
      <c r="L396" s="8">
        <f t="shared" si="32"/>
      </c>
      <c r="M396" s="11"/>
    </row>
    <row r="397" spans="2:11" ht="13.5">
      <c r="B397" s="1230" t="s">
        <v>1040</v>
      </c>
      <c r="C397" s="1230"/>
      <c r="D397" s="1231" t="s">
        <v>1041</v>
      </c>
      <c r="E397" s="1231"/>
      <c r="F397" s="1231"/>
      <c r="G397" s="1231"/>
      <c r="H397" s="3" t="s">
        <v>33</v>
      </c>
      <c r="I397" s="1215" t="s">
        <v>34</v>
      </c>
      <c r="J397" s="1215"/>
      <c r="K397" s="1215"/>
    </row>
    <row r="398" spans="2:11" ht="13.5">
      <c r="B398" s="1230"/>
      <c r="C398" s="1230"/>
      <c r="D398" s="1231"/>
      <c r="E398" s="1231"/>
      <c r="F398" s="1231"/>
      <c r="G398" s="1231"/>
      <c r="H398" s="5">
        <f>COUNTIF(M401:M435,"東近江市")</f>
        <v>4</v>
      </c>
      <c r="I398" s="1221">
        <f>(H398/RIGHT(F433,2))</f>
        <v>0.12121212121212122</v>
      </c>
      <c r="J398" s="1221"/>
      <c r="K398" s="1221"/>
    </row>
    <row r="399" spans="1:12" ht="13.5">
      <c r="A399" s="3"/>
      <c r="B399" s="6" t="s">
        <v>1407</v>
      </c>
      <c r="C399" s="6"/>
      <c r="D399" s="7"/>
      <c r="F399" s="8"/>
      <c r="K399" s="18"/>
      <c r="L399" s="8"/>
    </row>
    <row r="400" spans="1:12" ht="13.5">
      <c r="A400" s="3"/>
      <c r="B400" s="1224" t="s">
        <v>1043</v>
      </c>
      <c r="C400" s="1225"/>
      <c r="F400" s="8"/>
      <c r="G400" s="3" t="str">
        <f aca="true" t="shared" si="34" ref="G400:G436">B400&amp;C400</f>
        <v>湖東プラチナ</v>
      </c>
      <c r="K400" s="18" t="s">
        <v>1044</v>
      </c>
      <c r="L400" s="8"/>
    </row>
    <row r="401" spans="1:13" ht="13.5">
      <c r="A401" s="3" t="s">
        <v>1408</v>
      </c>
      <c r="B401" s="6" t="s">
        <v>1045</v>
      </c>
      <c r="C401" s="6" t="s">
        <v>1046</v>
      </c>
      <c r="D401" s="3" t="s">
        <v>1042</v>
      </c>
      <c r="E401" s="3"/>
      <c r="F401" s="8" t="str">
        <f aca="true" t="shared" si="35" ref="F401:F435">A401</f>
        <v>ぷ０１</v>
      </c>
      <c r="G401" s="3" t="str">
        <f t="shared" si="34"/>
        <v>大林　久</v>
      </c>
      <c r="H401" s="10" t="s">
        <v>1043</v>
      </c>
      <c r="I401" s="10" t="s">
        <v>37</v>
      </c>
      <c r="J401" s="41">
        <v>1938</v>
      </c>
      <c r="K401" s="4">
        <f>IF(J401="","",(2018-J401))</f>
        <v>80</v>
      </c>
      <c r="L401" s="8" t="str">
        <f aca="true" t="shared" si="36" ref="L401:L436">IF(G401="","",IF(COUNTIF($G$6:$G$596,G401)&gt;1,"2重登録","OK"))</f>
        <v>OK</v>
      </c>
      <c r="M401" s="6" t="s">
        <v>777</v>
      </c>
    </row>
    <row r="402" spans="1:13" ht="13.5">
      <c r="A402" s="3" t="s">
        <v>1047</v>
      </c>
      <c r="B402" s="6" t="s">
        <v>959</v>
      </c>
      <c r="C402" s="6" t="s">
        <v>1048</v>
      </c>
      <c r="D402" s="3" t="s">
        <v>1042</v>
      </c>
      <c r="E402" s="31"/>
      <c r="F402" s="8" t="str">
        <f t="shared" si="35"/>
        <v>ぷ０２</v>
      </c>
      <c r="G402" s="3" t="str">
        <f t="shared" si="34"/>
        <v>高田洋治</v>
      </c>
      <c r="H402" s="10" t="s">
        <v>1043</v>
      </c>
      <c r="I402" s="10" t="s">
        <v>37</v>
      </c>
      <c r="J402" s="41">
        <v>1942</v>
      </c>
      <c r="K402" s="4">
        <f aca="true" t="shared" si="37" ref="K402:K435">IF(J402="","",(2018-J402))</f>
        <v>76</v>
      </c>
      <c r="L402" s="8" t="str">
        <f t="shared" si="36"/>
        <v>OK</v>
      </c>
      <c r="M402" s="6" t="s">
        <v>777</v>
      </c>
    </row>
    <row r="403" spans="1:13" ht="13.5">
      <c r="A403" s="3" t="s">
        <v>1409</v>
      </c>
      <c r="B403" s="6" t="s">
        <v>1049</v>
      </c>
      <c r="C403" s="6" t="s">
        <v>1050</v>
      </c>
      <c r="D403" s="3" t="s">
        <v>1410</v>
      </c>
      <c r="E403" s="31"/>
      <c r="F403" s="8" t="str">
        <f t="shared" si="35"/>
        <v>ぷ０３</v>
      </c>
      <c r="G403" s="3" t="str">
        <f t="shared" si="34"/>
        <v>中野　潤</v>
      </c>
      <c r="H403" s="10" t="s">
        <v>1043</v>
      </c>
      <c r="I403" s="10" t="s">
        <v>37</v>
      </c>
      <c r="J403" s="41">
        <v>1948</v>
      </c>
      <c r="K403" s="4">
        <f t="shared" si="37"/>
        <v>70</v>
      </c>
      <c r="L403" s="8" t="str">
        <f t="shared" si="36"/>
        <v>OK</v>
      </c>
      <c r="M403" s="6" t="s">
        <v>722</v>
      </c>
    </row>
    <row r="404" spans="1:13" ht="13.5">
      <c r="A404" s="3" t="s">
        <v>1411</v>
      </c>
      <c r="B404" s="6" t="s">
        <v>1049</v>
      </c>
      <c r="C404" s="6" t="s">
        <v>744</v>
      </c>
      <c r="D404" s="3" t="s">
        <v>1410</v>
      </c>
      <c r="E404" s="31"/>
      <c r="F404" s="8" t="str">
        <f t="shared" si="35"/>
        <v>ぷ０４</v>
      </c>
      <c r="G404" s="3" t="str">
        <f t="shared" si="34"/>
        <v>中野哲也</v>
      </c>
      <c r="H404" s="10" t="s">
        <v>1043</v>
      </c>
      <c r="I404" s="10" t="s">
        <v>37</v>
      </c>
      <c r="J404" s="41">
        <v>1947</v>
      </c>
      <c r="K404" s="4">
        <f t="shared" si="37"/>
        <v>71</v>
      </c>
      <c r="L404" s="8" t="str">
        <f t="shared" si="36"/>
        <v>OK</v>
      </c>
      <c r="M404" s="6" t="s">
        <v>777</v>
      </c>
    </row>
    <row r="405" spans="1:13" ht="13.5">
      <c r="A405" s="3" t="s">
        <v>1412</v>
      </c>
      <c r="B405" s="3" t="s">
        <v>1051</v>
      </c>
      <c r="C405" s="3" t="s">
        <v>1052</v>
      </c>
      <c r="D405" s="3" t="s">
        <v>1410</v>
      </c>
      <c r="F405" s="8" t="str">
        <f>A405</f>
        <v>ぷ０５</v>
      </c>
      <c r="G405" s="3" t="str">
        <f t="shared" si="34"/>
        <v>堀江孝信</v>
      </c>
      <c r="H405" s="35" t="s">
        <v>1413</v>
      </c>
      <c r="I405" s="10" t="s">
        <v>1414</v>
      </c>
      <c r="J405" s="41">
        <v>1942</v>
      </c>
      <c r="K405" s="4">
        <f t="shared" si="37"/>
        <v>76</v>
      </c>
      <c r="L405" s="8" t="str">
        <f t="shared" si="36"/>
        <v>OK</v>
      </c>
      <c r="M405" s="163" t="s">
        <v>777</v>
      </c>
    </row>
    <row r="406" spans="1:13" ht="13.5">
      <c r="A406" s="3" t="s">
        <v>1415</v>
      </c>
      <c r="B406" s="6" t="s">
        <v>1053</v>
      </c>
      <c r="C406" s="6" t="s">
        <v>1054</v>
      </c>
      <c r="D406" s="3" t="s">
        <v>1416</v>
      </c>
      <c r="E406" s="31"/>
      <c r="F406" s="8" t="str">
        <f t="shared" si="35"/>
        <v>ぷ０６</v>
      </c>
      <c r="G406" s="3" t="str">
        <f t="shared" si="34"/>
        <v>羽田昭夫</v>
      </c>
      <c r="H406" s="10" t="s">
        <v>1043</v>
      </c>
      <c r="I406" s="10" t="s">
        <v>37</v>
      </c>
      <c r="J406" s="41">
        <v>1943</v>
      </c>
      <c r="K406" s="4">
        <f t="shared" si="37"/>
        <v>75</v>
      </c>
      <c r="L406" s="8" t="str">
        <f t="shared" si="36"/>
        <v>OK</v>
      </c>
      <c r="M406" s="134" t="s">
        <v>1055</v>
      </c>
    </row>
    <row r="407" spans="1:13" ht="13.5">
      <c r="A407" s="3" t="s">
        <v>1417</v>
      </c>
      <c r="B407" s="6" t="s">
        <v>1056</v>
      </c>
      <c r="C407" s="6" t="s">
        <v>1057</v>
      </c>
      <c r="D407" s="3" t="s">
        <v>1418</v>
      </c>
      <c r="E407" s="31"/>
      <c r="F407" s="8" t="str">
        <f t="shared" si="35"/>
        <v>ぷ０７</v>
      </c>
      <c r="G407" s="3" t="str">
        <f t="shared" si="34"/>
        <v>樋山達哉</v>
      </c>
      <c r="H407" s="10" t="s">
        <v>1043</v>
      </c>
      <c r="I407" s="10" t="s">
        <v>37</v>
      </c>
      <c r="J407" s="41">
        <v>1944</v>
      </c>
      <c r="K407" s="4">
        <f t="shared" si="37"/>
        <v>74</v>
      </c>
      <c r="L407" s="8" t="str">
        <f t="shared" si="36"/>
        <v>OK</v>
      </c>
      <c r="M407" s="6" t="s">
        <v>884</v>
      </c>
    </row>
    <row r="408" spans="1:13" ht="13.5">
      <c r="A408" s="3" t="s">
        <v>1419</v>
      </c>
      <c r="B408" s="6" t="s">
        <v>978</v>
      </c>
      <c r="C408" s="6" t="s">
        <v>1058</v>
      </c>
      <c r="D408" s="3" t="s">
        <v>1042</v>
      </c>
      <c r="E408" s="31"/>
      <c r="F408" s="8" t="str">
        <f t="shared" si="35"/>
        <v>ぷ０８</v>
      </c>
      <c r="G408" s="3" t="str">
        <f t="shared" si="34"/>
        <v>藤本昌彦</v>
      </c>
      <c r="H408" s="10" t="s">
        <v>1043</v>
      </c>
      <c r="I408" s="10" t="s">
        <v>37</v>
      </c>
      <c r="J408" s="41">
        <v>1939</v>
      </c>
      <c r="K408" s="4">
        <f t="shared" si="37"/>
        <v>79</v>
      </c>
      <c r="L408" s="8" t="str">
        <f t="shared" si="36"/>
        <v>OK</v>
      </c>
      <c r="M408" s="6" t="s">
        <v>777</v>
      </c>
    </row>
    <row r="409" spans="1:13" ht="13.5">
      <c r="A409" s="3" t="s">
        <v>1420</v>
      </c>
      <c r="B409" s="6" t="s">
        <v>1059</v>
      </c>
      <c r="C409" s="6" t="s">
        <v>1060</v>
      </c>
      <c r="D409" s="3" t="s">
        <v>1042</v>
      </c>
      <c r="E409" s="31"/>
      <c r="F409" s="8" t="str">
        <f t="shared" si="35"/>
        <v>ぷ０９</v>
      </c>
      <c r="G409" s="3" t="str">
        <f t="shared" si="34"/>
        <v>安田和彦</v>
      </c>
      <c r="H409" s="10" t="s">
        <v>1043</v>
      </c>
      <c r="I409" s="10" t="s">
        <v>37</v>
      </c>
      <c r="J409" s="41">
        <v>1945</v>
      </c>
      <c r="K409" s="4">
        <f t="shared" si="37"/>
        <v>73</v>
      </c>
      <c r="L409" s="8" t="str">
        <f t="shared" si="36"/>
        <v>OK</v>
      </c>
      <c r="M409" s="6" t="s">
        <v>777</v>
      </c>
    </row>
    <row r="410" spans="1:13" ht="13.5">
      <c r="A410" s="3" t="s">
        <v>1061</v>
      </c>
      <c r="B410" s="6" t="s">
        <v>1062</v>
      </c>
      <c r="C410" s="6" t="s">
        <v>1063</v>
      </c>
      <c r="D410" s="3" t="s">
        <v>1421</v>
      </c>
      <c r="E410" s="31"/>
      <c r="F410" s="8" t="str">
        <f t="shared" si="35"/>
        <v>ぷ１０</v>
      </c>
      <c r="G410" s="3" t="str">
        <f t="shared" si="34"/>
        <v>吉田知司</v>
      </c>
      <c r="H410" s="10" t="s">
        <v>1043</v>
      </c>
      <c r="I410" s="10" t="s">
        <v>37</v>
      </c>
      <c r="J410" s="41">
        <v>1948</v>
      </c>
      <c r="K410" s="4">
        <f t="shared" si="37"/>
        <v>70</v>
      </c>
      <c r="L410" s="8" t="str">
        <f t="shared" si="36"/>
        <v>OK</v>
      </c>
      <c r="M410" s="96" t="s">
        <v>1422</v>
      </c>
    </row>
    <row r="411" spans="1:13" ht="13.5">
      <c r="A411" s="3" t="s">
        <v>1423</v>
      </c>
      <c r="B411" s="6" t="s">
        <v>1064</v>
      </c>
      <c r="C411" s="6" t="s">
        <v>1065</v>
      </c>
      <c r="D411" s="3" t="s">
        <v>1421</v>
      </c>
      <c r="E411" s="3"/>
      <c r="F411" s="8" t="str">
        <f>A411</f>
        <v>ぷ１１</v>
      </c>
      <c r="G411" s="3" t="str">
        <f t="shared" si="34"/>
        <v>山田直八</v>
      </c>
      <c r="H411" s="10" t="s">
        <v>1043</v>
      </c>
      <c r="I411" s="10" t="s">
        <v>37</v>
      </c>
      <c r="J411" s="41">
        <v>1972</v>
      </c>
      <c r="K411" s="4">
        <f t="shared" si="37"/>
        <v>46</v>
      </c>
      <c r="L411" s="8" t="str">
        <f t="shared" si="36"/>
        <v>OK</v>
      </c>
      <c r="M411" s="6" t="s">
        <v>884</v>
      </c>
    </row>
    <row r="412" spans="1:13" ht="13.5">
      <c r="A412" s="3" t="s">
        <v>1424</v>
      </c>
      <c r="B412" s="6" t="s">
        <v>1066</v>
      </c>
      <c r="C412" s="6" t="s">
        <v>1067</v>
      </c>
      <c r="D412" s="3" t="s">
        <v>1425</v>
      </c>
      <c r="E412" s="3"/>
      <c r="F412" s="8" t="str">
        <f>A412</f>
        <v>ぷ１２</v>
      </c>
      <c r="G412" s="3" t="str">
        <f t="shared" si="34"/>
        <v>新屋正男</v>
      </c>
      <c r="H412" s="10" t="s">
        <v>1043</v>
      </c>
      <c r="I412" s="10" t="s">
        <v>1382</v>
      </c>
      <c r="J412" s="41">
        <v>1943</v>
      </c>
      <c r="K412" s="4">
        <f t="shared" si="37"/>
        <v>75</v>
      </c>
      <c r="L412" s="8" t="str">
        <f t="shared" si="36"/>
        <v>OK</v>
      </c>
      <c r="M412" s="6" t="s">
        <v>777</v>
      </c>
    </row>
    <row r="413" spans="1:13" ht="13.5">
      <c r="A413" s="3" t="s">
        <v>1426</v>
      </c>
      <c r="B413" s="6" t="s">
        <v>677</v>
      </c>
      <c r="C413" s="6" t="s">
        <v>1068</v>
      </c>
      <c r="D413" s="3" t="s">
        <v>1416</v>
      </c>
      <c r="E413" s="3"/>
      <c r="F413" s="8" t="str">
        <f>A413</f>
        <v>ぷ１３</v>
      </c>
      <c r="G413" s="3" t="str">
        <f t="shared" si="34"/>
        <v>青木保憲</v>
      </c>
      <c r="H413" s="10" t="s">
        <v>1043</v>
      </c>
      <c r="I413" s="10" t="s">
        <v>1427</v>
      </c>
      <c r="J413" s="41">
        <v>1949</v>
      </c>
      <c r="K413" s="4">
        <f t="shared" si="37"/>
        <v>69</v>
      </c>
      <c r="L413" s="8" t="str">
        <f t="shared" si="36"/>
        <v>OK</v>
      </c>
      <c r="M413" s="6" t="s">
        <v>777</v>
      </c>
    </row>
    <row r="414" spans="1:13" ht="13.5">
      <c r="A414" s="3" t="s">
        <v>1428</v>
      </c>
      <c r="B414" s="6" t="s">
        <v>1069</v>
      </c>
      <c r="C414" s="6" t="s">
        <v>1070</v>
      </c>
      <c r="D414" s="3" t="s">
        <v>1429</v>
      </c>
      <c r="E414" s="3"/>
      <c r="F414" s="8" t="str">
        <f>A414</f>
        <v>ぷ１４</v>
      </c>
      <c r="G414" s="3" t="str">
        <f t="shared" si="34"/>
        <v>谷口一男</v>
      </c>
      <c r="H414" s="10" t="s">
        <v>1043</v>
      </c>
      <c r="I414" s="10" t="s">
        <v>1427</v>
      </c>
      <c r="J414" s="164">
        <v>1953</v>
      </c>
      <c r="K414" s="4">
        <f t="shared" si="37"/>
        <v>65</v>
      </c>
      <c r="L414" s="8" t="str">
        <f t="shared" si="36"/>
        <v>OK</v>
      </c>
      <c r="M414" s="165" t="s">
        <v>675</v>
      </c>
    </row>
    <row r="415" spans="1:13" ht="13.5">
      <c r="A415" s="3" t="s">
        <v>1430</v>
      </c>
      <c r="B415" s="166" t="s">
        <v>1071</v>
      </c>
      <c r="C415" s="166" t="s">
        <v>1072</v>
      </c>
      <c r="D415" s="3" t="s">
        <v>1431</v>
      </c>
      <c r="E415" s="31"/>
      <c r="F415" s="8" t="str">
        <f t="shared" si="35"/>
        <v>ぷ１５</v>
      </c>
      <c r="G415" s="3" t="str">
        <f t="shared" si="34"/>
        <v>小柳寛明</v>
      </c>
      <c r="H415" s="10" t="s">
        <v>1043</v>
      </c>
      <c r="I415" s="10" t="s">
        <v>837</v>
      </c>
      <c r="J415" s="41">
        <v>1943</v>
      </c>
      <c r="K415" s="4">
        <f t="shared" si="37"/>
        <v>75</v>
      </c>
      <c r="L415" s="8" t="str">
        <f t="shared" si="36"/>
        <v>OK</v>
      </c>
      <c r="M415" s="6" t="s">
        <v>777</v>
      </c>
    </row>
    <row r="416" spans="1:13" ht="13.5">
      <c r="A416" s="3" t="s">
        <v>1432</v>
      </c>
      <c r="B416" s="3" t="s">
        <v>1073</v>
      </c>
      <c r="C416" s="3" t="s">
        <v>1074</v>
      </c>
      <c r="D416" s="3" t="s">
        <v>1407</v>
      </c>
      <c r="E416" s="31"/>
      <c r="F416" s="8" t="str">
        <f t="shared" si="35"/>
        <v>ぷ１６</v>
      </c>
      <c r="G416" s="3" t="str">
        <f t="shared" si="34"/>
        <v>関塚清茂</v>
      </c>
      <c r="H416" s="10" t="s">
        <v>1043</v>
      </c>
      <c r="I416" s="10" t="s">
        <v>837</v>
      </c>
      <c r="J416" s="41">
        <v>1951</v>
      </c>
      <c r="K416" s="4">
        <f t="shared" si="37"/>
        <v>67</v>
      </c>
      <c r="L416" s="8" t="str">
        <f t="shared" si="36"/>
        <v>OK</v>
      </c>
      <c r="M416" s="6" t="s">
        <v>777</v>
      </c>
    </row>
    <row r="417" spans="1:13" ht="13.5">
      <c r="A417" s="3" t="s">
        <v>1075</v>
      </c>
      <c r="B417" s="11" t="s">
        <v>1076</v>
      </c>
      <c r="C417" s="11" t="s">
        <v>1077</v>
      </c>
      <c r="D417" s="3" t="s">
        <v>1407</v>
      </c>
      <c r="F417" s="8" t="str">
        <f>A417</f>
        <v>ぷ１７</v>
      </c>
      <c r="G417" s="3" t="str">
        <f t="shared" si="34"/>
        <v>北川美由紀</v>
      </c>
      <c r="H417" s="10" t="s">
        <v>1043</v>
      </c>
      <c r="I417" s="127" t="s">
        <v>694</v>
      </c>
      <c r="J417" s="41">
        <v>1949</v>
      </c>
      <c r="K417" s="4">
        <f t="shared" si="37"/>
        <v>69</v>
      </c>
      <c r="L417" s="8" t="str">
        <f t="shared" si="36"/>
        <v>OK</v>
      </c>
      <c r="M417" s="6" t="s">
        <v>884</v>
      </c>
    </row>
    <row r="418" spans="1:13" ht="13.5">
      <c r="A418" s="3" t="s">
        <v>1433</v>
      </c>
      <c r="B418" s="3" t="s">
        <v>1078</v>
      </c>
      <c r="C418" s="3" t="s">
        <v>1079</v>
      </c>
      <c r="D418" s="3" t="s">
        <v>1434</v>
      </c>
      <c r="E418" s="31"/>
      <c r="F418" s="8" t="str">
        <f t="shared" si="35"/>
        <v>ぷ１８</v>
      </c>
      <c r="G418" s="3" t="str">
        <f t="shared" si="34"/>
        <v>早川　浩</v>
      </c>
      <c r="H418" s="10" t="s">
        <v>1043</v>
      </c>
      <c r="I418" s="10" t="s">
        <v>1435</v>
      </c>
      <c r="J418" s="41">
        <v>1948</v>
      </c>
      <c r="K418" s="4">
        <f t="shared" si="37"/>
        <v>70</v>
      </c>
      <c r="L418" s="8" t="str">
        <f t="shared" si="36"/>
        <v>OK</v>
      </c>
      <c r="M418" s="3" t="s">
        <v>1080</v>
      </c>
    </row>
    <row r="419" spans="1:13" ht="13.5">
      <c r="A419" s="3" t="s">
        <v>1436</v>
      </c>
      <c r="B419" s="11" t="s">
        <v>1081</v>
      </c>
      <c r="C419" s="11" t="s">
        <v>1082</v>
      </c>
      <c r="D419" s="3" t="s">
        <v>1042</v>
      </c>
      <c r="E419" s="31"/>
      <c r="F419" s="8" t="str">
        <f t="shared" si="35"/>
        <v>ぷ１９</v>
      </c>
      <c r="G419" s="3" t="str">
        <f t="shared" si="34"/>
        <v>平野志津子</v>
      </c>
      <c r="H419" s="10" t="s">
        <v>1043</v>
      </c>
      <c r="I419" s="127" t="s">
        <v>694</v>
      </c>
      <c r="J419" s="41">
        <v>1956</v>
      </c>
      <c r="K419" s="4">
        <f t="shared" si="37"/>
        <v>62</v>
      </c>
      <c r="L419" s="8" t="str">
        <f t="shared" si="36"/>
        <v>OK</v>
      </c>
      <c r="M419" s="6" t="s">
        <v>777</v>
      </c>
    </row>
    <row r="420" spans="1:13" ht="13.5">
      <c r="A420" s="3" t="s">
        <v>1437</v>
      </c>
      <c r="B420" s="11" t="s">
        <v>1083</v>
      </c>
      <c r="C420" s="11" t="s">
        <v>1084</v>
      </c>
      <c r="D420" s="3" t="s">
        <v>1438</v>
      </c>
      <c r="E420" s="31"/>
      <c r="F420" s="8" t="str">
        <f t="shared" si="35"/>
        <v>ぷ２０</v>
      </c>
      <c r="G420" s="3" t="str">
        <f t="shared" si="34"/>
        <v>堀部品子</v>
      </c>
      <c r="H420" s="10" t="s">
        <v>1043</v>
      </c>
      <c r="I420" s="127" t="s">
        <v>694</v>
      </c>
      <c r="J420" s="41">
        <v>1951</v>
      </c>
      <c r="K420" s="4">
        <f t="shared" si="37"/>
        <v>67</v>
      </c>
      <c r="L420" s="8" t="str">
        <f t="shared" si="36"/>
        <v>OK</v>
      </c>
      <c r="M420" s="96" t="s">
        <v>1439</v>
      </c>
    </row>
    <row r="421" spans="1:13" ht="13.5">
      <c r="A421" s="3" t="s">
        <v>1085</v>
      </c>
      <c r="B421" s="11" t="s">
        <v>1086</v>
      </c>
      <c r="C421" s="11" t="s">
        <v>1087</v>
      </c>
      <c r="D421" s="3" t="s">
        <v>1431</v>
      </c>
      <c r="E421" s="31"/>
      <c r="F421" s="8" t="str">
        <f>A421</f>
        <v>ぷ２１</v>
      </c>
      <c r="G421" s="3" t="str">
        <f t="shared" si="34"/>
        <v>森谷洋子</v>
      </c>
      <c r="H421" s="10" t="s">
        <v>1043</v>
      </c>
      <c r="I421" s="127" t="s">
        <v>694</v>
      </c>
      <c r="J421" s="41">
        <v>1951</v>
      </c>
      <c r="K421" s="4">
        <f t="shared" si="37"/>
        <v>67</v>
      </c>
      <c r="L421" s="8" t="str">
        <f t="shared" si="36"/>
        <v>OK</v>
      </c>
      <c r="M421" s="6" t="s">
        <v>884</v>
      </c>
    </row>
    <row r="422" spans="1:13" ht="13.5">
      <c r="A422" s="3" t="s">
        <v>1440</v>
      </c>
      <c r="B422" s="11" t="s">
        <v>1088</v>
      </c>
      <c r="C422" s="11" t="s">
        <v>1089</v>
      </c>
      <c r="D422" s="3" t="s">
        <v>1441</v>
      </c>
      <c r="F422" s="8" t="str">
        <f t="shared" si="35"/>
        <v>ぷ２２</v>
      </c>
      <c r="G422" s="3" t="str">
        <f t="shared" si="34"/>
        <v>川勝豊子</v>
      </c>
      <c r="H422" s="10" t="s">
        <v>1043</v>
      </c>
      <c r="I422" s="127" t="s">
        <v>694</v>
      </c>
      <c r="J422" s="41">
        <v>1946</v>
      </c>
      <c r="K422" s="4">
        <f t="shared" si="37"/>
        <v>72</v>
      </c>
      <c r="L422" s="8" t="str">
        <f t="shared" si="36"/>
        <v>OK</v>
      </c>
      <c r="M422" s="6" t="s">
        <v>1090</v>
      </c>
    </row>
    <row r="423" spans="1:13" ht="13.5">
      <c r="A423" s="3" t="s">
        <v>1442</v>
      </c>
      <c r="B423" s="11" t="s">
        <v>1091</v>
      </c>
      <c r="C423" s="11" t="s">
        <v>1092</v>
      </c>
      <c r="D423" s="3" t="s">
        <v>1443</v>
      </c>
      <c r="E423" s="31"/>
      <c r="F423" s="8" t="str">
        <f t="shared" si="35"/>
        <v>ぷ２３</v>
      </c>
      <c r="G423" s="3" t="str">
        <f t="shared" si="34"/>
        <v>田邉俊子</v>
      </c>
      <c r="H423" s="10" t="s">
        <v>1043</v>
      </c>
      <c r="I423" s="127" t="s">
        <v>694</v>
      </c>
      <c r="J423" s="41">
        <v>1958</v>
      </c>
      <c r="K423" s="4">
        <f t="shared" si="37"/>
        <v>60</v>
      </c>
      <c r="L423" s="8" t="str">
        <f t="shared" si="36"/>
        <v>OK</v>
      </c>
      <c r="M423" s="6" t="s">
        <v>675</v>
      </c>
    </row>
    <row r="424" spans="1:13" ht="13.5">
      <c r="A424" s="3" t="s">
        <v>1444</v>
      </c>
      <c r="B424" s="3" t="s">
        <v>1093</v>
      </c>
      <c r="C424" s="3" t="s">
        <v>1094</v>
      </c>
      <c r="D424" s="3" t="s">
        <v>1445</v>
      </c>
      <c r="E424" s="31"/>
      <c r="F424" s="8" t="str">
        <f t="shared" si="35"/>
        <v>ぷ２４</v>
      </c>
      <c r="G424" s="3" t="str">
        <f t="shared" si="34"/>
        <v>堀川敬児</v>
      </c>
      <c r="H424" s="10" t="s">
        <v>1043</v>
      </c>
      <c r="I424" s="10" t="s">
        <v>1382</v>
      </c>
      <c r="J424" s="41">
        <v>1952</v>
      </c>
      <c r="K424" s="4">
        <f t="shared" si="37"/>
        <v>66</v>
      </c>
      <c r="L424" s="8" t="str">
        <f t="shared" si="36"/>
        <v>OK</v>
      </c>
      <c r="M424" s="6" t="s">
        <v>777</v>
      </c>
    </row>
    <row r="425" spans="1:13" ht="13.5">
      <c r="A425" s="3" t="s">
        <v>1446</v>
      </c>
      <c r="B425" s="11" t="s">
        <v>1095</v>
      </c>
      <c r="C425" s="11" t="s">
        <v>1096</v>
      </c>
      <c r="D425" s="3" t="s">
        <v>1441</v>
      </c>
      <c r="F425" s="8" t="str">
        <f t="shared" si="35"/>
        <v>ぷ２５</v>
      </c>
      <c r="G425" s="3" t="str">
        <f t="shared" si="34"/>
        <v>本池清子</v>
      </c>
      <c r="H425" s="10" t="s">
        <v>1043</v>
      </c>
      <c r="I425" s="127" t="s">
        <v>694</v>
      </c>
      <c r="J425" s="41">
        <v>1967</v>
      </c>
      <c r="K425" s="4">
        <f t="shared" si="37"/>
        <v>51</v>
      </c>
      <c r="L425" s="8" t="str">
        <f t="shared" si="36"/>
        <v>OK</v>
      </c>
      <c r="M425" s="6" t="s">
        <v>1097</v>
      </c>
    </row>
    <row r="426" spans="1:13" ht="13.5">
      <c r="A426" s="3" t="s">
        <v>1447</v>
      </c>
      <c r="B426" s="11" t="s">
        <v>1064</v>
      </c>
      <c r="C426" s="11" t="s">
        <v>1098</v>
      </c>
      <c r="D426" s="3" t="s">
        <v>1448</v>
      </c>
      <c r="F426" s="8" t="str">
        <f t="shared" si="35"/>
        <v>ぷ２６</v>
      </c>
      <c r="G426" s="3" t="str">
        <f t="shared" si="34"/>
        <v>山田晶枝</v>
      </c>
      <c r="H426" s="10" t="s">
        <v>1043</v>
      </c>
      <c r="I426" s="127" t="s">
        <v>694</v>
      </c>
      <c r="J426" s="41">
        <v>1972</v>
      </c>
      <c r="K426" s="4">
        <f t="shared" si="37"/>
        <v>46</v>
      </c>
      <c r="L426" s="8" t="str">
        <f t="shared" si="36"/>
        <v>OK</v>
      </c>
      <c r="M426" s="6" t="s">
        <v>884</v>
      </c>
    </row>
    <row r="427" spans="1:13" ht="13.5">
      <c r="A427" s="165" t="s">
        <v>1449</v>
      </c>
      <c r="B427" s="165" t="s">
        <v>1099</v>
      </c>
      <c r="C427" s="165" t="s">
        <v>1100</v>
      </c>
      <c r="D427" s="165" t="s">
        <v>1450</v>
      </c>
      <c r="E427" s="167"/>
      <c r="F427" s="168" t="str">
        <f t="shared" si="35"/>
        <v>ぷ２７</v>
      </c>
      <c r="G427" s="3" t="str">
        <f t="shared" si="34"/>
        <v>前田征人</v>
      </c>
      <c r="H427" s="169" t="s">
        <v>1043</v>
      </c>
      <c r="I427" s="169" t="s">
        <v>1451</v>
      </c>
      <c r="J427" s="170">
        <v>1944</v>
      </c>
      <c r="K427" s="4">
        <f t="shared" si="37"/>
        <v>74</v>
      </c>
      <c r="L427" s="8" t="str">
        <f t="shared" si="36"/>
        <v>OK</v>
      </c>
      <c r="M427" s="171" t="s">
        <v>675</v>
      </c>
    </row>
    <row r="428" spans="1:13" ht="13.5">
      <c r="A428" s="165" t="s">
        <v>1452</v>
      </c>
      <c r="B428" s="165" t="s">
        <v>1101</v>
      </c>
      <c r="C428" s="165" t="s">
        <v>1102</v>
      </c>
      <c r="D428" s="165" t="s">
        <v>1453</v>
      </c>
      <c r="E428" s="165"/>
      <c r="F428" s="165" t="str">
        <f t="shared" si="35"/>
        <v>ぷ２８</v>
      </c>
      <c r="G428" s="3" t="str">
        <f t="shared" si="34"/>
        <v>鶴田　進</v>
      </c>
      <c r="H428" s="165" t="s">
        <v>1043</v>
      </c>
      <c r="I428" s="165" t="s">
        <v>1435</v>
      </c>
      <c r="J428" s="164">
        <v>1950</v>
      </c>
      <c r="K428" s="4">
        <f t="shared" si="37"/>
        <v>68</v>
      </c>
      <c r="L428" s="8" t="str">
        <f t="shared" si="36"/>
        <v>OK</v>
      </c>
      <c r="M428" s="165" t="s">
        <v>777</v>
      </c>
    </row>
    <row r="429" spans="1:13" ht="13.5">
      <c r="A429" s="165" t="s">
        <v>1454</v>
      </c>
      <c r="B429" s="172" t="s">
        <v>1099</v>
      </c>
      <c r="C429" s="172" t="s">
        <v>1103</v>
      </c>
      <c r="D429" s="165" t="s">
        <v>1450</v>
      </c>
      <c r="E429" s="165"/>
      <c r="F429" s="165" t="str">
        <f t="shared" si="35"/>
        <v>ぷ２９</v>
      </c>
      <c r="G429" s="3" t="str">
        <f t="shared" si="34"/>
        <v>前田喜久子</v>
      </c>
      <c r="H429" s="165" t="s">
        <v>1043</v>
      </c>
      <c r="I429" s="127" t="s">
        <v>694</v>
      </c>
      <c r="J429" s="164">
        <v>1945</v>
      </c>
      <c r="K429" s="4">
        <f t="shared" si="37"/>
        <v>73</v>
      </c>
      <c r="L429" s="8" t="str">
        <f t="shared" si="36"/>
        <v>OK</v>
      </c>
      <c r="M429" s="165" t="s">
        <v>675</v>
      </c>
    </row>
    <row r="430" spans="1:13" ht="13.5">
      <c r="A430" s="165" t="s">
        <v>1455</v>
      </c>
      <c r="B430" s="172" t="s">
        <v>1104</v>
      </c>
      <c r="C430" s="172" t="s">
        <v>1105</v>
      </c>
      <c r="D430" s="165" t="s">
        <v>1410</v>
      </c>
      <c r="E430" s="165"/>
      <c r="F430" s="165" t="str">
        <f t="shared" si="35"/>
        <v>ぷ３０</v>
      </c>
      <c r="G430" s="3" t="str">
        <f t="shared" si="34"/>
        <v>岡本直美</v>
      </c>
      <c r="H430" s="165" t="s">
        <v>1043</v>
      </c>
      <c r="I430" s="127" t="s">
        <v>694</v>
      </c>
      <c r="J430" s="164">
        <v>1969</v>
      </c>
      <c r="K430" s="4">
        <f t="shared" si="37"/>
        <v>49</v>
      </c>
      <c r="L430" s="8" t="str">
        <f t="shared" si="36"/>
        <v>OK</v>
      </c>
      <c r="M430" s="165" t="s">
        <v>777</v>
      </c>
    </row>
    <row r="431" spans="1:13" ht="13.5">
      <c r="A431" s="165" t="s">
        <v>1456</v>
      </c>
      <c r="B431" s="172" t="s">
        <v>1106</v>
      </c>
      <c r="C431" s="172" t="s">
        <v>1107</v>
      </c>
      <c r="D431" s="165" t="s">
        <v>1457</v>
      </c>
      <c r="E431" s="165"/>
      <c r="F431" s="165" t="str">
        <f t="shared" si="35"/>
        <v>ぷ３１</v>
      </c>
      <c r="G431" s="3" t="str">
        <f t="shared" si="34"/>
        <v>苗村裕子</v>
      </c>
      <c r="H431" s="165" t="s">
        <v>1043</v>
      </c>
      <c r="I431" s="173" t="s">
        <v>694</v>
      </c>
      <c r="J431" s="164">
        <v>1975</v>
      </c>
      <c r="K431" s="4">
        <f t="shared" si="37"/>
        <v>43</v>
      </c>
      <c r="L431" s="8" t="str">
        <f t="shared" si="36"/>
        <v>OK</v>
      </c>
      <c r="M431" s="165" t="s">
        <v>777</v>
      </c>
    </row>
    <row r="432" spans="1:13" ht="13.5">
      <c r="A432" s="165" t="s">
        <v>1458</v>
      </c>
      <c r="B432" s="165" t="s">
        <v>1108</v>
      </c>
      <c r="C432" s="165" t="s">
        <v>1109</v>
      </c>
      <c r="D432" s="165" t="s">
        <v>1438</v>
      </c>
      <c r="E432" s="165"/>
      <c r="F432" s="165" t="str">
        <f t="shared" si="35"/>
        <v>ぷ３２</v>
      </c>
      <c r="G432" s="3" t="str">
        <f t="shared" si="34"/>
        <v>五十嵐英毅</v>
      </c>
      <c r="H432" s="165" t="s">
        <v>1043</v>
      </c>
      <c r="I432" s="165" t="s">
        <v>1459</v>
      </c>
      <c r="J432" s="164">
        <v>1958</v>
      </c>
      <c r="K432" s="4">
        <f t="shared" si="37"/>
        <v>60</v>
      </c>
      <c r="L432" s="8" t="str">
        <f t="shared" si="36"/>
        <v>OK</v>
      </c>
      <c r="M432" s="165" t="s">
        <v>766</v>
      </c>
    </row>
    <row r="433" spans="1:13" ht="13.5">
      <c r="A433" s="165" t="s">
        <v>1460</v>
      </c>
      <c r="B433" s="166" t="s">
        <v>1110</v>
      </c>
      <c r="C433" s="166" t="s">
        <v>1111</v>
      </c>
      <c r="D433" s="165" t="s">
        <v>1425</v>
      </c>
      <c r="E433" s="174"/>
      <c r="F433" s="165" t="str">
        <f t="shared" si="35"/>
        <v>ぷ３３</v>
      </c>
      <c r="G433" s="3" t="str">
        <f t="shared" si="34"/>
        <v>川島芳男</v>
      </c>
      <c r="H433" s="165" t="s">
        <v>1043</v>
      </c>
      <c r="I433" s="165" t="s">
        <v>1383</v>
      </c>
      <c r="J433" s="164">
        <v>1954</v>
      </c>
      <c r="K433" s="4">
        <f t="shared" si="37"/>
        <v>64</v>
      </c>
      <c r="L433" s="8" t="str">
        <f t="shared" si="36"/>
        <v>OK</v>
      </c>
      <c r="M433" s="172" t="s">
        <v>1461</v>
      </c>
    </row>
    <row r="434" spans="1:13" ht="13.5">
      <c r="A434" s="165" t="s">
        <v>1462</v>
      </c>
      <c r="B434" s="175" t="s">
        <v>1112</v>
      </c>
      <c r="C434" s="175" t="s">
        <v>958</v>
      </c>
      <c r="D434" s="165" t="s">
        <v>1463</v>
      </c>
      <c r="E434" s="174"/>
      <c r="F434" s="165" t="str">
        <f t="shared" si="35"/>
        <v>ぷ３４</v>
      </c>
      <c r="G434" s="3" t="str">
        <f t="shared" si="34"/>
        <v>澤井恵子</v>
      </c>
      <c r="H434" s="165" t="s">
        <v>1043</v>
      </c>
      <c r="I434" s="127" t="s">
        <v>694</v>
      </c>
      <c r="J434" s="164">
        <v>1948</v>
      </c>
      <c r="K434" s="4">
        <f t="shared" si="37"/>
        <v>70</v>
      </c>
      <c r="L434" s="8" t="str">
        <f t="shared" si="36"/>
        <v>OK</v>
      </c>
      <c r="M434" s="172" t="s">
        <v>1439</v>
      </c>
    </row>
    <row r="435" spans="1:13" ht="13.5">
      <c r="A435" s="165" t="s">
        <v>1464</v>
      </c>
      <c r="B435" s="166" t="s">
        <v>1113</v>
      </c>
      <c r="C435" s="166" t="s">
        <v>1114</v>
      </c>
      <c r="D435" s="165" t="s">
        <v>1463</v>
      </c>
      <c r="F435" s="165" t="str">
        <f t="shared" si="35"/>
        <v>ぷ３５</v>
      </c>
      <c r="G435" s="3" t="str">
        <f t="shared" si="34"/>
        <v>石崎敬冶</v>
      </c>
      <c r="H435" s="165" t="s">
        <v>1043</v>
      </c>
      <c r="I435" s="165" t="s">
        <v>1465</v>
      </c>
      <c r="J435" s="164">
        <v>1952</v>
      </c>
      <c r="K435" s="4">
        <f t="shared" si="37"/>
        <v>66</v>
      </c>
      <c r="L435" s="8" t="str">
        <f t="shared" si="36"/>
        <v>OK</v>
      </c>
      <c r="M435" s="165" t="s">
        <v>1090</v>
      </c>
    </row>
    <row r="436" spans="1:13" ht="13.5">
      <c r="A436" s="165"/>
      <c r="B436" s="166"/>
      <c r="C436" s="166"/>
      <c r="D436" s="165"/>
      <c r="F436" s="165"/>
      <c r="G436" s="3">
        <f t="shared" si="34"/>
      </c>
      <c r="H436" s="165"/>
      <c r="I436" s="165"/>
      <c r="J436" s="176"/>
      <c r="K436" s="177"/>
      <c r="L436" s="8">
        <f t="shared" si="36"/>
      </c>
      <c r="M436" s="165"/>
    </row>
    <row r="437" spans="1:13" ht="13.5">
      <c r="A437" s="165"/>
      <c r="B437" s="166"/>
      <c r="C437" s="166"/>
      <c r="D437" s="165"/>
      <c r="F437" s="165"/>
      <c r="G437" s="165"/>
      <c r="H437" s="165"/>
      <c r="I437" s="165"/>
      <c r="J437" s="176"/>
      <c r="K437" s="177"/>
      <c r="L437" s="165"/>
      <c r="M437" s="165"/>
    </row>
    <row r="438" spans="1:14" ht="13.5">
      <c r="A438" s="3"/>
      <c r="B438" s="1226" t="s">
        <v>1115</v>
      </c>
      <c r="C438" s="1226"/>
      <c r="D438" s="1226"/>
      <c r="E438" s="1226" t="s">
        <v>1466</v>
      </c>
      <c r="F438" s="1226"/>
      <c r="G438" s="1226"/>
      <c r="H438" s="1226"/>
      <c r="I438" s="134" t="s">
        <v>33</v>
      </c>
      <c r="J438" s="178"/>
      <c r="K438" s="178"/>
      <c r="L438" s="134" t="s">
        <v>34</v>
      </c>
      <c r="M438" s="134"/>
      <c r="N438" s="11"/>
    </row>
    <row r="439" spans="2:14" ht="13.5">
      <c r="B439" s="1226"/>
      <c r="C439" s="1226"/>
      <c r="D439" s="1226"/>
      <c r="E439" s="1226"/>
      <c r="F439" s="1226"/>
      <c r="G439" s="1226"/>
      <c r="H439" s="1226"/>
      <c r="I439" s="1226">
        <f>COUNTIF($M$443:$M$451,"東近江市")</f>
        <v>2</v>
      </c>
      <c r="J439" s="1226">
        <f>COUNTIF($M$404:$M$433,"東近江市")</f>
        <v>3</v>
      </c>
      <c r="K439" s="178"/>
      <c r="L439" s="1227">
        <f>(I439/RIGHT(A451,2))</f>
        <v>0.2222222222222222</v>
      </c>
      <c r="M439" s="1227">
        <f>(L439/RIGHT(F487,2))</f>
        <v>0.013888888888888888</v>
      </c>
      <c r="N439" s="11"/>
    </row>
    <row r="440" spans="2:11" ht="13.5">
      <c r="B440" s="6" t="s">
        <v>1116</v>
      </c>
      <c r="C440" s="6"/>
      <c r="D440" s="7" t="s">
        <v>35</v>
      </c>
      <c r="E440" s="2"/>
      <c r="J440" s="3"/>
      <c r="K440" s="3"/>
    </row>
    <row r="441" spans="2:12" ht="13.5">
      <c r="B441" s="1225" t="s">
        <v>1117</v>
      </c>
      <c r="C441" s="1225"/>
      <c r="D441" s="3" t="s">
        <v>36</v>
      </c>
      <c r="E441" s="2"/>
      <c r="F441" s="2"/>
      <c r="G441" s="2"/>
      <c r="H441" s="5"/>
      <c r="I441" s="22"/>
      <c r="J441" s="22"/>
      <c r="K441" s="22"/>
      <c r="L441" s="8"/>
    </row>
    <row r="442" spans="2:12" ht="13.5">
      <c r="B442" s="6"/>
      <c r="C442" s="6"/>
      <c r="D442" s="31"/>
      <c r="F442" s="8"/>
      <c r="K442" s="18"/>
      <c r="L442" s="8"/>
    </row>
    <row r="443" spans="1:13" ht="13.5">
      <c r="A443" s="3" t="s">
        <v>1467</v>
      </c>
      <c r="B443" s="6" t="s">
        <v>1118</v>
      </c>
      <c r="C443" s="6" t="s">
        <v>1119</v>
      </c>
      <c r="D443" s="3" t="str">
        <f>$B$440</f>
        <v>積樹T</v>
      </c>
      <c r="F443" s="8" t="str">
        <f aca="true" t="shared" si="38" ref="F443:F451">A443</f>
        <v>せ０１</v>
      </c>
      <c r="G443" s="3" t="str">
        <f aca="true" t="shared" si="39" ref="G443:G451">B443&amp;C443</f>
        <v>清水英泰</v>
      </c>
      <c r="H443" s="10" t="str">
        <f>$B$441</f>
        <v>積水樹脂テニスクラブ</v>
      </c>
      <c r="I443" s="10" t="s">
        <v>37</v>
      </c>
      <c r="J443" s="19">
        <v>1963</v>
      </c>
      <c r="K443" s="18">
        <f aca="true" t="shared" si="40" ref="K443:K451">IF(J443="","",(2018-J443))</f>
        <v>55</v>
      </c>
      <c r="L443" s="8" t="str">
        <f>IF(G443="","",IF(COUNTIF($G$3:$G$628,G443)&gt;1,"2重登録","OK"))</f>
        <v>OK</v>
      </c>
      <c r="M443" s="134" t="s">
        <v>777</v>
      </c>
    </row>
    <row r="444" spans="1:13" ht="13.5">
      <c r="A444" s="3" t="s">
        <v>1120</v>
      </c>
      <c r="B444" s="3" t="s">
        <v>1121</v>
      </c>
      <c r="C444" s="3" t="s">
        <v>1122</v>
      </c>
      <c r="D444" s="3" t="str">
        <f aca="true" t="shared" si="41" ref="D444:D451">$B$440</f>
        <v>積樹T</v>
      </c>
      <c r="F444" s="3" t="str">
        <f t="shared" si="38"/>
        <v>せ０２</v>
      </c>
      <c r="G444" s="3" t="str">
        <f t="shared" si="39"/>
        <v>国村昌生</v>
      </c>
      <c r="H444" s="10" t="str">
        <f aca="true" t="shared" si="42" ref="H444:H451">$B$441</f>
        <v>積水樹脂テニスクラブ</v>
      </c>
      <c r="I444" s="10" t="s">
        <v>37</v>
      </c>
      <c r="J444" s="4">
        <v>1983</v>
      </c>
      <c r="K444" s="18">
        <f t="shared" si="40"/>
        <v>35</v>
      </c>
      <c r="L444" s="8" t="str">
        <f aca="true" t="shared" si="43" ref="L444:L507">IF(G444="","",IF(COUNTIF($G$3:$G$643,G444)&gt;1,"2重登録","OK"))</f>
        <v>OK</v>
      </c>
      <c r="M444" s="134" t="s">
        <v>780</v>
      </c>
    </row>
    <row r="445" spans="1:13" ht="13.5">
      <c r="A445" s="3" t="s">
        <v>1123</v>
      </c>
      <c r="B445" s="179" t="s">
        <v>560</v>
      </c>
      <c r="C445" s="180" t="s">
        <v>1468</v>
      </c>
      <c r="D445" s="3" t="str">
        <f t="shared" si="41"/>
        <v>積樹T</v>
      </c>
      <c r="F445" s="8" t="str">
        <f t="shared" si="38"/>
        <v>せ０３</v>
      </c>
      <c r="G445" s="3" t="str">
        <f t="shared" si="39"/>
        <v>上原　悠</v>
      </c>
      <c r="H445" s="10" t="str">
        <f t="shared" si="42"/>
        <v>積水樹脂テニスクラブ</v>
      </c>
      <c r="I445" s="10" t="s">
        <v>37</v>
      </c>
      <c r="J445" s="19">
        <v>1983</v>
      </c>
      <c r="K445" s="18">
        <f t="shared" si="40"/>
        <v>35</v>
      </c>
      <c r="L445" s="8" t="str">
        <f t="shared" si="43"/>
        <v>OK</v>
      </c>
      <c r="M445" s="96" t="s">
        <v>783</v>
      </c>
    </row>
    <row r="446" spans="1:13" ht="13.5">
      <c r="A446" s="3" t="s">
        <v>1124</v>
      </c>
      <c r="B446" s="129" t="s">
        <v>1125</v>
      </c>
      <c r="C446" s="129" t="s">
        <v>1126</v>
      </c>
      <c r="D446" s="3" t="str">
        <f t="shared" si="41"/>
        <v>積樹T</v>
      </c>
      <c r="F446" s="8" t="str">
        <f t="shared" si="38"/>
        <v>せ０４</v>
      </c>
      <c r="G446" s="3" t="str">
        <f t="shared" si="39"/>
        <v>西垣　学</v>
      </c>
      <c r="H446" s="10" t="str">
        <f t="shared" si="42"/>
        <v>積水樹脂テニスクラブ</v>
      </c>
      <c r="I446" s="10" t="s">
        <v>37</v>
      </c>
      <c r="J446" s="19">
        <v>1974</v>
      </c>
      <c r="K446" s="18">
        <f t="shared" si="40"/>
        <v>44</v>
      </c>
      <c r="L446" s="8" t="str">
        <f t="shared" si="43"/>
        <v>OK</v>
      </c>
      <c r="M446" s="134" t="s">
        <v>766</v>
      </c>
    </row>
    <row r="447" spans="1:13" ht="13.5">
      <c r="A447" s="3" t="s">
        <v>1127</v>
      </c>
      <c r="B447" s="179" t="s">
        <v>1128</v>
      </c>
      <c r="C447" s="180" t="s">
        <v>1129</v>
      </c>
      <c r="D447" s="3" t="str">
        <f t="shared" si="41"/>
        <v>積樹T</v>
      </c>
      <c r="F447" s="8" t="str">
        <f t="shared" si="38"/>
        <v>せ０５</v>
      </c>
      <c r="G447" s="3" t="str">
        <f t="shared" si="39"/>
        <v>宮崎大悟</v>
      </c>
      <c r="H447" s="10" t="str">
        <f t="shared" si="42"/>
        <v>積水樹脂テニスクラブ</v>
      </c>
      <c r="I447" s="10" t="s">
        <v>37</v>
      </c>
      <c r="J447" s="19">
        <v>1989</v>
      </c>
      <c r="K447" s="18">
        <f t="shared" si="40"/>
        <v>29</v>
      </c>
      <c r="L447" s="8" t="str">
        <f t="shared" si="43"/>
        <v>OK</v>
      </c>
      <c r="M447" s="134" t="s">
        <v>1130</v>
      </c>
    </row>
    <row r="448" spans="1:13" ht="13.5">
      <c r="A448" s="3" t="s">
        <v>1131</v>
      </c>
      <c r="B448" s="179" t="s">
        <v>520</v>
      </c>
      <c r="C448" s="180" t="s">
        <v>626</v>
      </c>
      <c r="D448" s="3" t="str">
        <f t="shared" si="41"/>
        <v>積樹T</v>
      </c>
      <c r="F448" s="8" t="str">
        <f t="shared" si="38"/>
        <v>せ０６</v>
      </c>
      <c r="G448" s="3" t="str">
        <f t="shared" si="39"/>
        <v>平野和也</v>
      </c>
      <c r="H448" s="10" t="str">
        <f t="shared" si="42"/>
        <v>積水樹脂テニスクラブ</v>
      </c>
      <c r="I448" s="10" t="s">
        <v>37</v>
      </c>
      <c r="J448" s="19">
        <v>1989</v>
      </c>
      <c r="K448" s="18">
        <f t="shared" si="40"/>
        <v>29</v>
      </c>
      <c r="L448" s="8" t="str">
        <f t="shared" si="43"/>
        <v>OK</v>
      </c>
      <c r="M448" s="134" t="s">
        <v>779</v>
      </c>
    </row>
    <row r="449" spans="1:13" ht="13.5">
      <c r="A449" s="3" t="s">
        <v>1132</v>
      </c>
      <c r="B449" s="6" t="s">
        <v>1133</v>
      </c>
      <c r="C449" s="6" t="s">
        <v>1134</v>
      </c>
      <c r="D449" s="3" t="str">
        <f t="shared" si="41"/>
        <v>積樹T</v>
      </c>
      <c r="F449" s="8" t="str">
        <f t="shared" si="38"/>
        <v>せ０７</v>
      </c>
      <c r="G449" s="3" t="str">
        <f t="shared" si="39"/>
        <v>永友康貴</v>
      </c>
      <c r="H449" s="10" t="str">
        <f t="shared" si="42"/>
        <v>積水樹脂テニスクラブ</v>
      </c>
      <c r="I449" s="10" t="s">
        <v>37</v>
      </c>
      <c r="J449" s="19">
        <v>1991</v>
      </c>
      <c r="K449" s="18">
        <f t="shared" si="40"/>
        <v>27</v>
      </c>
      <c r="L449" s="8" t="str">
        <f t="shared" si="43"/>
        <v>OK</v>
      </c>
      <c r="M449" s="134" t="s">
        <v>679</v>
      </c>
    </row>
    <row r="450" spans="1:13" ht="13.5">
      <c r="A450" s="3" t="s">
        <v>1135</v>
      </c>
      <c r="B450" s="181" t="s">
        <v>42</v>
      </c>
      <c r="C450" s="182" t="s">
        <v>1136</v>
      </c>
      <c r="D450" s="3" t="str">
        <f t="shared" si="41"/>
        <v>積樹T</v>
      </c>
      <c r="F450" s="8" t="str">
        <f t="shared" si="38"/>
        <v>せ０８</v>
      </c>
      <c r="G450" s="3" t="str">
        <f t="shared" si="39"/>
        <v>佐藤みなみ</v>
      </c>
      <c r="H450" s="10" t="str">
        <f t="shared" si="42"/>
        <v>積水樹脂テニスクラブ</v>
      </c>
      <c r="I450" s="127" t="s">
        <v>694</v>
      </c>
      <c r="J450" s="19">
        <v>1990</v>
      </c>
      <c r="K450" s="18">
        <f t="shared" si="40"/>
        <v>28</v>
      </c>
      <c r="L450" s="8" t="str">
        <f t="shared" si="43"/>
        <v>OK</v>
      </c>
      <c r="M450" s="134" t="s">
        <v>766</v>
      </c>
    </row>
    <row r="451" spans="1:13" ht="13.5">
      <c r="A451" s="3" t="s">
        <v>1137</v>
      </c>
      <c r="B451" s="181" t="s">
        <v>1138</v>
      </c>
      <c r="C451" s="96" t="s">
        <v>1139</v>
      </c>
      <c r="D451" s="3" t="str">
        <f t="shared" si="41"/>
        <v>積樹T</v>
      </c>
      <c r="F451" s="8" t="str">
        <f t="shared" si="38"/>
        <v>せ０９</v>
      </c>
      <c r="G451" s="3" t="str">
        <f t="shared" si="39"/>
        <v>石梶満里子</v>
      </c>
      <c r="H451" s="10" t="str">
        <f t="shared" si="42"/>
        <v>積水樹脂テニスクラブ</v>
      </c>
      <c r="I451" s="127" t="s">
        <v>694</v>
      </c>
      <c r="J451" s="19">
        <v>1984</v>
      </c>
      <c r="K451" s="18">
        <f t="shared" si="40"/>
        <v>34</v>
      </c>
      <c r="L451" s="8" t="str">
        <f t="shared" si="43"/>
        <v>OK</v>
      </c>
      <c r="M451" s="11" t="s">
        <v>82</v>
      </c>
    </row>
    <row r="452" spans="2:13" ht="13.5">
      <c r="B452" s="37"/>
      <c r="C452" s="38"/>
      <c r="F452" s="8"/>
      <c r="H452" s="10"/>
      <c r="I452" s="10"/>
      <c r="J452" s="19"/>
      <c r="K452" s="18"/>
      <c r="L452" s="8">
        <f t="shared" si="43"/>
      </c>
      <c r="M452" s="11"/>
    </row>
    <row r="453" spans="2:13" ht="13.5">
      <c r="B453" s="37"/>
      <c r="C453" s="38"/>
      <c r="F453" s="8"/>
      <c r="H453" s="10"/>
      <c r="I453" s="10"/>
      <c r="J453" s="19"/>
      <c r="K453" s="18"/>
      <c r="L453" s="8">
        <f t="shared" si="43"/>
      </c>
      <c r="M453" s="11"/>
    </row>
    <row r="454" spans="2:13" ht="13.5">
      <c r="B454" s="37"/>
      <c r="C454" s="23"/>
      <c r="H454" s="10"/>
      <c r="I454" s="10"/>
      <c r="J454" s="19"/>
      <c r="K454" s="18"/>
      <c r="L454" s="8">
        <f t="shared" si="43"/>
      </c>
      <c r="M454" s="11"/>
    </row>
    <row r="455" spans="2:13" ht="13.5">
      <c r="B455" s="37"/>
      <c r="C455" s="37"/>
      <c r="F455" s="8"/>
      <c r="H455" s="10"/>
      <c r="I455" s="10"/>
      <c r="J455" s="19"/>
      <c r="K455" s="18"/>
      <c r="L455" s="8">
        <f t="shared" si="43"/>
      </c>
      <c r="M455" s="11"/>
    </row>
    <row r="456" spans="2:12" ht="13.5">
      <c r="B456" s="37"/>
      <c r="C456" s="38"/>
      <c r="F456" s="8"/>
      <c r="H456" s="10"/>
      <c r="I456" s="10"/>
      <c r="J456" s="31"/>
      <c r="K456" s="18"/>
      <c r="L456" s="8">
        <f t="shared" si="43"/>
      </c>
    </row>
    <row r="457" spans="2:13" ht="13.5">
      <c r="B457" s="39"/>
      <c r="C457" s="40"/>
      <c r="F457" s="8"/>
      <c r="H457" s="10"/>
      <c r="I457" s="10"/>
      <c r="J457" s="19"/>
      <c r="K457" s="18"/>
      <c r="L457" s="8">
        <f t="shared" si="43"/>
      </c>
      <c r="M457" s="11"/>
    </row>
    <row r="458" spans="2:13" ht="13.5">
      <c r="B458" s="39"/>
      <c r="C458" s="40"/>
      <c r="H458" s="10"/>
      <c r="I458" s="10"/>
      <c r="J458" s="19"/>
      <c r="K458" s="18"/>
      <c r="L458" s="8">
        <f t="shared" si="43"/>
      </c>
      <c r="M458" s="11"/>
    </row>
    <row r="459" spans="2:13" ht="13.5">
      <c r="B459" s="39"/>
      <c r="C459" s="161"/>
      <c r="F459" s="8"/>
      <c r="H459" s="10"/>
      <c r="I459" s="10"/>
      <c r="J459" s="31"/>
      <c r="K459" s="18"/>
      <c r="L459" s="8">
        <f t="shared" si="43"/>
      </c>
      <c r="M459" s="11"/>
    </row>
    <row r="460" spans="2:13" ht="13.5">
      <c r="B460" s="39"/>
      <c r="C460" s="40"/>
      <c r="F460" s="8"/>
      <c r="H460" s="10"/>
      <c r="I460" s="10"/>
      <c r="J460" s="31"/>
      <c r="K460" s="18"/>
      <c r="L460" s="8">
        <f t="shared" si="43"/>
      </c>
      <c r="M460" s="11"/>
    </row>
    <row r="461" spans="2:13" ht="13.5">
      <c r="B461" s="37"/>
      <c r="F461" s="8"/>
      <c r="H461" s="10"/>
      <c r="I461" s="10"/>
      <c r="J461" s="31"/>
      <c r="K461" s="18"/>
      <c r="L461" s="8">
        <f t="shared" si="43"/>
      </c>
      <c r="M461" s="11"/>
    </row>
    <row r="462" spans="2:12" ht="13.5">
      <c r="B462" s="37"/>
      <c r="C462" s="38"/>
      <c r="F462" s="8"/>
      <c r="H462" s="10"/>
      <c r="I462" s="10"/>
      <c r="J462" s="19"/>
      <c r="K462" s="18"/>
      <c r="L462" s="8">
        <f t="shared" si="43"/>
      </c>
    </row>
    <row r="463" spans="2:13" ht="13.5">
      <c r="B463" s="183"/>
      <c r="C463" s="183"/>
      <c r="D463" s="6"/>
      <c r="E463" s="129"/>
      <c r="H463" s="10"/>
      <c r="I463" s="129"/>
      <c r="J463" s="162"/>
      <c r="K463" s="184"/>
      <c r="L463" s="8">
        <f t="shared" si="43"/>
      </c>
      <c r="M463" s="3"/>
    </row>
    <row r="464" spans="2:12" ht="13.5">
      <c r="B464" s="183"/>
      <c r="C464" s="183"/>
      <c r="D464" s="6"/>
      <c r="E464" s="129"/>
      <c r="H464" s="10"/>
      <c r="I464" s="129"/>
      <c r="J464" s="162"/>
      <c r="K464" s="184"/>
      <c r="L464" s="8">
        <f t="shared" si="43"/>
      </c>
    </row>
    <row r="465" spans="2:12" ht="13.5">
      <c r="B465" s="183"/>
      <c r="C465" s="183"/>
      <c r="D465" s="6"/>
      <c r="E465" s="129"/>
      <c r="H465" s="10"/>
      <c r="I465" s="129"/>
      <c r="J465" s="162"/>
      <c r="K465" s="184"/>
      <c r="L465" s="8">
        <f t="shared" si="43"/>
      </c>
    </row>
    <row r="466" spans="2:12" ht="13.5">
      <c r="B466" s="183"/>
      <c r="C466" s="183"/>
      <c r="D466" s="6"/>
      <c r="E466" s="129"/>
      <c r="H466" s="10"/>
      <c r="I466" s="129"/>
      <c r="J466" s="162"/>
      <c r="K466" s="184"/>
      <c r="L466" s="8">
        <f t="shared" si="43"/>
      </c>
    </row>
    <row r="467" spans="2:12" ht="13.5">
      <c r="B467" s="183"/>
      <c r="C467" s="183"/>
      <c r="D467" s="6"/>
      <c r="E467" s="129"/>
      <c r="H467" s="10"/>
      <c r="I467" s="129"/>
      <c r="J467" s="162"/>
      <c r="K467" s="184"/>
      <c r="L467" s="8">
        <f t="shared" si="43"/>
      </c>
    </row>
    <row r="468" spans="2:12" ht="13.5">
      <c r="B468" s="1229" t="s">
        <v>521</v>
      </c>
      <c r="C468" s="1232" t="s">
        <v>522</v>
      </c>
      <c r="D468" s="1232"/>
      <c r="E468" s="1232"/>
      <c r="F468" s="1232"/>
      <c r="G468" s="3" t="s">
        <v>33</v>
      </c>
      <c r="H468" s="1215" t="s">
        <v>34</v>
      </c>
      <c r="I468" s="1215"/>
      <c r="J468" s="1215"/>
      <c r="K468" s="8">
        <f>IF(F468="","",IF(COUNTIF($G$5:$G$682,F468)&gt;1,"2重登録","OK"))</f>
      </c>
      <c r="L468" s="8"/>
    </row>
    <row r="469" spans="2:12" ht="13.5">
      <c r="B469" s="1229"/>
      <c r="C469" s="1232"/>
      <c r="D469" s="1232"/>
      <c r="E469" s="1232"/>
      <c r="F469" s="1232"/>
      <c r="G469" s="5">
        <f>COUNTIF(M472:M517,"東近江市")</f>
        <v>2</v>
      </c>
      <c r="H469" s="1221">
        <f>(G469/RIGHT(A517,2))</f>
        <v>0.043478260869565216</v>
      </c>
      <c r="I469" s="1221"/>
      <c r="J469" s="1221"/>
      <c r="K469" s="8">
        <f>IF(F469="","",IF(COUNTIF($G$5:$G$682,F469)&gt;1,"2重登録","OK"))</f>
      </c>
      <c r="L469" s="8"/>
    </row>
    <row r="470" spans="2:12" ht="13.5">
      <c r="B470" s="6" t="s">
        <v>523</v>
      </c>
      <c r="C470" s="7" t="s">
        <v>35</v>
      </c>
      <c r="E470" s="8"/>
      <c r="I470" s="4"/>
      <c r="J470" s="18">
        <f>IF(I470="","",(2012-I470))</f>
      </c>
      <c r="K470" s="8">
        <f>IF(F470="","",IF(COUNTIF($G$5:$G$682,F470)&gt;1,"2重登録","OK"))</f>
      </c>
      <c r="L470" s="8">
        <f t="shared" si="43"/>
      </c>
    </row>
    <row r="471" spans="2:12" ht="13.5">
      <c r="B471" s="9" t="s">
        <v>523</v>
      </c>
      <c r="C471" s="3" t="s">
        <v>36</v>
      </c>
      <c r="E471" s="8"/>
      <c r="I471" s="4"/>
      <c r="J471" s="18">
        <f>IF(I471="","",(2012-I471))</f>
      </c>
      <c r="K471" s="8"/>
      <c r="L471" s="8">
        <f t="shared" si="43"/>
      </c>
    </row>
    <row r="472" spans="1:13" ht="13.5">
      <c r="A472" s="3" t="s">
        <v>524</v>
      </c>
      <c r="B472" s="11" t="s">
        <v>1140</v>
      </c>
      <c r="C472" s="11" t="s">
        <v>1141</v>
      </c>
      <c r="D472" s="3" t="s">
        <v>523</v>
      </c>
      <c r="F472" s="8" t="s">
        <v>524</v>
      </c>
      <c r="G472" s="3" t="str">
        <f>B472&amp;C472</f>
        <v>東佳菜子</v>
      </c>
      <c r="H472" s="3" t="s">
        <v>523</v>
      </c>
      <c r="I472" s="20" t="s">
        <v>44</v>
      </c>
      <c r="J472" s="19">
        <v>1987</v>
      </c>
      <c r="K472" s="18">
        <v>31</v>
      </c>
      <c r="L472" s="8" t="str">
        <f t="shared" si="43"/>
        <v>OK</v>
      </c>
      <c r="M472" s="6" t="s">
        <v>132</v>
      </c>
    </row>
    <row r="473" spans="1:13" ht="13.5">
      <c r="A473" s="3" t="s">
        <v>525</v>
      </c>
      <c r="B473" s="11" t="s">
        <v>291</v>
      </c>
      <c r="C473" s="11" t="s">
        <v>68</v>
      </c>
      <c r="D473" s="3" t="s">
        <v>523</v>
      </c>
      <c r="F473" s="3" t="s">
        <v>525</v>
      </c>
      <c r="G473" s="3" t="str">
        <f aca="true" t="shared" si="44" ref="G473:G521">B473&amp;C473</f>
        <v>梅森直美</v>
      </c>
      <c r="H473" s="3" t="s">
        <v>523</v>
      </c>
      <c r="I473" s="20" t="s">
        <v>44</v>
      </c>
      <c r="J473" s="4">
        <v>1976</v>
      </c>
      <c r="K473" s="18">
        <v>42</v>
      </c>
      <c r="L473" s="8" t="str">
        <f t="shared" si="43"/>
        <v>OK</v>
      </c>
      <c r="M473" s="6" t="s">
        <v>41</v>
      </c>
    </row>
    <row r="474" spans="1:13" ht="13.5">
      <c r="A474" s="3" t="s">
        <v>528</v>
      </c>
      <c r="B474" s="11" t="s">
        <v>526</v>
      </c>
      <c r="C474" s="11" t="s">
        <v>527</v>
      </c>
      <c r="D474" s="3" t="s">
        <v>523</v>
      </c>
      <c r="F474" s="8" t="s">
        <v>528</v>
      </c>
      <c r="G474" s="3" t="str">
        <f t="shared" si="44"/>
        <v>大野みずき</v>
      </c>
      <c r="H474" s="3" t="s">
        <v>523</v>
      </c>
      <c r="I474" s="20" t="s">
        <v>44</v>
      </c>
      <c r="J474" s="19">
        <v>1994</v>
      </c>
      <c r="K474" s="18">
        <v>24</v>
      </c>
      <c r="L474" s="8" t="str">
        <f t="shared" si="43"/>
        <v>OK</v>
      </c>
      <c r="M474" s="6" t="s">
        <v>336</v>
      </c>
    </row>
    <row r="475" spans="1:13" ht="13.5">
      <c r="A475" s="3" t="s">
        <v>531</v>
      </c>
      <c r="B475" s="131" t="s">
        <v>529</v>
      </c>
      <c r="C475" s="131" t="s">
        <v>530</v>
      </c>
      <c r="D475" s="3" t="s">
        <v>523</v>
      </c>
      <c r="F475" s="8" t="s">
        <v>531</v>
      </c>
      <c r="G475" s="3" t="str">
        <f t="shared" si="44"/>
        <v>片桐美里</v>
      </c>
      <c r="H475" s="3" t="s">
        <v>523</v>
      </c>
      <c r="I475" s="20" t="s">
        <v>44</v>
      </c>
      <c r="J475" s="19">
        <v>1977</v>
      </c>
      <c r="K475" s="18">
        <v>41</v>
      </c>
      <c r="L475" s="8" t="str">
        <f t="shared" si="43"/>
        <v>OK</v>
      </c>
      <c r="M475" s="6" t="s">
        <v>38</v>
      </c>
    </row>
    <row r="476" spans="1:13" ht="13.5">
      <c r="A476" s="3" t="s">
        <v>533</v>
      </c>
      <c r="B476" s="11" t="s">
        <v>519</v>
      </c>
      <c r="C476" s="11" t="s">
        <v>532</v>
      </c>
      <c r="D476" s="3" t="s">
        <v>523</v>
      </c>
      <c r="F476" s="8" t="s">
        <v>533</v>
      </c>
      <c r="G476" s="3" t="str">
        <f t="shared" si="44"/>
        <v>北川円香</v>
      </c>
      <c r="H476" s="3" t="s">
        <v>523</v>
      </c>
      <c r="I476" s="20" t="s">
        <v>44</v>
      </c>
      <c r="J476" s="19">
        <v>1991</v>
      </c>
      <c r="K476" s="18">
        <v>27</v>
      </c>
      <c r="L476" s="8" t="str">
        <f t="shared" si="43"/>
        <v>OK</v>
      </c>
      <c r="M476" s="6" t="s">
        <v>46</v>
      </c>
    </row>
    <row r="477" spans="1:13" ht="13.5">
      <c r="A477" s="3" t="s">
        <v>536</v>
      </c>
      <c r="B477" s="11" t="s">
        <v>534</v>
      </c>
      <c r="C477" s="11" t="s">
        <v>535</v>
      </c>
      <c r="D477" s="3" t="s">
        <v>523</v>
      </c>
      <c r="F477" s="3" t="s">
        <v>536</v>
      </c>
      <c r="G477" s="3" t="str">
        <f t="shared" si="44"/>
        <v>草野菜摘</v>
      </c>
      <c r="H477" s="3" t="s">
        <v>523</v>
      </c>
      <c r="I477" s="20" t="s">
        <v>44</v>
      </c>
      <c r="J477" s="4">
        <v>1993</v>
      </c>
      <c r="K477" s="18">
        <v>25</v>
      </c>
      <c r="L477" s="8" t="str">
        <f t="shared" si="43"/>
        <v>OK</v>
      </c>
      <c r="M477" s="6" t="s">
        <v>47</v>
      </c>
    </row>
    <row r="478" spans="1:13" ht="13.5">
      <c r="A478" s="3" t="s">
        <v>537</v>
      </c>
      <c r="B478" s="11" t="s">
        <v>50</v>
      </c>
      <c r="C478" s="11" t="s">
        <v>1469</v>
      </c>
      <c r="D478" s="3" t="s">
        <v>523</v>
      </c>
      <c r="F478" s="8" t="s">
        <v>537</v>
      </c>
      <c r="G478" s="3" t="str">
        <f t="shared" si="44"/>
        <v>小林　羽</v>
      </c>
      <c r="H478" s="3" t="s">
        <v>523</v>
      </c>
      <c r="I478" s="20" t="s">
        <v>44</v>
      </c>
      <c r="J478" s="19">
        <v>1989</v>
      </c>
      <c r="K478" s="18">
        <v>29</v>
      </c>
      <c r="L478" s="8" t="str">
        <f t="shared" si="43"/>
        <v>OK</v>
      </c>
      <c r="M478" s="134" t="s">
        <v>38</v>
      </c>
    </row>
    <row r="479" spans="1:13" ht="13.5">
      <c r="A479" s="3" t="s">
        <v>539</v>
      </c>
      <c r="B479" s="131" t="s">
        <v>1142</v>
      </c>
      <c r="C479" s="131" t="s">
        <v>1143</v>
      </c>
      <c r="D479" s="3" t="s">
        <v>523</v>
      </c>
      <c r="F479" s="8" t="s">
        <v>539</v>
      </c>
      <c r="G479" s="3" t="str">
        <f t="shared" si="44"/>
        <v>武田亜加梨</v>
      </c>
      <c r="H479" s="3" t="s">
        <v>523</v>
      </c>
      <c r="I479" s="20" t="s">
        <v>44</v>
      </c>
      <c r="J479" s="42">
        <v>1995</v>
      </c>
      <c r="K479" s="18">
        <v>23</v>
      </c>
      <c r="L479" s="8" t="str">
        <f t="shared" si="43"/>
        <v>OK</v>
      </c>
      <c r="M479" s="185" t="s">
        <v>47</v>
      </c>
    </row>
    <row r="480" spans="1:13" ht="13.5">
      <c r="A480" s="3" t="s">
        <v>542</v>
      </c>
      <c r="B480" s="11" t="s">
        <v>540</v>
      </c>
      <c r="C480" s="11" t="s">
        <v>541</v>
      </c>
      <c r="D480" s="3" t="s">
        <v>523</v>
      </c>
      <c r="F480" s="3" t="s">
        <v>542</v>
      </c>
      <c r="G480" s="3" t="str">
        <f t="shared" si="44"/>
        <v>中川久江</v>
      </c>
      <c r="H480" s="3" t="s">
        <v>523</v>
      </c>
      <c r="I480" s="20" t="s">
        <v>44</v>
      </c>
      <c r="J480" s="4">
        <v>1966</v>
      </c>
      <c r="K480" s="18">
        <v>52</v>
      </c>
      <c r="L480" s="8" t="str">
        <f t="shared" si="43"/>
        <v>OK</v>
      </c>
      <c r="M480" s="134" t="s">
        <v>40</v>
      </c>
    </row>
    <row r="481" spans="1:13" ht="13.5">
      <c r="A481" s="3" t="s">
        <v>545</v>
      </c>
      <c r="B481" s="11" t="s">
        <v>1144</v>
      </c>
      <c r="C481" s="11" t="s">
        <v>547</v>
      </c>
      <c r="D481" s="3" t="s">
        <v>523</v>
      </c>
      <c r="F481" s="8" t="s">
        <v>545</v>
      </c>
      <c r="G481" s="3" t="str">
        <f t="shared" si="44"/>
        <v>西野美恵</v>
      </c>
      <c r="H481" s="3" t="s">
        <v>523</v>
      </c>
      <c r="I481" s="20" t="s">
        <v>44</v>
      </c>
      <c r="J481" s="19">
        <v>1988</v>
      </c>
      <c r="K481" s="18">
        <v>30</v>
      </c>
      <c r="L481" s="8" t="str">
        <f t="shared" si="43"/>
        <v>OK</v>
      </c>
      <c r="M481" s="134" t="s">
        <v>47</v>
      </c>
    </row>
    <row r="482" spans="1:13" ht="13.5">
      <c r="A482" s="3" t="s">
        <v>546</v>
      </c>
      <c r="B482" s="131" t="s">
        <v>543</v>
      </c>
      <c r="C482" s="131" t="s">
        <v>544</v>
      </c>
      <c r="D482" s="3" t="s">
        <v>523</v>
      </c>
      <c r="F482" s="8" t="s">
        <v>546</v>
      </c>
      <c r="G482" s="3" t="str">
        <f t="shared" si="44"/>
        <v>姫井亜利沙</v>
      </c>
      <c r="H482" s="3" t="s">
        <v>523</v>
      </c>
      <c r="I482" s="20" t="s">
        <v>44</v>
      </c>
      <c r="J482" s="19">
        <v>1982</v>
      </c>
      <c r="K482" s="18">
        <v>36</v>
      </c>
      <c r="L482" s="8" t="str">
        <f t="shared" si="43"/>
        <v>OK</v>
      </c>
      <c r="M482" s="134" t="s">
        <v>38</v>
      </c>
    </row>
    <row r="483" spans="1:13" ht="13.5">
      <c r="A483" s="3" t="s">
        <v>548</v>
      </c>
      <c r="B483" s="11" t="s">
        <v>550</v>
      </c>
      <c r="C483" s="11" t="s">
        <v>72</v>
      </c>
      <c r="D483" s="3" t="s">
        <v>523</v>
      </c>
      <c r="F483" s="8" t="s">
        <v>548</v>
      </c>
      <c r="G483" s="3" t="str">
        <f t="shared" si="44"/>
        <v>山岡千春</v>
      </c>
      <c r="H483" s="3" t="s">
        <v>523</v>
      </c>
      <c r="I483" s="20" t="s">
        <v>44</v>
      </c>
      <c r="J483" s="19">
        <v>1972</v>
      </c>
      <c r="K483" s="18">
        <v>46</v>
      </c>
      <c r="L483" s="8" t="str">
        <f t="shared" si="43"/>
        <v>OK</v>
      </c>
      <c r="M483" s="134" t="s">
        <v>47</v>
      </c>
    </row>
    <row r="484" spans="1:13" ht="13.5">
      <c r="A484" s="3" t="s">
        <v>549</v>
      </c>
      <c r="B484" s="11" t="s">
        <v>357</v>
      </c>
      <c r="C484" s="11" t="s">
        <v>538</v>
      </c>
      <c r="D484" s="3" t="s">
        <v>523</v>
      </c>
      <c r="F484" s="3" t="s">
        <v>549</v>
      </c>
      <c r="G484" s="3" t="str">
        <f t="shared" si="44"/>
        <v>山口真弓</v>
      </c>
      <c r="H484" s="3" t="s">
        <v>523</v>
      </c>
      <c r="I484" s="20" t="s">
        <v>44</v>
      </c>
      <c r="J484" s="4">
        <v>1985</v>
      </c>
      <c r="K484" s="18">
        <v>33</v>
      </c>
      <c r="L484" s="8" t="str">
        <f t="shared" si="43"/>
        <v>OK</v>
      </c>
      <c r="M484" s="96" t="s">
        <v>82</v>
      </c>
    </row>
    <row r="485" spans="1:13" ht="13.5">
      <c r="A485" s="3" t="s">
        <v>551</v>
      </c>
      <c r="B485" s="134" t="s">
        <v>563</v>
      </c>
      <c r="C485" s="134" t="s">
        <v>564</v>
      </c>
      <c r="D485" s="134" t="s">
        <v>523</v>
      </c>
      <c r="E485" s="134"/>
      <c r="F485" s="135" t="s">
        <v>551</v>
      </c>
      <c r="G485" s="3" t="str">
        <f t="shared" si="44"/>
        <v>上津慶和</v>
      </c>
      <c r="H485" s="134" t="s">
        <v>523</v>
      </c>
      <c r="I485" s="186" t="s">
        <v>37</v>
      </c>
      <c r="J485" s="19">
        <v>1993</v>
      </c>
      <c r="K485" s="18">
        <v>25</v>
      </c>
      <c r="L485" s="8" t="str">
        <f t="shared" si="43"/>
        <v>OK</v>
      </c>
      <c r="M485" s="6" t="s">
        <v>46</v>
      </c>
    </row>
    <row r="486" spans="1:13" ht="13.5">
      <c r="A486" s="3" t="s">
        <v>553</v>
      </c>
      <c r="B486" s="129" t="s">
        <v>554</v>
      </c>
      <c r="C486" s="129" t="s">
        <v>555</v>
      </c>
      <c r="D486" s="3" t="s">
        <v>523</v>
      </c>
      <c r="F486" s="8" t="s">
        <v>553</v>
      </c>
      <c r="G486" s="3" t="str">
        <f t="shared" si="44"/>
        <v>猪飼尚輝</v>
      </c>
      <c r="H486" s="3" t="s">
        <v>523</v>
      </c>
      <c r="I486" s="10" t="s">
        <v>37</v>
      </c>
      <c r="J486" s="19">
        <v>1997</v>
      </c>
      <c r="K486" s="18">
        <v>21</v>
      </c>
      <c r="L486" s="8" t="str">
        <f t="shared" si="43"/>
        <v>OK</v>
      </c>
      <c r="M486" s="6" t="s">
        <v>46</v>
      </c>
    </row>
    <row r="487" spans="1:13" ht="13.5">
      <c r="A487" s="3" t="s">
        <v>556</v>
      </c>
      <c r="B487" s="3" t="s">
        <v>1470</v>
      </c>
      <c r="C487" s="3" t="s">
        <v>566</v>
      </c>
      <c r="D487" s="3" t="s">
        <v>523</v>
      </c>
      <c r="F487" s="3" t="s">
        <v>556</v>
      </c>
      <c r="G487" s="3" t="str">
        <f t="shared" si="44"/>
        <v>岡　栄介</v>
      </c>
      <c r="H487" s="3" t="s">
        <v>523</v>
      </c>
      <c r="I487" s="10" t="s">
        <v>37</v>
      </c>
      <c r="J487" s="4">
        <v>1996</v>
      </c>
      <c r="K487" s="18">
        <v>22</v>
      </c>
      <c r="L487" s="8" t="str">
        <f t="shared" si="43"/>
        <v>OK</v>
      </c>
      <c r="M487" s="6" t="s">
        <v>40</v>
      </c>
    </row>
    <row r="488" spans="1:13" ht="13.5">
      <c r="A488" s="3" t="s">
        <v>559</v>
      </c>
      <c r="B488" s="6" t="s">
        <v>1145</v>
      </c>
      <c r="C488" s="6" t="s">
        <v>1146</v>
      </c>
      <c r="D488" s="3" t="s">
        <v>523</v>
      </c>
      <c r="F488" s="8" t="s">
        <v>559</v>
      </c>
      <c r="G488" s="3" t="str">
        <f t="shared" si="44"/>
        <v>苅和　司</v>
      </c>
      <c r="H488" s="3" t="s">
        <v>523</v>
      </c>
      <c r="I488" s="10" t="s">
        <v>37</v>
      </c>
      <c r="J488" s="19">
        <v>1992</v>
      </c>
      <c r="K488" s="18">
        <v>26</v>
      </c>
      <c r="L488" s="8" t="str">
        <f t="shared" si="43"/>
        <v>OK</v>
      </c>
      <c r="M488" s="6" t="s">
        <v>47</v>
      </c>
    </row>
    <row r="489" spans="1:13" ht="13.5">
      <c r="A489" s="3" t="s">
        <v>562</v>
      </c>
      <c r="B489" s="129" t="s">
        <v>84</v>
      </c>
      <c r="C489" s="129" t="s">
        <v>1147</v>
      </c>
      <c r="D489" s="3" t="s">
        <v>523</v>
      </c>
      <c r="F489" s="8" t="s">
        <v>562</v>
      </c>
      <c r="G489" s="3" t="str">
        <f t="shared" si="44"/>
        <v>山本竜平</v>
      </c>
      <c r="H489" s="3" t="s">
        <v>523</v>
      </c>
      <c r="I489" s="10" t="s">
        <v>37</v>
      </c>
      <c r="J489" s="19">
        <v>1992</v>
      </c>
      <c r="K489" s="18">
        <v>26</v>
      </c>
      <c r="L489" s="8" t="str">
        <f t="shared" si="43"/>
        <v>OK</v>
      </c>
      <c r="M489" s="6" t="s">
        <v>47</v>
      </c>
    </row>
    <row r="490" spans="1:13" ht="13.5">
      <c r="A490" s="3" t="s">
        <v>565</v>
      </c>
      <c r="B490" s="6" t="s">
        <v>1148</v>
      </c>
      <c r="C490" s="6" t="s">
        <v>127</v>
      </c>
      <c r="D490" s="3" t="s">
        <v>523</v>
      </c>
      <c r="F490" s="8" t="s">
        <v>565</v>
      </c>
      <c r="G490" s="3" t="str">
        <f t="shared" si="44"/>
        <v>寺元翔太</v>
      </c>
      <c r="H490" s="3" t="s">
        <v>523</v>
      </c>
      <c r="I490" s="10" t="s">
        <v>37</v>
      </c>
      <c r="J490" s="19">
        <v>1993</v>
      </c>
      <c r="K490" s="18">
        <v>25</v>
      </c>
      <c r="L490" s="8" t="str">
        <f t="shared" si="43"/>
        <v>OK</v>
      </c>
      <c r="M490" s="6" t="s">
        <v>47</v>
      </c>
    </row>
    <row r="491" spans="1:13" ht="13.5">
      <c r="A491" s="3" t="s">
        <v>567</v>
      </c>
      <c r="B491" s="3" t="s">
        <v>1149</v>
      </c>
      <c r="C491" s="3" t="s">
        <v>623</v>
      </c>
      <c r="D491" s="3" t="s">
        <v>523</v>
      </c>
      <c r="F491" s="3" t="s">
        <v>567</v>
      </c>
      <c r="G491" s="3" t="str">
        <f t="shared" si="44"/>
        <v>澤村拓哉</v>
      </c>
      <c r="H491" s="3" t="s">
        <v>523</v>
      </c>
      <c r="I491" s="10" t="s">
        <v>37</v>
      </c>
      <c r="J491" s="4">
        <v>1993</v>
      </c>
      <c r="K491" s="18">
        <v>25</v>
      </c>
      <c r="L491" s="8" t="str">
        <f t="shared" si="43"/>
        <v>OK</v>
      </c>
      <c r="M491" s="6" t="s">
        <v>47</v>
      </c>
    </row>
    <row r="492" spans="1:13" ht="13.5">
      <c r="A492" s="3" t="s">
        <v>568</v>
      </c>
      <c r="B492" s="6" t="s">
        <v>593</v>
      </c>
      <c r="C492" s="6" t="s">
        <v>263</v>
      </c>
      <c r="D492" s="3" t="s">
        <v>523</v>
      </c>
      <c r="F492" s="8" t="s">
        <v>568</v>
      </c>
      <c r="G492" s="3" t="str">
        <f t="shared" si="44"/>
        <v>西嶌達也</v>
      </c>
      <c r="H492" s="3" t="s">
        <v>523</v>
      </c>
      <c r="I492" s="10" t="s">
        <v>37</v>
      </c>
      <c r="J492" s="19">
        <v>1989</v>
      </c>
      <c r="K492" s="18">
        <v>29</v>
      </c>
      <c r="L492" s="8" t="str">
        <f t="shared" si="43"/>
        <v>OK</v>
      </c>
      <c r="M492" s="6" t="s">
        <v>46</v>
      </c>
    </row>
    <row r="493" spans="1:13" ht="13.5">
      <c r="A493" s="3" t="s">
        <v>570</v>
      </c>
      <c r="B493" s="129" t="s">
        <v>571</v>
      </c>
      <c r="C493" s="129" t="s">
        <v>1471</v>
      </c>
      <c r="D493" s="3" t="s">
        <v>523</v>
      </c>
      <c r="F493" s="8" t="s">
        <v>570</v>
      </c>
      <c r="G493" s="3" t="str">
        <f t="shared" si="44"/>
        <v>川合　優</v>
      </c>
      <c r="H493" s="3" t="s">
        <v>523</v>
      </c>
      <c r="I493" s="10" t="s">
        <v>37</v>
      </c>
      <c r="J493" s="19">
        <v>1991</v>
      </c>
      <c r="K493" s="18">
        <v>27</v>
      </c>
      <c r="L493" s="8" t="str">
        <f t="shared" si="43"/>
        <v>OK</v>
      </c>
      <c r="M493" s="6" t="s">
        <v>123</v>
      </c>
    </row>
    <row r="494" spans="1:13" ht="13.5">
      <c r="A494" s="3" t="s">
        <v>572</v>
      </c>
      <c r="B494" s="3" t="s">
        <v>581</v>
      </c>
      <c r="C494" s="3" t="s">
        <v>518</v>
      </c>
      <c r="D494" s="3" t="s">
        <v>523</v>
      </c>
      <c r="F494" s="3" t="s">
        <v>572</v>
      </c>
      <c r="G494" s="3" t="str">
        <f t="shared" si="44"/>
        <v>嶋村和彦</v>
      </c>
      <c r="H494" s="3" t="s">
        <v>523</v>
      </c>
      <c r="I494" s="10" t="s">
        <v>37</v>
      </c>
      <c r="J494" s="4">
        <v>1990</v>
      </c>
      <c r="K494" s="18">
        <v>28</v>
      </c>
      <c r="L494" s="8" t="str">
        <f t="shared" si="43"/>
        <v>OK</v>
      </c>
      <c r="M494" s="6" t="s">
        <v>123</v>
      </c>
    </row>
    <row r="495" spans="1:13" ht="13.5">
      <c r="A495" s="3" t="s">
        <v>573</v>
      </c>
      <c r="B495" s="6" t="s">
        <v>583</v>
      </c>
      <c r="C495" s="6" t="s">
        <v>584</v>
      </c>
      <c r="D495" s="3" t="s">
        <v>523</v>
      </c>
      <c r="F495" s="8" t="s">
        <v>573</v>
      </c>
      <c r="G495" s="3" t="str">
        <f t="shared" si="44"/>
        <v>白井秀幸</v>
      </c>
      <c r="H495" s="3" t="s">
        <v>523</v>
      </c>
      <c r="I495" s="10" t="s">
        <v>37</v>
      </c>
      <c r="J495" s="19">
        <v>1988</v>
      </c>
      <c r="K495" s="18">
        <v>30</v>
      </c>
      <c r="L495" s="8" t="str">
        <f t="shared" si="43"/>
        <v>OK</v>
      </c>
      <c r="M495" s="6" t="s">
        <v>135</v>
      </c>
    </row>
    <row r="496" spans="1:13" ht="13.5">
      <c r="A496" s="3" t="s">
        <v>574</v>
      </c>
      <c r="B496" s="129" t="s">
        <v>587</v>
      </c>
      <c r="C496" s="129" t="s">
        <v>588</v>
      </c>
      <c r="D496" s="3" t="s">
        <v>523</v>
      </c>
      <c r="F496" s="8" t="s">
        <v>574</v>
      </c>
      <c r="G496" s="3" t="str">
        <f t="shared" si="44"/>
        <v>津曲崇志</v>
      </c>
      <c r="H496" s="3" t="s">
        <v>523</v>
      </c>
      <c r="I496" s="10" t="s">
        <v>37</v>
      </c>
      <c r="J496" s="19">
        <v>1989</v>
      </c>
      <c r="K496" s="18">
        <v>29</v>
      </c>
      <c r="L496" s="8" t="str">
        <f t="shared" si="43"/>
        <v>OK</v>
      </c>
      <c r="M496" s="6" t="s">
        <v>135</v>
      </c>
    </row>
    <row r="497" spans="1:13" ht="13.5">
      <c r="A497" s="3" t="s">
        <v>575</v>
      </c>
      <c r="B497" s="129" t="s">
        <v>357</v>
      </c>
      <c r="C497" s="129" t="s">
        <v>603</v>
      </c>
      <c r="D497" s="3" t="s">
        <v>523</v>
      </c>
      <c r="F497" s="8" t="s">
        <v>575</v>
      </c>
      <c r="G497" s="3" t="str">
        <f t="shared" si="44"/>
        <v>山口稔貴</v>
      </c>
      <c r="H497" s="3" t="s">
        <v>523</v>
      </c>
      <c r="I497" s="10" t="s">
        <v>37</v>
      </c>
      <c r="J497" s="19">
        <v>1988</v>
      </c>
      <c r="K497" s="18">
        <v>30</v>
      </c>
      <c r="L497" s="8" t="str">
        <f t="shared" si="43"/>
        <v>OK</v>
      </c>
      <c r="M497" s="96" t="s">
        <v>82</v>
      </c>
    </row>
    <row r="498" spans="1:13" ht="13.5">
      <c r="A498" s="3" t="s">
        <v>577</v>
      </c>
      <c r="B498" s="6" t="s">
        <v>1150</v>
      </c>
      <c r="C498" s="6" t="s">
        <v>1151</v>
      </c>
      <c r="D498" s="3" t="s">
        <v>523</v>
      </c>
      <c r="F498" s="8" t="s">
        <v>577</v>
      </c>
      <c r="G498" s="3" t="str">
        <f t="shared" si="44"/>
        <v>越智友基</v>
      </c>
      <c r="H498" s="3" t="s">
        <v>523</v>
      </c>
      <c r="I498" s="10" t="s">
        <v>37</v>
      </c>
      <c r="J498" s="19">
        <v>1987</v>
      </c>
      <c r="K498" s="18">
        <v>31</v>
      </c>
      <c r="L498" s="8" t="str">
        <f t="shared" si="43"/>
        <v>OK</v>
      </c>
      <c r="M498" s="6" t="s">
        <v>132</v>
      </c>
    </row>
    <row r="499" spans="1:13" ht="13.5">
      <c r="A499" s="3" t="s">
        <v>580</v>
      </c>
      <c r="B499" s="3" t="s">
        <v>1152</v>
      </c>
      <c r="C499" s="3" t="s">
        <v>1153</v>
      </c>
      <c r="D499" s="3" t="s">
        <v>523</v>
      </c>
      <c r="F499" s="3" t="s">
        <v>580</v>
      </c>
      <c r="G499" s="3" t="str">
        <f t="shared" si="44"/>
        <v>辻本将士</v>
      </c>
      <c r="H499" s="3" t="s">
        <v>523</v>
      </c>
      <c r="I499" s="10" t="s">
        <v>37</v>
      </c>
      <c r="J499" s="4">
        <v>1986</v>
      </c>
      <c r="K499" s="18">
        <v>32</v>
      </c>
      <c r="L499" s="8" t="str">
        <f t="shared" si="43"/>
        <v>OK</v>
      </c>
      <c r="M499" s="6" t="s">
        <v>132</v>
      </c>
    </row>
    <row r="500" spans="1:13" ht="13.5">
      <c r="A500" s="3" t="s">
        <v>582</v>
      </c>
      <c r="B500" s="6" t="s">
        <v>1154</v>
      </c>
      <c r="C500" s="6" t="s">
        <v>1155</v>
      </c>
      <c r="D500" s="3" t="s">
        <v>523</v>
      </c>
      <c r="F500" s="8" t="s">
        <v>582</v>
      </c>
      <c r="G500" s="3" t="str">
        <f t="shared" si="44"/>
        <v>原智則</v>
      </c>
      <c r="H500" s="3" t="s">
        <v>523</v>
      </c>
      <c r="I500" s="10" t="s">
        <v>37</v>
      </c>
      <c r="J500" s="19">
        <v>1969</v>
      </c>
      <c r="K500" s="18">
        <v>49</v>
      </c>
      <c r="L500" s="8" t="str">
        <f t="shared" si="43"/>
        <v>OK</v>
      </c>
      <c r="M500" s="6" t="s">
        <v>246</v>
      </c>
    </row>
    <row r="501" spans="1:13" ht="13.5">
      <c r="A501" s="3" t="s">
        <v>585</v>
      </c>
      <c r="B501" s="129" t="s">
        <v>1156</v>
      </c>
      <c r="C501" s="129" t="s">
        <v>1157</v>
      </c>
      <c r="D501" s="3" t="s">
        <v>523</v>
      </c>
      <c r="F501" s="8" t="s">
        <v>585</v>
      </c>
      <c r="G501" s="3" t="str">
        <f t="shared" si="44"/>
        <v>小田紀彦</v>
      </c>
      <c r="H501" s="3" t="s">
        <v>523</v>
      </c>
      <c r="I501" s="10" t="s">
        <v>37</v>
      </c>
      <c r="J501" s="19">
        <v>1984</v>
      </c>
      <c r="K501" s="18">
        <v>34</v>
      </c>
      <c r="L501" s="8" t="str">
        <f t="shared" si="43"/>
        <v>OK</v>
      </c>
      <c r="M501" s="6" t="s">
        <v>132</v>
      </c>
    </row>
    <row r="502" spans="1:13" ht="13.5">
      <c r="A502" s="3" t="s">
        <v>586</v>
      </c>
      <c r="B502" s="6" t="s">
        <v>1158</v>
      </c>
      <c r="C502" s="6" t="s">
        <v>1159</v>
      </c>
      <c r="D502" s="3" t="s">
        <v>523</v>
      </c>
      <c r="F502" s="8" t="s">
        <v>586</v>
      </c>
      <c r="G502" s="3" t="str">
        <f t="shared" si="44"/>
        <v>ピーターリーダー</v>
      </c>
      <c r="H502" s="3" t="s">
        <v>523</v>
      </c>
      <c r="I502" s="10" t="s">
        <v>37</v>
      </c>
      <c r="J502" s="19">
        <v>1981</v>
      </c>
      <c r="K502" s="18">
        <v>37</v>
      </c>
      <c r="L502" s="8" t="str">
        <f t="shared" si="43"/>
        <v>OK</v>
      </c>
      <c r="M502" s="6" t="s">
        <v>123</v>
      </c>
    </row>
    <row r="503" spans="1:13" ht="13.5">
      <c r="A503" s="3" t="s">
        <v>589</v>
      </c>
      <c r="B503" s="3" t="s">
        <v>1160</v>
      </c>
      <c r="C503" s="3" t="s">
        <v>1161</v>
      </c>
      <c r="D503" s="3" t="s">
        <v>523</v>
      </c>
      <c r="F503" s="3" t="s">
        <v>589</v>
      </c>
      <c r="G503" s="3" t="str">
        <f t="shared" si="44"/>
        <v>鍋内雄樹</v>
      </c>
      <c r="H503" s="3" t="s">
        <v>523</v>
      </c>
      <c r="I503" s="10" t="s">
        <v>37</v>
      </c>
      <c r="J503" s="4">
        <v>1990</v>
      </c>
      <c r="K503" s="18">
        <v>28</v>
      </c>
      <c r="L503" s="8" t="str">
        <f t="shared" si="43"/>
        <v>OK</v>
      </c>
      <c r="M503" s="6" t="s">
        <v>123</v>
      </c>
    </row>
    <row r="504" spans="1:13" ht="13.5">
      <c r="A504" s="3" t="s">
        <v>592</v>
      </c>
      <c r="B504" s="6" t="s">
        <v>557</v>
      </c>
      <c r="C504" s="6" t="s">
        <v>558</v>
      </c>
      <c r="D504" s="3" t="s">
        <v>523</v>
      </c>
      <c r="F504" s="8" t="s">
        <v>592</v>
      </c>
      <c r="G504" s="3" t="str">
        <f t="shared" si="44"/>
        <v>石内伸幸</v>
      </c>
      <c r="H504" s="3" t="s">
        <v>523</v>
      </c>
      <c r="I504" s="10" t="s">
        <v>37</v>
      </c>
      <c r="J504" s="19">
        <v>1981</v>
      </c>
      <c r="K504" s="18">
        <v>37</v>
      </c>
      <c r="L504" s="8" t="str">
        <f t="shared" si="43"/>
        <v>OK</v>
      </c>
      <c r="M504" s="6" t="s">
        <v>47</v>
      </c>
    </row>
    <row r="505" spans="1:13" ht="13.5">
      <c r="A505" s="3" t="s">
        <v>594</v>
      </c>
      <c r="B505" s="129" t="s">
        <v>560</v>
      </c>
      <c r="C505" s="129" t="s">
        <v>561</v>
      </c>
      <c r="D505" s="3" t="s">
        <v>523</v>
      </c>
      <c r="F505" s="8" t="s">
        <v>594</v>
      </c>
      <c r="G505" s="3" t="str">
        <f t="shared" si="44"/>
        <v>上原義弘</v>
      </c>
      <c r="H505" s="3" t="s">
        <v>523</v>
      </c>
      <c r="I505" s="10" t="s">
        <v>37</v>
      </c>
      <c r="J505" s="19">
        <v>1974</v>
      </c>
      <c r="K505" s="18">
        <v>44</v>
      </c>
      <c r="L505" s="8" t="str">
        <f t="shared" si="43"/>
        <v>OK</v>
      </c>
      <c r="M505" s="6" t="s">
        <v>38</v>
      </c>
    </row>
    <row r="506" spans="1:13" ht="13.5">
      <c r="A506" s="3" t="s">
        <v>597</v>
      </c>
      <c r="B506" s="3" t="s">
        <v>529</v>
      </c>
      <c r="C506" s="3" t="s">
        <v>569</v>
      </c>
      <c r="D506" s="3" t="s">
        <v>523</v>
      </c>
      <c r="F506" s="3" t="s">
        <v>597</v>
      </c>
      <c r="G506" s="3" t="str">
        <f t="shared" si="44"/>
        <v>片桐靖之</v>
      </c>
      <c r="H506" s="3" t="s">
        <v>523</v>
      </c>
      <c r="I506" s="10" t="s">
        <v>37</v>
      </c>
      <c r="J506" s="4">
        <v>1976</v>
      </c>
      <c r="K506" s="18">
        <v>42</v>
      </c>
      <c r="L506" s="8" t="str">
        <f t="shared" si="43"/>
        <v>OK</v>
      </c>
      <c r="M506" s="134" t="s">
        <v>38</v>
      </c>
    </row>
    <row r="507" spans="1:13" ht="13.5">
      <c r="A507" s="3" t="s">
        <v>598</v>
      </c>
      <c r="B507" s="6" t="s">
        <v>552</v>
      </c>
      <c r="C507" s="6" t="s">
        <v>576</v>
      </c>
      <c r="D507" s="3" t="s">
        <v>523</v>
      </c>
      <c r="F507" s="8" t="s">
        <v>598</v>
      </c>
      <c r="G507" s="3" t="str">
        <f t="shared" si="44"/>
        <v>鹿野雄大</v>
      </c>
      <c r="H507" s="3" t="s">
        <v>523</v>
      </c>
      <c r="I507" s="10" t="s">
        <v>37</v>
      </c>
      <c r="J507" s="19">
        <v>1991</v>
      </c>
      <c r="K507" s="18">
        <v>27</v>
      </c>
      <c r="L507" s="8" t="str">
        <f t="shared" si="43"/>
        <v>OK</v>
      </c>
      <c r="M507" s="6" t="s">
        <v>38</v>
      </c>
    </row>
    <row r="508" spans="1:13" ht="13.5">
      <c r="A508" s="3" t="s">
        <v>600</v>
      </c>
      <c r="B508" s="129" t="s">
        <v>578</v>
      </c>
      <c r="C508" s="129" t="s">
        <v>579</v>
      </c>
      <c r="D508" s="3" t="s">
        <v>523</v>
      </c>
      <c r="F508" s="8" t="s">
        <v>600</v>
      </c>
      <c r="G508" s="3" t="str">
        <f t="shared" si="44"/>
        <v>澁谷晃大</v>
      </c>
      <c r="H508" s="3" t="s">
        <v>523</v>
      </c>
      <c r="I508" s="10" t="s">
        <v>37</v>
      </c>
      <c r="J508" s="19">
        <v>1996</v>
      </c>
      <c r="K508" s="18">
        <v>22</v>
      </c>
      <c r="L508" s="8" t="str">
        <f aca="true" t="shared" si="45" ref="L508:L571">IF(G508="","",IF(COUNTIF($G$3:$G$643,G508)&gt;1,"2重登録","OK"))</f>
        <v>OK</v>
      </c>
      <c r="M508" s="6" t="s">
        <v>38</v>
      </c>
    </row>
    <row r="509" spans="1:13" ht="13.5">
      <c r="A509" s="3" t="s">
        <v>602</v>
      </c>
      <c r="B509" s="6" t="s">
        <v>53</v>
      </c>
      <c r="C509" s="6" t="s">
        <v>1472</v>
      </c>
      <c r="D509" s="3" t="s">
        <v>523</v>
      </c>
      <c r="F509" s="8" t="s">
        <v>602</v>
      </c>
      <c r="G509" s="3" t="str">
        <f t="shared" si="44"/>
        <v>谷口　孟</v>
      </c>
      <c r="H509" s="3" t="s">
        <v>523</v>
      </c>
      <c r="I509" s="10" t="s">
        <v>37</v>
      </c>
      <c r="J509" s="19">
        <v>1992</v>
      </c>
      <c r="K509" s="18">
        <v>26</v>
      </c>
      <c r="L509" s="8" t="str">
        <f t="shared" si="45"/>
        <v>OK</v>
      </c>
      <c r="M509" s="6" t="s">
        <v>46</v>
      </c>
    </row>
    <row r="510" spans="1:13" ht="13.5">
      <c r="A510" s="3" t="s">
        <v>604</v>
      </c>
      <c r="B510" s="6" t="s">
        <v>590</v>
      </c>
      <c r="C510" s="6" t="s">
        <v>1473</v>
      </c>
      <c r="D510" s="3" t="s">
        <v>523</v>
      </c>
      <c r="F510" s="8" t="s">
        <v>604</v>
      </c>
      <c r="G510" s="3" t="str">
        <f t="shared" si="44"/>
        <v>中尾　巧</v>
      </c>
      <c r="H510" s="3" t="s">
        <v>523</v>
      </c>
      <c r="I510" s="10" t="s">
        <v>37</v>
      </c>
      <c r="J510" s="19">
        <v>1983</v>
      </c>
      <c r="K510" s="18">
        <v>35</v>
      </c>
      <c r="L510" s="8" t="str">
        <f t="shared" si="45"/>
        <v>OK</v>
      </c>
      <c r="M510" s="134" t="s">
        <v>591</v>
      </c>
    </row>
    <row r="511" spans="1:13" ht="13.5">
      <c r="A511" s="3" t="s">
        <v>605</v>
      </c>
      <c r="B511" s="6" t="s">
        <v>595</v>
      </c>
      <c r="C511" s="6" t="s">
        <v>596</v>
      </c>
      <c r="D511" s="3" t="s">
        <v>523</v>
      </c>
      <c r="F511" s="8" t="s">
        <v>605</v>
      </c>
      <c r="G511" s="3" t="str">
        <f t="shared" si="44"/>
        <v>野村良平</v>
      </c>
      <c r="H511" s="3" t="s">
        <v>523</v>
      </c>
      <c r="I511" s="10" t="s">
        <v>37</v>
      </c>
      <c r="J511" s="19">
        <v>1989</v>
      </c>
      <c r="K511" s="18">
        <v>29</v>
      </c>
      <c r="L511" s="8" t="str">
        <f t="shared" si="45"/>
        <v>OK</v>
      </c>
      <c r="M511" s="134" t="s">
        <v>336</v>
      </c>
    </row>
    <row r="512" spans="1:13" ht="13.5">
      <c r="A512" s="3" t="s">
        <v>1162</v>
      </c>
      <c r="B512" s="6" t="s">
        <v>599</v>
      </c>
      <c r="C512" s="6" t="s">
        <v>1474</v>
      </c>
      <c r="D512" s="3" t="s">
        <v>523</v>
      </c>
      <c r="F512" s="8" t="s">
        <v>1162</v>
      </c>
      <c r="G512" s="3" t="str">
        <f t="shared" si="44"/>
        <v>東山　博</v>
      </c>
      <c r="H512" s="3" t="s">
        <v>523</v>
      </c>
      <c r="I512" s="10" t="s">
        <v>37</v>
      </c>
      <c r="J512" s="19">
        <v>1964</v>
      </c>
      <c r="K512" s="18">
        <v>54</v>
      </c>
      <c r="L512" s="8" t="str">
        <f t="shared" si="45"/>
        <v>OK</v>
      </c>
      <c r="M512" s="134" t="s">
        <v>38</v>
      </c>
    </row>
    <row r="513" spans="1:13" ht="13.5">
      <c r="A513" s="3" t="s">
        <v>1163</v>
      </c>
      <c r="B513" s="6" t="s">
        <v>200</v>
      </c>
      <c r="C513" s="6" t="s">
        <v>601</v>
      </c>
      <c r="D513" s="3" t="s">
        <v>523</v>
      </c>
      <c r="F513" s="8" t="s">
        <v>1163</v>
      </c>
      <c r="G513" s="3" t="str">
        <f t="shared" si="44"/>
        <v>松本遼太郎</v>
      </c>
      <c r="H513" s="3" t="s">
        <v>523</v>
      </c>
      <c r="I513" s="10" t="s">
        <v>37</v>
      </c>
      <c r="J513" s="19">
        <v>1991</v>
      </c>
      <c r="K513" s="18">
        <v>27</v>
      </c>
      <c r="L513" s="8" t="str">
        <f t="shared" si="45"/>
        <v>OK</v>
      </c>
      <c r="M513" s="134" t="s">
        <v>38</v>
      </c>
    </row>
    <row r="514" spans="1:13" ht="13.5">
      <c r="A514" s="3" t="s">
        <v>1164</v>
      </c>
      <c r="B514" s="6" t="s">
        <v>1165</v>
      </c>
      <c r="C514" s="6" t="s">
        <v>1166</v>
      </c>
      <c r="D514" s="3" t="s">
        <v>523</v>
      </c>
      <c r="F514" s="8" t="s">
        <v>1164</v>
      </c>
      <c r="G514" s="3" t="str">
        <f t="shared" si="44"/>
        <v>若森裕生</v>
      </c>
      <c r="H514" s="3" t="s">
        <v>523</v>
      </c>
      <c r="I514" s="10" t="s">
        <v>37</v>
      </c>
      <c r="J514" s="19">
        <v>1989</v>
      </c>
      <c r="K514" s="18">
        <v>29</v>
      </c>
      <c r="L514" s="8" t="str">
        <f t="shared" si="45"/>
        <v>OK</v>
      </c>
      <c r="M514" s="134" t="s">
        <v>47</v>
      </c>
    </row>
    <row r="515" spans="1:13" ht="13.5">
      <c r="A515" s="3" t="s">
        <v>1167</v>
      </c>
      <c r="B515" s="6" t="s">
        <v>1168</v>
      </c>
      <c r="C515" s="6" t="s">
        <v>1169</v>
      </c>
      <c r="D515" s="3" t="s">
        <v>523</v>
      </c>
      <c r="F515" s="8" t="s">
        <v>1167</v>
      </c>
      <c r="G515" s="3" t="str">
        <f t="shared" si="44"/>
        <v>松岡宗隆</v>
      </c>
      <c r="H515" s="3" t="s">
        <v>523</v>
      </c>
      <c r="I515" s="10" t="s">
        <v>37</v>
      </c>
      <c r="J515" s="19">
        <v>1988</v>
      </c>
      <c r="K515" s="18">
        <v>30</v>
      </c>
      <c r="L515" s="8" t="str">
        <f t="shared" si="45"/>
        <v>OK</v>
      </c>
      <c r="M515" s="134" t="s">
        <v>47</v>
      </c>
    </row>
    <row r="516" spans="1:13" ht="13.5">
      <c r="A516" s="3" t="s">
        <v>1170</v>
      </c>
      <c r="B516" s="6" t="s">
        <v>170</v>
      </c>
      <c r="C516" s="6" t="s">
        <v>626</v>
      </c>
      <c r="D516" s="3" t="s">
        <v>523</v>
      </c>
      <c r="F516" s="8" t="s">
        <v>1170</v>
      </c>
      <c r="G516" s="3" t="str">
        <f t="shared" si="44"/>
        <v>高橋和也</v>
      </c>
      <c r="H516" s="3" t="s">
        <v>523</v>
      </c>
      <c r="I516" s="10" t="s">
        <v>37</v>
      </c>
      <c r="J516" s="19">
        <v>1994</v>
      </c>
      <c r="K516" s="18">
        <v>24</v>
      </c>
      <c r="L516" s="8" t="str">
        <f t="shared" si="45"/>
        <v>OK</v>
      </c>
      <c r="M516" s="134" t="s">
        <v>47</v>
      </c>
    </row>
    <row r="517" spans="1:13" ht="13.5">
      <c r="A517" s="3" t="s">
        <v>1171</v>
      </c>
      <c r="B517" s="134" t="s">
        <v>1172</v>
      </c>
      <c r="C517" s="134" t="s">
        <v>1475</v>
      </c>
      <c r="D517" s="134" t="s">
        <v>523</v>
      </c>
      <c r="E517" s="134"/>
      <c r="F517" s="135" t="s">
        <v>1171</v>
      </c>
      <c r="G517" s="3" t="str">
        <f t="shared" si="44"/>
        <v>國領　誠</v>
      </c>
      <c r="H517" s="134" t="s">
        <v>523</v>
      </c>
      <c r="I517" s="186" t="s">
        <v>37</v>
      </c>
      <c r="J517" s="19">
        <v>1972</v>
      </c>
      <c r="K517" s="18">
        <v>46</v>
      </c>
      <c r="L517" s="8" t="str">
        <f t="shared" si="45"/>
        <v>OK</v>
      </c>
      <c r="M517" s="134" t="s">
        <v>38</v>
      </c>
    </row>
    <row r="518" spans="1:13" ht="13.5">
      <c r="A518" s="3" t="s">
        <v>1173</v>
      </c>
      <c r="B518" s="134" t="s">
        <v>84</v>
      </c>
      <c r="C518" s="134" t="s">
        <v>1174</v>
      </c>
      <c r="D518" s="134" t="s">
        <v>523</v>
      </c>
      <c r="E518" s="134"/>
      <c r="F518" s="135" t="s">
        <v>1173</v>
      </c>
      <c r="G518" s="3" t="str">
        <f t="shared" si="44"/>
        <v>山本健治</v>
      </c>
      <c r="H518" s="134" t="s">
        <v>523</v>
      </c>
      <c r="I518" s="186" t="s">
        <v>37</v>
      </c>
      <c r="J518" s="19">
        <v>1971</v>
      </c>
      <c r="K518" s="18">
        <v>47</v>
      </c>
      <c r="L518" s="8" t="str">
        <f t="shared" si="45"/>
        <v>OK</v>
      </c>
      <c r="M518" s="134" t="s">
        <v>38</v>
      </c>
    </row>
    <row r="519" spans="1:13" ht="13.5">
      <c r="A519" s="3" t="s">
        <v>1175</v>
      </c>
      <c r="B519" s="134" t="s">
        <v>1176</v>
      </c>
      <c r="C519" s="134" t="s">
        <v>1177</v>
      </c>
      <c r="D519" s="134" t="s">
        <v>523</v>
      </c>
      <c r="E519" s="134"/>
      <c r="F519" s="135" t="s">
        <v>1175</v>
      </c>
      <c r="G519" s="3" t="str">
        <f t="shared" si="44"/>
        <v>吉川孝次</v>
      </c>
      <c r="H519" s="134" t="s">
        <v>523</v>
      </c>
      <c r="I519" s="186" t="s">
        <v>37</v>
      </c>
      <c r="J519" s="19">
        <v>1976</v>
      </c>
      <c r="K519" s="18">
        <v>42</v>
      </c>
      <c r="L519" s="8" t="str">
        <f t="shared" si="45"/>
        <v>OK</v>
      </c>
      <c r="M519" s="134" t="s">
        <v>38</v>
      </c>
    </row>
    <row r="520" spans="1:13" ht="13.5">
      <c r="A520" s="3" t="s">
        <v>1178</v>
      </c>
      <c r="B520" s="134" t="s">
        <v>1179</v>
      </c>
      <c r="C520" s="134" t="s">
        <v>1180</v>
      </c>
      <c r="D520" s="134" t="s">
        <v>523</v>
      </c>
      <c r="E520" s="134"/>
      <c r="F520" s="135" t="s">
        <v>1178</v>
      </c>
      <c r="G520" s="3" t="str">
        <f t="shared" si="44"/>
        <v>清川智輝</v>
      </c>
      <c r="H520" s="134" t="s">
        <v>523</v>
      </c>
      <c r="I520" s="186" t="s">
        <v>37</v>
      </c>
      <c r="J520" s="19">
        <v>1988</v>
      </c>
      <c r="K520" s="18">
        <v>30</v>
      </c>
      <c r="L520" s="8" t="str">
        <f t="shared" si="45"/>
        <v>OK</v>
      </c>
      <c r="M520" s="134" t="s">
        <v>46</v>
      </c>
    </row>
    <row r="521" spans="1:13" ht="13.5">
      <c r="A521" s="3" t="s">
        <v>1181</v>
      </c>
      <c r="B521" s="134" t="s">
        <v>1476</v>
      </c>
      <c r="C521" s="134" t="s">
        <v>1182</v>
      </c>
      <c r="D521" s="134" t="s">
        <v>523</v>
      </c>
      <c r="E521" s="134"/>
      <c r="F521" s="135" t="s">
        <v>1181</v>
      </c>
      <c r="G521" s="3" t="str">
        <f t="shared" si="44"/>
        <v>東　佑樹</v>
      </c>
      <c r="H521" s="134" t="s">
        <v>523</v>
      </c>
      <c r="I521" s="186" t="s">
        <v>37</v>
      </c>
      <c r="J521" s="19">
        <v>1985</v>
      </c>
      <c r="K521" s="18">
        <v>33</v>
      </c>
      <c r="L521" s="8" t="str">
        <f t="shared" si="45"/>
        <v>OK</v>
      </c>
      <c r="M521" s="134" t="s">
        <v>132</v>
      </c>
    </row>
    <row r="522" spans="1:13" ht="13.5">
      <c r="A522" s="3" t="s">
        <v>1477</v>
      </c>
      <c r="B522" s="6" t="s">
        <v>838</v>
      </c>
      <c r="C522" s="6" t="s">
        <v>1183</v>
      </c>
      <c r="D522" s="3" t="s">
        <v>1478</v>
      </c>
      <c r="F522" s="8" t="str">
        <f>A522</f>
        <v>て５１</v>
      </c>
      <c r="G522" s="3" t="str">
        <f>B522&amp;C522</f>
        <v>鈴木智彦</v>
      </c>
      <c r="H522" s="10" t="s">
        <v>1479</v>
      </c>
      <c r="I522" s="10" t="s">
        <v>735</v>
      </c>
      <c r="J522" s="19">
        <v>1981</v>
      </c>
      <c r="K522" s="18">
        <f>IF(J522="","",(2018-J522))</f>
        <v>37</v>
      </c>
      <c r="L522" s="8" t="e">
        <f>#N/A</f>
        <v>#N/A</v>
      </c>
      <c r="M522" s="134" t="s">
        <v>1184</v>
      </c>
    </row>
    <row r="523" spans="1:13" ht="13.5">
      <c r="A523" s="3" t="s">
        <v>1185</v>
      </c>
      <c r="B523" s="6" t="s">
        <v>39</v>
      </c>
      <c r="C523" s="6" t="s">
        <v>1186</v>
      </c>
      <c r="D523" s="3" t="s">
        <v>1480</v>
      </c>
      <c r="F523" s="8" t="str">
        <f>A523</f>
        <v>て５２</v>
      </c>
      <c r="G523" s="3" t="str">
        <f>B523&amp;C523</f>
        <v>青木知里</v>
      </c>
      <c r="H523" s="10" t="s">
        <v>1481</v>
      </c>
      <c r="I523" s="10" t="s">
        <v>44</v>
      </c>
      <c r="J523" s="19">
        <v>1992</v>
      </c>
      <c r="K523" s="18">
        <f>IF(J523="","",(2018-J523))</f>
        <v>26</v>
      </c>
      <c r="L523" s="8" t="str">
        <f>IF(G523="","",IF(COUNTIF($G$5:$G$678,G523)&gt;1,"2重登録","OK"))</f>
        <v>OK</v>
      </c>
      <c r="M523" s="134" t="s">
        <v>38</v>
      </c>
    </row>
    <row r="524" spans="2:13" ht="13.5">
      <c r="B524" s="96"/>
      <c r="C524" s="96"/>
      <c r="F524" s="8"/>
      <c r="I524" s="127"/>
      <c r="J524" s="19"/>
      <c r="K524" s="18"/>
      <c r="L524" s="8">
        <f t="shared" si="45"/>
      </c>
      <c r="M524" s="134"/>
    </row>
    <row r="525" spans="2:13" ht="13.5">
      <c r="B525" s="96"/>
      <c r="C525" s="96"/>
      <c r="F525" s="8"/>
      <c r="I525" s="127"/>
      <c r="J525" s="19"/>
      <c r="K525" s="18"/>
      <c r="L525" s="8">
        <f t="shared" si="45"/>
      </c>
      <c r="M525" s="134"/>
    </row>
    <row r="526" spans="1:13" s="160" customFormat="1" ht="13.5">
      <c r="A526" s="31"/>
      <c r="B526" s="1222" t="s">
        <v>606</v>
      </c>
      <c r="C526" s="1222"/>
      <c r="D526" s="1222" t="s">
        <v>607</v>
      </c>
      <c r="E526" s="1222"/>
      <c r="F526" s="1222"/>
      <c r="G526" s="1222"/>
      <c r="H526" s="31"/>
      <c r="I526" s="31"/>
      <c r="J526" s="28"/>
      <c r="K526" s="31"/>
      <c r="L526" s="8">
        <f t="shared" si="45"/>
      </c>
      <c r="M526" s="31"/>
    </row>
    <row r="527" spans="1:13" s="160" customFormat="1" ht="13.5">
      <c r="A527" s="31"/>
      <c r="B527" s="1222"/>
      <c r="C527" s="1222"/>
      <c r="D527" s="1222"/>
      <c r="E527" s="1222"/>
      <c r="F527" s="1222"/>
      <c r="G527" s="1222"/>
      <c r="H527" s="31"/>
      <c r="I527" s="31"/>
      <c r="J527" s="28"/>
      <c r="K527" s="31"/>
      <c r="L527" s="8">
        <f t="shared" si="45"/>
      </c>
      <c r="M527" s="31"/>
    </row>
    <row r="528" spans="1:15" s="2" customFormat="1" ht="13.5">
      <c r="A528" s="129"/>
      <c r="B528" s="129" t="s">
        <v>608</v>
      </c>
      <c r="C528" s="129"/>
      <c r="D528" s="3"/>
      <c r="E528" s="129"/>
      <c r="F528" s="187"/>
      <c r="G528" s="188" t="s">
        <v>33</v>
      </c>
      <c r="H528" s="188" t="s">
        <v>34</v>
      </c>
      <c r="I528" s="129"/>
      <c r="J528" s="189"/>
      <c r="K528" s="184"/>
      <c r="L528" s="8"/>
      <c r="M528" s="3"/>
      <c r="N528" s="188"/>
      <c r="O528" s="188"/>
    </row>
    <row r="529" spans="1:13" s="2" customFormat="1" ht="13.5">
      <c r="A529" s="129"/>
      <c r="B529" s="1223" t="s">
        <v>609</v>
      </c>
      <c r="C529" s="1223"/>
      <c r="D529" s="3"/>
      <c r="E529" s="129"/>
      <c r="F529" s="187">
        <f>A529</f>
        <v>0</v>
      </c>
      <c r="G529" s="5">
        <f>COUNTIF(M530:M577,"東近江市")</f>
        <v>5</v>
      </c>
      <c r="H529" s="1221">
        <f>(G529/RIGHT(A576,2))</f>
        <v>0.10638297872340426</v>
      </c>
      <c r="I529" s="1221"/>
      <c r="J529" s="1221"/>
      <c r="K529" s="184"/>
      <c r="L529" s="8" t="str">
        <f t="shared" si="45"/>
        <v>OK</v>
      </c>
      <c r="M529" s="3"/>
    </row>
    <row r="530" spans="1:13" s="2" customFormat="1" ht="14.25">
      <c r="A530" s="116" t="s">
        <v>1482</v>
      </c>
      <c r="B530" s="190" t="s">
        <v>1187</v>
      </c>
      <c r="C530" s="190" t="s">
        <v>1188</v>
      </c>
      <c r="D530" s="129" t="s">
        <v>608</v>
      </c>
      <c r="E530" s="116"/>
      <c r="F530" s="187" t="str">
        <f>A530</f>
        <v>う０１</v>
      </c>
      <c r="G530" s="2" t="str">
        <f aca="true" t="shared" si="46" ref="G530:G576">B530&amp;C530</f>
        <v>池上浩幸</v>
      </c>
      <c r="H530" s="129" t="s">
        <v>1189</v>
      </c>
      <c r="I530" s="129" t="s">
        <v>37</v>
      </c>
      <c r="J530" s="191">
        <v>1965</v>
      </c>
      <c r="K530" s="184">
        <f aca="true" t="shared" si="47" ref="K530:K576">2018-J530</f>
        <v>53</v>
      </c>
      <c r="L530" s="8" t="str">
        <f t="shared" si="45"/>
        <v>OK</v>
      </c>
      <c r="M530" s="192" t="s">
        <v>682</v>
      </c>
    </row>
    <row r="531" spans="1:13" s="2" customFormat="1" ht="13.5">
      <c r="A531" s="116" t="s">
        <v>610</v>
      </c>
      <c r="B531" s="2" t="s">
        <v>1190</v>
      </c>
      <c r="C531" s="2" t="s">
        <v>1191</v>
      </c>
      <c r="D531" s="129" t="s">
        <v>608</v>
      </c>
      <c r="F531" s="187" t="str">
        <f aca="true" t="shared" si="48" ref="F531:F576">A531</f>
        <v>う０２</v>
      </c>
      <c r="G531" s="2" t="str">
        <f t="shared" si="46"/>
        <v>石岡良典</v>
      </c>
      <c r="H531" s="129" t="s">
        <v>1189</v>
      </c>
      <c r="I531" s="129" t="s">
        <v>1483</v>
      </c>
      <c r="J531" s="12">
        <v>1978</v>
      </c>
      <c r="K531" s="184">
        <f t="shared" si="47"/>
        <v>40</v>
      </c>
      <c r="L531" s="8" t="str">
        <f t="shared" si="45"/>
        <v>OK</v>
      </c>
      <c r="M531" s="2" t="s">
        <v>45</v>
      </c>
    </row>
    <row r="532" spans="1:20" s="2" customFormat="1" ht="13.5">
      <c r="A532" s="116" t="s">
        <v>613</v>
      </c>
      <c r="B532" s="2" t="s">
        <v>1192</v>
      </c>
      <c r="C532" s="2" t="s">
        <v>1193</v>
      </c>
      <c r="D532" s="129" t="s">
        <v>608</v>
      </c>
      <c r="F532" s="187" t="str">
        <f t="shared" si="48"/>
        <v>う０３</v>
      </c>
      <c r="G532" s="3" t="str">
        <f t="shared" si="46"/>
        <v>小倉俊郎</v>
      </c>
      <c r="H532" s="129" t="s">
        <v>1189</v>
      </c>
      <c r="I532" s="129" t="s">
        <v>1427</v>
      </c>
      <c r="J532" s="12">
        <v>1959</v>
      </c>
      <c r="K532" s="184">
        <f t="shared" si="47"/>
        <v>59</v>
      </c>
      <c r="L532" s="8" t="str">
        <f t="shared" si="45"/>
        <v>OK</v>
      </c>
      <c r="M532" s="193" t="s">
        <v>792</v>
      </c>
      <c r="N532" s="31"/>
      <c r="O532" s="31"/>
      <c r="P532" s="31"/>
      <c r="Q532" s="31"/>
      <c r="R532" s="31"/>
      <c r="S532" s="31"/>
      <c r="T532" s="31"/>
    </row>
    <row r="533" spans="1:13" s="2" customFormat="1" ht="14.25">
      <c r="A533" s="116" t="s">
        <v>614</v>
      </c>
      <c r="B533" s="190" t="s">
        <v>1194</v>
      </c>
      <c r="C533" s="190" t="s">
        <v>1195</v>
      </c>
      <c r="D533" s="129" t="s">
        <v>608</v>
      </c>
      <c r="E533" s="116"/>
      <c r="F533" s="187" t="str">
        <f t="shared" si="48"/>
        <v>う０４</v>
      </c>
      <c r="G533" s="2" t="str">
        <f t="shared" si="46"/>
        <v>片岡一寿</v>
      </c>
      <c r="H533" s="129" t="s">
        <v>1189</v>
      </c>
      <c r="I533" s="129" t="s">
        <v>37</v>
      </c>
      <c r="J533" s="191">
        <v>1971</v>
      </c>
      <c r="K533" s="184">
        <f t="shared" si="47"/>
        <v>47</v>
      </c>
      <c r="L533" s="8" t="str">
        <f t="shared" si="45"/>
        <v>OK</v>
      </c>
      <c r="M533" s="192" t="s">
        <v>792</v>
      </c>
    </row>
    <row r="534" spans="1:20" s="2" customFormat="1" ht="14.25">
      <c r="A534" s="116" t="s">
        <v>615</v>
      </c>
      <c r="B534" s="190" t="s">
        <v>1194</v>
      </c>
      <c r="C534" s="190" t="s">
        <v>1196</v>
      </c>
      <c r="D534" s="129" t="s">
        <v>608</v>
      </c>
      <c r="E534" s="116"/>
      <c r="F534" s="187" t="str">
        <f t="shared" si="48"/>
        <v>う０５</v>
      </c>
      <c r="G534" s="2" t="str">
        <f t="shared" si="46"/>
        <v>片岡凛耶</v>
      </c>
      <c r="H534" s="129" t="s">
        <v>1189</v>
      </c>
      <c r="I534" s="129" t="s">
        <v>37</v>
      </c>
      <c r="J534" s="191">
        <v>1999</v>
      </c>
      <c r="K534" s="184">
        <f t="shared" si="47"/>
        <v>19</v>
      </c>
      <c r="L534" s="8" t="str">
        <f t="shared" si="45"/>
        <v>OK</v>
      </c>
      <c r="M534" s="192" t="s">
        <v>1197</v>
      </c>
      <c r="N534" s="31"/>
      <c r="O534" s="31"/>
      <c r="P534" s="31"/>
      <c r="Q534" s="31"/>
      <c r="R534" s="31"/>
      <c r="S534" s="31"/>
      <c r="T534" s="31"/>
    </row>
    <row r="535" spans="1:20" s="2" customFormat="1" ht="14.25">
      <c r="A535" s="116" t="s">
        <v>616</v>
      </c>
      <c r="B535" s="190" t="s">
        <v>1198</v>
      </c>
      <c r="C535" s="190" t="s">
        <v>1199</v>
      </c>
      <c r="D535" s="129" t="s">
        <v>608</v>
      </c>
      <c r="E535" s="116"/>
      <c r="F535" s="187" t="str">
        <f t="shared" si="48"/>
        <v>う０６</v>
      </c>
      <c r="G535" s="2" t="str">
        <f t="shared" si="46"/>
        <v>片岡  大</v>
      </c>
      <c r="H535" s="129" t="s">
        <v>1189</v>
      </c>
      <c r="I535" s="129" t="s">
        <v>37</v>
      </c>
      <c r="J535" s="191">
        <v>1969</v>
      </c>
      <c r="K535" s="184">
        <f t="shared" si="47"/>
        <v>49</v>
      </c>
      <c r="L535" s="8" t="str">
        <f t="shared" si="45"/>
        <v>OK</v>
      </c>
      <c r="M535" s="192" t="s">
        <v>1197</v>
      </c>
      <c r="N535" s="31"/>
      <c r="O535" s="31"/>
      <c r="P535" s="31"/>
      <c r="Q535" s="31"/>
      <c r="R535" s="31"/>
      <c r="S535" s="31"/>
      <c r="T535" s="31"/>
    </row>
    <row r="536" spans="1:20" s="2" customFormat="1" ht="14.25">
      <c r="A536" s="116" t="s">
        <v>618</v>
      </c>
      <c r="B536" s="190" t="s">
        <v>1200</v>
      </c>
      <c r="C536" s="190" t="s">
        <v>1201</v>
      </c>
      <c r="D536" s="129" t="s">
        <v>608</v>
      </c>
      <c r="E536" s="116"/>
      <c r="F536" s="187" t="str">
        <f t="shared" si="48"/>
        <v>う０７</v>
      </c>
      <c r="G536" s="2" t="str">
        <f t="shared" si="46"/>
        <v>亀井雅嗣</v>
      </c>
      <c r="H536" s="129" t="s">
        <v>1189</v>
      </c>
      <c r="I536" s="129" t="s">
        <v>37</v>
      </c>
      <c r="J536" s="191">
        <v>1970</v>
      </c>
      <c r="K536" s="184">
        <f t="shared" si="47"/>
        <v>48</v>
      </c>
      <c r="L536" s="8" t="str">
        <f t="shared" si="45"/>
        <v>OK</v>
      </c>
      <c r="M536" s="192" t="s">
        <v>777</v>
      </c>
      <c r="N536" s="31"/>
      <c r="O536" s="31"/>
      <c r="P536" s="31"/>
      <c r="Q536" s="31"/>
      <c r="R536" s="31"/>
      <c r="S536" s="31"/>
      <c r="T536" s="31"/>
    </row>
    <row r="537" spans="1:13" s="2" customFormat="1" ht="14.25">
      <c r="A537" s="116" t="s">
        <v>619</v>
      </c>
      <c r="B537" s="190" t="s">
        <v>1200</v>
      </c>
      <c r="C537" s="190" t="s">
        <v>1202</v>
      </c>
      <c r="D537" s="129" t="s">
        <v>608</v>
      </c>
      <c r="E537" s="116" t="s">
        <v>225</v>
      </c>
      <c r="F537" s="187" t="str">
        <f t="shared" si="48"/>
        <v>う０８</v>
      </c>
      <c r="G537" s="2" t="str">
        <f t="shared" si="46"/>
        <v>亀井皓太</v>
      </c>
      <c r="H537" s="129" t="s">
        <v>1189</v>
      </c>
      <c r="I537" s="129" t="s">
        <v>37</v>
      </c>
      <c r="J537" s="191">
        <v>2003</v>
      </c>
      <c r="K537" s="184">
        <f t="shared" si="47"/>
        <v>15</v>
      </c>
      <c r="L537" s="8" t="str">
        <f t="shared" si="45"/>
        <v>OK</v>
      </c>
      <c r="M537" s="192" t="s">
        <v>777</v>
      </c>
    </row>
    <row r="538" spans="1:13" s="2" customFormat="1" ht="13.5">
      <c r="A538" s="116" t="s">
        <v>620</v>
      </c>
      <c r="B538" s="194" t="s">
        <v>1203</v>
      </c>
      <c r="C538" s="194" t="s">
        <v>1204</v>
      </c>
      <c r="D538" s="129" t="s">
        <v>608</v>
      </c>
      <c r="F538" s="187" t="str">
        <f t="shared" si="48"/>
        <v>う０９</v>
      </c>
      <c r="G538" s="3" t="str">
        <f t="shared" si="46"/>
        <v>神田圭右</v>
      </c>
      <c r="H538" s="129" t="s">
        <v>1189</v>
      </c>
      <c r="I538" s="2" t="s">
        <v>37</v>
      </c>
      <c r="J538" s="12">
        <v>1991</v>
      </c>
      <c r="K538" s="184">
        <f t="shared" si="47"/>
        <v>27</v>
      </c>
      <c r="L538" s="8" t="str">
        <f t="shared" si="45"/>
        <v>OK</v>
      </c>
      <c r="M538" s="192" t="s">
        <v>1205</v>
      </c>
    </row>
    <row r="539" spans="1:13" s="2" customFormat="1" ht="13.5">
      <c r="A539" s="116" t="s">
        <v>621</v>
      </c>
      <c r="B539" s="2" t="s">
        <v>1206</v>
      </c>
      <c r="C539" s="2" t="s">
        <v>1207</v>
      </c>
      <c r="D539" s="129" t="s">
        <v>608</v>
      </c>
      <c r="F539" s="187" t="str">
        <f t="shared" si="48"/>
        <v>う１０</v>
      </c>
      <c r="G539" s="3" t="str">
        <f t="shared" si="46"/>
        <v>北野智尋</v>
      </c>
      <c r="H539" s="129" t="s">
        <v>1189</v>
      </c>
      <c r="I539" s="129" t="s">
        <v>1484</v>
      </c>
      <c r="J539" s="12">
        <v>1973</v>
      </c>
      <c r="K539" s="184">
        <f t="shared" si="47"/>
        <v>45</v>
      </c>
      <c r="L539" s="8" t="str">
        <f t="shared" si="45"/>
        <v>OK</v>
      </c>
      <c r="M539" s="2" t="s">
        <v>792</v>
      </c>
    </row>
    <row r="540" spans="1:20" s="31" customFormat="1" ht="14.25">
      <c r="A540" s="116" t="s">
        <v>622</v>
      </c>
      <c r="B540" s="195" t="s">
        <v>1208</v>
      </c>
      <c r="C540" s="195" t="s">
        <v>1102</v>
      </c>
      <c r="D540" s="129" t="s">
        <v>608</v>
      </c>
      <c r="E540" s="188"/>
      <c r="F540" s="187" t="str">
        <f t="shared" si="48"/>
        <v>う１１</v>
      </c>
      <c r="G540" s="2" t="str">
        <f t="shared" si="46"/>
        <v>木下　進</v>
      </c>
      <c r="H540" s="129" t="s">
        <v>1189</v>
      </c>
      <c r="I540" s="129" t="s">
        <v>37</v>
      </c>
      <c r="J540" s="191">
        <v>1950</v>
      </c>
      <c r="K540" s="184">
        <f t="shared" si="47"/>
        <v>68</v>
      </c>
      <c r="L540" s="8" t="str">
        <f t="shared" si="45"/>
        <v>OK</v>
      </c>
      <c r="M540" s="192" t="s">
        <v>1209</v>
      </c>
      <c r="N540" s="2"/>
      <c r="O540" s="2"/>
      <c r="P540" s="2"/>
      <c r="Q540" s="2"/>
      <c r="R540" s="2"/>
      <c r="S540" s="2"/>
      <c r="T540" s="2"/>
    </row>
    <row r="541" spans="1:13" s="2" customFormat="1" ht="13.5">
      <c r="A541" s="116" t="s">
        <v>624</v>
      </c>
      <c r="B541" s="2" t="s">
        <v>1210</v>
      </c>
      <c r="C541" s="2" t="s">
        <v>1211</v>
      </c>
      <c r="D541" s="129" t="s">
        <v>608</v>
      </c>
      <c r="F541" s="187" t="str">
        <f t="shared" si="48"/>
        <v>う１２</v>
      </c>
      <c r="G541" s="3" t="str">
        <f t="shared" si="46"/>
        <v>木森厚志</v>
      </c>
      <c r="H541" s="129" t="s">
        <v>1189</v>
      </c>
      <c r="I541" s="129" t="s">
        <v>1485</v>
      </c>
      <c r="J541" s="12">
        <v>1961</v>
      </c>
      <c r="K541" s="184">
        <f t="shared" si="47"/>
        <v>57</v>
      </c>
      <c r="L541" s="8" t="str">
        <f t="shared" si="45"/>
        <v>OK</v>
      </c>
      <c r="M541" s="2" t="s">
        <v>792</v>
      </c>
    </row>
    <row r="542" spans="1:13" s="2" customFormat="1" ht="13.5">
      <c r="A542" s="116" t="s">
        <v>625</v>
      </c>
      <c r="B542" s="195" t="s">
        <v>1212</v>
      </c>
      <c r="C542" s="194" t="s">
        <v>1213</v>
      </c>
      <c r="D542" s="129" t="s">
        <v>608</v>
      </c>
      <c r="E542" s="194"/>
      <c r="F542" s="187" t="str">
        <f t="shared" si="48"/>
        <v>う１３</v>
      </c>
      <c r="G542" s="2" t="str">
        <f t="shared" si="46"/>
        <v>久保田勉</v>
      </c>
      <c r="H542" s="129" t="s">
        <v>1189</v>
      </c>
      <c r="I542" s="196" t="s">
        <v>837</v>
      </c>
      <c r="J542" s="197">
        <v>1967</v>
      </c>
      <c r="K542" s="184">
        <f t="shared" si="47"/>
        <v>51</v>
      </c>
      <c r="L542" s="8" t="str">
        <f t="shared" si="45"/>
        <v>OK</v>
      </c>
      <c r="M542" s="192" t="s">
        <v>1214</v>
      </c>
    </row>
    <row r="543" spans="1:13" s="2" customFormat="1" ht="13.5">
      <c r="A543" s="116" t="s">
        <v>627</v>
      </c>
      <c r="B543" s="26" t="s">
        <v>1215</v>
      </c>
      <c r="C543" s="26" t="s">
        <v>1216</v>
      </c>
      <c r="D543" s="129" t="s">
        <v>608</v>
      </c>
      <c r="E543" s="130"/>
      <c r="F543" s="187" t="str">
        <f t="shared" si="48"/>
        <v>う１４</v>
      </c>
      <c r="G543" s="3" t="str">
        <f t="shared" si="46"/>
        <v>稙田優也</v>
      </c>
      <c r="H543" s="129" t="s">
        <v>1189</v>
      </c>
      <c r="I543" s="3" t="s">
        <v>37</v>
      </c>
      <c r="J543" s="16">
        <v>1982</v>
      </c>
      <c r="K543" s="184">
        <f t="shared" si="47"/>
        <v>36</v>
      </c>
      <c r="L543" s="8" t="str">
        <f t="shared" si="45"/>
        <v>OK</v>
      </c>
      <c r="M543" s="129" t="s">
        <v>777</v>
      </c>
    </row>
    <row r="544" spans="1:13" s="2" customFormat="1" ht="13.5">
      <c r="A544" s="116" t="s">
        <v>629</v>
      </c>
      <c r="B544" s="195" t="s">
        <v>1217</v>
      </c>
      <c r="C544" s="2" t="s">
        <v>1218</v>
      </c>
      <c r="D544" s="129" t="s">
        <v>608</v>
      </c>
      <c r="F544" s="187" t="str">
        <f t="shared" si="48"/>
        <v>う１５</v>
      </c>
      <c r="G544" s="3" t="str">
        <f t="shared" si="46"/>
        <v>末　和也</v>
      </c>
      <c r="H544" s="129" t="s">
        <v>1189</v>
      </c>
      <c r="I544" s="196" t="s">
        <v>837</v>
      </c>
      <c r="J544" s="12">
        <v>1987</v>
      </c>
      <c r="K544" s="184">
        <f t="shared" si="47"/>
        <v>31</v>
      </c>
      <c r="L544" s="8" t="str">
        <f t="shared" si="45"/>
        <v>OK</v>
      </c>
      <c r="M544" s="192" t="s">
        <v>711</v>
      </c>
    </row>
    <row r="545" spans="1:20" s="2" customFormat="1" ht="14.25">
      <c r="A545" s="116" t="s">
        <v>632</v>
      </c>
      <c r="B545" s="190" t="s">
        <v>1219</v>
      </c>
      <c r="C545" s="190" t="s">
        <v>1220</v>
      </c>
      <c r="D545" s="129" t="s">
        <v>608</v>
      </c>
      <c r="E545" s="116"/>
      <c r="F545" s="187" t="str">
        <f t="shared" si="48"/>
        <v>う１６</v>
      </c>
      <c r="G545" s="2" t="str">
        <f t="shared" si="46"/>
        <v>竹田圭佑</v>
      </c>
      <c r="H545" s="129" t="s">
        <v>1189</v>
      </c>
      <c r="I545" s="129" t="s">
        <v>37</v>
      </c>
      <c r="J545" s="191">
        <v>1982</v>
      </c>
      <c r="K545" s="184">
        <f t="shared" si="47"/>
        <v>36</v>
      </c>
      <c r="L545" s="8" t="str">
        <f t="shared" si="45"/>
        <v>OK</v>
      </c>
      <c r="M545" s="192" t="s">
        <v>675</v>
      </c>
      <c r="N545" s="31"/>
      <c r="O545" s="31"/>
      <c r="P545" s="31"/>
      <c r="Q545" s="31"/>
      <c r="R545" s="31"/>
      <c r="S545" s="31"/>
      <c r="T545" s="31"/>
    </row>
    <row r="546" spans="1:13" s="2" customFormat="1" ht="13.5">
      <c r="A546" s="116" t="s">
        <v>633</v>
      </c>
      <c r="B546" s="2" t="s">
        <v>1221</v>
      </c>
      <c r="C546" s="2" t="s">
        <v>1222</v>
      </c>
      <c r="D546" s="129" t="s">
        <v>608</v>
      </c>
      <c r="F546" s="187" t="str">
        <f t="shared" si="48"/>
        <v>う１７</v>
      </c>
      <c r="G546" s="2" t="str">
        <f t="shared" si="46"/>
        <v>谷野　功</v>
      </c>
      <c r="H546" s="129" t="s">
        <v>1189</v>
      </c>
      <c r="I546" s="129" t="s">
        <v>1486</v>
      </c>
      <c r="J546" s="12">
        <v>1964</v>
      </c>
      <c r="K546" s="184">
        <f t="shared" si="47"/>
        <v>54</v>
      </c>
      <c r="L546" s="8" t="str">
        <f t="shared" si="45"/>
        <v>OK</v>
      </c>
      <c r="M546" s="198" t="s">
        <v>82</v>
      </c>
    </row>
    <row r="547" spans="1:13" s="2" customFormat="1" ht="13.5">
      <c r="A547" s="116" t="s">
        <v>634</v>
      </c>
      <c r="B547" s="2" t="s">
        <v>1223</v>
      </c>
      <c r="C547" s="2" t="s">
        <v>1224</v>
      </c>
      <c r="D547" s="129" t="s">
        <v>608</v>
      </c>
      <c r="F547" s="187" t="str">
        <f t="shared" si="48"/>
        <v>う１８</v>
      </c>
      <c r="G547" s="2" t="str">
        <f t="shared" si="46"/>
        <v>中田富憲</v>
      </c>
      <c r="H547" s="129" t="s">
        <v>1189</v>
      </c>
      <c r="I547" s="129" t="s">
        <v>1382</v>
      </c>
      <c r="J547" s="12">
        <v>1961</v>
      </c>
      <c r="K547" s="184">
        <f t="shared" si="47"/>
        <v>57</v>
      </c>
      <c r="L547" s="8" t="str">
        <f t="shared" si="45"/>
        <v>OK</v>
      </c>
      <c r="M547" s="199" t="s">
        <v>792</v>
      </c>
    </row>
    <row r="548" spans="1:13" s="2" customFormat="1" ht="13.5">
      <c r="A548" s="116" t="s">
        <v>635</v>
      </c>
      <c r="B548" s="195" t="s">
        <v>1225</v>
      </c>
      <c r="C548" s="194" t="s">
        <v>1226</v>
      </c>
      <c r="D548" s="129" t="s">
        <v>608</v>
      </c>
      <c r="F548" s="187" t="str">
        <f t="shared" si="48"/>
        <v>う１９</v>
      </c>
      <c r="G548" s="2" t="str">
        <f t="shared" si="46"/>
        <v>原　和輝</v>
      </c>
      <c r="H548" s="129" t="s">
        <v>1189</v>
      </c>
      <c r="I548" s="129" t="s">
        <v>1427</v>
      </c>
      <c r="J548" s="12">
        <v>1990</v>
      </c>
      <c r="K548" s="184">
        <f t="shared" si="47"/>
        <v>28</v>
      </c>
      <c r="L548" s="8" t="str">
        <f t="shared" si="45"/>
        <v>OK</v>
      </c>
      <c r="M548" s="192" t="s">
        <v>899</v>
      </c>
    </row>
    <row r="549" spans="1:13" s="2" customFormat="1" ht="13.5">
      <c r="A549" s="116" t="s">
        <v>636</v>
      </c>
      <c r="B549" s="2" t="s">
        <v>1227</v>
      </c>
      <c r="C549" s="2" t="s">
        <v>1228</v>
      </c>
      <c r="D549" s="129" t="s">
        <v>608</v>
      </c>
      <c r="F549" s="187" t="str">
        <f t="shared" si="48"/>
        <v>う２０</v>
      </c>
      <c r="G549" s="3" t="str">
        <f t="shared" si="46"/>
        <v>深田健太郎</v>
      </c>
      <c r="H549" s="129" t="s">
        <v>1189</v>
      </c>
      <c r="I549" s="129" t="s">
        <v>1487</v>
      </c>
      <c r="J549" s="12">
        <v>1997</v>
      </c>
      <c r="K549" s="184">
        <f t="shared" si="47"/>
        <v>21</v>
      </c>
      <c r="L549" s="8" t="str">
        <f t="shared" si="45"/>
        <v>OK</v>
      </c>
      <c r="M549" s="192" t="s">
        <v>779</v>
      </c>
    </row>
    <row r="550" spans="1:20" s="2" customFormat="1" ht="13.5">
      <c r="A550" s="116" t="s">
        <v>637</v>
      </c>
      <c r="B550" s="2" t="s">
        <v>1229</v>
      </c>
      <c r="C550" s="2" t="s">
        <v>1230</v>
      </c>
      <c r="D550" s="129" t="s">
        <v>608</v>
      </c>
      <c r="F550" s="187" t="str">
        <f t="shared" si="48"/>
        <v>う２１</v>
      </c>
      <c r="G550" s="2" t="str">
        <f t="shared" si="46"/>
        <v>本田建一</v>
      </c>
      <c r="H550" s="129" t="s">
        <v>1189</v>
      </c>
      <c r="I550" s="129" t="s">
        <v>1383</v>
      </c>
      <c r="J550" s="12">
        <v>1983</v>
      </c>
      <c r="K550" s="184">
        <f t="shared" si="47"/>
        <v>35</v>
      </c>
      <c r="L550" s="8" t="str">
        <f t="shared" si="45"/>
        <v>OK</v>
      </c>
      <c r="M550" s="2" t="s">
        <v>1214</v>
      </c>
      <c r="N550" s="31"/>
      <c r="O550" s="31"/>
      <c r="P550" s="31"/>
      <c r="Q550" s="31"/>
      <c r="R550" s="31"/>
      <c r="S550" s="31"/>
      <c r="T550" s="31"/>
    </row>
    <row r="551" spans="1:13" s="2" customFormat="1" ht="13.5">
      <c r="A551" s="116" t="s">
        <v>638</v>
      </c>
      <c r="B551" s="195" t="s">
        <v>1231</v>
      </c>
      <c r="C551" s="194" t="s">
        <v>1232</v>
      </c>
      <c r="D551" s="129" t="s">
        <v>608</v>
      </c>
      <c r="F551" s="187" t="str">
        <f t="shared" si="48"/>
        <v>う２２</v>
      </c>
      <c r="G551" s="2" t="str">
        <f t="shared" si="46"/>
        <v>松野航平</v>
      </c>
      <c r="H551" s="129" t="s">
        <v>1189</v>
      </c>
      <c r="I551" s="2" t="s">
        <v>37</v>
      </c>
      <c r="J551" s="12">
        <v>1990</v>
      </c>
      <c r="K551" s="184">
        <f t="shared" si="47"/>
        <v>28</v>
      </c>
      <c r="L551" s="8" t="str">
        <f t="shared" si="45"/>
        <v>OK</v>
      </c>
      <c r="M551" s="192" t="s">
        <v>899</v>
      </c>
    </row>
    <row r="552" spans="1:13" s="2" customFormat="1" ht="13.5">
      <c r="A552" s="116" t="s">
        <v>639</v>
      </c>
      <c r="B552" s="195" t="s">
        <v>929</v>
      </c>
      <c r="C552" s="195" t="s">
        <v>1233</v>
      </c>
      <c r="D552" s="129" t="s">
        <v>608</v>
      </c>
      <c r="F552" s="187" t="str">
        <f t="shared" si="48"/>
        <v>う２３</v>
      </c>
      <c r="G552" s="2" t="str">
        <f t="shared" si="46"/>
        <v>森　健一</v>
      </c>
      <c r="H552" s="129" t="s">
        <v>1189</v>
      </c>
      <c r="I552" s="196" t="s">
        <v>1382</v>
      </c>
      <c r="J552" s="12">
        <v>1971</v>
      </c>
      <c r="K552" s="184">
        <f t="shared" si="47"/>
        <v>47</v>
      </c>
      <c r="L552" s="8" t="str">
        <f t="shared" si="45"/>
        <v>OK</v>
      </c>
      <c r="M552" s="199" t="s">
        <v>792</v>
      </c>
    </row>
    <row r="553" spans="1:13" s="2" customFormat="1" ht="14.25">
      <c r="A553" s="116" t="s">
        <v>640</v>
      </c>
      <c r="B553" s="190" t="s">
        <v>967</v>
      </c>
      <c r="C553" s="190" t="s">
        <v>1234</v>
      </c>
      <c r="D553" s="129" t="s">
        <v>608</v>
      </c>
      <c r="E553" s="116"/>
      <c r="F553" s="187" t="str">
        <f t="shared" si="48"/>
        <v>う２４</v>
      </c>
      <c r="G553" s="2" t="str">
        <f t="shared" si="46"/>
        <v>山本昌紀</v>
      </c>
      <c r="H553" s="129" t="s">
        <v>1189</v>
      </c>
      <c r="I553" s="129" t="s">
        <v>37</v>
      </c>
      <c r="J553" s="191">
        <v>1970</v>
      </c>
      <c r="K553" s="184">
        <f t="shared" si="47"/>
        <v>48</v>
      </c>
      <c r="L553" s="8" t="str">
        <f t="shared" si="45"/>
        <v>OK</v>
      </c>
      <c r="M553" s="192" t="s">
        <v>780</v>
      </c>
    </row>
    <row r="554" spans="1:13" s="2" customFormat="1" ht="14.25">
      <c r="A554" s="116" t="s">
        <v>641</v>
      </c>
      <c r="B554" s="190" t="s">
        <v>967</v>
      </c>
      <c r="C554" s="190" t="s">
        <v>1235</v>
      </c>
      <c r="D554" s="129" t="s">
        <v>608</v>
      </c>
      <c r="E554" s="116"/>
      <c r="F554" s="187" t="str">
        <f t="shared" si="48"/>
        <v>う２５</v>
      </c>
      <c r="G554" s="2" t="str">
        <f t="shared" si="46"/>
        <v>山本浩之</v>
      </c>
      <c r="H554" s="129" t="s">
        <v>1189</v>
      </c>
      <c r="I554" s="129" t="s">
        <v>37</v>
      </c>
      <c r="J554" s="191">
        <v>1967</v>
      </c>
      <c r="K554" s="184">
        <f t="shared" si="47"/>
        <v>51</v>
      </c>
      <c r="L554" s="8" t="str">
        <f t="shared" si="45"/>
        <v>OK</v>
      </c>
      <c r="M554" s="192" t="s">
        <v>780</v>
      </c>
    </row>
    <row r="555" spans="1:20" s="31" customFormat="1" ht="13.5">
      <c r="A555" s="116" t="s">
        <v>642</v>
      </c>
      <c r="B555" s="188" t="s">
        <v>953</v>
      </c>
      <c r="C555" s="188" t="s">
        <v>1488</v>
      </c>
      <c r="D555" s="129" t="s">
        <v>608</v>
      </c>
      <c r="E555" s="116"/>
      <c r="F555" s="187" t="str">
        <f t="shared" si="48"/>
        <v>う２６</v>
      </c>
      <c r="G555" s="2" t="str">
        <f t="shared" si="46"/>
        <v>吉村　淳</v>
      </c>
      <c r="H555" s="129" t="s">
        <v>1189</v>
      </c>
      <c r="I555" s="196" t="s">
        <v>37</v>
      </c>
      <c r="J555" s="200">
        <v>1976</v>
      </c>
      <c r="K555" s="184">
        <f t="shared" si="47"/>
        <v>42</v>
      </c>
      <c r="L555" s="8" t="str">
        <f t="shared" si="45"/>
        <v>OK</v>
      </c>
      <c r="M555" s="192" t="s">
        <v>793</v>
      </c>
      <c r="N555" s="2"/>
      <c r="O555" s="2"/>
      <c r="P555" s="2"/>
      <c r="Q555" s="2"/>
      <c r="R555" s="2"/>
      <c r="S555" s="2"/>
      <c r="T555" s="2"/>
    </row>
    <row r="556" spans="1:20" s="31" customFormat="1" ht="13.5">
      <c r="A556" s="116" t="s">
        <v>643</v>
      </c>
      <c r="B556" s="3" t="s">
        <v>611</v>
      </c>
      <c r="C556" s="3" t="s">
        <v>612</v>
      </c>
      <c r="D556" s="129" t="s">
        <v>608</v>
      </c>
      <c r="E556" s="3"/>
      <c r="F556" s="187" t="str">
        <f t="shared" si="48"/>
        <v>う２７</v>
      </c>
      <c r="G556" s="3" t="str">
        <f t="shared" si="46"/>
        <v>井内一博</v>
      </c>
      <c r="H556" s="129" t="s">
        <v>1189</v>
      </c>
      <c r="I556" s="3" t="s">
        <v>37</v>
      </c>
      <c r="J556" s="16">
        <v>1976</v>
      </c>
      <c r="K556" s="184">
        <f t="shared" si="47"/>
        <v>42</v>
      </c>
      <c r="L556" s="8" t="str">
        <f t="shared" si="45"/>
        <v>OK</v>
      </c>
      <c r="M556" s="3" t="s">
        <v>884</v>
      </c>
      <c r="N556" s="2"/>
      <c r="O556" s="2"/>
      <c r="P556" s="2"/>
      <c r="Q556" s="2"/>
      <c r="R556" s="2"/>
      <c r="S556" s="2"/>
      <c r="T556" s="2"/>
    </row>
    <row r="557" spans="1:13" s="2" customFormat="1" ht="13.5">
      <c r="A557" s="116" t="s">
        <v>644</v>
      </c>
      <c r="B557" s="6" t="s">
        <v>1236</v>
      </c>
      <c r="C557" s="6" t="s">
        <v>1237</v>
      </c>
      <c r="D557" s="129" t="s">
        <v>608</v>
      </c>
      <c r="E557" s="3"/>
      <c r="F557" s="187" t="str">
        <f t="shared" si="48"/>
        <v>う２８</v>
      </c>
      <c r="G557" s="3" t="str">
        <f t="shared" si="46"/>
        <v>舘形和典</v>
      </c>
      <c r="H557" s="129" t="s">
        <v>1189</v>
      </c>
      <c r="I557" s="3" t="s">
        <v>37</v>
      </c>
      <c r="J557" s="16">
        <v>1985</v>
      </c>
      <c r="K557" s="184">
        <f t="shared" si="47"/>
        <v>33</v>
      </c>
      <c r="L557" s="8" t="str">
        <f t="shared" si="45"/>
        <v>OK</v>
      </c>
      <c r="M557" s="3" t="s">
        <v>884</v>
      </c>
    </row>
    <row r="558" spans="1:13" s="2" customFormat="1" ht="14.25">
      <c r="A558" s="116" t="s">
        <v>645</v>
      </c>
      <c r="B558" s="201" t="s">
        <v>29</v>
      </c>
      <c r="C558" s="201" t="s">
        <v>628</v>
      </c>
      <c r="D558" s="129" t="s">
        <v>608</v>
      </c>
      <c r="E558" s="201"/>
      <c r="F558" s="187" t="str">
        <f t="shared" si="48"/>
        <v>う２９</v>
      </c>
      <c r="G558" s="2" t="str">
        <f t="shared" si="46"/>
        <v>高瀬眞志</v>
      </c>
      <c r="H558" s="129" t="s">
        <v>1189</v>
      </c>
      <c r="I558" s="129" t="s">
        <v>37</v>
      </c>
      <c r="J558" s="43">
        <v>1959</v>
      </c>
      <c r="K558" s="184">
        <f t="shared" si="47"/>
        <v>59</v>
      </c>
      <c r="L558" s="8" t="str">
        <f t="shared" si="45"/>
        <v>OK</v>
      </c>
      <c r="M558" s="192" t="s">
        <v>682</v>
      </c>
    </row>
    <row r="559" spans="1:13" s="2" customFormat="1" ht="13.5">
      <c r="A559" s="116" t="s">
        <v>647</v>
      </c>
      <c r="B559" s="2" t="s">
        <v>512</v>
      </c>
      <c r="C559" s="2" t="s">
        <v>646</v>
      </c>
      <c r="D559" s="129" t="s">
        <v>608</v>
      </c>
      <c r="F559" s="187" t="str">
        <f t="shared" si="48"/>
        <v>う３０</v>
      </c>
      <c r="G559" s="2" t="str">
        <f t="shared" si="46"/>
        <v>山田和宏</v>
      </c>
      <c r="H559" s="129" t="s">
        <v>1189</v>
      </c>
      <c r="I559" s="129" t="s">
        <v>1451</v>
      </c>
      <c r="J559" s="12">
        <v>1962</v>
      </c>
      <c r="K559" s="184">
        <f t="shared" si="47"/>
        <v>56</v>
      </c>
      <c r="L559" s="8" t="str">
        <f t="shared" si="45"/>
        <v>OK</v>
      </c>
      <c r="M559" s="199" t="s">
        <v>792</v>
      </c>
    </row>
    <row r="560" spans="1:13" s="2" customFormat="1" ht="13.5">
      <c r="A560" s="116" t="s">
        <v>648</v>
      </c>
      <c r="B560" s="2" t="s">
        <v>512</v>
      </c>
      <c r="C560" s="2" t="s">
        <v>1238</v>
      </c>
      <c r="D560" s="129" t="s">
        <v>608</v>
      </c>
      <c r="F560" s="187" t="str">
        <f t="shared" si="48"/>
        <v>う３１</v>
      </c>
      <c r="G560" s="2" t="str">
        <f t="shared" si="46"/>
        <v>山田洋平</v>
      </c>
      <c r="H560" s="129" t="s">
        <v>1189</v>
      </c>
      <c r="I560" s="129" t="s">
        <v>1427</v>
      </c>
      <c r="J560" s="12">
        <v>1990</v>
      </c>
      <c r="K560" s="184">
        <f t="shared" si="47"/>
        <v>28</v>
      </c>
      <c r="L560" s="8" t="str">
        <f t="shared" si="45"/>
        <v>OK</v>
      </c>
      <c r="M560" s="199" t="s">
        <v>792</v>
      </c>
    </row>
    <row r="561" spans="1:13" s="2" customFormat="1" ht="13.5">
      <c r="A561" s="116" t="s">
        <v>649</v>
      </c>
      <c r="B561" s="6" t="s">
        <v>630</v>
      </c>
      <c r="C561" s="6" t="s">
        <v>631</v>
      </c>
      <c r="D561" s="129" t="s">
        <v>608</v>
      </c>
      <c r="E561" s="3"/>
      <c r="F561" s="187" t="str">
        <f t="shared" si="48"/>
        <v>う３２</v>
      </c>
      <c r="G561" s="3" t="str">
        <f t="shared" si="46"/>
        <v>竹下英伸</v>
      </c>
      <c r="H561" s="129" t="s">
        <v>1189</v>
      </c>
      <c r="I561" s="3" t="s">
        <v>37</v>
      </c>
      <c r="J561" s="16">
        <v>1972</v>
      </c>
      <c r="K561" s="184">
        <f t="shared" si="47"/>
        <v>46</v>
      </c>
      <c r="L561" s="8" t="str">
        <f t="shared" si="45"/>
        <v>OK</v>
      </c>
      <c r="M561" s="11" t="s">
        <v>716</v>
      </c>
    </row>
    <row r="562" spans="1:13" s="2" customFormat="1" ht="13.5">
      <c r="A562" s="116" t="s">
        <v>650</v>
      </c>
      <c r="B562" s="2" t="s">
        <v>1489</v>
      </c>
      <c r="C562" s="2" t="s">
        <v>1239</v>
      </c>
      <c r="D562" s="129" t="s">
        <v>608</v>
      </c>
      <c r="E562" s="12" t="s">
        <v>1490</v>
      </c>
      <c r="F562" s="187" t="str">
        <f t="shared" si="48"/>
        <v>う３３</v>
      </c>
      <c r="G562" s="3" t="str">
        <f t="shared" si="46"/>
        <v>竹下恭平</v>
      </c>
      <c r="H562" s="129" t="s">
        <v>1189</v>
      </c>
      <c r="I562" s="129" t="s">
        <v>1487</v>
      </c>
      <c r="J562" s="12">
        <v>2008</v>
      </c>
      <c r="K562" s="184">
        <f t="shared" si="47"/>
        <v>10</v>
      </c>
      <c r="L562" s="8" t="str">
        <f t="shared" si="45"/>
        <v>OK</v>
      </c>
      <c r="M562" s="202" t="s">
        <v>716</v>
      </c>
    </row>
    <row r="563" spans="1:13" s="2" customFormat="1" ht="13.5">
      <c r="A563" s="116" t="s">
        <v>651</v>
      </c>
      <c r="B563" s="6" t="s">
        <v>1491</v>
      </c>
      <c r="C563" s="6" t="s">
        <v>1492</v>
      </c>
      <c r="D563" s="129" t="s">
        <v>608</v>
      </c>
      <c r="E563" s="3"/>
      <c r="F563" s="187" t="str">
        <f t="shared" si="48"/>
        <v>う３４</v>
      </c>
      <c r="G563" s="3" t="str">
        <f t="shared" si="46"/>
        <v>田中邦明</v>
      </c>
      <c r="H563" s="129" t="s">
        <v>1189</v>
      </c>
      <c r="I563" s="3" t="s">
        <v>1382</v>
      </c>
      <c r="J563" s="16">
        <v>1984</v>
      </c>
      <c r="K563" s="184">
        <f t="shared" si="47"/>
        <v>34</v>
      </c>
      <c r="L563" s="8" t="str">
        <f t="shared" si="45"/>
        <v>OK</v>
      </c>
      <c r="M563" s="3" t="s">
        <v>884</v>
      </c>
    </row>
    <row r="564" spans="1:13" s="2" customFormat="1" ht="13.5">
      <c r="A564" s="116" t="s">
        <v>652</v>
      </c>
      <c r="B564" s="2" t="s">
        <v>1493</v>
      </c>
      <c r="C564" s="2" t="s">
        <v>1240</v>
      </c>
      <c r="D564" s="129" t="s">
        <v>608</v>
      </c>
      <c r="F564" s="187" t="str">
        <f t="shared" si="48"/>
        <v>う３５</v>
      </c>
      <c r="G564" s="3" t="str">
        <f t="shared" si="46"/>
        <v>田中伸一</v>
      </c>
      <c r="H564" s="129" t="s">
        <v>1189</v>
      </c>
      <c r="I564" s="129" t="s">
        <v>1383</v>
      </c>
      <c r="J564" s="12">
        <v>1964</v>
      </c>
      <c r="K564" s="184">
        <f t="shared" si="47"/>
        <v>54</v>
      </c>
      <c r="L564" s="8" t="str">
        <f t="shared" si="45"/>
        <v>OK</v>
      </c>
      <c r="M564" s="2" t="s">
        <v>46</v>
      </c>
    </row>
    <row r="565" spans="1:13" s="2" customFormat="1" ht="13.5">
      <c r="A565" s="116" t="s">
        <v>653</v>
      </c>
      <c r="B565" s="2" t="s">
        <v>1491</v>
      </c>
      <c r="C565" s="2" t="s">
        <v>1241</v>
      </c>
      <c r="D565" s="129" t="s">
        <v>608</v>
      </c>
      <c r="F565" s="187" t="str">
        <f t="shared" si="48"/>
        <v>う３６</v>
      </c>
      <c r="G565" s="2" t="str">
        <f t="shared" si="46"/>
        <v>田中宏樹</v>
      </c>
      <c r="H565" s="129" t="s">
        <v>1189</v>
      </c>
      <c r="I565" s="129" t="s">
        <v>1486</v>
      </c>
      <c r="J565" s="12">
        <v>1963</v>
      </c>
      <c r="K565" s="184">
        <f t="shared" si="47"/>
        <v>55</v>
      </c>
      <c r="L565" s="8" t="str">
        <f t="shared" si="45"/>
        <v>OK</v>
      </c>
      <c r="M565" s="2" t="s">
        <v>45</v>
      </c>
    </row>
    <row r="566" spans="1:13" s="2" customFormat="1" ht="13.5">
      <c r="A566" s="116" t="s">
        <v>654</v>
      </c>
      <c r="B566" s="198" t="s">
        <v>1242</v>
      </c>
      <c r="C566" s="198" t="s">
        <v>1243</v>
      </c>
      <c r="D566" s="129" t="s">
        <v>608</v>
      </c>
      <c r="F566" s="187" t="str">
        <f t="shared" si="48"/>
        <v>う３７</v>
      </c>
      <c r="G566" s="2" t="str">
        <f t="shared" si="46"/>
        <v>石津綾香</v>
      </c>
      <c r="H566" s="129" t="s">
        <v>1189</v>
      </c>
      <c r="I566" s="128" t="s">
        <v>694</v>
      </c>
      <c r="J566" s="12">
        <v>1982</v>
      </c>
      <c r="K566" s="184">
        <f t="shared" si="47"/>
        <v>36</v>
      </c>
      <c r="L566" s="8" t="str">
        <f t="shared" si="45"/>
        <v>OK</v>
      </c>
      <c r="M566" s="199" t="s">
        <v>792</v>
      </c>
    </row>
    <row r="567" spans="1:13" s="2" customFormat="1" ht="14.25">
      <c r="A567" s="116" t="s">
        <v>655</v>
      </c>
      <c r="B567" s="203" t="s">
        <v>961</v>
      </c>
      <c r="C567" s="203" t="s">
        <v>948</v>
      </c>
      <c r="D567" s="129" t="s">
        <v>608</v>
      </c>
      <c r="E567" s="116"/>
      <c r="F567" s="187" t="str">
        <f t="shared" si="48"/>
        <v>う３８</v>
      </c>
      <c r="G567" s="2" t="str">
        <f t="shared" si="46"/>
        <v>今井順子</v>
      </c>
      <c r="H567" s="129" t="s">
        <v>1189</v>
      </c>
      <c r="I567" s="128" t="s">
        <v>44</v>
      </c>
      <c r="J567" s="191">
        <v>1958</v>
      </c>
      <c r="K567" s="184">
        <f t="shared" si="47"/>
        <v>60</v>
      </c>
      <c r="L567" s="8" t="str">
        <f t="shared" si="45"/>
        <v>OK</v>
      </c>
      <c r="M567" s="204" t="s">
        <v>716</v>
      </c>
    </row>
    <row r="568" spans="1:13" s="2" customFormat="1" ht="13.5">
      <c r="A568" s="116" t="s">
        <v>656</v>
      </c>
      <c r="B568" s="205" t="s">
        <v>1244</v>
      </c>
      <c r="C568" s="206" t="s">
        <v>1245</v>
      </c>
      <c r="D568" s="129" t="s">
        <v>608</v>
      </c>
      <c r="E568" s="207"/>
      <c r="F568" s="187" t="str">
        <f t="shared" si="48"/>
        <v>う３９</v>
      </c>
      <c r="G568" s="2" t="str">
        <f t="shared" si="46"/>
        <v>植垣貴美子</v>
      </c>
      <c r="H568" s="129" t="s">
        <v>1189</v>
      </c>
      <c r="I568" s="128" t="s">
        <v>44</v>
      </c>
      <c r="J568" s="208">
        <v>1965</v>
      </c>
      <c r="K568" s="184">
        <f t="shared" si="47"/>
        <v>53</v>
      </c>
      <c r="L568" s="8" t="str">
        <f t="shared" si="45"/>
        <v>OK</v>
      </c>
      <c r="M568" s="199" t="s">
        <v>779</v>
      </c>
    </row>
    <row r="569" spans="1:13" s="2" customFormat="1" ht="13.5">
      <c r="A569" s="116" t="s">
        <v>658</v>
      </c>
      <c r="B569" s="203" t="s">
        <v>1246</v>
      </c>
      <c r="C569" s="203" t="s">
        <v>1247</v>
      </c>
      <c r="D569" s="129" t="s">
        <v>608</v>
      </c>
      <c r="E569" s="116"/>
      <c r="F569" s="187" t="str">
        <f t="shared" si="48"/>
        <v>う４０</v>
      </c>
      <c r="G569" s="2" t="str">
        <f t="shared" si="46"/>
        <v>川崎悦子</v>
      </c>
      <c r="H569" s="129" t="s">
        <v>1189</v>
      </c>
      <c r="I569" s="128" t="s">
        <v>44</v>
      </c>
      <c r="J569" s="200">
        <v>1955</v>
      </c>
      <c r="K569" s="184">
        <f t="shared" si="47"/>
        <v>63</v>
      </c>
      <c r="L569" s="8" t="str">
        <f t="shared" si="45"/>
        <v>OK</v>
      </c>
      <c r="M569" s="192" t="s">
        <v>675</v>
      </c>
    </row>
    <row r="570" spans="1:13" s="2" customFormat="1" ht="14.25">
      <c r="A570" s="116" t="s">
        <v>659</v>
      </c>
      <c r="B570" s="209" t="s">
        <v>1248</v>
      </c>
      <c r="C570" s="209" t="s">
        <v>657</v>
      </c>
      <c r="D570" s="129" t="s">
        <v>608</v>
      </c>
      <c r="E570" s="116"/>
      <c r="F570" s="187" t="str">
        <f t="shared" si="48"/>
        <v>う４１</v>
      </c>
      <c r="G570" s="2" t="str">
        <f t="shared" si="46"/>
        <v>古株淳子</v>
      </c>
      <c r="H570" s="129" t="s">
        <v>1189</v>
      </c>
      <c r="I570" s="128" t="s">
        <v>44</v>
      </c>
      <c r="J570" s="191">
        <v>1968</v>
      </c>
      <c r="K570" s="184">
        <f t="shared" si="47"/>
        <v>50</v>
      </c>
      <c r="L570" s="8" t="str">
        <f t="shared" si="45"/>
        <v>OK</v>
      </c>
      <c r="M570" s="192" t="s">
        <v>777</v>
      </c>
    </row>
    <row r="571" spans="1:13" s="2" customFormat="1" ht="14.25">
      <c r="A571" s="116" t="s">
        <v>660</v>
      </c>
      <c r="B571" s="209" t="s">
        <v>1249</v>
      </c>
      <c r="C571" s="209" t="s">
        <v>1250</v>
      </c>
      <c r="D571" s="129" t="s">
        <v>608</v>
      </c>
      <c r="E571" s="116"/>
      <c r="F571" s="187" t="str">
        <f t="shared" si="48"/>
        <v>う４２</v>
      </c>
      <c r="G571" s="2" t="str">
        <f t="shared" si="46"/>
        <v>小塩政子</v>
      </c>
      <c r="H571" s="129" t="s">
        <v>1189</v>
      </c>
      <c r="I571" s="128" t="s">
        <v>44</v>
      </c>
      <c r="J571" s="191">
        <v>1950</v>
      </c>
      <c r="K571" s="184">
        <f t="shared" si="47"/>
        <v>68</v>
      </c>
      <c r="L571" s="8" t="str">
        <f t="shared" si="45"/>
        <v>OK</v>
      </c>
      <c r="M571" s="192" t="s">
        <v>675</v>
      </c>
    </row>
    <row r="572" spans="1:13" s="2" customFormat="1" ht="13.5">
      <c r="A572" s="116" t="s">
        <v>661</v>
      </c>
      <c r="B572" s="11" t="s">
        <v>1251</v>
      </c>
      <c r="C572" s="11" t="s">
        <v>1252</v>
      </c>
      <c r="D572" s="129" t="s">
        <v>608</v>
      </c>
      <c r="E572" s="3"/>
      <c r="F572" s="187" t="str">
        <f t="shared" si="48"/>
        <v>う４３</v>
      </c>
      <c r="G572" s="3" t="str">
        <f t="shared" si="46"/>
        <v>辻　佳子</v>
      </c>
      <c r="H572" s="129" t="s">
        <v>1189</v>
      </c>
      <c r="I572" s="127" t="s">
        <v>694</v>
      </c>
      <c r="J572" s="7">
        <v>1973</v>
      </c>
      <c r="K572" s="184">
        <f t="shared" si="47"/>
        <v>45</v>
      </c>
      <c r="L572" s="8" t="e">
        <f>#N/A</f>
        <v>#N/A</v>
      </c>
      <c r="M572" s="3" t="s">
        <v>675</v>
      </c>
    </row>
    <row r="573" spans="1:13" s="2" customFormat="1" ht="14.25">
      <c r="A573" s="116" t="s">
        <v>662</v>
      </c>
      <c r="B573" s="209" t="s">
        <v>1253</v>
      </c>
      <c r="C573" s="209" t="s">
        <v>1254</v>
      </c>
      <c r="D573" s="129" t="s">
        <v>608</v>
      </c>
      <c r="E573" s="116"/>
      <c r="F573" s="187" t="str">
        <f t="shared" si="48"/>
        <v>う４４</v>
      </c>
      <c r="G573" s="3" t="str">
        <f t="shared" si="46"/>
        <v>西崎友香</v>
      </c>
      <c r="H573" s="129" t="s">
        <v>1189</v>
      </c>
      <c r="I573" s="128" t="s">
        <v>44</v>
      </c>
      <c r="J573" s="191">
        <v>1980</v>
      </c>
      <c r="K573" s="184">
        <f t="shared" si="47"/>
        <v>38</v>
      </c>
      <c r="L573" s="8" t="e">
        <f>#N/A</f>
        <v>#N/A</v>
      </c>
      <c r="M573" s="192" t="s">
        <v>675</v>
      </c>
    </row>
    <row r="574" spans="1:13" s="2" customFormat="1" ht="13.5">
      <c r="A574" s="116" t="s">
        <v>663</v>
      </c>
      <c r="B574" s="210" t="s">
        <v>1255</v>
      </c>
      <c r="C574" s="211" t="s">
        <v>693</v>
      </c>
      <c r="D574" s="129" t="s">
        <v>608</v>
      </c>
      <c r="F574" s="187" t="str">
        <f t="shared" si="48"/>
        <v>う４５</v>
      </c>
      <c r="G574" s="3" t="str">
        <f t="shared" si="46"/>
        <v>倍田優子</v>
      </c>
      <c r="H574" s="129" t="s">
        <v>1189</v>
      </c>
      <c r="I574" s="212" t="s">
        <v>694</v>
      </c>
      <c r="J574" s="12">
        <v>1969</v>
      </c>
      <c r="K574" s="184">
        <f t="shared" si="47"/>
        <v>49</v>
      </c>
      <c r="L574" s="8" t="e">
        <f>#N/A</f>
        <v>#N/A</v>
      </c>
      <c r="M574" s="192" t="s">
        <v>792</v>
      </c>
    </row>
    <row r="575" spans="1:13" s="2" customFormat="1" ht="13.5">
      <c r="A575" s="116" t="s">
        <v>664</v>
      </c>
      <c r="B575" s="210" t="s">
        <v>1064</v>
      </c>
      <c r="C575" s="210" t="s">
        <v>1494</v>
      </c>
      <c r="D575" s="129" t="s">
        <v>608</v>
      </c>
      <c r="F575" s="187" t="str">
        <f t="shared" si="48"/>
        <v>う４６</v>
      </c>
      <c r="G575" s="2" t="str">
        <f t="shared" si="46"/>
        <v>山田みほ</v>
      </c>
      <c r="H575" s="129" t="s">
        <v>1189</v>
      </c>
      <c r="I575" s="128" t="s">
        <v>694</v>
      </c>
      <c r="J575" s="12">
        <v>1966</v>
      </c>
      <c r="K575" s="184">
        <f t="shared" si="47"/>
        <v>52</v>
      </c>
      <c r="L575" s="8" t="e">
        <f>#N/A</f>
        <v>#N/A</v>
      </c>
      <c r="M575" s="199" t="s">
        <v>792</v>
      </c>
    </row>
    <row r="576" spans="1:13" s="2" customFormat="1" ht="13.5">
      <c r="A576" s="116" t="s">
        <v>665</v>
      </c>
      <c r="B576" s="131" t="s">
        <v>1495</v>
      </c>
      <c r="C576" s="131" t="s">
        <v>1256</v>
      </c>
      <c r="D576" s="129" t="s">
        <v>608</v>
      </c>
      <c r="E576" s="3"/>
      <c r="F576" s="187" t="str">
        <f t="shared" si="48"/>
        <v>う４７</v>
      </c>
      <c r="G576" s="3" t="str">
        <f t="shared" si="46"/>
        <v>竹下光代</v>
      </c>
      <c r="H576" s="129" t="s">
        <v>1189</v>
      </c>
      <c r="I576" s="127" t="s">
        <v>694</v>
      </c>
      <c r="J576" s="7">
        <v>1974</v>
      </c>
      <c r="K576" s="184">
        <f t="shared" si="47"/>
        <v>44</v>
      </c>
      <c r="L576" s="8" t="e">
        <f>#N/A</f>
        <v>#N/A</v>
      </c>
      <c r="M576" s="11" t="s">
        <v>716</v>
      </c>
    </row>
    <row r="577" spans="1:10" s="2" customFormat="1" ht="13.5">
      <c r="A577" s="116" t="s">
        <v>666</v>
      </c>
      <c r="J577" s="12"/>
    </row>
    <row r="578" spans="1:10" s="2" customFormat="1" ht="13.5">
      <c r="A578" s="116" t="s">
        <v>1257</v>
      </c>
      <c r="J578" s="12"/>
    </row>
    <row r="579" s="2" customFormat="1" ht="13.5">
      <c r="J579" s="12"/>
    </row>
    <row r="580" s="2" customFormat="1" ht="13.5">
      <c r="J580" s="12"/>
    </row>
    <row r="581" spans="6:12" ht="13.5">
      <c r="F581" s="187">
        <f aca="true" t="shared" si="49" ref="F581:F589">A581</f>
        <v>0</v>
      </c>
      <c r="G581" s="3">
        <f aca="true" t="shared" si="50" ref="G581:G589">B581&amp;C581</f>
      </c>
      <c r="I581" s="129"/>
      <c r="J581" s="12"/>
      <c r="K581" s="184"/>
      <c r="L581" s="8">
        <f aca="true" t="shared" si="51" ref="L581:L586">IF(G581="","",IF(COUNTIF($G$5:$G$730,G581)&gt;1,"2重登録","OK"))</f>
      </c>
    </row>
    <row r="582" spans="6:12" ht="13.5">
      <c r="F582" s="187"/>
      <c r="I582" s="129"/>
      <c r="J582" s="12"/>
      <c r="K582" s="184"/>
      <c r="L582" s="8"/>
    </row>
    <row r="583" spans="6:12" ht="13.5">
      <c r="F583" s="187"/>
      <c r="G583" s="3">
        <v>1</v>
      </c>
      <c r="I583" s="129"/>
      <c r="J583" s="12"/>
      <c r="K583" s="184"/>
      <c r="L583" s="8"/>
    </row>
    <row r="584" spans="1:13" ht="13.5">
      <c r="A584" s="3" t="s">
        <v>1496</v>
      </c>
      <c r="B584" s="3" t="s">
        <v>1258</v>
      </c>
      <c r="C584" s="3" t="s">
        <v>1259</v>
      </c>
      <c r="D584" s="3" t="s">
        <v>1260</v>
      </c>
      <c r="F584" s="187" t="str">
        <f t="shared" si="49"/>
        <v>こ０１</v>
      </c>
      <c r="G584" s="3" t="str">
        <f t="shared" si="50"/>
        <v>安達隆一</v>
      </c>
      <c r="H584" s="3" t="s">
        <v>1260</v>
      </c>
      <c r="I584" s="129" t="s">
        <v>1435</v>
      </c>
      <c r="J584" s="12">
        <v>1970</v>
      </c>
      <c r="K584" s="184">
        <f>2017-J584</f>
        <v>47</v>
      </c>
      <c r="L584" s="8" t="str">
        <f t="shared" si="51"/>
        <v>OK</v>
      </c>
      <c r="M584" s="2" t="s">
        <v>1214</v>
      </c>
    </row>
    <row r="585" spans="1:13" ht="13.5">
      <c r="A585" s="3" t="s">
        <v>1261</v>
      </c>
      <c r="B585" s="3" t="s">
        <v>1262</v>
      </c>
      <c r="C585" s="3" t="s">
        <v>1263</v>
      </c>
      <c r="D585" s="3" t="s">
        <v>1260</v>
      </c>
      <c r="F585" s="187" t="str">
        <f t="shared" si="49"/>
        <v>こ０２</v>
      </c>
      <c r="G585" s="3" t="str">
        <f t="shared" si="50"/>
        <v>寺村浩一</v>
      </c>
      <c r="H585" s="3" t="s">
        <v>1260</v>
      </c>
      <c r="I585" s="129" t="s">
        <v>1435</v>
      </c>
      <c r="J585" s="4">
        <v>1968</v>
      </c>
      <c r="K585" s="4">
        <f>2017-J585</f>
        <v>49</v>
      </c>
      <c r="L585" s="3" t="str">
        <f t="shared" si="51"/>
        <v>OK</v>
      </c>
      <c r="M585" s="3" t="s">
        <v>1497</v>
      </c>
    </row>
    <row r="586" spans="1:13" ht="13.5">
      <c r="A586" s="3" t="s">
        <v>1264</v>
      </c>
      <c r="B586" s="3" t="s">
        <v>1265</v>
      </c>
      <c r="C586" s="3" t="s">
        <v>1238</v>
      </c>
      <c r="D586" s="3" t="s">
        <v>1260</v>
      </c>
      <c r="F586" s="187" t="str">
        <f t="shared" si="49"/>
        <v>こ０３</v>
      </c>
      <c r="G586" s="3" t="str">
        <f t="shared" si="50"/>
        <v>征矢洋平</v>
      </c>
      <c r="H586" s="3" t="s">
        <v>1260</v>
      </c>
      <c r="I586" s="129" t="s">
        <v>1435</v>
      </c>
      <c r="J586" s="4">
        <v>1977</v>
      </c>
      <c r="K586" s="4">
        <f>2017-J586</f>
        <v>40</v>
      </c>
      <c r="L586" s="3" t="str">
        <f t="shared" si="51"/>
        <v>OK</v>
      </c>
      <c r="M586" s="202" t="s">
        <v>716</v>
      </c>
    </row>
    <row r="587" spans="1:13" ht="13.5">
      <c r="A587" s="3" t="s">
        <v>1266</v>
      </c>
      <c r="B587" s="179" t="s">
        <v>1267</v>
      </c>
      <c r="C587" s="6" t="s">
        <v>1268</v>
      </c>
      <c r="D587" s="3" t="s">
        <v>1260</v>
      </c>
      <c r="F587" s="8" t="str">
        <f t="shared" si="49"/>
        <v>こ０４</v>
      </c>
      <c r="G587" s="3" t="str">
        <f t="shared" si="50"/>
        <v>北村　計</v>
      </c>
      <c r="H587" s="3" t="s">
        <v>1260</v>
      </c>
      <c r="I587" s="10" t="s">
        <v>37</v>
      </c>
      <c r="J587" s="19">
        <v>1984</v>
      </c>
      <c r="K587" s="18">
        <f>IF(J587="","",(2018-J587))</f>
        <v>34</v>
      </c>
      <c r="L587" s="8" t="str">
        <f>IF(G587="","",IF(COUNTIF($G$3:$G$608,G587)&gt;1,"2重登録","OK"))</f>
        <v>OK</v>
      </c>
      <c r="M587" s="3" t="s">
        <v>229</v>
      </c>
    </row>
    <row r="588" spans="1:13" ht="13.5">
      <c r="A588" s="3" t="s">
        <v>1269</v>
      </c>
      <c r="B588" s="179" t="s">
        <v>1270</v>
      </c>
      <c r="C588" s="180" t="s">
        <v>740</v>
      </c>
      <c r="D588" s="3" t="str">
        <f>$B$8</f>
        <v>佐藤</v>
      </c>
      <c r="F588" s="8" t="str">
        <f t="shared" si="49"/>
        <v>こ０５</v>
      </c>
      <c r="G588" s="3" t="str">
        <f t="shared" si="50"/>
        <v>國本　太郎</v>
      </c>
      <c r="H588" s="10" t="str">
        <f>$B$9</f>
        <v>中村</v>
      </c>
      <c r="I588" s="10" t="s">
        <v>37</v>
      </c>
      <c r="J588" s="19">
        <v>1974</v>
      </c>
      <c r="K588" s="18">
        <f>IF(J588="","",(2018-J588))</f>
        <v>44</v>
      </c>
      <c r="L588" s="8" t="str">
        <f>IF(G588="","",IF(COUNTIF($G$3:$G$608,G588)&gt;1,"2重登録","OK"))</f>
        <v>OK</v>
      </c>
      <c r="M588" s="3" t="s">
        <v>777</v>
      </c>
    </row>
    <row r="589" spans="1:13" ht="13.5">
      <c r="A589" s="3" t="s">
        <v>1271</v>
      </c>
      <c r="B589" s="3" t="s">
        <v>1272</v>
      </c>
      <c r="C589" s="3" t="s">
        <v>1273</v>
      </c>
      <c r="D589" s="3" t="str">
        <f>$B$8</f>
        <v>佐藤</v>
      </c>
      <c r="F589" s="3" t="str">
        <f t="shared" si="49"/>
        <v>こ０６</v>
      </c>
      <c r="G589" s="3" t="str">
        <f t="shared" si="50"/>
        <v>大橋賢太郎</v>
      </c>
      <c r="H589" s="25" t="str">
        <f>$B$9</f>
        <v>中村</v>
      </c>
      <c r="I589" s="25" t="s">
        <v>1498</v>
      </c>
      <c r="J589" s="4">
        <v>1986</v>
      </c>
      <c r="K589" s="18">
        <f>IF(J589="","",(2018-J589))</f>
        <v>32</v>
      </c>
      <c r="L589" s="8" t="str">
        <f>IF(G589="","",IF(COUNTIF($G$3:$G$608,G589)&gt;1,"2重登録","OK"))</f>
        <v>OK</v>
      </c>
      <c r="M589" s="3" t="s">
        <v>792</v>
      </c>
    </row>
    <row r="590" spans="7:8" ht="13.5">
      <c r="G590" s="1215" t="s">
        <v>33</v>
      </c>
      <c r="H590" s="1215"/>
    </row>
    <row r="591" spans="1:13" s="31" customFormat="1" ht="18.75" customHeight="1">
      <c r="A591" s="1215" t="s">
        <v>668</v>
      </c>
      <c r="B591" s="1215"/>
      <c r="C591" s="1216">
        <f>RIGHT(A576,2)+RIGHT(A521,2)+RIGHT(A327,2)+RIGHT(A169,2)+RIGHT(A24,2)+RIGHT(A451,2)+RIGHT(A136,2)+RIGHT(A259,2)+RIGHT(A435,2)+RIGHT(A589,2)+RIGHT(A385,2)+RIGHT(A51,2)</f>
        <v>423</v>
      </c>
      <c r="D591" s="1216"/>
      <c r="E591" s="1216"/>
      <c r="F591" s="8"/>
      <c r="G591" s="1217">
        <f>$G$30+$H$204+$G$271+$G$334+$H$398+$G$529+$G$78+$G$469+G148+$H$2+I439+$G$583</f>
        <v>76</v>
      </c>
      <c r="H591" s="1217"/>
      <c r="I591" s="3"/>
      <c r="J591" s="4"/>
      <c r="K591" s="4"/>
      <c r="L591" s="8"/>
      <c r="M591" s="3"/>
    </row>
    <row r="592" spans="1:13" s="31" customFormat="1" ht="18.75" customHeight="1">
      <c r="A592" s="16"/>
      <c r="B592" s="16"/>
      <c r="C592" s="1216"/>
      <c r="D592" s="1216"/>
      <c r="E592" s="1216"/>
      <c r="F592" s="8"/>
      <c r="G592" s="1217"/>
      <c r="H592" s="1217"/>
      <c r="I592" s="3"/>
      <c r="J592" s="4"/>
      <c r="K592" s="4"/>
      <c r="L592" s="3"/>
      <c r="M592" s="3"/>
    </row>
    <row r="593" spans="1:13" s="31" customFormat="1" ht="18.75" customHeight="1">
      <c r="A593" s="44">
        <f>C591</f>
        <v>423</v>
      </c>
      <c r="B593" s="3"/>
      <c r="C593" s="3"/>
      <c r="D593" s="3"/>
      <c r="E593" s="3"/>
      <c r="F593" s="3"/>
      <c r="G593" s="121"/>
      <c r="H593" s="121"/>
      <c r="I593" s="3"/>
      <c r="J593" s="4"/>
      <c r="K593" s="4"/>
      <c r="L593" s="3"/>
      <c r="M593" s="3"/>
    </row>
    <row r="594" spans="1:13" s="31" customFormat="1" ht="18.75" customHeight="1">
      <c r="A594" s="3"/>
      <c r="B594" s="3"/>
      <c r="C594" s="3"/>
      <c r="D594" s="1218"/>
      <c r="E594" s="3"/>
      <c r="F594" s="3"/>
      <c r="G594" s="1219" t="s">
        <v>669</v>
      </c>
      <c r="H594" s="1219"/>
      <c r="I594" s="3"/>
      <c r="J594" s="4"/>
      <c r="K594" s="4"/>
      <c r="L594" s="3"/>
      <c r="M594" s="3"/>
    </row>
    <row r="595" spans="1:13" s="31" customFormat="1" ht="13.5">
      <c r="A595" s="3"/>
      <c r="B595" s="3"/>
      <c r="C595" s="1218"/>
      <c r="D595" s="1215"/>
      <c r="E595" s="3"/>
      <c r="F595" s="3"/>
      <c r="G595" s="1219"/>
      <c r="H595" s="1219"/>
      <c r="I595" s="3"/>
      <c r="J595" s="4"/>
      <c r="K595" s="4"/>
      <c r="L595" s="3"/>
      <c r="M595" s="3"/>
    </row>
    <row r="596" spans="1:13" s="31" customFormat="1" ht="13.5">
      <c r="A596" s="3"/>
      <c r="B596" s="3"/>
      <c r="C596" s="1216"/>
      <c r="D596" s="3"/>
      <c r="E596" s="3"/>
      <c r="F596" s="3"/>
      <c r="G596" s="1220">
        <f>$G$591/$C$591</f>
        <v>0.17966903073286053</v>
      </c>
      <c r="H596" s="1220"/>
      <c r="I596" s="3"/>
      <c r="J596" s="4"/>
      <c r="K596" s="4"/>
      <c r="L596" s="3"/>
      <c r="M596" s="3"/>
    </row>
    <row r="597" spans="1:13" s="31" customFormat="1" ht="13.5">
      <c r="A597" s="3"/>
      <c r="B597" s="3"/>
      <c r="C597" s="3"/>
      <c r="D597" s="3"/>
      <c r="E597" s="3"/>
      <c r="F597" s="3"/>
      <c r="G597" s="1220"/>
      <c r="H597" s="1220"/>
      <c r="I597" s="3"/>
      <c r="J597" s="4"/>
      <c r="K597" s="4"/>
      <c r="L597" s="3"/>
      <c r="M597" s="3"/>
    </row>
    <row r="598" spans="1:13" s="31" customFormat="1" ht="13.5">
      <c r="A598" s="3"/>
      <c r="B598" s="3"/>
      <c r="C598" s="45"/>
      <c r="D598" s="3"/>
      <c r="E598" s="3"/>
      <c r="F598" s="3"/>
      <c r="G598" s="3"/>
      <c r="H598" s="3"/>
      <c r="I598" s="3"/>
      <c r="J598" s="4"/>
      <c r="K598" s="4"/>
      <c r="L598" s="3"/>
      <c r="M598" s="3"/>
    </row>
    <row r="599" spans="1:13" s="31" customFormat="1" ht="13.5">
      <c r="A599" s="3"/>
      <c r="B599" s="3"/>
      <c r="C599" s="3"/>
      <c r="D599" s="3"/>
      <c r="E599" s="3"/>
      <c r="F599" s="3"/>
      <c r="G599" s="3"/>
      <c r="H599" s="3"/>
      <c r="I599" s="3"/>
      <c r="J599" s="4"/>
      <c r="K599" s="4"/>
      <c r="L599" s="3"/>
      <c r="M599" s="3"/>
    </row>
    <row r="600" spans="1:13" s="31" customFormat="1" ht="13.5">
      <c r="A600" s="3"/>
      <c r="B600" s="3"/>
      <c r="C600" s="3"/>
      <c r="D600" s="3"/>
      <c r="E600" s="3"/>
      <c r="F600" s="3"/>
      <c r="G600" s="3"/>
      <c r="H600" s="3"/>
      <c r="I600" s="3"/>
      <c r="J600" s="4"/>
      <c r="K600" s="4"/>
      <c r="L600" s="3"/>
      <c r="M600" s="3"/>
    </row>
  </sheetData>
  <sheetProtection/>
  <mergeCells count="56">
    <mergeCell ref="I1:K1"/>
    <mergeCell ref="B4:C4"/>
    <mergeCell ref="H268:I269"/>
    <mergeCell ref="H270:J270"/>
    <mergeCell ref="D203:G204"/>
    <mergeCell ref="I203:K203"/>
    <mergeCell ref="I204:K204"/>
    <mergeCell ref="B206:C206"/>
    <mergeCell ref="B203:C204"/>
    <mergeCell ref="B1:C2"/>
    <mergeCell ref="D1:G2"/>
    <mergeCell ref="B468:B469"/>
    <mergeCell ref="C468:F469"/>
    <mergeCell ref="B268:C269"/>
    <mergeCell ref="D268:G269"/>
    <mergeCell ref="I3:K3"/>
    <mergeCell ref="B27:C28"/>
    <mergeCell ref="D27:H28"/>
    <mergeCell ref="B30:C30"/>
    <mergeCell ref="C75:D76"/>
    <mergeCell ref="E75:I76"/>
    <mergeCell ref="A145:A146"/>
    <mergeCell ref="B145:C146"/>
    <mergeCell ref="D145:H146"/>
    <mergeCell ref="H147:J147"/>
    <mergeCell ref="B148:C148"/>
    <mergeCell ref="H148:J148"/>
    <mergeCell ref="B271:C271"/>
    <mergeCell ref="H271:J271"/>
    <mergeCell ref="B330:K331"/>
    <mergeCell ref="B332:D333"/>
    <mergeCell ref="B334:C335"/>
    <mergeCell ref="B397:C398"/>
    <mergeCell ref="D397:G398"/>
    <mergeCell ref="I397:K397"/>
    <mergeCell ref="I398:K398"/>
    <mergeCell ref="B400:C400"/>
    <mergeCell ref="B438:D439"/>
    <mergeCell ref="E438:H439"/>
    <mergeCell ref="I439:J439"/>
    <mergeCell ref="L439:M439"/>
    <mergeCell ref="B441:C441"/>
    <mergeCell ref="H468:J468"/>
    <mergeCell ref="H469:J469"/>
    <mergeCell ref="B526:C527"/>
    <mergeCell ref="D526:G527"/>
    <mergeCell ref="B529:C529"/>
    <mergeCell ref="H529:J529"/>
    <mergeCell ref="G590:H590"/>
    <mergeCell ref="A591:B591"/>
    <mergeCell ref="C591:E592"/>
    <mergeCell ref="G591:H592"/>
    <mergeCell ref="D594:D595"/>
    <mergeCell ref="G594:H595"/>
    <mergeCell ref="C595:C596"/>
    <mergeCell ref="G596:H597"/>
  </mergeCells>
  <conditionalFormatting sqref="M587:M588">
    <cfRule type="cellIs" priority="1" dxfId="45" operator="equal">
      <formula>"東近江市"</formula>
    </cfRule>
  </conditionalFormatting>
  <conditionalFormatting sqref="I587:I588">
    <cfRule type="cellIs" priority="2" dxfId="45" operator="equal">
      <formula>"女"</formula>
    </cfRule>
    <cfRule type="cellIs" priority="3" dxfId="46" operator="equal">
      <formula>"女"</formula>
    </cfRule>
  </conditionalFormatting>
  <dataValidations count="3">
    <dataValidation type="list" allowBlank="1" showInputMessage="1" showErrorMessage="1" sqref="M587:M588">
      <formula1>"東近江市,彦根市,愛荘町,長浜市,多賀町,"</formula1>
    </dataValidation>
    <dataValidation type="list" allowBlank="1" showInputMessage="1" showErrorMessage="1" sqref="I587:I588">
      <formula1>"男,女,"</formula1>
    </dataValidation>
    <dataValidation type="list" allowBlank="1" showInputMessage="1" showErrorMessage="1" sqref="E587:E588">
      <formula1>"jr, ,"</formula1>
    </dataValidation>
  </dataValidations>
  <hyperlinks>
    <hyperlink ref="E438" r:id="rId1" display="miyazakid@sekisuijsuhi.co.jp"/>
  </hyperlinks>
  <printOptions/>
  <pageMargins left="0.75" right="0.75" top="1" bottom="1" header="0.51" footer="0.51"/>
  <pageSetup horizontalDpi="1200" verticalDpi="12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C20:CB109"/>
  <sheetViews>
    <sheetView zoomScale="160" zoomScaleNormal="160" zoomScaleSheetLayoutView="100" zoomScalePageLayoutView="0" workbookViewId="0" topLeftCell="A4">
      <selection activeCell="AE89" sqref="AE89"/>
    </sheetView>
  </sheetViews>
  <sheetFormatPr defaultColWidth="0.875" defaultRowHeight="6" customHeight="1"/>
  <cols>
    <col min="1" max="16384" width="0.875" style="31" customWidth="1"/>
  </cols>
  <sheetData>
    <row r="20" spans="5:80" ht="6" customHeight="1">
      <c r="E20" s="1238" t="s">
        <v>1818</v>
      </c>
      <c r="F20" s="1238"/>
      <c r="G20" s="1238"/>
      <c r="H20" s="1238"/>
      <c r="I20" s="1238"/>
      <c r="J20" s="1238"/>
      <c r="K20" s="1238"/>
      <c r="L20" s="1238"/>
      <c r="M20" s="1238"/>
      <c r="N20" s="1238"/>
      <c r="O20" s="1238"/>
      <c r="P20" s="1238"/>
      <c r="Q20" s="1238"/>
      <c r="R20" s="1238"/>
      <c r="S20" s="1238"/>
      <c r="T20" s="1238"/>
      <c r="U20" s="1238"/>
      <c r="V20" s="1238"/>
      <c r="W20" s="1238"/>
      <c r="X20" s="1238"/>
      <c r="Y20" s="1238"/>
      <c r="Z20" s="1238"/>
      <c r="AE20" s="1238" t="s">
        <v>1819</v>
      </c>
      <c r="AF20" s="1238"/>
      <c r="AG20" s="1238"/>
      <c r="AH20" s="1238"/>
      <c r="AI20" s="1238"/>
      <c r="AJ20" s="1238"/>
      <c r="AK20" s="1238"/>
      <c r="AL20" s="1238"/>
      <c r="AM20" s="1238"/>
      <c r="AN20" s="1238"/>
      <c r="AO20" s="1238"/>
      <c r="AP20" s="1238"/>
      <c r="AQ20" s="1238"/>
      <c r="AR20" s="1238"/>
      <c r="AS20" s="1238"/>
      <c r="AT20" s="1238"/>
      <c r="AU20" s="1238"/>
      <c r="AV20" s="1238"/>
      <c r="AW20" s="1238"/>
      <c r="AX20" s="1238"/>
      <c r="AY20" s="1238"/>
      <c r="AZ20" s="1238"/>
      <c r="BA20" s="1238"/>
      <c r="BB20" s="1238"/>
      <c r="BE20" s="1238" t="s">
        <v>1820</v>
      </c>
      <c r="BF20" s="1238"/>
      <c r="BG20" s="1238"/>
      <c r="BH20" s="1238"/>
      <c r="BI20" s="1238"/>
      <c r="BJ20" s="1238"/>
      <c r="BK20" s="1238"/>
      <c r="BL20" s="1238"/>
      <c r="BM20" s="1238"/>
      <c r="BN20" s="1238"/>
      <c r="BO20" s="1238"/>
      <c r="BP20" s="1238"/>
      <c r="BQ20" s="1238"/>
      <c r="BR20" s="1238"/>
      <c r="BS20" s="1238"/>
      <c r="BT20" s="1238"/>
      <c r="BU20" s="1238"/>
      <c r="BV20" s="1238"/>
      <c r="BW20" s="1238"/>
      <c r="BX20" s="1238"/>
      <c r="BY20" s="1238"/>
      <c r="BZ20" s="1238"/>
      <c r="CA20" s="1238"/>
      <c r="CB20" s="1238"/>
    </row>
    <row r="21" spans="5:80" ht="6" customHeight="1"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8"/>
      <c r="Q21" s="1238"/>
      <c r="R21" s="1238"/>
      <c r="S21" s="1238"/>
      <c r="T21" s="1238"/>
      <c r="U21" s="1238"/>
      <c r="V21" s="1238"/>
      <c r="W21" s="1238"/>
      <c r="X21" s="1238"/>
      <c r="Y21" s="1238"/>
      <c r="Z21" s="1238"/>
      <c r="AE21" s="1238"/>
      <c r="AF21" s="1238"/>
      <c r="AG21" s="1238"/>
      <c r="AH21" s="1238"/>
      <c r="AI21" s="1238"/>
      <c r="AJ21" s="1238"/>
      <c r="AK21" s="1238"/>
      <c r="AL21" s="1238"/>
      <c r="AM21" s="1238"/>
      <c r="AN21" s="1238"/>
      <c r="AO21" s="1238"/>
      <c r="AP21" s="1238"/>
      <c r="AQ21" s="1238"/>
      <c r="AR21" s="1238"/>
      <c r="AS21" s="1238"/>
      <c r="AT21" s="1238"/>
      <c r="AU21" s="1238"/>
      <c r="AV21" s="1238"/>
      <c r="AW21" s="1238"/>
      <c r="AX21" s="1238"/>
      <c r="AY21" s="1238"/>
      <c r="AZ21" s="1238"/>
      <c r="BA21" s="1238"/>
      <c r="BB21" s="1238"/>
      <c r="BE21" s="1238"/>
      <c r="BF21" s="1238"/>
      <c r="BG21" s="1238"/>
      <c r="BH21" s="1238"/>
      <c r="BI21" s="1238"/>
      <c r="BJ21" s="1238"/>
      <c r="BK21" s="1238"/>
      <c r="BL21" s="1238"/>
      <c r="BM21" s="1238"/>
      <c r="BN21" s="1238"/>
      <c r="BO21" s="1238"/>
      <c r="BP21" s="1238"/>
      <c r="BQ21" s="1238"/>
      <c r="BR21" s="1238"/>
      <c r="BS21" s="1238"/>
      <c r="BT21" s="1238"/>
      <c r="BU21" s="1238"/>
      <c r="BV21" s="1238"/>
      <c r="BW21" s="1238"/>
      <c r="BX21" s="1238"/>
      <c r="BY21" s="1238"/>
      <c r="BZ21" s="1238"/>
      <c r="CA21" s="1238"/>
      <c r="CB21" s="1238"/>
    </row>
    <row r="22" spans="5:79" ht="6" customHeight="1">
      <c r="E22" s="1238" t="s">
        <v>1294</v>
      </c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F22" s="1238" t="s">
        <v>1821</v>
      </c>
      <c r="AG22" s="1238"/>
      <c r="AH22" s="1238"/>
      <c r="AI22" s="1238"/>
      <c r="AJ22" s="1238"/>
      <c r="AK22" s="1238"/>
      <c r="AL22" s="1238"/>
      <c r="AM22" s="1238"/>
      <c r="AN22" s="1238"/>
      <c r="AO22" s="1238"/>
      <c r="AP22" s="1238"/>
      <c r="AQ22" s="1238"/>
      <c r="AR22" s="1238"/>
      <c r="AS22" s="1238"/>
      <c r="AT22" s="1238"/>
      <c r="AU22" s="1238"/>
      <c r="AV22" s="1238"/>
      <c r="AW22" s="1238"/>
      <c r="AX22" s="1238"/>
      <c r="AY22" s="1238"/>
      <c r="AZ22" s="1238"/>
      <c r="BA22" s="1238"/>
      <c r="BF22" s="1238" t="s">
        <v>1822</v>
      </c>
      <c r="BG22" s="1238"/>
      <c r="BH22" s="1238"/>
      <c r="BI22" s="1238"/>
      <c r="BJ22" s="1238"/>
      <c r="BK22" s="1238"/>
      <c r="BL22" s="1238"/>
      <c r="BM22" s="1238"/>
      <c r="BN22" s="1238"/>
      <c r="BO22" s="1238"/>
      <c r="BP22" s="1238"/>
      <c r="BQ22" s="1238"/>
      <c r="BR22" s="1238"/>
      <c r="BS22" s="1238"/>
      <c r="BT22" s="1238"/>
      <c r="BU22" s="1238"/>
      <c r="BV22" s="1238"/>
      <c r="BW22" s="1238"/>
      <c r="BX22" s="1238"/>
      <c r="BY22" s="1238"/>
      <c r="BZ22" s="1238"/>
      <c r="CA22" s="1238"/>
    </row>
    <row r="23" spans="5:79" ht="6" customHeight="1">
      <c r="E23" s="1238"/>
      <c r="F23" s="1238"/>
      <c r="G23" s="1238"/>
      <c r="H23" s="1238"/>
      <c r="I23" s="1238"/>
      <c r="J23" s="1238"/>
      <c r="K23" s="1238"/>
      <c r="L23" s="1238"/>
      <c r="M23" s="1238"/>
      <c r="N23" s="1238"/>
      <c r="O23" s="1238"/>
      <c r="P23" s="1238"/>
      <c r="Q23" s="1238"/>
      <c r="R23" s="1238"/>
      <c r="S23" s="1238"/>
      <c r="T23" s="1238"/>
      <c r="U23" s="1238"/>
      <c r="V23" s="1238"/>
      <c r="W23" s="1238"/>
      <c r="X23" s="1238"/>
      <c r="Y23" s="1238"/>
      <c r="Z23" s="1238"/>
      <c r="AF23" s="1238"/>
      <c r="AG23" s="1238"/>
      <c r="AH23" s="1238"/>
      <c r="AI23" s="1238"/>
      <c r="AJ23" s="1238"/>
      <c r="AK23" s="1238"/>
      <c r="AL23" s="1238"/>
      <c r="AM23" s="1238"/>
      <c r="AN23" s="1238"/>
      <c r="AO23" s="1238"/>
      <c r="AP23" s="1238"/>
      <c r="AQ23" s="1238"/>
      <c r="AR23" s="1238"/>
      <c r="AS23" s="1238"/>
      <c r="AT23" s="1238"/>
      <c r="AU23" s="1238"/>
      <c r="AV23" s="1238"/>
      <c r="AW23" s="1238"/>
      <c r="AX23" s="1238"/>
      <c r="AY23" s="1238"/>
      <c r="AZ23" s="1238"/>
      <c r="BA23" s="1238"/>
      <c r="BF23" s="1238"/>
      <c r="BG23" s="1238"/>
      <c r="BH23" s="1238"/>
      <c r="BI23" s="1238"/>
      <c r="BJ23" s="1238"/>
      <c r="BK23" s="1238"/>
      <c r="BL23" s="1238"/>
      <c r="BM23" s="1238"/>
      <c r="BN23" s="1238"/>
      <c r="BO23" s="1238"/>
      <c r="BP23" s="1238"/>
      <c r="BQ23" s="1238"/>
      <c r="BR23" s="1238"/>
      <c r="BS23" s="1238"/>
      <c r="BT23" s="1238"/>
      <c r="BU23" s="1238"/>
      <c r="BV23" s="1238"/>
      <c r="BW23" s="1238"/>
      <c r="BX23" s="1238"/>
      <c r="BY23" s="1238"/>
      <c r="BZ23" s="1238"/>
      <c r="CA23" s="1238"/>
    </row>
    <row r="42" spans="5:79" ht="6" customHeight="1">
      <c r="E42" s="1238" t="s">
        <v>1823</v>
      </c>
      <c r="F42" s="1238"/>
      <c r="G42" s="1238"/>
      <c r="H42" s="1238"/>
      <c r="I42" s="1238"/>
      <c r="J42" s="1238"/>
      <c r="K42" s="1238"/>
      <c r="L42" s="1238"/>
      <c r="M42" s="1238"/>
      <c r="N42" s="1238"/>
      <c r="O42" s="1238"/>
      <c r="P42" s="1238"/>
      <c r="Q42" s="1238"/>
      <c r="R42" s="1238"/>
      <c r="S42" s="1238"/>
      <c r="T42" s="1238"/>
      <c r="U42" s="1238"/>
      <c r="V42" s="1238"/>
      <c r="W42" s="1238"/>
      <c r="X42" s="1238"/>
      <c r="Y42" s="1238"/>
      <c r="Z42" s="1238"/>
      <c r="AC42" s="1238" t="s">
        <v>1824</v>
      </c>
      <c r="AD42" s="1238"/>
      <c r="AE42" s="1238"/>
      <c r="AF42" s="1238"/>
      <c r="AG42" s="1238"/>
      <c r="AH42" s="1238"/>
      <c r="AI42" s="1238"/>
      <c r="AJ42" s="1238"/>
      <c r="AK42" s="1238"/>
      <c r="AL42" s="1238"/>
      <c r="AM42" s="1238"/>
      <c r="AN42" s="1238"/>
      <c r="AO42" s="1238"/>
      <c r="AP42" s="1238"/>
      <c r="AQ42" s="1238"/>
      <c r="AR42" s="1238"/>
      <c r="AS42" s="1238"/>
      <c r="AT42" s="1238"/>
      <c r="AU42" s="1238"/>
      <c r="AV42" s="1238"/>
      <c r="AW42" s="1238"/>
      <c r="AX42" s="1238"/>
      <c r="AY42" s="1238"/>
      <c r="AZ42" s="1238"/>
      <c r="BA42" s="1238"/>
      <c r="BB42" s="1238"/>
      <c r="BD42" s="1238" t="s">
        <v>1825</v>
      </c>
      <c r="BE42" s="1238"/>
      <c r="BF42" s="1238"/>
      <c r="BG42" s="1238"/>
      <c r="BH42" s="1238"/>
      <c r="BI42" s="1238"/>
      <c r="BJ42" s="1238"/>
      <c r="BK42" s="1238"/>
      <c r="BL42" s="1238"/>
      <c r="BM42" s="1238"/>
      <c r="BN42" s="1238"/>
      <c r="BO42" s="1238"/>
      <c r="BP42" s="1238"/>
      <c r="BQ42" s="1238"/>
      <c r="BR42" s="1238"/>
      <c r="BS42" s="1238"/>
      <c r="BT42" s="1238"/>
      <c r="BU42" s="1238"/>
      <c r="BV42" s="1238"/>
      <c r="BW42" s="1238"/>
      <c r="BX42" s="1238"/>
      <c r="BY42" s="1238"/>
      <c r="BZ42" s="1238"/>
      <c r="CA42" s="1238"/>
    </row>
    <row r="43" spans="5:79" ht="6" customHeight="1"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C43" s="1238"/>
      <c r="AD43" s="1238"/>
      <c r="AE43" s="1238"/>
      <c r="AF43" s="1238"/>
      <c r="AG43" s="1238"/>
      <c r="AH43" s="1238"/>
      <c r="AI43" s="1238"/>
      <c r="AJ43" s="1238"/>
      <c r="AK43" s="1238"/>
      <c r="AL43" s="1238"/>
      <c r="AM43" s="1238"/>
      <c r="AN43" s="1238"/>
      <c r="AO43" s="1238"/>
      <c r="AP43" s="1238"/>
      <c r="AQ43" s="1238"/>
      <c r="AR43" s="1238"/>
      <c r="AS43" s="1238"/>
      <c r="AT43" s="1238"/>
      <c r="AU43" s="1238"/>
      <c r="AV43" s="1238"/>
      <c r="AW43" s="1238"/>
      <c r="AX43" s="1238"/>
      <c r="AY43" s="1238"/>
      <c r="AZ43" s="1238"/>
      <c r="BA43" s="1238"/>
      <c r="BB43" s="1238"/>
      <c r="BD43" s="1238"/>
      <c r="BE43" s="1238"/>
      <c r="BF43" s="1238"/>
      <c r="BG43" s="1238"/>
      <c r="BH43" s="1238"/>
      <c r="BI43" s="1238"/>
      <c r="BJ43" s="1238"/>
      <c r="BK43" s="1238"/>
      <c r="BL43" s="1238"/>
      <c r="BM43" s="1238"/>
      <c r="BN43" s="1238"/>
      <c r="BO43" s="1238"/>
      <c r="BP43" s="1238"/>
      <c r="BQ43" s="1238"/>
      <c r="BR43" s="1238"/>
      <c r="BS43" s="1238"/>
      <c r="BT43" s="1238"/>
      <c r="BU43" s="1238"/>
      <c r="BV43" s="1238"/>
      <c r="BW43" s="1238"/>
      <c r="BX43" s="1238"/>
      <c r="BY43" s="1238"/>
      <c r="BZ43" s="1238"/>
      <c r="CA43" s="1238"/>
    </row>
    <row r="44" spans="5:79" ht="6" customHeight="1">
      <c r="E44" s="1238" t="s">
        <v>1827</v>
      </c>
      <c r="F44" s="1238"/>
      <c r="G44" s="1238"/>
      <c r="H44" s="1238"/>
      <c r="I44" s="1238"/>
      <c r="J44" s="1238"/>
      <c r="K44" s="1238"/>
      <c r="L44" s="1238"/>
      <c r="M44" s="1238"/>
      <c r="N44" s="1238"/>
      <c r="O44" s="1238"/>
      <c r="P44" s="1238"/>
      <c r="Q44" s="1238"/>
      <c r="R44" s="1238"/>
      <c r="S44" s="1238"/>
      <c r="T44" s="1238"/>
      <c r="U44" s="1238"/>
      <c r="V44" s="1238"/>
      <c r="W44" s="1238"/>
      <c r="X44" s="1238"/>
      <c r="Y44" s="1238"/>
      <c r="Z44" s="1238"/>
      <c r="AF44" s="1238" t="s">
        <v>1828</v>
      </c>
      <c r="AG44" s="1238"/>
      <c r="AH44" s="1238"/>
      <c r="AI44" s="1238"/>
      <c r="AJ44" s="1238"/>
      <c r="AK44" s="1238"/>
      <c r="AL44" s="1238"/>
      <c r="AM44" s="1238"/>
      <c r="AN44" s="1238"/>
      <c r="AO44" s="1238"/>
      <c r="AP44" s="1238"/>
      <c r="AQ44" s="1238"/>
      <c r="AR44" s="1238"/>
      <c r="AS44" s="1238"/>
      <c r="AT44" s="1238"/>
      <c r="AU44" s="1238"/>
      <c r="AV44" s="1238"/>
      <c r="AW44" s="1238"/>
      <c r="AX44" s="1238"/>
      <c r="AY44" s="1238"/>
      <c r="AZ44" s="1238"/>
      <c r="BA44" s="1238"/>
      <c r="BF44" s="1238" t="s">
        <v>1829</v>
      </c>
      <c r="BG44" s="1238"/>
      <c r="BH44" s="1238"/>
      <c r="BI44" s="1238"/>
      <c r="BJ44" s="1238"/>
      <c r="BK44" s="1238"/>
      <c r="BL44" s="1238"/>
      <c r="BM44" s="1238"/>
      <c r="BN44" s="1238"/>
      <c r="BO44" s="1238"/>
      <c r="BP44" s="1238"/>
      <c r="BQ44" s="1238"/>
      <c r="BR44" s="1238"/>
      <c r="BS44" s="1238"/>
      <c r="BT44" s="1238"/>
      <c r="BU44" s="1238"/>
      <c r="BV44" s="1238"/>
      <c r="BW44" s="1238"/>
      <c r="BX44" s="1238"/>
      <c r="BY44" s="1238"/>
      <c r="BZ44" s="1238"/>
      <c r="CA44" s="1238"/>
    </row>
    <row r="45" spans="5:79" ht="6" customHeight="1">
      <c r="E45" s="1238"/>
      <c r="F45" s="1238"/>
      <c r="G45" s="1238"/>
      <c r="H45" s="1238"/>
      <c r="I45" s="1238"/>
      <c r="J45" s="1238"/>
      <c r="K45" s="1238"/>
      <c r="L45" s="1238"/>
      <c r="M45" s="1238"/>
      <c r="N45" s="1238"/>
      <c r="O45" s="1238"/>
      <c r="P45" s="1238"/>
      <c r="Q45" s="1238"/>
      <c r="R45" s="1238"/>
      <c r="S45" s="1238"/>
      <c r="T45" s="1238"/>
      <c r="U45" s="1238"/>
      <c r="V45" s="1238"/>
      <c r="W45" s="1238"/>
      <c r="X45" s="1238"/>
      <c r="Y45" s="1238"/>
      <c r="Z45" s="1238"/>
      <c r="AF45" s="1238"/>
      <c r="AG45" s="1238"/>
      <c r="AH45" s="1238"/>
      <c r="AI45" s="1238"/>
      <c r="AJ45" s="1238"/>
      <c r="AK45" s="1238"/>
      <c r="AL45" s="1238"/>
      <c r="AM45" s="1238"/>
      <c r="AN45" s="1238"/>
      <c r="AO45" s="1238"/>
      <c r="AP45" s="1238"/>
      <c r="AQ45" s="1238"/>
      <c r="AR45" s="1238"/>
      <c r="AS45" s="1238"/>
      <c r="AT45" s="1238"/>
      <c r="AU45" s="1238"/>
      <c r="AV45" s="1238"/>
      <c r="AW45" s="1238"/>
      <c r="AX45" s="1238"/>
      <c r="AY45" s="1238"/>
      <c r="AZ45" s="1238"/>
      <c r="BA45" s="1238"/>
      <c r="BF45" s="1238"/>
      <c r="BG45" s="1238"/>
      <c r="BH45" s="1238"/>
      <c r="BI45" s="1238"/>
      <c r="BJ45" s="1238"/>
      <c r="BK45" s="1238"/>
      <c r="BL45" s="1238"/>
      <c r="BM45" s="1238"/>
      <c r="BN45" s="1238"/>
      <c r="BO45" s="1238"/>
      <c r="BP45" s="1238"/>
      <c r="BQ45" s="1238"/>
      <c r="BR45" s="1238"/>
      <c r="BS45" s="1238"/>
      <c r="BT45" s="1238"/>
      <c r="BU45" s="1238"/>
      <c r="BV45" s="1238"/>
      <c r="BW45" s="1238"/>
      <c r="BX45" s="1238"/>
      <c r="BY45" s="1238"/>
      <c r="BZ45" s="1238"/>
      <c r="CA45" s="1238"/>
    </row>
    <row r="63" spans="3:54" ht="6" customHeight="1">
      <c r="C63" s="1238" t="s">
        <v>1830</v>
      </c>
      <c r="D63" s="1238"/>
      <c r="E63" s="1238"/>
      <c r="F63" s="1238"/>
      <c r="G63" s="1238"/>
      <c r="H63" s="1238"/>
      <c r="I63" s="1238"/>
      <c r="J63" s="1238"/>
      <c r="K63" s="1238"/>
      <c r="L63" s="1238"/>
      <c r="M63" s="1238"/>
      <c r="N63" s="1238"/>
      <c r="O63" s="1238"/>
      <c r="P63" s="1238"/>
      <c r="Q63" s="1238"/>
      <c r="R63" s="1238"/>
      <c r="S63" s="1238"/>
      <c r="T63" s="1238"/>
      <c r="U63" s="1238"/>
      <c r="V63" s="1238"/>
      <c r="W63" s="1238"/>
      <c r="X63" s="1238"/>
      <c r="Y63" s="1238"/>
      <c r="Z63" s="1238"/>
      <c r="AA63" s="1238"/>
      <c r="AD63" s="1238" t="s">
        <v>1831</v>
      </c>
      <c r="AE63" s="1238"/>
      <c r="AF63" s="1238"/>
      <c r="AG63" s="1238"/>
      <c r="AH63" s="1238"/>
      <c r="AI63" s="1238"/>
      <c r="AJ63" s="1238"/>
      <c r="AK63" s="1238"/>
      <c r="AL63" s="1238"/>
      <c r="AM63" s="1238"/>
      <c r="AN63" s="1238"/>
      <c r="AO63" s="1238"/>
      <c r="AP63" s="1238"/>
      <c r="AQ63" s="1238"/>
      <c r="AR63" s="1238"/>
      <c r="AS63" s="1238"/>
      <c r="AT63" s="1238"/>
      <c r="AU63" s="1238"/>
      <c r="AV63" s="1238"/>
      <c r="AW63" s="1238"/>
      <c r="AX63" s="1238"/>
      <c r="AY63" s="1238"/>
      <c r="AZ63" s="1238"/>
      <c r="BA63" s="1238"/>
      <c r="BB63" s="1238"/>
    </row>
    <row r="64" spans="3:54" ht="6" customHeight="1">
      <c r="C64" s="1238"/>
      <c r="D64" s="1238"/>
      <c r="E64" s="1238"/>
      <c r="F64" s="1238"/>
      <c r="G64" s="1238"/>
      <c r="H64" s="1238"/>
      <c r="I64" s="1238"/>
      <c r="J64" s="1238"/>
      <c r="K64" s="1238"/>
      <c r="L64" s="1238"/>
      <c r="M64" s="1238"/>
      <c r="N64" s="1238"/>
      <c r="O64" s="1238"/>
      <c r="P64" s="1238"/>
      <c r="Q64" s="1238"/>
      <c r="R64" s="1238"/>
      <c r="S64" s="1238"/>
      <c r="T64" s="1238"/>
      <c r="U64" s="1238"/>
      <c r="V64" s="1238"/>
      <c r="W64" s="1238"/>
      <c r="X64" s="1238"/>
      <c r="Y64" s="1238"/>
      <c r="Z64" s="1238"/>
      <c r="AA64" s="1238"/>
      <c r="AD64" s="1238"/>
      <c r="AE64" s="1238"/>
      <c r="AF64" s="1238"/>
      <c r="AG64" s="1238"/>
      <c r="AH64" s="1238"/>
      <c r="AI64" s="1238"/>
      <c r="AJ64" s="1238"/>
      <c r="AK64" s="1238"/>
      <c r="AL64" s="1238"/>
      <c r="AM64" s="1238"/>
      <c r="AN64" s="1238"/>
      <c r="AO64" s="1238"/>
      <c r="AP64" s="1238"/>
      <c r="AQ64" s="1238"/>
      <c r="AR64" s="1238"/>
      <c r="AS64" s="1238"/>
      <c r="AT64" s="1238"/>
      <c r="AU64" s="1238"/>
      <c r="AV64" s="1238"/>
      <c r="AW64" s="1238"/>
      <c r="AX64" s="1238"/>
      <c r="AY64" s="1238"/>
      <c r="AZ64" s="1238"/>
      <c r="BA64" s="1238"/>
      <c r="BB64" s="1238"/>
    </row>
    <row r="65" spans="6:54" ht="6" customHeight="1">
      <c r="F65" s="1238" t="s">
        <v>1832</v>
      </c>
      <c r="G65" s="1238"/>
      <c r="H65" s="1238"/>
      <c r="I65" s="1238"/>
      <c r="J65" s="1238"/>
      <c r="K65" s="1238"/>
      <c r="L65" s="1238"/>
      <c r="M65" s="1238"/>
      <c r="N65" s="1238"/>
      <c r="O65" s="1238"/>
      <c r="P65" s="1238"/>
      <c r="Q65" s="1238"/>
      <c r="R65" s="1238"/>
      <c r="S65" s="1238"/>
      <c r="T65" s="1238"/>
      <c r="U65" s="1238"/>
      <c r="V65" s="1238"/>
      <c r="W65" s="1238"/>
      <c r="X65" s="1238"/>
      <c r="Y65" s="1238"/>
      <c r="Z65" s="1238"/>
      <c r="AA65" s="1238"/>
      <c r="AG65" s="1238" t="s">
        <v>1834</v>
      </c>
      <c r="AH65" s="1238"/>
      <c r="AI65" s="1238"/>
      <c r="AJ65" s="1238"/>
      <c r="AK65" s="1238"/>
      <c r="AL65" s="1238"/>
      <c r="AM65" s="1238"/>
      <c r="AN65" s="1238"/>
      <c r="AO65" s="1238"/>
      <c r="AP65" s="1238"/>
      <c r="AQ65" s="1238"/>
      <c r="AR65" s="1238"/>
      <c r="AS65" s="1238"/>
      <c r="AT65" s="1238"/>
      <c r="AU65" s="1238"/>
      <c r="AV65" s="1238"/>
      <c r="AW65" s="1238"/>
      <c r="AX65" s="1238"/>
      <c r="AY65" s="1238"/>
      <c r="AZ65" s="1238"/>
      <c r="BA65" s="1238"/>
      <c r="BB65" s="1238"/>
    </row>
    <row r="66" spans="6:54" ht="6" customHeight="1">
      <c r="F66" s="1238"/>
      <c r="G66" s="1238"/>
      <c r="H66" s="1238"/>
      <c r="I66" s="1238"/>
      <c r="J66" s="1238"/>
      <c r="K66" s="1238"/>
      <c r="L66" s="1238"/>
      <c r="M66" s="1238"/>
      <c r="N66" s="1238"/>
      <c r="O66" s="1238"/>
      <c r="P66" s="1238"/>
      <c r="Q66" s="1238"/>
      <c r="R66" s="1238"/>
      <c r="S66" s="1238"/>
      <c r="T66" s="1238"/>
      <c r="U66" s="1238"/>
      <c r="V66" s="1238"/>
      <c r="W66" s="1238"/>
      <c r="X66" s="1238"/>
      <c r="Y66" s="1238"/>
      <c r="Z66" s="1238"/>
      <c r="AA66" s="1238"/>
      <c r="AG66" s="1238"/>
      <c r="AH66" s="1238"/>
      <c r="AI66" s="1238"/>
      <c r="AJ66" s="1238"/>
      <c r="AK66" s="1238"/>
      <c r="AL66" s="1238"/>
      <c r="AM66" s="1238"/>
      <c r="AN66" s="1238"/>
      <c r="AO66" s="1238"/>
      <c r="AP66" s="1238"/>
      <c r="AQ66" s="1238"/>
      <c r="AR66" s="1238"/>
      <c r="AS66" s="1238"/>
      <c r="AT66" s="1238"/>
      <c r="AU66" s="1238"/>
      <c r="AV66" s="1238"/>
      <c r="AW66" s="1238"/>
      <c r="AX66" s="1238"/>
      <c r="AY66" s="1238"/>
      <c r="AZ66" s="1238"/>
      <c r="BA66" s="1238"/>
      <c r="BB66" s="1238"/>
    </row>
    <row r="85" spans="4:54" ht="6" customHeight="1">
      <c r="D85" s="1238" t="s">
        <v>1835</v>
      </c>
      <c r="E85" s="1238"/>
      <c r="F85" s="1238"/>
      <c r="G85" s="1238"/>
      <c r="H85" s="1238"/>
      <c r="I85" s="1238"/>
      <c r="J85" s="1238"/>
      <c r="K85" s="1238"/>
      <c r="L85" s="1238"/>
      <c r="M85" s="1238"/>
      <c r="N85" s="1238"/>
      <c r="O85" s="1238"/>
      <c r="P85" s="1238"/>
      <c r="Q85" s="1238"/>
      <c r="R85" s="1238"/>
      <c r="S85" s="1238"/>
      <c r="T85" s="1238"/>
      <c r="U85" s="1238"/>
      <c r="V85" s="1238"/>
      <c r="W85" s="1238"/>
      <c r="X85" s="1238"/>
      <c r="Y85" s="1238"/>
      <c r="Z85" s="1238"/>
      <c r="AA85" s="1238"/>
      <c r="AD85" s="1238" t="s">
        <v>1836</v>
      </c>
      <c r="AE85" s="1238"/>
      <c r="AF85" s="1238"/>
      <c r="AG85" s="1238"/>
      <c r="AH85" s="1238"/>
      <c r="AI85" s="1238"/>
      <c r="AJ85" s="1238"/>
      <c r="AK85" s="1238"/>
      <c r="AL85" s="1238"/>
      <c r="AM85" s="1238"/>
      <c r="AN85" s="1238"/>
      <c r="AO85" s="1238"/>
      <c r="AP85" s="1238"/>
      <c r="AQ85" s="1238"/>
      <c r="AR85" s="1238"/>
      <c r="AS85" s="1238"/>
      <c r="AT85" s="1238"/>
      <c r="AU85" s="1238"/>
      <c r="AV85" s="1238"/>
      <c r="AW85" s="1238"/>
      <c r="AX85" s="1238"/>
      <c r="AY85" s="1238"/>
      <c r="AZ85" s="1238"/>
      <c r="BA85" s="1238"/>
      <c r="BB85" s="1238"/>
    </row>
    <row r="86" spans="4:54" ht="6" customHeight="1">
      <c r="D86" s="1238"/>
      <c r="E86" s="1238"/>
      <c r="F86" s="1238"/>
      <c r="G86" s="1238"/>
      <c r="H86" s="1238"/>
      <c r="I86" s="1238"/>
      <c r="J86" s="1238"/>
      <c r="K86" s="1238"/>
      <c r="L86" s="1238"/>
      <c r="M86" s="1238"/>
      <c r="N86" s="1238"/>
      <c r="O86" s="1238"/>
      <c r="P86" s="1238"/>
      <c r="Q86" s="1238"/>
      <c r="R86" s="1238"/>
      <c r="S86" s="1238"/>
      <c r="T86" s="1238"/>
      <c r="U86" s="1238"/>
      <c r="V86" s="1238"/>
      <c r="W86" s="1238"/>
      <c r="X86" s="1238"/>
      <c r="Y86" s="1238"/>
      <c r="Z86" s="1238"/>
      <c r="AA86" s="1238"/>
      <c r="AD86" s="1238"/>
      <c r="AE86" s="1238"/>
      <c r="AF86" s="1238"/>
      <c r="AG86" s="1238"/>
      <c r="AH86" s="1238"/>
      <c r="AI86" s="1238"/>
      <c r="AJ86" s="1238"/>
      <c r="AK86" s="1238"/>
      <c r="AL86" s="1238"/>
      <c r="AM86" s="1238"/>
      <c r="AN86" s="1238"/>
      <c r="AO86" s="1238"/>
      <c r="AP86" s="1238"/>
      <c r="AQ86" s="1238"/>
      <c r="AR86" s="1238"/>
      <c r="AS86" s="1238"/>
      <c r="AT86" s="1238"/>
      <c r="AU86" s="1238"/>
      <c r="AV86" s="1238"/>
      <c r="AW86" s="1238"/>
      <c r="AX86" s="1238"/>
      <c r="AY86" s="1238"/>
      <c r="AZ86" s="1238"/>
      <c r="BA86" s="1238"/>
      <c r="BB86" s="1238"/>
    </row>
    <row r="87" spans="6:54" ht="6" customHeight="1">
      <c r="F87" s="1238" t="s">
        <v>1815</v>
      </c>
      <c r="G87" s="1238"/>
      <c r="H87" s="1238"/>
      <c r="I87" s="1238"/>
      <c r="J87" s="1238"/>
      <c r="K87" s="1238"/>
      <c r="L87" s="1238"/>
      <c r="M87" s="1238"/>
      <c r="N87" s="1238"/>
      <c r="O87" s="1238"/>
      <c r="P87" s="1238"/>
      <c r="Q87" s="1238"/>
      <c r="R87" s="1238"/>
      <c r="S87" s="1238"/>
      <c r="T87" s="1238"/>
      <c r="U87" s="1238"/>
      <c r="V87" s="1238"/>
      <c r="W87" s="1238"/>
      <c r="X87" s="1238"/>
      <c r="Y87" s="1238"/>
      <c r="Z87" s="1238"/>
      <c r="AA87" s="1238"/>
      <c r="AG87" s="1238" t="s">
        <v>1648</v>
      </c>
      <c r="AH87" s="1238"/>
      <c r="AI87" s="1238"/>
      <c r="AJ87" s="1238"/>
      <c r="AK87" s="1238"/>
      <c r="AL87" s="1238"/>
      <c r="AM87" s="1238"/>
      <c r="AN87" s="1238"/>
      <c r="AO87" s="1238"/>
      <c r="AP87" s="1238"/>
      <c r="AQ87" s="1238"/>
      <c r="AR87" s="1238"/>
      <c r="AS87" s="1238"/>
      <c r="AT87" s="1238"/>
      <c r="AU87" s="1238"/>
      <c r="AV87" s="1238"/>
      <c r="AW87" s="1238"/>
      <c r="AX87" s="1238"/>
      <c r="AY87" s="1238"/>
      <c r="AZ87" s="1238"/>
      <c r="BA87" s="1238"/>
      <c r="BB87" s="1238"/>
    </row>
    <row r="88" spans="6:54" ht="6" customHeight="1">
      <c r="F88" s="1238"/>
      <c r="G88" s="1238"/>
      <c r="H88" s="1238"/>
      <c r="I88" s="1238"/>
      <c r="J88" s="1238"/>
      <c r="K88" s="1238"/>
      <c r="L88" s="1238"/>
      <c r="M88" s="1238"/>
      <c r="N88" s="1238"/>
      <c r="O88" s="1238"/>
      <c r="P88" s="1238"/>
      <c r="Q88" s="1238"/>
      <c r="R88" s="1238"/>
      <c r="S88" s="1238"/>
      <c r="T88" s="1238"/>
      <c r="U88" s="1238"/>
      <c r="V88" s="1238"/>
      <c r="W88" s="1238"/>
      <c r="X88" s="1238"/>
      <c r="Y88" s="1238"/>
      <c r="Z88" s="1238"/>
      <c r="AA88" s="1238"/>
      <c r="AG88" s="1238"/>
      <c r="AH88" s="1238"/>
      <c r="AI88" s="1238"/>
      <c r="AJ88" s="1238"/>
      <c r="AK88" s="1238"/>
      <c r="AL88" s="1238"/>
      <c r="AM88" s="1238"/>
      <c r="AN88" s="1238"/>
      <c r="AO88" s="1238"/>
      <c r="AP88" s="1238"/>
      <c r="AQ88" s="1238"/>
      <c r="AR88" s="1238"/>
      <c r="AS88" s="1238"/>
      <c r="AT88" s="1238"/>
      <c r="AU88" s="1238"/>
      <c r="AV88" s="1238"/>
      <c r="AW88" s="1238"/>
      <c r="AX88" s="1238"/>
      <c r="AY88" s="1238"/>
      <c r="AZ88" s="1238"/>
      <c r="BA88" s="1238"/>
      <c r="BB88" s="1238"/>
    </row>
    <row r="106" spans="3:54" ht="6" customHeight="1">
      <c r="C106" s="1238" t="s">
        <v>1837</v>
      </c>
      <c r="D106" s="1238"/>
      <c r="E106" s="1238"/>
      <c r="F106" s="1238"/>
      <c r="G106" s="1238"/>
      <c r="H106" s="1238"/>
      <c r="I106" s="1238"/>
      <c r="J106" s="1238"/>
      <c r="K106" s="1238"/>
      <c r="L106" s="1238"/>
      <c r="M106" s="1238"/>
      <c r="N106" s="1238"/>
      <c r="O106" s="1238"/>
      <c r="P106" s="1238"/>
      <c r="Q106" s="1238"/>
      <c r="R106" s="1238"/>
      <c r="S106" s="1238"/>
      <c r="T106" s="1238"/>
      <c r="U106" s="1238"/>
      <c r="V106" s="1238"/>
      <c r="W106" s="1238"/>
      <c r="X106" s="1238"/>
      <c r="Y106" s="1238"/>
      <c r="Z106" s="1238"/>
      <c r="AA106" s="1238"/>
      <c r="AC106" s="1238" t="s">
        <v>1839</v>
      </c>
      <c r="AD106" s="1238"/>
      <c r="AE106" s="1238"/>
      <c r="AF106" s="1238"/>
      <c r="AG106" s="1238"/>
      <c r="AH106" s="1238"/>
      <c r="AI106" s="1238"/>
      <c r="AJ106" s="1238"/>
      <c r="AK106" s="1238"/>
      <c r="AL106" s="1238"/>
      <c r="AM106" s="1238"/>
      <c r="AN106" s="1238"/>
      <c r="AO106" s="1238"/>
      <c r="AP106" s="1238"/>
      <c r="AQ106" s="1238"/>
      <c r="AR106" s="1238"/>
      <c r="AS106" s="1238"/>
      <c r="AT106" s="1238"/>
      <c r="AU106" s="1238"/>
      <c r="AV106" s="1238"/>
      <c r="AW106" s="1238"/>
      <c r="AX106" s="1238"/>
      <c r="AY106" s="1238"/>
      <c r="AZ106" s="1238"/>
      <c r="BA106" s="1238"/>
      <c r="BB106" s="1238"/>
    </row>
    <row r="107" spans="3:54" ht="6" customHeight="1">
      <c r="C107" s="1238"/>
      <c r="D107" s="1238"/>
      <c r="E107" s="1238"/>
      <c r="F107" s="1238"/>
      <c r="G107" s="1238"/>
      <c r="H107" s="1238"/>
      <c r="I107" s="1238"/>
      <c r="J107" s="1238"/>
      <c r="K107" s="1238"/>
      <c r="L107" s="1238"/>
      <c r="M107" s="1238"/>
      <c r="N107" s="1238"/>
      <c r="O107" s="1238"/>
      <c r="P107" s="1238"/>
      <c r="Q107" s="1238"/>
      <c r="R107" s="1238"/>
      <c r="S107" s="1238"/>
      <c r="T107" s="1238"/>
      <c r="U107" s="1238"/>
      <c r="V107" s="1238"/>
      <c r="W107" s="1238"/>
      <c r="X107" s="1238"/>
      <c r="Y107" s="1238"/>
      <c r="Z107" s="1238"/>
      <c r="AA107" s="1238"/>
      <c r="AC107" s="1238"/>
      <c r="AD107" s="1238"/>
      <c r="AE107" s="1238"/>
      <c r="AF107" s="1238"/>
      <c r="AG107" s="1238"/>
      <c r="AH107" s="1238"/>
      <c r="AI107" s="1238"/>
      <c r="AJ107" s="1238"/>
      <c r="AK107" s="1238"/>
      <c r="AL107" s="1238"/>
      <c r="AM107" s="1238"/>
      <c r="AN107" s="1238"/>
      <c r="AO107" s="1238"/>
      <c r="AP107" s="1238"/>
      <c r="AQ107" s="1238"/>
      <c r="AR107" s="1238"/>
      <c r="AS107" s="1238"/>
      <c r="AT107" s="1238"/>
      <c r="AU107" s="1238"/>
      <c r="AV107" s="1238"/>
      <c r="AW107" s="1238"/>
      <c r="AX107" s="1238"/>
      <c r="AY107" s="1238"/>
      <c r="AZ107" s="1238"/>
      <c r="BA107" s="1238"/>
      <c r="BB107" s="1238"/>
    </row>
    <row r="108" spans="6:54" ht="6" customHeight="1">
      <c r="F108" s="1238" t="s">
        <v>1737</v>
      </c>
      <c r="G108" s="1238"/>
      <c r="H108" s="1238"/>
      <c r="I108" s="1238"/>
      <c r="J108" s="1238"/>
      <c r="K108" s="1238"/>
      <c r="L108" s="1238"/>
      <c r="M108" s="1238"/>
      <c r="N108" s="1238"/>
      <c r="O108" s="1238"/>
      <c r="P108" s="1238"/>
      <c r="Q108" s="1238"/>
      <c r="R108" s="1238"/>
      <c r="S108" s="1238"/>
      <c r="T108" s="1238"/>
      <c r="U108" s="1238"/>
      <c r="V108" s="1238"/>
      <c r="W108" s="1238"/>
      <c r="X108" s="1238"/>
      <c r="Y108" s="1238"/>
      <c r="Z108" s="1238"/>
      <c r="AA108" s="1238"/>
      <c r="AG108" s="1238" t="s">
        <v>1840</v>
      </c>
      <c r="AH108" s="1238"/>
      <c r="AI108" s="1238"/>
      <c r="AJ108" s="1238"/>
      <c r="AK108" s="1238"/>
      <c r="AL108" s="1238"/>
      <c r="AM108" s="1238"/>
      <c r="AN108" s="1238"/>
      <c r="AO108" s="1238"/>
      <c r="AP108" s="1238"/>
      <c r="AQ108" s="1238"/>
      <c r="AR108" s="1238"/>
      <c r="AS108" s="1238"/>
      <c r="AT108" s="1238"/>
      <c r="AU108" s="1238"/>
      <c r="AV108" s="1238"/>
      <c r="AW108" s="1238"/>
      <c r="AX108" s="1238"/>
      <c r="AY108" s="1238"/>
      <c r="AZ108" s="1238"/>
      <c r="BA108" s="1238"/>
      <c r="BB108" s="1238"/>
    </row>
    <row r="109" spans="6:54" ht="6" customHeight="1">
      <c r="F109" s="1238"/>
      <c r="G109" s="1238"/>
      <c r="H109" s="1238"/>
      <c r="I109" s="1238"/>
      <c r="J109" s="1238"/>
      <c r="K109" s="1238"/>
      <c r="L109" s="1238"/>
      <c r="M109" s="1238"/>
      <c r="N109" s="1238"/>
      <c r="O109" s="1238"/>
      <c r="P109" s="1238"/>
      <c r="Q109" s="1238"/>
      <c r="R109" s="1238"/>
      <c r="S109" s="1238"/>
      <c r="T109" s="1238"/>
      <c r="U109" s="1238"/>
      <c r="V109" s="1238"/>
      <c r="W109" s="1238"/>
      <c r="X109" s="1238"/>
      <c r="Y109" s="1238"/>
      <c r="Z109" s="1238"/>
      <c r="AA109" s="1238"/>
      <c r="AG109" s="1238"/>
      <c r="AH109" s="1238"/>
      <c r="AI109" s="1238"/>
      <c r="AJ109" s="1238"/>
      <c r="AK109" s="1238"/>
      <c r="AL109" s="1238"/>
      <c r="AM109" s="1238"/>
      <c r="AN109" s="1238"/>
      <c r="AO109" s="1238"/>
      <c r="AP109" s="1238"/>
      <c r="AQ109" s="1238"/>
      <c r="AR109" s="1238"/>
      <c r="AS109" s="1238"/>
      <c r="AT109" s="1238"/>
      <c r="AU109" s="1238"/>
      <c r="AV109" s="1238"/>
      <c r="AW109" s="1238"/>
      <c r="AX109" s="1238"/>
      <c r="AY109" s="1238"/>
      <c r="AZ109" s="1238"/>
      <c r="BA109" s="1238"/>
      <c r="BB109" s="1238"/>
    </row>
  </sheetData>
  <sheetProtection/>
  <mergeCells count="24">
    <mergeCell ref="AF22:BA23"/>
    <mergeCell ref="BF22:CA23"/>
    <mergeCell ref="BE20:CB21"/>
    <mergeCell ref="E42:Z43"/>
    <mergeCell ref="D85:AA86"/>
    <mergeCell ref="AD85:BB86"/>
    <mergeCell ref="BF44:CA45"/>
    <mergeCell ref="BD42:CA43"/>
    <mergeCell ref="F108:AA109"/>
    <mergeCell ref="AG108:BB109"/>
    <mergeCell ref="F87:AA88"/>
    <mergeCell ref="AG87:BB88"/>
    <mergeCell ref="C106:AA107"/>
    <mergeCell ref="AC106:BB107"/>
    <mergeCell ref="AE20:BB21"/>
    <mergeCell ref="AC42:BB43"/>
    <mergeCell ref="C63:AA64"/>
    <mergeCell ref="AD63:BB64"/>
    <mergeCell ref="F65:AA66"/>
    <mergeCell ref="AG65:BB66"/>
    <mergeCell ref="E44:Z45"/>
    <mergeCell ref="AF44:BA45"/>
    <mergeCell ref="E20:Z21"/>
    <mergeCell ref="E22:Z23"/>
  </mergeCells>
  <printOptions/>
  <pageMargins left="0" right="0" top="0.75" bottom="0.75" header="0.31" footer="0.31"/>
  <pageSetup horizontalDpi="1200" verticalDpi="12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2019-03-31T05:54:47Z</cp:lastPrinted>
  <dcterms:created xsi:type="dcterms:W3CDTF">2011-05-12T22:51:52Z</dcterms:created>
  <dcterms:modified xsi:type="dcterms:W3CDTF">2019-04-01T04:02:30Z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