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9870" activeTab="1"/>
  </bookViews>
  <sheets>
    <sheet name="Ｂ級" sheetId="1" r:id="rId1"/>
    <sheet name="A級" sheetId="2" r:id="rId2"/>
    <sheet name="歴代" sheetId="3" r:id="rId3"/>
    <sheet name="登録ナンバー" sheetId="4" r:id="rId4"/>
    <sheet name="写真集" sheetId="5" r:id="rId5"/>
    <sheet name="Sheet2" sheetId="6" r:id="rId6"/>
  </sheets>
  <externalReferences>
    <externalReference r:id="rId9"/>
    <externalReference r:id="rId10"/>
  </externalReferences>
  <definedNames>
    <definedName name="_xlnm.Print_Area" localSheetId="3">'登録ナンバー'!$A$404:$C$478</definedName>
  </definedNames>
  <calcPr fullCalcOnLoad="1"/>
</workbook>
</file>

<file path=xl/sharedStrings.xml><?xml version="1.0" encoding="utf-8"?>
<sst xmlns="http://schemas.openxmlformats.org/spreadsheetml/2006/main" count="3472" uniqueCount="1627">
  <si>
    <t>リーグ1</t>
  </si>
  <si>
    <t>成　績</t>
  </si>
  <si>
    <t>順　位</t>
  </si>
  <si>
    <t>ここに</t>
  </si>
  <si>
    <t>・</t>
  </si>
  <si>
    <t>-</t>
  </si>
  <si>
    <t>登録No</t>
  </si>
  <si>
    <t>決勝トーナメント</t>
  </si>
  <si>
    <t>優勝</t>
  </si>
  <si>
    <t>３位決定戦</t>
  </si>
  <si>
    <t>3位</t>
  </si>
  <si>
    <t>リーグ2</t>
  </si>
  <si>
    <t>片岡</t>
  </si>
  <si>
    <t>川上</t>
  </si>
  <si>
    <t>一寿</t>
  </si>
  <si>
    <t>政治</t>
  </si>
  <si>
    <t>坪田</t>
  </si>
  <si>
    <t>真嘉</t>
  </si>
  <si>
    <t>牛尾</t>
  </si>
  <si>
    <t>美弥子</t>
  </si>
  <si>
    <t>中村</t>
  </si>
  <si>
    <t>貴子</t>
  </si>
  <si>
    <t>西田</t>
  </si>
  <si>
    <t>廣部</t>
  </si>
  <si>
    <t>和教</t>
  </si>
  <si>
    <t>節恵</t>
  </si>
  <si>
    <t>中野</t>
  </si>
  <si>
    <t>福永</t>
  </si>
  <si>
    <t>裕美</t>
  </si>
  <si>
    <t>村田</t>
  </si>
  <si>
    <t>彩子</t>
  </si>
  <si>
    <t>リーグ3</t>
  </si>
  <si>
    <t>リーグ4</t>
  </si>
  <si>
    <t>高瀬</t>
  </si>
  <si>
    <t>浅田</t>
  </si>
  <si>
    <t>藤井</t>
  </si>
  <si>
    <t>け３３</t>
  </si>
  <si>
    <t>　落合　良弘</t>
  </si>
  <si>
    <t xml:space="preserve">chai828@nifty.com  </t>
  </si>
  <si>
    <t>東近江市民</t>
  </si>
  <si>
    <t>東近江市民率</t>
  </si>
  <si>
    <t>アビック</t>
  </si>
  <si>
    <t>略称</t>
  </si>
  <si>
    <t>アビックＢＢ</t>
  </si>
  <si>
    <t>正式名称</t>
  </si>
  <si>
    <t>あ０１</t>
  </si>
  <si>
    <t>水野</t>
  </si>
  <si>
    <t>圭補</t>
  </si>
  <si>
    <t>男</t>
  </si>
  <si>
    <t>彦根市</t>
  </si>
  <si>
    <t>あ０２</t>
  </si>
  <si>
    <t>青木</t>
  </si>
  <si>
    <t>重之</t>
  </si>
  <si>
    <t>草津市</t>
  </si>
  <si>
    <t>あ０３</t>
  </si>
  <si>
    <t>勝彦</t>
  </si>
  <si>
    <t>京都市</t>
  </si>
  <si>
    <t>あ０４</t>
  </si>
  <si>
    <t>佐藤</t>
  </si>
  <si>
    <t>政之</t>
  </si>
  <si>
    <t>あ０５</t>
  </si>
  <si>
    <t>あ０６</t>
  </si>
  <si>
    <t>谷崎</t>
  </si>
  <si>
    <t>真也</t>
  </si>
  <si>
    <t>甲賀市</t>
  </si>
  <si>
    <t>あ０７</t>
  </si>
  <si>
    <t>齋田</t>
  </si>
  <si>
    <t>至</t>
  </si>
  <si>
    <t>あ０８</t>
  </si>
  <si>
    <t>優子</t>
  </si>
  <si>
    <t>女</t>
  </si>
  <si>
    <t>あ０９</t>
  </si>
  <si>
    <t>平居</t>
  </si>
  <si>
    <t>多賀町</t>
  </si>
  <si>
    <t>あ１０</t>
  </si>
  <si>
    <t>土居</t>
  </si>
  <si>
    <t>近江八幡市</t>
  </si>
  <si>
    <t>あ１１</t>
  </si>
  <si>
    <t>宮村</t>
  </si>
  <si>
    <t>ナオキ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</si>
  <si>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</si>
  <si>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</si>
  <si>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</si>
  <si>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</si>
  <si>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</si>
  <si>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</si>
  <si>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</si>
  <si>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</si>
  <si>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</si>
  <si>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</si>
  <si>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長浜市</t>
  </si>
  <si>
    <t>杉原</t>
  </si>
  <si>
    <t>徹</t>
  </si>
  <si>
    <t>me-me-yagirock@siren.ocn.ne.jp</t>
  </si>
  <si>
    <t>ぼんズ</t>
  </si>
  <si>
    <t>ぼ０１</t>
  </si>
  <si>
    <t>池端</t>
  </si>
  <si>
    <t>誠治</t>
  </si>
  <si>
    <t>ぼ０２</t>
  </si>
  <si>
    <t>金谷</t>
  </si>
  <si>
    <t>太郎</t>
  </si>
  <si>
    <t>ぼ０３</t>
  </si>
  <si>
    <t>小林</t>
  </si>
  <si>
    <t>祐太</t>
  </si>
  <si>
    <t>ぼ０４</t>
  </si>
  <si>
    <t>佐野</t>
  </si>
  <si>
    <t>ぼ０５</t>
  </si>
  <si>
    <t>谷口</t>
  </si>
  <si>
    <t>友宏</t>
  </si>
  <si>
    <t>ぼ０６</t>
  </si>
  <si>
    <t>土田</t>
  </si>
  <si>
    <t>哲也</t>
  </si>
  <si>
    <t>ぼ０７</t>
  </si>
  <si>
    <t>堤内</t>
  </si>
  <si>
    <t>昭仁</t>
  </si>
  <si>
    <t>ぼ０８</t>
  </si>
  <si>
    <t>成宮</t>
  </si>
  <si>
    <t>康弘</t>
  </si>
  <si>
    <t>ぼ０９</t>
  </si>
  <si>
    <t>西川</t>
  </si>
  <si>
    <t>昌一</t>
  </si>
  <si>
    <t>ぼ１０</t>
  </si>
  <si>
    <t>古市</t>
  </si>
  <si>
    <t>卓志</t>
  </si>
  <si>
    <t>ぼ１１</t>
  </si>
  <si>
    <t>松井</t>
  </si>
  <si>
    <t>寛司</t>
  </si>
  <si>
    <t>ぼ１２</t>
  </si>
  <si>
    <t>村上</t>
  </si>
  <si>
    <t>知孝</t>
  </si>
  <si>
    <t>ぼ１３</t>
  </si>
  <si>
    <t>八木</t>
  </si>
  <si>
    <t>篤司</t>
  </si>
  <si>
    <t>ぼ１４</t>
  </si>
  <si>
    <t>山崎</t>
  </si>
  <si>
    <t>正雄</t>
  </si>
  <si>
    <t>ぼ１５</t>
  </si>
  <si>
    <t>伊吹</t>
  </si>
  <si>
    <t>邦子</t>
  </si>
  <si>
    <t>ぼ１６</t>
  </si>
  <si>
    <t>木村</t>
  </si>
  <si>
    <t>美香</t>
  </si>
  <si>
    <t>ぼ１７</t>
  </si>
  <si>
    <t>近藤</t>
  </si>
  <si>
    <t>直美</t>
  </si>
  <si>
    <t>ぼ１８</t>
  </si>
  <si>
    <t>佐竹</t>
  </si>
  <si>
    <t>昌子</t>
  </si>
  <si>
    <t>ぼ１９</t>
  </si>
  <si>
    <t>筒井</t>
  </si>
  <si>
    <t>珠世</t>
  </si>
  <si>
    <t>ぼ２０</t>
  </si>
  <si>
    <t>千春</t>
  </si>
  <si>
    <t>守山市</t>
  </si>
  <si>
    <t>ぼ２１</t>
  </si>
  <si>
    <t>まき</t>
  </si>
  <si>
    <t>ぼ２２</t>
  </si>
  <si>
    <t>橋本</t>
  </si>
  <si>
    <t>真理</t>
  </si>
  <si>
    <t>ぼ２３</t>
  </si>
  <si>
    <t>藤田</t>
  </si>
  <si>
    <t>博美</t>
  </si>
  <si>
    <t>ぼ２４</t>
  </si>
  <si>
    <t>藤原</t>
  </si>
  <si>
    <t>泰子</t>
  </si>
  <si>
    <t>ぼ２５</t>
  </si>
  <si>
    <t>森</t>
  </si>
  <si>
    <t>薫吏</t>
  </si>
  <si>
    <t>ぼ２６</t>
  </si>
  <si>
    <t>日髙</t>
  </si>
  <si>
    <t>眞規子</t>
  </si>
  <si>
    <t>代表：牛尾　紳之介</t>
  </si>
  <si>
    <t>京セラTC</t>
  </si>
  <si>
    <t>京セラ</t>
  </si>
  <si>
    <t>き０１</t>
  </si>
  <si>
    <t>春己</t>
  </si>
  <si>
    <t>東近江市</t>
  </si>
  <si>
    <t>き０２</t>
  </si>
  <si>
    <t>山本</t>
  </si>
  <si>
    <t>　真</t>
  </si>
  <si>
    <t>き０３</t>
  </si>
  <si>
    <t>裕信</t>
  </si>
  <si>
    <t>き０４</t>
  </si>
  <si>
    <t>柴谷</t>
  </si>
  <si>
    <t>義信</t>
  </si>
  <si>
    <t>き０５</t>
  </si>
  <si>
    <t>坂元</t>
  </si>
  <si>
    <t>智成</t>
  </si>
  <si>
    <t>き０６</t>
  </si>
  <si>
    <t>荒浪</t>
  </si>
  <si>
    <t>順次</t>
  </si>
  <si>
    <t>大津市</t>
  </si>
  <si>
    <t>き０７</t>
  </si>
  <si>
    <t>中本</t>
  </si>
  <si>
    <t>隆司</t>
  </si>
  <si>
    <t>き０８</t>
  </si>
  <si>
    <t>鉄川</t>
  </si>
  <si>
    <t>聡志</t>
  </si>
  <si>
    <t>き０９</t>
  </si>
  <si>
    <t>宮道</t>
  </si>
  <si>
    <t>祐介</t>
  </si>
  <si>
    <t>き１０</t>
  </si>
  <si>
    <t>本間</t>
  </si>
  <si>
    <t>靖教</t>
  </si>
  <si>
    <t>き１１</t>
  </si>
  <si>
    <t>並河</t>
  </si>
  <si>
    <t>智加</t>
  </si>
  <si>
    <t>き１２</t>
  </si>
  <si>
    <t>橘　</t>
  </si>
  <si>
    <t>崇博</t>
  </si>
  <si>
    <t>き１３</t>
  </si>
  <si>
    <t>岡本</t>
  </si>
  <si>
    <t>　彰</t>
  </si>
  <si>
    <t>き１４</t>
  </si>
  <si>
    <t>辻井</t>
  </si>
  <si>
    <t>貴大</t>
  </si>
  <si>
    <t>き１５</t>
  </si>
  <si>
    <t>寺岡</t>
  </si>
  <si>
    <t>淳平</t>
  </si>
  <si>
    <t>き１６</t>
  </si>
  <si>
    <t>紳之介</t>
  </si>
  <si>
    <t>き１７</t>
  </si>
  <si>
    <t>神山</t>
  </si>
  <si>
    <t>孝行</t>
  </si>
  <si>
    <t>き１８</t>
  </si>
  <si>
    <t>曽我</t>
  </si>
  <si>
    <t>卓矢</t>
  </si>
  <si>
    <t>き１９</t>
  </si>
  <si>
    <t>薮内</t>
  </si>
  <si>
    <t>陸久</t>
  </si>
  <si>
    <t>き２０</t>
  </si>
  <si>
    <t>龍村</t>
  </si>
  <si>
    <t>き２１</t>
  </si>
  <si>
    <t>松島</t>
  </si>
  <si>
    <t>理和</t>
  </si>
  <si>
    <t>き２２</t>
  </si>
  <si>
    <t>西岡</t>
  </si>
  <si>
    <t>庸介</t>
  </si>
  <si>
    <t>蒲生郡</t>
  </si>
  <si>
    <t>き２３</t>
  </si>
  <si>
    <t>石川</t>
  </si>
  <si>
    <t>和洋</t>
  </si>
  <si>
    <t>き２４</t>
  </si>
  <si>
    <t>兼古</t>
  </si>
  <si>
    <t>翔太</t>
  </si>
  <si>
    <t>き２５</t>
  </si>
  <si>
    <t>匡志</t>
  </si>
  <si>
    <t>C57</t>
  </si>
  <si>
    <t>OK</t>
  </si>
  <si>
    <t>野洲市</t>
  </si>
  <si>
    <t>き２６</t>
  </si>
  <si>
    <t>奥田</t>
  </si>
  <si>
    <t>康博</t>
  </si>
  <si>
    <t>き２７</t>
  </si>
  <si>
    <t>茂智</t>
  </si>
  <si>
    <t>湖南市</t>
  </si>
  <si>
    <t>き２８</t>
  </si>
  <si>
    <t>秋山</t>
  </si>
  <si>
    <t>太助</t>
  </si>
  <si>
    <t>き２９</t>
  </si>
  <si>
    <t>廣瀬</t>
  </si>
  <si>
    <t>智也</t>
  </si>
  <si>
    <t>き３０</t>
  </si>
  <si>
    <t>玉川</t>
  </si>
  <si>
    <t>敬三</t>
  </si>
  <si>
    <t>き３１</t>
  </si>
  <si>
    <t>太田</t>
  </si>
  <si>
    <t>圭亮</t>
  </si>
  <si>
    <t>き３２</t>
  </si>
  <si>
    <t>馬場</t>
  </si>
  <si>
    <t>英年</t>
  </si>
  <si>
    <t>き３３</t>
  </si>
  <si>
    <t>石田</t>
  </si>
  <si>
    <t>文彦</t>
  </si>
  <si>
    <t>C55</t>
  </si>
  <si>
    <t>石田文彦</t>
  </si>
  <si>
    <t>き３４</t>
  </si>
  <si>
    <t>田中</t>
  </si>
  <si>
    <t>正行</t>
  </si>
  <si>
    <t>き３５</t>
  </si>
  <si>
    <t>一色</t>
  </si>
  <si>
    <t>き３６</t>
  </si>
  <si>
    <t>菊井</t>
  </si>
  <si>
    <t>鈴夏</t>
  </si>
  <si>
    <t>き３７</t>
  </si>
  <si>
    <t>和樹</t>
  </si>
  <si>
    <t>き３８</t>
  </si>
  <si>
    <t>島山</t>
  </si>
  <si>
    <t>莉旺</t>
  </si>
  <si>
    <t>き３９</t>
  </si>
  <si>
    <t>き４０</t>
  </si>
  <si>
    <t>桜井</t>
  </si>
  <si>
    <t>貴哉</t>
  </si>
  <si>
    <t>き４１</t>
  </si>
  <si>
    <t>湯本</t>
  </si>
  <si>
    <t>芳明</t>
  </si>
  <si>
    <t>き４２</t>
  </si>
  <si>
    <t>高橋</t>
  </si>
  <si>
    <t>雄祐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</si>
  <si>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</si>
  <si>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</si>
  <si>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</si>
  <si>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</si>
  <si>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</si>
  <si>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</si>
  <si>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</si>
  <si>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</si>
  <si>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啓一</t>
  </si>
  <si>
    <t>き４６</t>
  </si>
  <si>
    <t>亜祐子</t>
  </si>
  <si>
    <t>き４７</t>
  </si>
  <si>
    <t>赤木</t>
  </si>
  <si>
    <t>き４８</t>
  </si>
  <si>
    <t>住谷</t>
  </si>
  <si>
    <t>岳司</t>
  </si>
  <si>
    <t>日野市</t>
  </si>
  <si>
    <t>き４９</t>
  </si>
  <si>
    <t>永田</t>
  </si>
  <si>
    <t>寛教</t>
  </si>
  <si>
    <t>き５０</t>
  </si>
  <si>
    <t>柴田</t>
  </si>
  <si>
    <t>雅寛</t>
  </si>
  <si>
    <t>名古屋市</t>
  </si>
  <si>
    <t>き５１</t>
  </si>
  <si>
    <t>大鳥</t>
  </si>
  <si>
    <t>有希子</t>
  </si>
  <si>
    <t>香芝市</t>
  </si>
  <si>
    <t>き５２</t>
  </si>
  <si>
    <t>菊池</t>
  </si>
  <si>
    <t>健太郎</t>
  </si>
  <si>
    <t>宇治市</t>
  </si>
  <si>
    <t>き５３</t>
  </si>
  <si>
    <t>村西</t>
  </si>
  <si>
    <t>き５４</t>
  </si>
  <si>
    <t>松本</t>
  </si>
  <si>
    <t>太一</t>
  </si>
  <si>
    <t>き５５</t>
  </si>
  <si>
    <t>竹村</t>
  </si>
  <si>
    <t>仁志</t>
  </si>
  <si>
    <t>霧島市</t>
  </si>
  <si>
    <t>吉岡　京子</t>
  </si>
  <si>
    <t>vwkt57422@nike.eonet.ne.jp</t>
  </si>
  <si>
    <t>ふ０１</t>
  </si>
  <si>
    <t>水本</t>
  </si>
  <si>
    <t>佑人</t>
  </si>
  <si>
    <t>フレンズ</t>
  </si>
  <si>
    <t>F01</t>
  </si>
  <si>
    <t>ふ０２</t>
  </si>
  <si>
    <t>大島</t>
  </si>
  <si>
    <t>巧也</t>
  </si>
  <si>
    <t>ふ０３</t>
  </si>
  <si>
    <t>津田</t>
  </si>
  <si>
    <t>原樹</t>
  </si>
  <si>
    <t>ふ０４</t>
  </si>
  <si>
    <t>土肥</t>
  </si>
  <si>
    <t>将博</t>
  </si>
  <si>
    <t>ふ０５</t>
  </si>
  <si>
    <t>奥内</t>
  </si>
  <si>
    <t>栄治</t>
  </si>
  <si>
    <t>ふ０６</t>
  </si>
  <si>
    <t>油利</t>
  </si>
  <si>
    <t xml:space="preserve"> 享</t>
  </si>
  <si>
    <t>ふ０７</t>
  </si>
  <si>
    <t>鈴木</t>
  </si>
  <si>
    <t>英夫</t>
  </si>
  <si>
    <t>ふ０８</t>
  </si>
  <si>
    <t>長谷出</t>
  </si>
  <si>
    <t xml:space="preserve"> 浩</t>
  </si>
  <si>
    <t>ふ０９</t>
  </si>
  <si>
    <t xml:space="preserve">山崎 </t>
  </si>
  <si>
    <t xml:space="preserve"> 豊</t>
  </si>
  <si>
    <t>ふ１０</t>
  </si>
  <si>
    <t>三代</t>
  </si>
  <si>
    <t>康成</t>
  </si>
  <si>
    <t>ふ１１</t>
  </si>
  <si>
    <t>淳史</t>
  </si>
  <si>
    <t>ふ１２</t>
  </si>
  <si>
    <t>将義</t>
  </si>
  <si>
    <t>ふ１３</t>
  </si>
  <si>
    <t>大丸</t>
  </si>
  <si>
    <t>和輝</t>
  </si>
  <si>
    <t>ふ１４</t>
  </si>
  <si>
    <t>清水</t>
  </si>
  <si>
    <t>善弘</t>
  </si>
  <si>
    <t>ふ１５</t>
  </si>
  <si>
    <t>平塚</t>
  </si>
  <si>
    <t xml:space="preserve"> 聡</t>
  </si>
  <si>
    <t>ふ１６</t>
  </si>
  <si>
    <t>脇野</t>
  </si>
  <si>
    <t>佳邦</t>
  </si>
  <si>
    <t>ふ１７</t>
  </si>
  <si>
    <t>森本</t>
  </si>
  <si>
    <t>進太郎</t>
  </si>
  <si>
    <t>森本進太郎</t>
  </si>
  <si>
    <t>ふ１８</t>
  </si>
  <si>
    <t>小路</t>
  </si>
  <si>
    <t xml:space="preserve"> 貴</t>
  </si>
  <si>
    <t>小路 貴</t>
  </si>
  <si>
    <t>ふ１９</t>
  </si>
  <si>
    <t>好真</t>
  </si>
  <si>
    <t>Jr</t>
  </si>
  <si>
    <t>ふ２０</t>
  </si>
  <si>
    <t>美和子</t>
  </si>
  <si>
    <t>ふ２１</t>
  </si>
  <si>
    <t>梨絵</t>
  </si>
  <si>
    <t>ふ２２</t>
  </si>
  <si>
    <t>祐子</t>
  </si>
  <si>
    <t>ふ２３</t>
  </si>
  <si>
    <t>西村</t>
  </si>
  <si>
    <t>千秋</t>
  </si>
  <si>
    <t>高島市</t>
  </si>
  <si>
    <t>ふ２４</t>
  </si>
  <si>
    <t>伸子</t>
  </si>
  <si>
    <t>ふ２５</t>
  </si>
  <si>
    <t>岩崎</t>
  </si>
  <si>
    <t>ひとみ</t>
  </si>
  <si>
    <t>ふ２６</t>
  </si>
  <si>
    <t>菜々</t>
  </si>
  <si>
    <t>ふ２７</t>
  </si>
  <si>
    <t>志村</t>
  </si>
  <si>
    <t xml:space="preserve"> 桃</t>
  </si>
  <si>
    <t>ふ２８</t>
  </si>
  <si>
    <t>松村</t>
  </si>
  <si>
    <t>明香</t>
  </si>
  <si>
    <t>松村明香</t>
  </si>
  <si>
    <t>ふ２９</t>
  </si>
  <si>
    <t>ふ３０</t>
  </si>
  <si>
    <t>吉岡</t>
  </si>
  <si>
    <t>京子</t>
  </si>
  <si>
    <t>愛荘町</t>
  </si>
  <si>
    <t>代表 北村 健</t>
  </si>
  <si>
    <t>at2002take@yahoo.co.jp</t>
  </si>
  <si>
    <t>グリフィンズ</t>
  </si>
  <si>
    <t>東近江グリフィンズ</t>
  </si>
  <si>
    <t>ぐ０１</t>
  </si>
  <si>
    <t>恵亮</t>
  </si>
  <si>
    <t>ぐ０２</t>
  </si>
  <si>
    <t>石橋</t>
  </si>
  <si>
    <t>和基</t>
  </si>
  <si>
    <t>ぐ０３</t>
  </si>
  <si>
    <t>井ノ口</t>
  </si>
  <si>
    <t>弘祐</t>
  </si>
  <si>
    <t>ぐ０４</t>
  </si>
  <si>
    <t>幹也</t>
  </si>
  <si>
    <t>ぐ０５</t>
  </si>
  <si>
    <t>梅本</t>
  </si>
  <si>
    <t>彬充</t>
  </si>
  <si>
    <t>ぐ０６</t>
  </si>
  <si>
    <t>浦崎</t>
  </si>
  <si>
    <t>康平</t>
  </si>
  <si>
    <t>ぐ０７</t>
  </si>
  <si>
    <t>岡　</t>
  </si>
  <si>
    <t>仁史</t>
  </si>
  <si>
    <t>ぐ０８</t>
  </si>
  <si>
    <t>岡田</t>
  </si>
  <si>
    <t>真樹</t>
  </si>
  <si>
    <t>ぐ０９</t>
  </si>
  <si>
    <t>奥村</t>
  </si>
  <si>
    <t>隆広</t>
  </si>
  <si>
    <t>栗東市</t>
  </si>
  <si>
    <t>ぐ１０</t>
  </si>
  <si>
    <t>鍵谷</t>
  </si>
  <si>
    <t>浩太</t>
  </si>
  <si>
    <t>ぐ１１</t>
  </si>
  <si>
    <t>金武</t>
  </si>
  <si>
    <t>寿憲</t>
  </si>
  <si>
    <t>岐阜県</t>
  </si>
  <si>
    <t>ぐ１２</t>
  </si>
  <si>
    <t>岸本</t>
  </si>
  <si>
    <t>美敬</t>
  </si>
  <si>
    <t>ぐ１３</t>
  </si>
  <si>
    <t>北野</t>
  </si>
  <si>
    <t>照幸</t>
  </si>
  <si>
    <t>ぐ１４</t>
  </si>
  <si>
    <t>北村　</t>
  </si>
  <si>
    <t>健</t>
  </si>
  <si>
    <t>ぐ１５</t>
  </si>
  <si>
    <t>倉本</t>
  </si>
  <si>
    <t>亮太</t>
  </si>
  <si>
    <t>ぐ１６</t>
  </si>
  <si>
    <t>英樹</t>
  </si>
  <si>
    <t>ぐ１７</t>
  </si>
  <si>
    <t>遠池</t>
  </si>
  <si>
    <t>建介</t>
  </si>
  <si>
    <t>ぐ１８</t>
  </si>
  <si>
    <t>西原</t>
  </si>
  <si>
    <t>達也</t>
  </si>
  <si>
    <t>京都府</t>
  </si>
  <si>
    <t>ぐ１９</t>
  </si>
  <si>
    <t>長谷川</t>
  </si>
  <si>
    <t>俊二</t>
  </si>
  <si>
    <t>ぐ２０</t>
  </si>
  <si>
    <t>浜田</t>
  </si>
  <si>
    <t>　豊</t>
  </si>
  <si>
    <t>愛知郡</t>
  </si>
  <si>
    <t>ぐ２１</t>
  </si>
  <si>
    <t>飛鷹</t>
  </si>
  <si>
    <t>強志</t>
  </si>
  <si>
    <t>ぐ２２</t>
  </si>
  <si>
    <t>正和</t>
  </si>
  <si>
    <t>ぐ２３</t>
  </si>
  <si>
    <t>ぐ２４</t>
  </si>
  <si>
    <t>俊輔</t>
  </si>
  <si>
    <t>ぐ２５</t>
  </si>
  <si>
    <t>久保</t>
  </si>
  <si>
    <t>侑暉</t>
  </si>
  <si>
    <t>ぐ２６</t>
  </si>
  <si>
    <t>武藤</t>
  </si>
  <si>
    <t>幸宏</t>
  </si>
  <si>
    <t>ぐ２７</t>
  </si>
  <si>
    <t>小出</t>
  </si>
  <si>
    <t>周平</t>
  </si>
  <si>
    <t>ぐ２８</t>
  </si>
  <si>
    <t>中根</t>
  </si>
  <si>
    <t>啓伍</t>
  </si>
  <si>
    <t>ぐ２９</t>
  </si>
  <si>
    <t>恵太</t>
  </si>
  <si>
    <t>ぐ３０</t>
  </si>
  <si>
    <t>中山</t>
  </si>
  <si>
    <t>幸典</t>
  </si>
  <si>
    <t>ぐ３１</t>
  </si>
  <si>
    <t>塩谷</t>
  </si>
  <si>
    <t>敦彦</t>
  </si>
  <si>
    <t>ぐ３２</t>
  </si>
  <si>
    <t>良人</t>
  </si>
  <si>
    <t>ぐ３３</t>
  </si>
  <si>
    <t>友也</t>
  </si>
  <si>
    <t>ぐ３４</t>
  </si>
  <si>
    <t>ぐ３５</t>
  </si>
  <si>
    <t>佐々木</t>
  </si>
  <si>
    <t>恵子</t>
  </si>
  <si>
    <t>ぐ３６</t>
  </si>
  <si>
    <t>深尾</t>
  </si>
  <si>
    <t>純子</t>
  </si>
  <si>
    <t>ぐ３７</t>
  </si>
  <si>
    <t>麻公</t>
  </si>
  <si>
    <t>ぐ３８</t>
  </si>
  <si>
    <t>遠崎</t>
  </si>
  <si>
    <t>真依</t>
  </si>
  <si>
    <t>ぐ３９</t>
  </si>
  <si>
    <t>あづさ</t>
  </si>
  <si>
    <t>ぐ４０</t>
  </si>
  <si>
    <t>順子</t>
  </si>
  <si>
    <t>ぐ４１</t>
  </si>
  <si>
    <t>梅森</t>
  </si>
  <si>
    <t>ぐ４２</t>
  </si>
  <si>
    <t>由子</t>
  </si>
  <si>
    <t>ぐ４３</t>
  </si>
  <si>
    <t>伊藤</t>
  </si>
  <si>
    <t>牧子</t>
  </si>
  <si>
    <t>ぐ４４</t>
  </si>
  <si>
    <t>高田</t>
  </si>
  <si>
    <t>貴代美</t>
  </si>
  <si>
    <t>ぐ４５</t>
  </si>
  <si>
    <t>森田</t>
  </si>
  <si>
    <t>千瑛</t>
  </si>
  <si>
    <t>ぐ４６</t>
  </si>
  <si>
    <t>吉村</t>
  </si>
  <si>
    <t>安梨佐</t>
  </si>
  <si>
    <t>ぐ４７</t>
  </si>
  <si>
    <t>ぐ４８</t>
  </si>
  <si>
    <t>郊美</t>
  </si>
  <si>
    <t>ぐ４９</t>
  </si>
  <si>
    <t>直子</t>
  </si>
  <si>
    <t>ぐ５０</t>
  </si>
  <si>
    <t>大家</t>
  </si>
  <si>
    <t>川並和之</t>
  </si>
  <si>
    <t>kawanami0930@yahoo.co.jp</t>
  </si>
  <si>
    <t>法人会員</t>
  </si>
  <si>
    <t>Ｋテニスカレッジ</t>
  </si>
  <si>
    <t>Kテニス</t>
  </si>
  <si>
    <t>け０１</t>
  </si>
  <si>
    <t>稲岡</t>
  </si>
  <si>
    <t>和紀</t>
  </si>
  <si>
    <t>け０２</t>
  </si>
  <si>
    <t>岩渕</t>
  </si>
  <si>
    <t>光紀</t>
  </si>
  <si>
    <t>け０３</t>
  </si>
  <si>
    <t>梅津</t>
  </si>
  <si>
    <t>大阪市</t>
  </si>
  <si>
    <t>け０４</t>
  </si>
  <si>
    <t>大樹</t>
  </si>
  <si>
    <t>け０５</t>
  </si>
  <si>
    <t>押谷</t>
  </si>
  <si>
    <t>繁樹</t>
  </si>
  <si>
    <t>け０６</t>
  </si>
  <si>
    <t>小笠原</t>
  </si>
  <si>
    <t>光雄</t>
  </si>
  <si>
    <t>け０７</t>
  </si>
  <si>
    <t>浩範</t>
  </si>
  <si>
    <t>け０８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</si>
  <si>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</si>
  <si>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</si>
  <si>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</si>
  <si>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</si>
  <si>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</si>
  <si>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</si>
  <si>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</si>
  <si>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</si>
  <si>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</si>
  <si>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</si>
  <si>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</si>
  <si>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　誠</t>
  </si>
  <si>
    <t>け１４</t>
  </si>
  <si>
    <t>菊居</t>
  </si>
  <si>
    <t>龍之介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</si>
  <si>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</si>
  <si>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</si>
  <si>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</si>
  <si>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</si>
  <si>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</si>
  <si>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</si>
  <si>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</si>
  <si>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</si>
  <si>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</si>
  <si>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け１９</t>
  </si>
  <si>
    <t>永里</t>
  </si>
  <si>
    <t>裕次</t>
  </si>
  <si>
    <t>三重県</t>
  </si>
  <si>
    <t>け２０</t>
  </si>
  <si>
    <t>中西</t>
  </si>
  <si>
    <t>勇夫</t>
  </si>
  <si>
    <t>け２１</t>
  </si>
  <si>
    <t>泰輝</t>
  </si>
  <si>
    <t>け２２</t>
  </si>
  <si>
    <t>喜彦</t>
  </si>
  <si>
    <t>け２３</t>
  </si>
  <si>
    <t>浩之</t>
  </si>
  <si>
    <t>け２４</t>
  </si>
  <si>
    <t>け２５</t>
  </si>
  <si>
    <t>知宏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</si>
  <si>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</si>
  <si>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</si>
  <si>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</si>
  <si>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</si>
  <si>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</si>
  <si>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</si>
  <si>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</si>
  <si>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</si>
  <si>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け２９</t>
  </si>
  <si>
    <t>け３０</t>
  </si>
  <si>
    <t>吉野</t>
  </si>
  <si>
    <t>淳也</t>
  </si>
  <si>
    <t>け３１</t>
  </si>
  <si>
    <t>石原</t>
  </si>
  <si>
    <t>はる美</t>
  </si>
  <si>
    <t>け３２</t>
  </si>
  <si>
    <t>池尻</t>
  </si>
  <si>
    <t>陽香</t>
  </si>
  <si>
    <t>姫欧</t>
  </si>
  <si>
    <t>け３４</t>
  </si>
  <si>
    <t>出縄</t>
  </si>
  <si>
    <t>久子</t>
  </si>
  <si>
    <t>け３５</t>
  </si>
  <si>
    <t>容子</t>
  </si>
  <si>
    <t>け３６</t>
  </si>
  <si>
    <t>梶木</t>
  </si>
  <si>
    <t>和子</t>
  </si>
  <si>
    <t>け３７</t>
  </si>
  <si>
    <t>け３８</t>
  </si>
  <si>
    <t>け３９</t>
  </si>
  <si>
    <t>和枝</t>
  </si>
  <si>
    <t>け４０</t>
  </si>
  <si>
    <t>有紀</t>
  </si>
  <si>
    <t>竜王町</t>
  </si>
  <si>
    <t>け４１</t>
  </si>
  <si>
    <t>永松</t>
  </si>
  <si>
    <t>け４２</t>
  </si>
  <si>
    <t>け４３</t>
  </si>
  <si>
    <t>布藤</t>
  </si>
  <si>
    <t>江実子</t>
  </si>
  <si>
    <t>け４４</t>
  </si>
  <si>
    <t>美由希</t>
  </si>
  <si>
    <t>代表者　杉山邦夫</t>
  </si>
  <si>
    <t>村田ＴＣ</t>
  </si>
  <si>
    <t>村田八日市ＴＣ</t>
  </si>
  <si>
    <t>む０１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</si>
  <si>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</si>
  <si>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</si>
  <si>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</si>
  <si>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</si>
  <si>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</si>
  <si>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</si>
  <si>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</si>
  <si>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</si>
  <si>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</si>
  <si>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</si>
  <si>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</si>
  <si>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</si>
  <si>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</si>
  <si>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</si>
  <si>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</si>
  <si>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</si>
  <si>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</si>
  <si>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</si>
  <si>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</si>
  <si>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</si>
  <si>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</si>
  <si>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</si>
  <si>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</si>
  <si>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</si>
  <si>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</si>
  <si>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</si>
  <si>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</si>
  <si>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</si>
  <si>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</si>
  <si>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</si>
  <si>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</si>
  <si>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</si>
  <si>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</si>
  <si>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</si>
  <si>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</si>
  <si>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</si>
  <si>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</si>
  <si>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</si>
  <si>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</si>
  <si>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</si>
  <si>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</si>
  <si>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</si>
  <si>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</si>
  <si>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</si>
  <si>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</si>
  <si>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</si>
  <si>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</si>
  <si>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</si>
  <si>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</si>
  <si>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</si>
  <si>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</si>
  <si>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</si>
  <si>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</si>
  <si>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</si>
  <si>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</si>
  <si>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</si>
  <si>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</si>
  <si>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</si>
  <si>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</si>
  <si>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</si>
  <si>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</si>
  <si>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</si>
  <si>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</si>
  <si>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</si>
  <si>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</si>
  <si>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</si>
  <si>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</si>
  <si>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</si>
  <si>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</si>
  <si>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</si>
  <si>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</si>
  <si>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</si>
  <si>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</si>
  <si>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</si>
  <si>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</si>
  <si>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</si>
  <si>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</si>
  <si>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</si>
  <si>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</si>
  <si>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</si>
  <si>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</si>
  <si>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</si>
  <si>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</si>
  <si>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</si>
  <si>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</si>
  <si>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</si>
  <si>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</si>
  <si>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</si>
  <si>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</si>
  <si>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</si>
  <si>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</si>
  <si>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</si>
  <si>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</si>
  <si>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</si>
  <si>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</si>
  <si>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</si>
  <si>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</si>
  <si>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</si>
  <si>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</si>
  <si>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</si>
  <si>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</si>
  <si>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</si>
  <si>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</si>
  <si>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</si>
  <si>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</si>
  <si>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</si>
  <si>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</si>
  <si>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南井まどか</t>
  </si>
  <si>
    <t>む４４</t>
  </si>
  <si>
    <t>多佳美</t>
  </si>
  <si>
    <t>澤田多佳美</t>
  </si>
  <si>
    <t>む４５</t>
  </si>
  <si>
    <t>春澄</t>
  </si>
  <si>
    <t>杉山春澄</t>
  </si>
  <si>
    <t>む４６</t>
  </si>
  <si>
    <t>二上</t>
  </si>
  <si>
    <t>貴光</t>
  </si>
  <si>
    <t>二上貴光</t>
  </si>
  <si>
    <t>む４７</t>
  </si>
  <si>
    <t>山田</t>
  </si>
  <si>
    <t>義大</t>
  </si>
  <si>
    <t>山田義大</t>
  </si>
  <si>
    <t>む４８</t>
  </si>
  <si>
    <t>大里</t>
  </si>
  <si>
    <t>哲哉</t>
  </si>
  <si>
    <t>大里哲哉</t>
  </si>
  <si>
    <t>む４９</t>
  </si>
  <si>
    <t>川東</t>
  </si>
  <si>
    <t>真央</t>
  </si>
  <si>
    <t>川東真央</t>
  </si>
  <si>
    <t>kazuyasu7674@yahoo.co.jp</t>
  </si>
  <si>
    <t>プラチナ</t>
  </si>
  <si>
    <t>湖東プラチナ</t>
  </si>
  <si>
    <t xml:space="preserve"> </t>
  </si>
  <si>
    <t>ぷ０１</t>
  </si>
  <si>
    <t>大林</t>
  </si>
  <si>
    <t xml:space="preserve"> 久</t>
  </si>
  <si>
    <t>ぷ０２</t>
  </si>
  <si>
    <t>洋治</t>
  </si>
  <si>
    <t>ぷ０３</t>
  </si>
  <si>
    <t>ぷ０４</t>
  </si>
  <si>
    <t>ぷ０５</t>
  </si>
  <si>
    <t>堀江</t>
  </si>
  <si>
    <t>孝信</t>
  </si>
  <si>
    <t>ぷ０６</t>
  </si>
  <si>
    <t>羽田</t>
  </si>
  <si>
    <t>昭夫</t>
  </si>
  <si>
    <t>ぷ０７</t>
  </si>
  <si>
    <t>樋山</t>
  </si>
  <si>
    <t>達哉</t>
  </si>
  <si>
    <t>ぷ０８</t>
  </si>
  <si>
    <t>藤本</t>
  </si>
  <si>
    <t>昌彦</t>
  </si>
  <si>
    <t>ぷ０９</t>
  </si>
  <si>
    <t>安田</t>
  </si>
  <si>
    <t>和彦</t>
  </si>
  <si>
    <t>ぷ１０</t>
  </si>
  <si>
    <t>吉田</t>
  </si>
  <si>
    <t>知司</t>
  </si>
  <si>
    <t>ぷ１１</t>
  </si>
  <si>
    <t>直八</t>
  </si>
  <si>
    <t>ぷ１２</t>
  </si>
  <si>
    <t>新屋</t>
  </si>
  <si>
    <t>正男</t>
  </si>
  <si>
    <t>ぷ１３</t>
  </si>
  <si>
    <t>保憲</t>
  </si>
  <si>
    <t>ぷ１４</t>
  </si>
  <si>
    <t>一男</t>
  </si>
  <si>
    <t>ぷ１５</t>
  </si>
  <si>
    <t>飯塚</t>
  </si>
  <si>
    <t>アイ子</t>
  </si>
  <si>
    <t>ぷ１６</t>
  </si>
  <si>
    <t>関塚</t>
  </si>
  <si>
    <t>清茂</t>
  </si>
  <si>
    <t>ぷ１７</t>
  </si>
  <si>
    <t>北川</t>
  </si>
  <si>
    <t>美由紀</t>
  </si>
  <si>
    <t>ぷ１８</t>
  </si>
  <si>
    <t>澤井</t>
  </si>
  <si>
    <t>ぷ１９</t>
  </si>
  <si>
    <t>平野</t>
  </si>
  <si>
    <t>志津子</t>
  </si>
  <si>
    <t>ぷ２０</t>
  </si>
  <si>
    <t>堀部</t>
  </si>
  <si>
    <t>品子</t>
  </si>
  <si>
    <t>ぷ２１</t>
  </si>
  <si>
    <t>森谷</t>
  </si>
  <si>
    <t>洋子</t>
  </si>
  <si>
    <t>ぷ２２</t>
  </si>
  <si>
    <t>川勝</t>
  </si>
  <si>
    <t>豊子</t>
  </si>
  <si>
    <t>ぷ２３</t>
  </si>
  <si>
    <t>田邉</t>
  </si>
  <si>
    <t>俊子</t>
  </si>
  <si>
    <t>ぷ２４</t>
  </si>
  <si>
    <t>松田</t>
  </si>
  <si>
    <t>ぷ２５</t>
  </si>
  <si>
    <t>本池</t>
  </si>
  <si>
    <t>清子</t>
  </si>
  <si>
    <t>ぷ２６</t>
  </si>
  <si>
    <t>晶枝</t>
  </si>
  <si>
    <t>ぷ２７</t>
  </si>
  <si>
    <t>征人</t>
  </si>
  <si>
    <t>ぷ２８</t>
  </si>
  <si>
    <t>鶴田</t>
  </si>
  <si>
    <t xml:space="preserve"> 進</t>
  </si>
  <si>
    <t>ぷ２９</t>
  </si>
  <si>
    <t>喜久子</t>
  </si>
  <si>
    <t>ぷ３０</t>
  </si>
  <si>
    <t>健一</t>
  </si>
  <si>
    <t>上津慶和</t>
  </si>
  <si>
    <t>smile.yu5052@gmail.com</t>
  </si>
  <si>
    <t>TDC</t>
  </si>
  <si>
    <t>て０１</t>
  </si>
  <si>
    <t>池田</t>
  </si>
  <si>
    <t>て０２</t>
  </si>
  <si>
    <t>大野</t>
  </si>
  <si>
    <t>みずき</t>
  </si>
  <si>
    <t>て０３</t>
  </si>
  <si>
    <t>片桐</t>
  </si>
  <si>
    <t>美里</t>
  </si>
  <si>
    <t>て０４</t>
  </si>
  <si>
    <t>円香</t>
  </si>
  <si>
    <t>て０５</t>
  </si>
  <si>
    <t>草野</t>
  </si>
  <si>
    <t>菜摘</t>
  </si>
  <si>
    <t>て０６</t>
  </si>
  <si>
    <t>て０７</t>
  </si>
  <si>
    <t>辻</t>
  </si>
  <si>
    <t>真弓</t>
  </si>
  <si>
    <t>て０８</t>
  </si>
  <si>
    <t>中川</t>
  </si>
  <si>
    <t>久江</t>
  </si>
  <si>
    <t>て０９</t>
  </si>
  <si>
    <t>姫井</t>
  </si>
  <si>
    <t>亜利沙</t>
  </si>
  <si>
    <t>て１０</t>
  </si>
  <si>
    <t>福本</t>
  </si>
  <si>
    <t>香菜実</t>
  </si>
  <si>
    <t>て１１</t>
  </si>
  <si>
    <t>前川</t>
  </si>
  <si>
    <t>美恵</t>
  </si>
  <si>
    <t>て１２</t>
  </si>
  <si>
    <t>三浦</t>
  </si>
  <si>
    <t>朱莉</t>
  </si>
  <si>
    <t>て１３</t>
  </si>
  <si>
    <t>山岡</t>
  </si>
  <si>
    <t>て１４</t>
  </si>
  <si>
    <t>鹿野</t>
  </si>
  <si>
    <t>さつ紀</t>
  </si>
  <si>
    <t>て１５</t>
  </si>
  <si>
    <t>猪飼</t>
  </si>
  <si>
    <t>尚輝</t>
  </si>
  <si>
    <t>て１６</t>
  </si>
  <si>
    <t>石内</t>
  </si>
  <si>
    <t>伸幸</t>
  </si>
  <si>
    <t>て１７</t>
  </si>
  <si>
    <t>上原</t>
  </si>
  <si>
    <t>義弘</t>
  </si>
  <si>
    <t>て１８</t>
  </si>
  <si>
    <t>上津</t>
  </si>
  <si>
    <t>慶和</t>
  </si>
  <si>
    <t>て１９</t>
  </si>
  <si>
    <t>栄介</t>
  </si>
  <si>
    <t>て２０</t>
  </si>
  <si>
    <t>悟志</t>
  </si>
  <si>
    <t>て２１</t>
  </si>
  <si>
    <t>靖之</t>
  </si>
  <si>
    <t>て２２</t>
  </si>
  <si>
    <t>川合</t>
  </si>
  <si>
    <t>て２３</t>
  </si>
  <si>
    <t>川下</t>
  </si>
  <si>
    <t>て２４</t>
  </si>
  <si>
    <t>北澤</t>
  </si>
  <si>
    <t>て２５</t>
  </si>
  <si>
    <t>北村</t>
  </si>
  <si>
    <t>拓也</t>
  </si>
  <si>
    <t>て２６</t>
  </si>
  <si>
    <t>雄大</t>
  </si>
  <si>
    <t>て２７</t>
  </si>
  <si>
    <t>澁谷</t>
  </si>
  <si>
    <t>晃大</t>
  </si>
  <si>
    <t>て２８</t>
  </si>
  <si>
    <t>嶋村</t>
  </si>
  <si>
    <t>て２９</t>
  </si>
  <si>
    <t>白井</t>
  </si>
  <si>
    <t>秀幸</t>
  </si>
  <si>
    <t>て３０</t>
  </si>
  <si>
    <t>て３１</t>
  </si>
  <si>
    <t>津曲</t>
  </si>
  <si>
    <t>崇志</t>
  </si>
  <si>
    <t>て３２</t>
  </si>
  <si>
    <t>中尾</t>
  </si>
  <si>
    <t>大阪府</t>
  </si>
  <si>
    <t>て３３</t>
  </si>
  <si>
    <t>西嶌</t>
  </si>
  <si>
    <t>て３４</t>
  </si>
  <si>
    <t>野村</t>
  </si>
  <si>
    <t>良平</t>
  </si>
  <si>
    <t>て３５</t>
  </si>
  <si>
    <t>浜中</t>
  </si>
  <si>
    <t>岳史</t>
  </si>
  <si>
    <t>て３６</t>
  </si>
  <si>
    <t>東山</t>
  </si>
  <si>
    <t>て３７</t>
  </si>
  <si>
    <t>遼太郎</t>
  </si>
  <si>
    <t>て３８</t>
  </si>
  <si>
    <t>稔貴</t>
  </si>
  <si>
    <t>て３９</t>
  </si>
  <si>
    <t>て４０</t>
  </si>
  <si>
    <t>代表　片岡一寿</t>
  </si>
  <si>
    <t>ptkq67180＠yahoo.co.jp</t>
  </si>
  <si>
    <t>うさかめ</t>
  </si>
  <si>
    <t>うさぎとかめの集い</t>
  </si>
  <si>
    <t>う０１</t>
  </si>
  <si>
    <t>池上</t>
  </si>
  <si>
    <t>浩幸</t>
  </si>
  <si>
    <t>う０２</t>
  </si>
  <si>
    <t>井内</t>
  </si>
  <si>
    <t>一博</t>
  </si>
  <si>
    <t>う０３</t>
  </si>
  <si>
    <t>う０４</t>
  </si>
  <si>
    <t xml:space="preserve">片岡  </t>
  </si>
  <si>
    <t>大</t>
  </si>
  <si>
    <t>う０５</t>
  </si>
  <si>
    <t>凛耶</t>
  </si>
  <si>
    <t>う０６</t>
  </si>
  <si>
    <t>亀井</t>
  </si>
  <si>
    <t>雅嗣</t>
  </si>
  <si>
    <t>う０７</t>
  </si>
  <si>
    <t>皓太</t>
  </si>
  <si>
    <t>う０８</t>
  </si>
  <si>
    <t>神田</t>
  </si>
  <si>
    <t>圭右</t>
  </si>
  <si>
    <t>岐阜市</t>
  </si>
  <si>
    <t>う０９</t>
  </si>
  <si>
    <t>木下</t>
  </si>
  <si>
    <t>う１０</t>
  </si>
  <si>
    <t>久保田</t>
  </si>
  <si>
    <t>勉</t>
  </si>
  <si>
    <t>う１１</t>
  </si>
  <si>
    <t>渋谷</t>
  </si>
  <si>
    <t>拓哉</t>
  </si>
  <si>
    <t>う１２</t>
  </si>
  <si>
    <t>新治</t>
  </si>
  <si>
    <t>う１３</t>
  </si>
  <si>
    <t>和也</t>
  </si>
  <si>
    <t>末和也</t>
  </si>
  <si>
    <t>う１４</t>
  </si>
  <si>
    <t>眞志</t>
  </si>
  <si>
    <t>う１５</t>
  </si>
  <si>
    <t>竹下</t>
  </si>
  <si>
    <t>英伸</t>
  </si>
  <si>
    <t>う１６</t>
  </si>
  <si>
    <t>竹田</t>
  </si>
  <si>
    <t>圭佑</t>
  </si>
  <si>
    <t>う１７</t>
  </si>
  <si>
    <t>邦明</t>
  </si>
  <si>
    <t>う１８</t>
  </si>
  <si>
    <t>谷岡</t>
  </si>
  <si>
    <t>う１９</t>
  </si>
  <si>
    <t>谷野</t>
  </si>
  <si>
    <t>う２０</t>
  </si>
  <si>
    <t>月森</t>
  </si>
  <si>
    <t>う２１</t>
  </si>
  <si>
    <t>中井</t>
  </si>
  <si>
    <t>夏樹</t>
  </si>
  <si>
    <t>中井夏樹</t>
  </si>
  <si>
    <t>う２２</t>
  </si>
  <si>
    <t>永瀬</t>
  </si>
  <si>
    <t>卓夫</t>
  </si>
  <si>
    <t>う２３</t>
  </si>
  <si>
    <t>中田</t>
  </si>
  <si>
    <t>富憲</t>
  </si>
  <si>
    <t>う２４</t>
  </si>
  <si>
    <t>西和田</t>
  </si>
  <si>
    <t>昌恭</t>
  </si>
  <si>
    <t>西和田昌恭</t>
  </si>
  <si>
    <t>う２５</t>
  </si>
  <si>
    <t>野上</t>
  </si>
  <si>
    <t>亮平</t>
  </si>
  <si>
    <t>う２６</t>
  </si>
  <si>
    <t>松野</t>
  </si>
  <si>
    <t>航平</t>
  </si>
  <si>
    <t>う２７</t>
  </si>
  <si>
    <t>う２８</t>
  </si>
  <si>
    <t>智史</t>
  </si>
  <si>
    <t>う２９</t>
  </si>
  <si>
    <t>和宏</t>
  </si>
  <si>
    <t>う３０</t>
  </si>
  <si>
    <t>う３１</t>
  </si>
  <si>
    <t>昌紀</t>
  </si>
  <si>
    <t>う３２</t>
  </si>
  <si>
    <t>う３３</t>
  </si>
  <si>
    <t>淳</t>
  </si>
  <si>
    <t>う３４</t>
  </si>
  <si>
    <t>稙田</t>
  </si>
  <si>
    <t>優也</t>
  </si>
  <si>
    <t>う３５</t>
  </si>
  <si>
    <t>今井</t>
  </si>
  <si>
    <t>う３６</t>
  </si>
  <si>
    <t>植垣</t>
  </si>
  <si>
    <t>貴美子</t>
  </si>
  <si>
    <t>う３７</t>
  </si>
  <si>
    <t>叶丸</t>
  </si>
  <si>
    <t>利恵子</t>
  </si>
  <si>
    <t>叶丸利恵子</t>
  </si>
  <si>
    <t>う３８</t>
  </si>
  <si>
    <t>川崎</t>
  </si>
  <si>
    <t>悦子</t>
  </si>
  <si>
    <t>う３９</t>
  </si>
  <si>
    <t>古株</t>
  </si>
  <si>
    <t>淳子</t>
  </si>
  <si>
    <t>う４０</t>
  </si>
  <si>
    <t>仙波</t>
  </si>
  <si>
    <t>敬子</t>
  </si>
  <si>
    <t>う４１</t>
  </si>
  <si>
    <t>光代</t>
  </si>
  <si>
    <t>う４２</t>
  </si>
  <si>
    <t>佳子</t>
  </si>
  <si>
    <t>う４３</t>
  </si>
  <si>
    <t>西崎</t>
  </si>
  <si>
    <t>友香</t>
  </si>
  <si>
    <t>う４４</t>
  </si>
  <si>
    <t>倍田</t>
  </si>
  <si>
    <t>倍田優子</t>
  </si>
  <si>
    <t>う４５</t>
  </si>
  <si>
    <t>村井</t>
  </si>
  <si>
    <t>典子</t>
  </si>
  <si>
    <t>う４６</t>
  </si>
  <si>
    <t>矢野</t>
  </si>
  <si>
    <t>由美子</t>
  </si>
  <si>
    <t>う４７</t>
  </si>
  <si>
    <t>みほ</t>
  </si>
  <si>
    <t>山田みほ</t>
  </si>
  <si>
    <t>う４８</t>
  </si>
  <si>
    <t>山脇</t>
  </si>
  <si>
    <t>慶子</t>
  </si>
  <si>
    <t>Ｊｒ</t>
  </si>
  <si>
    <t>登録メンバー</t>
  </si>
  <si>
    <t>東近江市　市民率</t>
  </si>
  <si>
    <t>A級</t>
  </si>
  <si>
    <t>て２６</t>
  </si>
  <si>
    <t>て０９</t>
  </si>
  <si>
    <t>む０３</t>
  </si>
  <si>
    <t>八木</t>
  </si>
  <si>
    <t>順位決定方法　①完了試合数　②勝数　③直接対決（２チームが同勝ち数の場合）　④取得ゲーム率（取得ゲーム数/全ゲーム数）</t>
  </si>
  <si>
    <t>ぐ１１</t>
  </si>
  <si>
    <t>ぐ５５</t>
  </si>
  <si>
    <t>ぐ５５</t>
  </si>
  <si>
    <t xml:space="preserve"> 卓</t>
  </si>
  <si>
    <t>ぐ５１</t>
  </si>
  <si>
    <t>和田</t>
  </si>
  <si>
    <t>桃子</t>
  </si>
  <si>
    <t>女</t>
  </si>
  <si>
    <t>京都府</t>
  </si>
  <si>
    <t>ぐ５２</t>
  </si>
  <si>
    <t>藤岡</t>
  </si>
  <si>
    <t>美智子</t>
  </si>
  <si>
    <t>ぐ５３</t>
  </si>
  <si>
    <t>濱田</t>
  </si>
  <si>
    <t>彬弘</t>
  </si>
  <si>
    <t>男</t>
  </si>
  <si>
    <t>大津市</t>
  </si>
  <si>
    <t>ぐ５４</t>
  </si>
  <si>
    <t>晴香</t>
  </si>
  <si>
    <t>内田</t>
  </si>
  <si>
    <t>理沙</t>
  </si>
  <si>
    <t>岐阜県</t>
  </si>
  <si>
    <t>ぐ５６</t>
  </si>
  <si>
    <t>鵜飼</t>
  </si>
  <si>
    <t>元一</t>
  </si>
  <si>
    <t>ぐ５７</t>
  </si>
  <si>
    <t>西尾</t>
  </si>
  <si>
    <t>友里</t>
  </si>
  <si>
    <t>女</t>
  </si>
  <si>
    <t>愛知県</t>
  </si>
  <si>
    <t>ぐ５８</t>
  </si>
  <si>
    <t>漆原</t>
  </si>
  <si>
    <t>大介</t>
  </si>
  <si>
    <t>東近江市</t>
  </si>
  <si>
    <t xml:space="preserve">乾 </t>
  </si>
  <si>
    <t xml:space="preserve"> 亨</t>
  </si>
  <si>
    <t xml:space="preserve"> 崇</t>
  </si>
  <si>
    <t xml:space="preserve"> 悟</t>
  </si>
  <si>
    <t>あ１５</t>
  </si>
  <si>
    <t xml:space="preserve"> 徹</t>
  </si>
  <si>
    <t>あ１６</t>
  </si>
  <si>
    <t>澤村</t>
  </si>
  <si>
    <t>澤村直子</t>
  </si>
  <si>
    <t>あ１７</t>
  </si>
  <si>
    <t>松居</t>
  </si>
  <si>
    <t>眞由美</t>
  </si>
  <si>
    <t>松居眞由美</t>
  </si>
  <si>
    <t>あ１８</t>
  </si>
  <si>
    <t>治田</t>
  </si>
  <si>
    <t>沙映子</t>
  </si>
  <si>
    <t>治田沙映子</t>
  </si>
  <si>
    <t>代表　八木篤司</t>
  </si>
  <si>
    <t xml:space="preserve"> 望</t>
  </si>
  <si>
    <t xml:space="preserve">森 </t>
  </si>
  <si>
    <t>ぼ２７</t>
  </si>
  <si>
    <t>東</t>
  </si>
  <si>
    <t>　正隆</t>
  </si>
  <si>
    <t>四日市市</t>
  </si>
  <si>
    <t xml:space="preserve"> 信</t>
  </si>
  <si>
    <t>井澤</t>
  </si>
  <si>
    <t xml:space="preserve"> 翼</t>
  </si>
  <si>
    <t xml:space="preserve"> 光</t>
  </si>
  <si>
    <t xml:space="preserve"> 拓</t>
  </si>
  <si>
    <t>き５６</t>
  </si>
  <si>
    <t>中元寺</t>
  </si>
  <si>
    <t>功貴</t>
  </si>
  <si>
    <t>京セラ</t>
  </si>
  <si>
    <t>東近江市</t>
  </si>
  <si>
    <t>き５７</t>
  </si>
  <si>
    <t>大河原</t>
  </si>
  <si>
    <t>豊</t>
  </si>
  <si>
    <t>京セラ</t>
  </si>
  <si>
    <t>き５８</t>
  </si>
  <si>
    <t>森</t>
  </si>
  <si>
    <t>愛捺花</t>
  </si>
  <si>
    <t>京セラ</t>
  </si>
  <si>
    <t>女</t>
  </si>
  <si>
    <t>湖南市</t>
  </si>
  <si>
    <t>き５９</t>
  </si>
  <si>
    <t>森</t>
  </si>
  <si>
    <t>涼花</t>
  </si>
  <si>
    <t>京セラ</t>
  </si>
  <si>
    <t>女</t>
  </si>
  <si>
    <t>湖南市</t>
  </si>
  <si>
    <t>き６０</t>
  </si>
  <si>
    <t>清水</t>
  </si>
  <si>
    <t>陽介</t>
  </si>
  <si>
    <t>き６１</t>
  </si>
  <si>
    <t>川田</t>
  </si>
  <si>
    <t>達也</t>
  </si>
  <si>
    <t>宇治市</t>
  </si>
  <si>
    <t>き６２</t>
  </si>
  <si>
    <t>川田</t>
  </si>
  <si>
    <t>貴也</t>
  </si>
  <si>
    <t>京セラ</t>
  </si>
  <si>
    <t>宇治市</t>
  </si>
  <si>
    <t>き６３</t>
  </si>
  <si>
    <t>岸本</t>
  </si>
  <si>
    <t>恭介</t>
  </si>
  <si>
    <t>大和郡山</t>
  </si>
  <si>
    <t>き６４</t>
  </si>
  <si>
    <t>佐治</t>
  </si>
  <si>
    <t xml:space="preserve"> 武</t>
  </si>
  <si>
    <t>京セラ</t>
  </si>
  <si>
    <t>甲賀市</t>
  </si>
  <si>
    <t>き６５</t>
  </si>
  <si>
    <t>佐藤</t>
  </si>
  <si>
    <t xml:space="preserve"> 祥</t>
  </si>
  <si>
    <t>き６６</t>
  </si>
  <si>
    <t>細川</t>
  </si>
  <si>
    <t>知剛</t>
  </si>
  <si>
    <t>京都市</t>
  </si>
  <si>
    <t>き６７</t>
  </si>
  <si>
    <t>伊藤</t>
  </si>
  <si>
    <t>成行</t>
  </si>
  <si>
    <t>き６８</t>
  </si>
  <si>
    <t>青木</t>
  </si>
  <si>
    <t>香奈依</t>
  </si>
  <si>
    <t>京都市</t>
  </si>
  <si>
    <t>き６９</t>
  </si>
  <si>
    <t>金山</t>
  </si>
  <si>
    <t>真理子</t>
  </si>
  <si>
    <t>女</t>
  </si>
  <si>
    <t>京都市</t>
  </si>
  <si>
    <t>き７０</t>
  </si>
  <si>
    <t>亀井</t>
  </si>
  <si>
    <t>莉乃</t>
  </si>
  <si>
    <t>女</t>
  </si>
  <si>
    <t>き７１</t>
  </si>
  <si>
    <t>島井</t>
  </si>
  <si>
    <t>美帆</t>
  </si>
  <si>
    <t>き７２</t>
  </si>
  <si>
    <t>田端</t>
  </si>
  <si>
    <t>輝子</t>
  </si>
  <si>
    <t>京セラ</t>
  </si>
  <si>
    <t>八幡市</t>
  </si>
  <si>
    <t>き７３</t>
  </si>
  <si>
    <t>由井</t>
  </si>
  <si>
    <t>利紗子</t>
  </si>
  <si>
    <t>女</t>
  </si>
  <si>
    <t>相楽郡</t>
  </si>
  <si>
    <t xml:space="preserve"> 恵</t>
  </si>
  <si>
    <t xml:space="preserve">岡 </t>
  </si>
  <si>
    <t xml:space="preserve"> 香</t>
  </si>
  <si>
    <t>女</t>
  </si>
  <si>
    <t>女</t>
  </si>
  <si>
    <t>男</t>
  </si>
  <si>
    <t>女</t>
  </si>
  <si>
    <t xml:space="preserve"> 圭</t>
  </si>
  <si>
    <t>け４５</t>
  </si>
  <si>
    <t>廣田</t>
  </si>
  <si>
    <t>道子</t>
  </si>
  <si>
    <t>け４６</t>
  </si>
  <si>
    <t>藤本</t>
  </si>
  <si>
    <t>雅之</t>
  </si>
  <si>
    <t>け４７</t>
  </si>
  <si>
    <t>矢田</t>
  </si>
  <si>
    <t>　圭</t>
  </si>
  <si>
    <t>け４８</t>
  </si>
  <si>
    <t>森</t>
  </si>
  <si>
    <t>謙太郎</t>
  </si>
  <si>
    <t>鈴鹿市</t>
  </si>
  <si>
    <t>け４９</t>
  </si>
  <si>
    <t>塚本</t>
  </si>
  <si>
    <t>和樹</t>
  </si>
  <si>
    <t>愛知郡</t>
  </si>
  <si>
    <t>け５０</t>
  </si>
  <si>
    <t>谷</t>
  </si>
  <si>
    <t>　秀幸</t>
  </si>
  <si>
    <t>け５１</t>
  </si>
  <si>
    <t>福永</t>
  </si>
  <si>
    <t>一典</t>
  </si>
  <si>
    <t>け５２</t>
  </si>
  <si>
    <t>畑</t>
  </si>
  <si>
    <t>　彰</t>
  </si>
  <si>
    <t xml:space="preserve"> 彰</t>
  </si>
  <si>
    <t>代表　羽田昭夫</t>
  </si>
  <si>
    <t xml:space="preserve"> 潤</t>
  </si>
  <si>
    <t>ぷ３１</t>
  </si>
  <si>
    <t>苗村</t>
  </si>
  <si>
    <t>裕子</t>
  </si>
  <si>
    <t>苗村裕子</t>
  </si>
  <si>
    <t>ぷ３２</t>
  </si>
  <si>
    <t>五十嵐</t>
  </si>
  <si>
    <t>英毅</t>
  </si>
  <si>
    <t>五十嵐英毅</t>
  </si>
  <si>
    <t>ぷ３３</t>
  </si>
  <si>
    <t>山形</t>
  </si>
  <si>
    <t>公平</t>
  </si>
  <si>
    <t>山形公平</t>
  </si>
  <si>
    <t>ぷ３４</t>
  </si>
  <si>
    <t>川島</t>
  </si>
  <si>
    <t>芳男</t>
  </si>
  <si>
    <t>川島芳男</t>
  </si>
  <si>
    <t>ぷ35</t>
  </si>
  <si>
    <t>山本</t>
  </si>
  <si>
    <t>武司</t>
  </si>
  <si>
    <t>ぷ３５</t>
  </si>
  <si>
    <t>山本武司</t>
  </si>
  <si>
    <t>湖東プラチナ</t>
  </si>
  <si>
    <t>近江八幡市</t>
  </si>
  <si>
    <t>代表　宮崎　大悟</t>
  </si>
  <si>
    <t>miyazakid@sekisuijsuhi.co.jp</t>
  </si>
  <si>
    <t>積樹T</t>
  </si>
  <si>
    <t>積水樹脂テニスクラブ</t>
  </si>
  <si>
    <t>せ０１</t>
  </si>
  <si>
    <t>清水</t>
  </si>
  <si>
    <t>英泰</t>
  </si>
  <si>
    <t>せ０２</t>
  </si>
  <si>
    <t>国村</t>
  </si>
  <si>
    <t>昌生</t>
  </si>
  <si>
    <t>野洲市</t>
  </si>
  <si>
    <t>せ０３</t>
  </si>
  <si>
    <t>上原</t>
  </si>
  <si>
    <t xml:space="preserve"> 悠</t>
  </si>
  <si>
    <t>せ０４</t>
  </si>
  <si>
    <t>西垣</t>
  </si>
  <si>
    <t xml:space="preserve"> 学</t>
  </si>
  <si>
    <t>守山市</t>
  </si>
  <si>
    <t>せ０５</t>
  </si>
  <si>
    <t>宮崎</t>
  </si>
  <si>
    <t>大悟</t>
  </si>
  <si>
    <t>竜王町</t>
  </si>
  <si>
    <t>せ０６</t>
  </si>
  <si>
    <t>平野</t>
  </si>
  <si>
    <t>和也</t>
  </si>
  <si>
    <t>せ０７</t>
  </si>
  <si>
    <t>森本</t>
  </si>
  <si>
    <t>悠介</t>
  </si>
  <si>
    <t>せ０８</t>
  </si>
  <si>
    <t>佐藤</t>
  </si>
  <si>
    <t>みなみ</t>
  </si>
  <si>
    <t>女</t>
  </si>
  <si>
    <t>せ０９</t>
  </si>
  <si>
    <t>石梶</t>
  </si>
  <si>
    <t>満里子</t>
  </si>
  <si>
    <t>せ１０</t>
  </si>
  <si>
    <t>杉本</t>
  </si>
  <si>
    <t>静香</t>
  </si>
  <si>
    <t>草津市</t>
  </si>
  <si>
    <t>i</t>
  </si>
  <si>
    <t xml:space="preserve"> 羽</t>
  </si>
  <si>
    <t xml:space="preserve">辻 </t>
  </si>
  <si>
    <t xml:space="preserve">岡 </t>
  </si>
  <si>
    <t xml:space="preserve"> 優</t>
  </si>
  <si>
    <t xml:space="preserve"> 純</t>
  </si>
  <si>
    <t xml:space="preserve"> 孟</t>
  </si>
  <si>
    <t xml:space="preserve"> 巧</t>
  </si>
  <si>
    <t xml:space="preserve"> 博</t>
  </si>
  <si>
    <t>苅和</t>
  </si>
  <si>
    <t xml:space="preserve"> 司</t>
  </si>
  <si>
    <t>長浜市</t>
  </si>
  <si>
    <t>竜平</t>
  </si>
  <si>
    <t>て４１</t>
  </si>
  <si>
    <t>寺元</t>
  </si>
  <si>
    <t>翔太</t>
  </si>
  <si>
    <t>て４２</t>
  </si>
  <si>
    <t>若森</t>
  </si>
  <si>
    <t>裕生</t>
  </si>
  <si>
    <t>て４３</t>
  </si>
  <si>
    <t>松岡</t>
  </si>
  <si>
    <t>宗隆</t>
  </si>
  <si>
    <t>て４４</t>
  </si>
  <si>
    <t>清川</t>
  </si>
  <si>
    <t>智輝</t>
  </si>
  <si>
    <t>米原市</t>
  </si>
  <si>
    <t>て４５</t>
  </si>
  <si>
    <t xml:space="preserve">東 </t>
  </si>
  <si>
    <t>佑樹</t>
  </si>
  <si>
    <t>て４６</t>
  </si>
  <si>
    <t>佳菜子</t>
  </si>
  <si>
    <t xml:space="preserve"> 進</t>
  </si>
  <si>
    <t xml:space="preserve">島 </t>
  </si>
  <si>
    <t xml:space="preserve">末 </t>
  </si>
  <si>
    <t xml:space="preserve"> 勉</t>
  </si>
  <si>
    <t xml:space="preserve"> 功</t>
  </si>
  <si>
    <t xml:space="preserve"> 大</t>
  </si>
  <si>
    <t>う４９</t>
  </si>
  <si>
    <t>竹下</t>
  </si>
  <si>
    <t>恭平</t>
  </si>
  <si>
    <t>Jr</t>
  </si>
  <si>
    <t>うさぎとかめの集い</t>
  </si>
  <si>
    <t>男</t>
  </si>
  <si>
    <t>う５０</t>
  </si>
  <si>
    <t>田中</t>
  </si>
  <si>
    <t>伸一</t>
  </si>
  <si>
    <t>男</t>
  </si>
  <si>
    <t>う５１</t>
  </si>
  <si>
    <t>深田</t>
  </si>
  <si>
    <t>健太郎</t>
  </si>
  <si>
    <t>男</t>
  </si>
  <si>
    <t>う５２</t>
  </si>
  <si>
    <t>石岡</t>
  </si>
  <si>
    <t>良典</t>
  </si>
  <si>
    <t>うさかめ</t>
  </si>
  <si>
    <t>う５３</t>
  </si>
  <si>
    <t>北野</t>
  </si>
  <si>
    <t>智尋</t>
  </si>
  <si>
    <t>う５４</t>
  </si>
  <si>
    <t>本田</t>
  </si>
  <si>
    <t>建一</t>
  </si>
  <si>
    <t>男</t>
  </si>
  <si>
    <t>甲賀市</t>
  </si>
  <si>
    <t>う５５</t>
  </si>
  <si>
    <t>木森</t>
  </si>
  <si>
    <t>厚志</t>
  </si>
  <si>
    <t>男</t>
  </si>
  <si>
    <t>ぐ５８</t>
  </si>
  <si>
    <t>ぐ５７</t>
  </si>
  <si>
    <t>ぐ２２</t>
  </si>
  <si>
    <t>ぐ４７</t>
  </si>
  <si>
    <t>け１２</t>
  </si>
  <si>
    <t>け３９</t>
  </si>
  <si>
    <t>け２７</t>
  </si>
  <si>
    <t>け４４</t>
  </si>
  <si>
    <t>け１５</t>
  </si>
  <si>
    <t>け４２</t>
  </si>
  <si>
    <t>ぼ０８</t>
  </si>
  <si>
    <t>う４２</t>
  </si>
  <si>
    <t>ぼ０２</t>
  </si>
  <si>
    <t>ぼ１６</t>
  </si>
  <si>
    <t>ぼ０９</t>
  </si>
  <si>
    <t>ぼ２４</t>
  </si>
  <si>
    <t>ぼ２７</t>
  </si>
  <si>
    <t>ぼ１８</t>
  </si>
  <si>
    <t>ぼ０１</t>
  </si>
  <si>
    <t>て０６</t>
  </si>
  <si>
    <t>ぼ０４</t>
  </si>
  <si>
    <t>佐野</t>
  </si>
  <si>
    <t>一般</t>
  </si>
  <si>
    <t>む０８</t>
  </si>
  <si>
    <t>む３７</t>
  </si>
  <si>
    <t>む１６</t>
  </si>
  <si>
    <t>け３７</t>
  </si>
  <si>
    <t>む３８</t>
  </si>
  <si>
    <t>征矢</t>
  </si>
  <si>
    <t>鹿取</t>
  </si>
  <si>
    <r>
      <t>↓ひばり公園　ドームA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</si>
  <si>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ドームB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</si>
  <si>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外C　８：４５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</si>
  <si>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外D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</si>
  <si>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t>う０３</t>
  </si>
  <si>
    <t>う３８</t>
  </si>
  <si>
    <t>ぼ１３</t>
  </si>
  <si>
    <t>一般Ｊｒ</t>
  </si>
  <si>
    <t>う１４</t>
  </si>
  <si>
    <t>う３６</t>
  </si>
  <si>
    <t>あ１８</t>
  </si>
  <si>
    <t>治田</t>
  </si>
  <si>
    <t>アビック</t>
  </si>
  <si>
    <t>あ０７</t>
  </si>
  <si>
    <t>あ０８</t>
  </si>
  <si>
    <t>む２０</t>
  </si>
  <si>
    <t>う２４</t>
  </si>
  <si>
    <t>む３６</t>
  </si>
  <si>
    <r>
      <rPr>
        <b/>
        <sz val="20"/>
        <color indexed="10"/>
        <rFont val="ＭＳ Ｐゴシック"/>
        <family val="3"/>
      </rPr>
      <t>Ｂ級＆親子の部</t>
    </r>
    <r>
      <rPr>
        <b/>
        <sz val="20"/>
        <color indexed="8"/>
        <rFont val="ＭＳ Ｐゴシック"/>
        <family val="3"/>
      </rPr>
      <t>　　ひばり公園　外Ａ・Ｂコート　８：４５までに本部に届ける</t>
    </r>
  </si>
  <si>
    <t>1セットマッチ（６－６タイブレーク）ノーアド方式</t>
  </si>
  <si>
    <t>澤村</t>
  </si>
  <si>
    <t>コンソレーション</t>
  </si>
  <si>
    <t>③</t>
  </si>
  <si>
    <t>④</t>
  </si>
  <si>
    <t>⑥</t>
  </si>
  <si>
    <t>⑦</t>
  </si>
  <si>
    <t>⑧</t>
  </si>
  <si>
    <t>第10回記念　東近江市ひな祭りミックス　１セットマッチ（6-6タイブレーク）ノーアド方式</t>
  </si>
  <si>
    <t>バレンタインミックス歴代入賞者</t>
  </si>
  <si>
    <t>準優勝</t>
  </si>
  <si>
    <t>第1回</t>
  </si>
  <si>
    <t>Ａ級</t>
  </si>
  <si>
    <t>日比・川上（一般・村田八日市）</t>
  </si>
  <si>
    <t>坪田・石原　(Ｋテニス)</t>
  </si>
  <si>
    <t>川並・田中　（Ｋテニス）</t>
  </si>
  <si>
    <t>09.2.15</t>
  </si>
  <si>
    <t>Ｂ級</t>
  </si>
  <si>
    <t>宮村・宮村　（Ｋテニス）</t>
  </si>
  <si>
    <t>松本・沼田　（一般）</t>
  </si>
  <si>
    <t>村地・梶木　（Kテニス）</t>
  </si>
  <si>
    <t>Ｃ級</t>
  </si>
  <si>
    <t>岸田・溝川　（ピース・プラチナ）</t>
  </si>
  <si>
    <t>奥・太田　（Dragon・木曜会）</t>
  </si>
  <si>
    <t>酒井・西村　（ＪＡＣＫ）</t>
  </si>
  <si>
    <t>第2回</t>
  </si>
  <si>
    <t>美濃岡・家倉（一般）</t>
  </si>
  <si>
    <t>川並・田中　(Ｋテニス)</t>
  </si>
  <si>
    <t>今井・小菅　（ぼんズ）</t>
  </si>
  <si>
    <t>10.2.19</t>
  </si>
  <si>
    <t>北野・寺岡　（Pin　TC）</t>
  </si>
  <si>
    <t>堀部・羽田　（ﾌﾟﾗﾁﾅ）</t>
  </si>
  <si>
    <t>川島・土肥　（Dragon）</t>
  </si>
  <si>
    <t>山口・吉岡　（八日市南高）</t>
  </si>
  <si>
    <t>山口・森永　（ぼんズ・一般）</t>
  </si>
  <si>
    <t>西村・西村　（八日市南高）</t>
  </si>
  <si>
    <t>第3回</t>
  </si>
  <si>
    <t>山口・石原　(Ｋテニス)</t>
  </si>
  <si>
    <t>岡本・三崎（グリフィン）</t>
  </si>
  <si>
    <t>11.2.13</t>
  </si>
  <si>
    <t>鈴木・土肥（ドラゴンワン）</t>
  </si>
  <si>
    <t>南・岩崎（フリー）</t>
  </si>
  <si>
    <t>北村・吉水（グリフィン）</t>
  </si>
  <si>
    <t>松田・松田（京セラ・あげぽん）</t>
  </si>
  <si>
    <t>木下・宇野（ドラゴンワン）</t>
  </si>
  <si>
    <t>青山・北村（八日市南高）</t>
  </si>
  <si>
    <t>第４回</t>
  </si>
  <si>
    <t>山口直・中田　(Ｋテニス・一般)</t>
  </si>
  <si>
    <t>永里・伊東（Kテニス）</t>
  </si>
  <si>
    <t>山口真・浅田（Kテニス）</t>
  </si>
  <si>
    <t>12.2.12</t>
  </si>
  <si>
    <t>土田・広部（一般・ぼんズ）</t>
  </si>
  <si>
    <t>峯尾・奥田（一般・ドラゴンワン）</t>
  </si>
  <si>
    <t>高田・森谷（プラチナ）</t>
  </si>
  <si>
    <t>池上・人見（うさかめ）</t>
  </si>
  <si>
    <t>第５回</t>
  </si>
  <si>
    <t>川並・永松（Kテニスカレッジ）</t>
  </si>
  <si>
    <t>上原・上原（一般Jr）</t>
  </si>
  <si>
    <t>永里・伊東（Kテニスカレッジ）</t>
  </si>
  <si>
    <t>13.3.3</t>
  </si>
  <si>
    <t>重田・中田（一般）</t>
  </si>
  <si>
    <t>高瀬・高村（個人登録・一般）</t>
  </si>
  <si>
    <t>第6回</t>
  </si>
  <si>
    <t>石橋和基・山本あづさ（グリフィンズ）</t>
  </si>
  <si>
    <t>北村健・永松貴子（グリフィン・Kテニス）</t>
  </si>
  <si>
    <t>岡本大樹・仙波敬子（グリフィン・一般）</t>
  </si>
  <si>
    <t>14.2.23</t>
  </si>
  <si>
    <t>坂口直也・新貝真優（サプライズ）</t>
  </si>
  <si>
    <t>高瀬眞志・植垣貴美子（うさかめ）</t>
  </si>
  <si>
    <t>第7回</t>
  </si>
  <si>
    <t>金武・佐合（一般）</t>
  </si>
  <si>
    <t>永里祐次・永松貴子（Kテニス）</t>
  </si>
  <si>
    <t>北村健・山本あづさ（グリフィンズ）</t>
  </si>
  <si>
    <t>15.2.15</t>
  </si>
  <si>
    <t>藤井・岩崎（グリフィンズ・一般）</t>
  </si>
  <si>
    <t>遠崎・三崎（村田ＴＣ・グリフィンズ）</t>
  </si>
  <si>
    <t>木澤・木澤（一般）</t>
  </si>
  <si>
    <t>第８回</t>
  </si>
  <si>
    <t>南・池尻（Kテニスカレッジ）</t>
  </si>
  <si>
    <t>吉野・稲継（グリフィンズ・一般）</t>
  </si>
  <si>
    <t>16.2.14</t>
  </si>
  <si>
    <t>福岡・岩崎（一般・グリフィンズ）</t>
  </si>
  <si>
    <t>辰巳・川上（村田・Kテニス）</t>
  </si>
  <si>
    <t>親子</t>
  </si>
  <si>
    <t>木澤・木澤（一般・一般Jr）</t>
  </si>
  <si>
    <t>山脇・山脇（一般・一般Jr）</t>
  </si>
  <si>
    <t>第9回</t>
  </si>
  <si>
    <t>金武・内田（グリフィン・一般）</t>
  </si>
  <si>
    <t>吉野・津田（Ｋテニスカレッジ）</t>
  </si>
  <si>
    <t>遠池・池尻（グリフィンズ・Ｋテニス）</t>
  </si>
  <si>
    <t>16.2.12</t>
  </si>
  <si>
    <t>岡本・清水（Ｋテニス・一般）</t>
  </si>
  <si>
    <t>遠崎・遠崎（村田・グリフィンズ）</t>
  </si>
  <si>
    <t>順位決定方法　①勝数　②直接対決　③取得ゲーム率（取得ゲーム数/全ゲーム数）</t>
  </si>
  <si>
    <t>順位決めトーナメント</t>
  </si>
  <si>
    <t>５位</t>
  </si>
  <si>
    <t>7・8位決定戦</t>
  </si>
  <si>
    <t>7位</t>
  </si>
  <si>
    <t>17.3.04</t>
  </si>
  <si>
    <t>⑥</t>
  </si>
  <si>
    <t>⑥</t>
  </si>
  <si>
    <t>⑥</t>
  </si>
  <si>
    <t>⑦</t>
  </si>
  <si>
    <t>⑦</t>
  </si>
  <si>
    <t>⑥</t>
  </si>
  <si>
    <t>西川</t>
  </si>
  <si>
    <t>藤原</t>
  </si>
  <si>
    <t>川上</t>
  </si>
  <si>
    <t>村田</t>
  </si>
  <si>
    <t>福永</t>
  </si>
  <si>
    <t>岩崎</t>
  </si>
  <si>
    <t>山口</t>
  </si>
  <si>
    <t>田中</t>
  </si>
  <si>
    <t>村川</t>
  </si>
  <si>
    <t>鹿取</t>
  </si>
  <si>
    <t>小林</t>
  </si>
  <si>
    <t>池端</t>
  </si>
  <si>
    <t>6-0</t>
  </si>
  <si>
    <t>6-0</t>
  </si>
  <si>
    <t>⑥</t>
  </si>
  <si>
    <t>６-４</t>
  </si>
  <si>
    <t>6-2</t>
  </si>
  <si>
    <t>6-3</t>
  </si>
  <si>
    <t>6-2</t>
  </si>
  <si>
    <t>佐野・佐野</t>
  </si>
  <si>
    <t>金谷・木村</t>
  </si>
  <si>
    <t>6-1</t>
  </si>
  <si>
    <t>7-5</t>
  </si>
  <si>
    <t>優勝</t>
  </si>
  <si>
    <t>6-3</t>
  </si>
  <si>
    <t>6-3</t>
  </si>
  <si>
    <t>杉原・治田</t>
  </si>
  <si>
    <t>高瀬・植垣</t>
  </si>
  <si>
    <t>6-3</t>
  </si>
  <si>
    <t>6-7</t>
  </si>
  <si>
    <t>6-7</t>
  </si>
  <si>
    <t>漆原・西尾（東近江グリフィンズ）</t>
  </si>
  <si>
    <t>片岡・川崎（うさかめ）</t>
  </si>
  <si>
    <t>西和田・西村（うさかめ・村田ＴＣ）</t>
  </si>
  <si>
    <t>佐野・佐野（ぼんズ・一般）</t>
  </si>
  <si>
    <t>第10回記念</t>
  </si>
  <si>
    <t>Ａ級　入賞者</t>
  </si>
  <si>
    <t>Ｂ級　優勝　片岡・川崎（うさかめ）　　　　　　　　　　　　　　　　　　　　　準優勝　西和田・西村（うさかめ・村田ＴＣ）</t>
  </si>
  <si>
    <t>Ａ級　優勝　漆原・西尾（東近江グリフィンズ）　　　　　　　　準優勝　金武・内田（東近江グリフィンズ）</t>
  </si>
  <si>
    <t>3位　佐野・佐野（ぼんズ・一般）　　　　　　　　　　　　　　　　　　　　　　　4位　金谷・木村（ぼんズ）</t>
  </si>
  <si>
    <t>第10回記念　東近江市ひな祭りミックス　　　　　　2018.3.4</t>
  </si>
  <si>
    <t>2018.3.4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</si>
</sst>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0&quot;人&quot;"/>
    <numFmt numFmtId="180" formatCode="0_);[Red]\(0\)"/>
    <numFmt numFmtId="181" formatCode="#&quot;位&quot;"/>
    <numFmt numFmtId="182" formatCode="0&quot;勝&quot;"/>
    <numFmt numFmtId="183" formatCode="0&quot;敗&quot;"/>
    <numFmt numFmtId="184" formatCode="0.000"/>
    <numFmt numFmtId="185" formatCode="0&quot;位&quot;"/>
  </numFmts>
  <fonts count="6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2"/>
      <name val="HGSnpp޼UB"/>
      <family val="3"/>
    </font>
    <font>
      <b/>
      <sz val="12"/>
      <name val="HGSnpp޼UB"/>
      <family val="3"/>
    </font>
    <font>
      <b/>
      <sz val="16"/>
      <name val="ＭＳ Ｐゴシック"/>
      <family val="3"/>
    </font>
    <font>
      <b/>
      <sz val="18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theme="1"/>
      <name val="Calibri"/>
      <family val="3"/>
    </font>
    <font>
      <b/>
      <sz val="11"/>
      <color rgb="FFFFFFFF"/>
      <name val="Calibri"/>
      <family val="3"/>
    </font>
    <font>
      <sz val="11"/>
      <color rgb="FFFA7D00"/>
      <name val="Calibri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1"/>
      <color rgb="FF00B050"/>
      <name val="ＭＳ Ｐゴシック"/>
      <family val="3"/>
    </font>
    <font>
      <sz val="11"/>
      <color rgb="FFFF0000"/>
      <name val="ＭＳ Ｐゴシック"/>
      <family val="3"/>
    </font>
    <font>
      <b/>
      <sz val="10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00B050"/>
      <name val="ＭＳ Ｐゴシック"/>
      <family val="3"/>
    </font>
    <font>
      <b/>
      <sz val="26"/>
      <color rgb="FFFF0000"/>
      <name val="ＭＳ Ｐゴシック"/>
      <family val="3"/>
    </font>
    <font>
      <b/>
      <sz val="9"/>
      <color theme="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/>
    </border>
    <border>
      <left style="medium"/>
      <right style="thin"/>
      <top/>
      <bottom style="mediumDashed"/>
    </border>
    <border>
      <left/>
      <right style="thin"/>
      <top/>
      <bottom style="mediumDashed"/>
    </border>
    <border>
      <left/>
      <right style="medium"/>
      <top/>
      <bottom style="mediumDashed"/>
    </border>
    <border>
      <left style="medium"/>
      <right style="medium"/>
      <top>
        <color indexed="63"/>
      </top>
      <bottom style="medium"/>
    </border>
    <border>
      <left style="thin"/>
      <right style="thin">
        <color indexed="8"/>
      </right>
      <top style="mediumDashed"/>
      <bottom style="thin"/>
    </border>
    <border>
      <left style="thin">
        <color indexed="8"/>
      </left>
      <right style="medium"/>
      <top style="mediumDashed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 style="mediumDashed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mediumDashed"/>
    </border>
    <border>
      <left style="thin"/>
      <right style="thin"/>
      <top style="thin">
        <color indexed="8"/>
      </top>
      <bottom style="mediumDashed"/>
    </border>
    <border>
      <left style="thin"/>
      <right style="thin"/>
      <top style="thin"/>
      <bottom style="mediumDashed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>
        <color indexed="8"/>
      </left>
      <right style="thin">
        <color indexed="8"/>
      </right>
      <top style="thin"/>
      <bottom style="mediumDashed"/>
    </border>
    <border>
      <left style="thin"/>
      <right style="medium"/>
      <top style="thin">
        <color indexed="8"/>
      </top>
      <bottom style="mediumDashed"/>
    </border>
    <border>
      <left style="thin">
        <color indexed="8"/>
      </left>
      <right style="thin"/>
      <top style="thin">
        <color indexed="8"/>
      </top>
      <bottom style="mediumDashed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20" borderId="1" applyNumberFormat="0" applyAlignment="0" applyProtection="0"/>
    <xf numFmtId="0" fontId="44" fillId="21" borderId="2" applyNumberFormat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27" fillId="0" borderId="4" applyNumberFormat="0" applyFill="0" applyAlignment="0" applyProtection="0"/>
    <xf numFmtId="0" fontId="45" fillId="0" borderId="5" applyNumberFormat="0" applyFill="0" applyAlignment="0" applyProtection="0"/>
    <xf numFmtId="0" fontId="29" fillId="3" borderId="0" applyNumberFormat="0" applyBorder="0" applyAlignment="0" applyProtection="0"/>
    <xf numFmtId="0" fontId="22" fillId="24" borderId="6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24" borderId="11" applyNumberFormat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6" fontId="0" fillId="0" borderId="0" applyProtection="0">
      <alignment vertical="center"/>
    </xf>
    <xf numFmtId="6" fontId="0" fillId="0" borderId="0" applyProtection="0">
      <alignment vertical="center"/>
    </xf>
    <xf numFmtId="0" fontId="20" fillId="7" borderId="6" applyNumberFormat="0" applyAlignment="0" applyProtection="0"/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8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4" applyNumberFormat="1" applyFont="1" applyFill="1" applyBorder="1" applyAlignment="1">
      <alignment/>
    </xf>
    <xf numFmtId="0" fontId="1" fillId="0" borderId="0" xfId="74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84" applyFont="1">
      <alignment vertical="center"/>
    </xf>
    <xf numFmtId="0" fontId="2" fillId="0" borderId="0" xfId="0" applyFont="1" applyAlignment="1">
      <alignment vertical="center"/>
    </xf>
    <xf numFmtId="0" fontId="3" fillId="0" borderId="0" xfId="85" applyNumberFormat="1" applyFont="1" applyFill="1" applyBorder="1" applyAlignment="1">
      <alignment vertical="center"/>
    </xf>
    <xf numFmtId="0" fontId="3" fillId="0" borderId="0" xfId="85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3" fillId="0" borderId="0" xfId="85" applyNumberFormat="1" applyFont="1" applyFill="1" applyBorder="1" applyAlignment="1">
      <alignment vertical="center"/>
    </xf>
    <xf numFmtId="0" fontId="1" fillId="0" borderId="0" xfId="85" applyNumberFormat="1" applyFont="1" applyFill="1" applyBorder="1" applyAlignment="1">
      <alignment vertical="center"/>
    </xf>
    <xf numFmtId="0" fontId="1" fillId="0" borderId="0" xfId="85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6" fillId="0" borderId="0" xfId="85" applyNumberFormat="1" applyFont="1" applyFill="1" applyBorder="1" applyAlignment="1">
      <alignment horizontal="left" vertical="center"/>
    </xf>
    <xf numFmtId="0" fontId="1" fillId="0" borderId="0" xfId="85" applyNumberFormat="1" applyFont="1" applyFill="1" applyBorder="1" applyAlignment="1">
      <alignment horizontal="left" vertical="center"/>
    </xf>
    <xf numFmtId="0" fontId="5" fillId="0" borderId="0" xfId="85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77" applyFont="1" applyBorder="1">
      <alignment vertical="center"/>
      <protection/>
    </xf>
    <xf numFmtId="0" fontId="3" fillId="0" borderId="0" xfId="90" applyFont="1">
      <alignment vertical="center"/>
      <protection/>
    </xf>
    <xf numFmtId="0" fontId="1" fillId="0" borderId="0" xfId="90" applyFont="1" applyFill="1">
      <alignment vertical="center"/>
      <protection/>
    </xf>
    <xf numFmtId="0" fontId="5" fillId="0" borderId="0" xfId="90" applyFont="1">
      <alignment vertical="center"/>
      <protection/>
    </xf>
    <xf numFmtId="0" fontId="5" fillId="0" borderId="0" xfId="0" applyFont="1" applyAlignment="1">
      <alignment vertical="center"/>
    </xf>
    <xf numFmtId="0" fontId="3" fillId="0" borderId="0" xfId="85" applyNumberFormat="1" applyFont="1" applyFill="1" applyBorder="1" applyAlignment="1">
      <alignment horizontal="center" vertical="center"/>
    </xf>
    <xf numFmtId="10" fontId="3" fillId="0" borderId="0" xfId="85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85" applyNumberFormat="1" applyFont="1" applyFill="1" applyBorder="1" applyAlignment="1">
      <alignment horizontal="right" vertical="center"/>
    </xf>
    <xf numFmtId="0" fontId="5" fillId="0" borderId="0" xfId="85" applyNumberFormat="1" applyFont="1" applyFill="1" applyBorder="1" applyAlignment="1">
      <alignment horizontal="left" vertical="center"/>
    </xf>
    <xf numFmtId="0" fontId="1" fillId="0" borderId="0" xfId="90" applyNumberFormat="1" applyFont="1" applyFill="1" applyBorder="1" applyAlignment="1">
      <alignment horizontal="right"/>
      <protection/>
    </xf>
    <xf numFmtId="0" fontId="1" fillId="0" borderId="0" xfId="0" applyFont="1" applyBorder="1" applyAlignment="1">
      <alignment vertical="center"/>
    </xf>
    <xf numFmtId="10" fontId="3" fillId="0" borderId="0" xfId="85" applyNumberFormat="1" applyFont="1" applyFill="1" applyBorder="1" applyAlignment="1">
      <alignment vertical="center"/>
    </xf>
    <xf numFmtId="0" fontId="1" fillId="0" borderId="0" xfId="85" applyNumberFormat="1" applyFont="1" applyFill="1" applyBorder="1" applyAlignment="1">
      <alignment horizontal="left" vertical="center" shrinkToFit="1"/>
    </xf>
    <xf numFmtId="0" fontId="5" fillId="0" borderId="0" xfId="85" applyNumberFormat="1" applyFont="1" applyFill="1" applyBorder="1" applyAlignment="1">
      <alignment horizontal="left" vertical="center" shrinkToFit="1"/>
    </xf>
    <xf numFmtId="0" fontId="3" fillId="0" borderId="0" xfId="85" applyNumberFormat="1" applyFont="1" applyFill="1" applyBorder="1" applyAlignment="1">
      <alignment horizontal="left" vertical="center"/>
    </xf>
    <xf numFmtId="0" fontId="3" fillId="0" borderId="0" xfId="85" applyNumberFormat="1" applyFont="1" applyFill="1" applyBorder="1" applyAlignment="1">
      <alignment horizontal="left" vertical="center" shrinkToFit="1"/>
    </xf>
    <xf numFmtId="0" fontId="5" fillId="0" borderId="0" xfId="74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0" xfId="74" applyNumberFormat="1" applyFont="1" applyFill="1" applyBorder="1" applyAlignment="1">
      <alignment/>
    </xf>
    <xf numFmtId="0" fontId="3" fillId="0" borderId="0" xfId="89" applyFont="1" applyFill="1" applyBorder="1">
      <alignment vertical="center"/>
      <protection/>
    </xf>
    <xf numFmtId="0" fontId="3" fillId="0" borderId="0" xfId="84" applyFont="1" applyBorder="1">
      <alignment vertical="center"/>
    </xf>
    <xf numFmtId="0" fontId="3" fillId="0" borderId="0" xfId="89" applyFont="1" applyBorder="1">
      <alignment vertical="center"/>
      <protection/>
    </xf>
    <xf numFmtId="0" fontId="3" fillId="0" borderId="0" xfId="0" applyNumberFormat="1" applyFont="1" applyFill="1" applyBorder="1" applyAlignment="1">
      <alignment/>
    </xf>
    <xf numFmtId="0" fontId="5" fillId="0" borderId="0" xfId="74" applyNumberFormat="1" applyFont="1" applyFill="1" applyBorder="1" applyAlignment="1">
      <alignment vertical="center"/>
    </xf>
    <xf numFmtId="0" fontId="3" fillId="0" borderId="0" xfId="85" applyNumberFormat="1" applyFont="1" applyFill="1" applyAlignment="1">
      <alignment vertical="center"/>
    </xf>
    <xf numFmtId="0" fontId="1" fillId="0" borderId="0" xfId="74" applyNumberFormat="1" applyFont="1" applyFill="1" applyBorder="1" applyAlignment="1">
      <alignment vertical="center"/>
    </xf>
    <xf numFmtId="0" fontId="3" fillId="0" borderId="0" xfId="74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85" applyNumberFormat="1" applyFont="1" applyFill="1" applyBorder="1" applyAlignment="1">
      <alignment vertical="center"/>
    </xf>
    <xf numFmtId="0" fontId="6" fillId="0" borderId="0" xfId="85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85" applyNumberFormat="1" applyFont="1" applyFill="1" applyBorder="1" applyAlignment="1">
      <alignment vertical="center"/>
    </xf>
    <xf numFmtId="0" fontId="9" fillId="0" borderId="0" xfId="85" applyNumberFormat="1" applyFont="1" applyFill="1" applyBorder="1" applyAlignment="1">
      <alignment vertical="center"/>
    </xf>
    <xf numFmtId="0" fontId="1" fillId="25" borderId="0" xfId="0" applyFont="1" applyFill="1" applyBorder="1" applyAlignment="1">
      <alignment horizontal="left" vertical="center"/>
    </xf>
    <xf numFmtId="0" fontId="1" fillId="25" borderId="0" xfId="0" applyFont="1" applyFill="1" applyBorder="1" applyAlignment="1">
      <alignment vertical="center"/>
    </xf>
    <xf numFmtId="0" fontId="1" fillId="0" borderId="0" xfId="84" applyFont="1" applyBorder="1">
      <alignment vertical="center"/>
    </xf>
    <xf numFmtId="0" fontId="10" fillId="0" borderId="0" xfId="85" applyNumberFormat="1" applyFont="1" applyFill="1" applyBorder="1" applyAlignment="1">
      <alignment vertical="center"/>
    </xf>
    <xf numFmtId="0" fontId="3" fillId="0" borderId="0" xfId="84" applyFont="1" applyFill="1" applyBorder="1">
      <alignment vertical="center"/>
    </xf>
    <xf numFmtId="0" fontId="5" fillId="0" borderId="0" xfId="84" applyFont="1" applyBorder="1">
      <alignment vertical="center"/>
    </xf>
    <xf numFmtId="0" fontId="5" fillId="0" borderId="0" xfId="84" applyFont="1" applyFill="1" applyBorder="1">
      <alignment vertical="center"/>
    </xf>
    <xf numFmtId="0" fontId="1" fillId="0" borderId="0" xfId="84" applyFont="1" applyFill="1" applyBorder="1">
      <alignment vertical="center"/>
    </xf>
    <xf numFmtId="0" fontId="11" fillId="0" borderId="0" xfId="87" applyFont="1" applyBorder="1">
      <alignment/>
    </xf>
    <xf numFmtId="0" fontId="3" fillId="0" borderId="0" xfId="87" applyFont="1" applyBorder="1">
      <alignment/>
    </xf>
    <xf numFmtId="0" fontId="3" fillId="0" borderId="0" xfId="88" applyNumberFormat="1" applyFont="1" applyFill="1" applyBorder="1" applyAlignment="1">
      <alignment/>
    </xf>
    <xf numFmtId="0" fontId="5" fillId="0" borderId="0" xfId="88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74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1" fillId="0" borderId="0" xfId="78" applyNumberFormat="1" applyFont="1" applyFill="1" applyBorder="1" applyAlignment="1">
      <alignment horizontal="right"/>
      <protection/>
    </xf>
    <xf numFmtId="0" fontId="1" fillId="0" borderId="0" xfId="80" applyNumberFormat="1" applyFont="1" applyFill="1" applyBorder="1" applyAlignment="1">
      <alignment/>
      <protection/>
    </xf>
    <xf numFmtId="0" fontId="1" fillId="0" borderId="0" xfId="80" applyFont="1">
      <alignment vertical="center"/>
      <protection/>
    </xf>
    <xf numFmtId="0" fontId="1" fillId="0" borderId="0" xfId="82" applyNumberFormat="1" applyFont="1" applyFill="1" applyBorder="1" applyAlignment="1">
      <alignment vertical="center"/>
      <protection/>
    </xf>
    <xf numFmtId="0" fontId="1" fillId="0" borderId="0" xfId="82" applyFont="1" applyFill="1" applyBorder="1">
      <alignment vertical="center"/>
      <protection/>
    </xf>
    <xf numFmtId="0" fontId="1" fillId="0" borderId="0" xfId="82" applyFont="1">
      <alignment vertical="center"/>
      <protection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74" applyNumberFormat="1" applyFont="1" applyFill="1" applyBorder="1" applyAlignment="1">
      <alignment horizontal="center" vertical="center"/>
    </xf>
    <xf numFmtId="0" fontId="14" fillId="0" borderId="0" xfId="78" applyFont="1" applyBorder="1" applyAlignment="1">
      <alignment horizontal="center" vertical="center"/>
      <protection/>
    </xf>
    <xf numFmtId="0" fontId="1" fillId="0" borderId="0" xfId="78" applyNumberFormat="1" applyFont="1" applyFill="1" applyBorder="1" applyAlignment="1">
      <alignment horizontal="left"/>
      <protection/>
    </xf>
    <xf numFmtId="0" fontId="14" fillId="0" borderId="0" xfId="78" applyFont="1" applyFill="1" applyBorder="1" applyAlignment="1">
      <alignment horizontal="center" vertical="center"/>
      <protection/>
    </xf>
    <xf numFmtId="0" fontId="1" fillId="0" borderId="0" xfId="78" applyFont="1" applyBorder="1" applyAlignment="1">
      <alignment horizontal="left" vertical="center"/>
      <protection/>
    </xf>
    <xf numFmtId="0" fontId="14" fillId="0" borderId="0" xfId="85" applyNumberFormat="1" applyFont="1" applyFill="1" applyBorder="1" applyAlignment="1">
      <alignment horizontal="center" vertical="center"/>
    </xf>
    <xf numFmtId="0" fontId="1" fillId="0" borderId="0" xfId="67" applyFont="1" applyAlignment="1">
      <alignment horizontal="left"/>
      <protection/>
    </xf>
    <xf numFmtId="0" fontId="1" fillId="0" borderId="0" xfId="78" applyFont="1" applyFill="1" applyBorder="1" applyAlignment="1">
      <alignment horizontal="left" vertical="center"/>
      <protection/>
    </xf>
    <xf numFmtId="0" fontId="1" fillId="0" borderId="0" xfId="89" applyFont="1" applyFill="1" applyBorder="1">
      <alignment vertical="center"/>
      <protection/>
    </xf>
    <xf numFmtId="0" fontId="1" fillId="0" borderId="0" xfId="80" applyFont="1" applyFill="1">
      <alignment vertical="center"/>
      <protection/>
    </xf>
    <xf numFmtId="0" fontId="13" fillId="0" borderId="0" xfId="67" applyNumberFormat="1" applyFont="1" applyFill="1" applyBorder="1" applyAlignment="1">
      <alignment horizontal="left"/>
      <protection/>
    </xf>
    <xf numFmtId="0" fontId="5" fillId="0" borderId="0" xfId="67" applyNumberFormat="1" applyFont="1" applyFill="1" applyBorder="1" applyAlignment="1">
      <alignment horizontal="left"/>
      <protection/>
    </xf>
    <xf numFmtId="0" fontId="1" fillId="0" borderId="0" xfId="67" applyFo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80" applyFont="1" applyFill="1">
      <alignment vertical="center"/>
      <protection/>
    </xf>
    <xf numFmtId="0" fontId="1" fillId="0" borderId="0" xfId="80" applyFont="1" applyAlignment="1">
      <alignment horizontal="center" vertical="center"/>
      <protection/>
    </xf>
    <xf numFmtId="0" fontId="5" fillId="0" borderId="0" xfId="78" applyNumberFormat="1" applyFont="1" applyFill="1" applyBorder="1" applyAlignment="1">
      <alignment horizontal="left"/>
      <protection/>
    </xf>
    <xf numFmtId="0" fontId="1" fillId="0" borderId="0" xfId="67" applyFont="1" applyAlignment="1">
      <alignment horizontal="center" vertical="center"/>
      <protection/>
    </xf>
    <xf numFmtId="0" fontId="5" fillId="0" borderId="0" xfId="78" applyFont="1" applyFill="1" applyBorder="1" applyAlignment="1">
      <alignment horizontal="left" vertical="center"/>
      <protection/>
    </xf>
    <xf numFmtId="49" fontId="3" fillId="0" borderId="0" xfId="85" applyNumberFormat="1" applyFont="1" applyFill="1" applyBorder="1" applyAlignment="1">
      <alignment vertical="center"/>
    </xf>
    <xf numFmtId="0" fontId="46" fillId="0" borderId="0" xfId="85" applyNumberFormat="1" applyFont="1" applyFill="1" applyBorder="1" applyAlignment="1">
      <alignment vertical="center"/>
    </xf>
    <xf numFmtId="0" fontId="47" fillId="0" borderId="0" xfId="85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NumberFormat="1" applyFont="1" applyFill="1" applyBorder="1" applyAlignment="1">
      <alignment/>
    </xf>
    <xf numFmtId="0" fontId="1" fillId="0" borderId="0" xfId="90" applyFont="1">
      <alignment vertical="center"/>
      <protection/>
    </xf>
    <xf numFmtId="0" fontId="1" fillId="0" borderId="0" xfId="90" applyFont="1" applyBorder="1">
      <alignment vertical="center"/>
      <protection/>
    </xf>
    <xf numFmtId="0" fontId="3" fillId="0" borderId="0" xfId="86" applyNumberFormat="1" applyFont="1" applyFill="1" applyBorder="1" applyAlignment="1">
      <alignment vertical="center"/>
    </xf>
    <xf numFmtId="0" fontId="3" fillId="0" borderId="0" xfId="86" applyNumberFormat="1" applyFont="1" applyFill="1" applyBorder="1" applyAlignment="1">
      <alignment horizontal="right" vertical="center"/>
    </xf>
    <xf numFmtId="0" fontId="1" fillId="0" borderId="0" xfId="76" applyNumberFormat="1" applyFont="1" applyFill="1" applyBorder="1" applyAlignment="1">
      <alignment vertical="center"/>
    </xf>
    <xf numFmtId="179" fontId="3" fillId="0" borderId="0" xfId="86" applyNumberFormat="1" applyFont="1" applyFill="1" applyBorder="1" applyAlignment="1">
      <alignment vertical="center"/>
    </xf>
    <xf numFmtId="10" fontId="3" fillId="0" borderId="0" xfId="86" applyNumberFormat="1" applyFont="1" applyFill="1" applyBorder="1" applyAlignment="1">
      <alignment vertical="center"/>
    </xf>
    <xf numFmtId="0" fontId="5" fillId="0" borderId="0" xfId="77" applyFont="1" applyBorder="1">
      <alignment vertical="center"/>
      <protection/>
    </xf>
    <xf numFmtId="0" fontId="48" fillId="0" borderId="0" xfId="90" applyFont="1" applyFill="1">
      <alignment vertical="center"/>
      <protection/>
    </xf>
    <xf numFmtId="0" fontId="3" fillId="0" borderId="0" xfId="90" applyFont="1" applyFill="1">
      <alignment vertical="center"/>
      <protection/>
    </xf>
    <xf numFmtId="0" fontId="5" fillId="0" borderId="0" xfId="73" applyFont="1" applyBorder="1">
      <alignment vertical="center"/>
      <protection/>
    </xf>
    <xf numFmtId="0" fontId="1" fillId="0" borderId="0" xfId="73" applyFont="1" applyFill="1" applyBorder="1">
      <alignment vertical="center"/>
      <protection/>
    </xf>
    <xf numFmtId="0" fontId="5" fillId="0" borderId="0" xfId="73" applyFont="1" applyFill="1" applyBorder="1">
      <alignment vertical="center"/>
      <protection/>
    </xf>
    <xf numFmtId="0" fontId="1" fillId="0" borderId="0" xfId="73" applyFont="1" applyBorder="1">
      <alignment vertical="center"/>
      <protection/>
    </xf>
    <xf numFmtId="0" fontId="0" fillId="0" borderId="0" xfId="74" applyNumberFormat="1" applyFont="1" applyFill="1" applyBorder="1" applyAlignment="1">
      <alignment/>
    </xf>
    <xf numFmtId="0" fontId="5" fillId="0" borderId="0" xfId="75" applyNumberFormat="1" applyFont="1" applyFill="1" applyBorder="1" applyAlignment="1">
      <alignment/>
    </xf>
    <xf numFmtId="0" fontId="0" fillId="0" borderId="0" xfId="75" applyNumberFormat="1" applyFont="1" applyFill="1" applyBorder="1" applyAlignment="1">
      <alignment/>
    </xf>
    <xf numFmtId="0" fontId="46" fillId="0" borderId="0" xfId="85" applyNumberFormat="1" applyFont="1" applyFill="1" applyBorder="1" applyAlignment="1">
      <alignment horizontal="left" vertical="center" shrinkToFit="1"/>
    </xf>
    <xf numFmtId="0" fontId="1" fillId="0" borderId="0" xfId="75" applyNumberFormat="1" applyFont="1" applyFill="1" applyBorder="1" applyAlignment="1">
      <alignment/>
    </xf>
    <xf numFmtId="0" fontId="46" fillId="0" borderId="0" xfId="75" applyNumberFormat="1" applyFont="1" applyFill="1" applyBorder="1" applyAlignment="1">
      <alignment vertical="center"/>
    </xf>
    <xf numFmtId="0" fontId="5" fillId="0" borderId="0" xfId="34" applyFont="1" applyBorder="1">
      <alignment vertical="center"/>
      <protection/>
    </xf>
    <xf numFmtId="0" fontId="3" fillId="0" borderId="0" xfId="34" applyFont="1" applyBorder="1">
      <alignment vertical="center"/>
      <protection/>
    </xf>
    <xf numFmtId="0" fontId="1" fillId="0" borderId="0" xfId="34" applyFont="1" applyFill="1" applyBorder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3" fillId="26" borderId="0" xfId="85" applyNumberFormat="1" applyFont="1" applyFill="1" applyBorder="1" applyAlignment="1">
      <alignment vertical="center"/>
    </xf>
    <xf numFmtId="0" fontId="3" fillId="26" borderId="0" xfId="0" applyFont="1" applyFill="1" applyAlignment="1">
      <alignment vertical="center"/>
    </xf>
    <xf numFmtId="0" fontId="3" fillId="26" borderId="0" xfId="85" applyNumberFormat="1" applyFont="1" applyFill="1" applyBorder="1" applyAlignment="1">
      <alignment horizontal="center" vertical="center"/>
    </xf>
    <xf numFmtId="0" fontId="3" fillId="26" borderId="0" xfId="85" applyNumberFormat="1" applyFont="1" applyFill="1" applyBorder="1" applyAlignment="1">
      <alignment horizontal="right" vertical="center"/>
    </xf>
    <xf numFmtId="0" fontId="48" fillId="0" borderId="0" xfId="85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2" xfId="85" applyNumberFormat="1" applyFont="1" applyFill="1" applyBorder="1" applyAlignment="1">
      <alignment vertical="center"/>
    </xf>
    <xf numFmtId="0" fontId="3" fillId="0" borderId="13" xfId="85" applyNumberFormat="1" applyFont="1" applyFill="1" applyBorder="1" applyAlignment="1">
      <alignment vertical="center"/>
    </xf>
    <xf numFmtId="0" fontId="1" fillId="0" borderId="0" xfId="75" applyNumberFormat="1" applyFont="1" applyFill="1" applyBorder="1" applyAlignment="1">
      <alignment vertical="center"/>
    </xf>
    <xf numFmtId="0" fontId="46" fillId="0" borderId="0" xfId="85" applyNumberFormat="1" applyFont="1" applyFill="1" applyBorder="1" applyAlignment="1">
      <alignment horizontal="left" vertical="center"/>
    </xf>
    <xf numFmtId="0" fontId="46" fillId="0" borderId="12" xfId="85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80" applyFont="1">
      <alignment vertical="center"/>
      <protection/>
    </xf>
    <xf numFmtId="0" fontId="1" fillId="0" borderId="0" xfId="73" applyFont="1" applyBorder="1" applyAlignment="1">
      <alignment horizontal="center" vertical="center"/>
      <protection/>
    </xf>
    <xf numFmtId="0" fontId="1" fillId="0" borderId="0" xfId="73" applyFont="1" applyFill="1" applyBorder="1" applyAlignment="1">
      <alignment horizontal="left" vertical="center"/>
      <protection/>
    </xf>
    <xf numFmtId="0" fontId="1" fillId="0" borderId="0" xfId="73" applyFont="1" applyBorder="1" applyAlignment="1">
      <alignment horizontal="left" vertical="center"/>
      <protection/>
    </xf>
    <xf numFmtId="0" fontId="5" fillId="0" borderId="0" xfId="73" applyFont="1" applyFill="1" applyBorder="1" applyAlignment="1">
      <alignment horizontal="left" vertical="center"/>
      <protection/>
    </xf>
    <xf numFmtId="0" fontId="46" fillId="0" borderId="0" xfId="78" applyNumberFormat="1" applyFont="1" applyFill="1" applyBorder="1" applyAlignment="1">
      <alignment horizontal="left"/>
      <protection/>
    </xf>
    <xf numFmtId="0" fontId="48" fillId="0" borderId="0" xfId="0" applyNumberFormat="1" applyFont="1" applyFill="1" applyBorder="1" applyAlignment="1">
      <alignment vertical="center" shrinkToFit="1"/>
    </xf>
    <xf numFmtId="0" fontId="50" fillId="0" borderId="0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48" fillId="0" borderId="14" xfId="0" applyNumberFormat="1" applyFont="1" applyFill="1" applyBorder="1" applyAlignment="1">
      <alignment vertical="center" shrinkToFit="1"/>
    </xf>
    <xf numFmtId="0" fontId="48" fillId="0" borderId="15" xfId="0" applyNumberFormat="1" applyFont="1" applyFill="1" applyBorder="1" applyAlignment="1">
      <alignment horizontal="center" vertical="center" shrinkToFit="1"/>
    </xf>
    <xf numFmtId="183" fontId="51" fillId="0" borderId="16" xfId="0" applyNumberFormat="1" applyFont="1" applyFill="1" applyBorder="1" applyAlignment="1">
      <alignment horizontal="left" vertical="center" shrinkToFit="1"/>
    </xf>
    <xf numFmtId="181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48" fillId="0" borderId="17" xfId="0" applyNumberFormat="1" applyFont="1" applyFill="1" applyBorder="1" applyAlignment="1">
      <alignment vertical="center" shrinkToFit="1"/>
    </xf>
    <xf numFmtId="0" fontId="48" fillId="0" borderId="18" xfId="0" applyNumberFormat="1" applyFont="1" applyFill="1" applyBorder="1" applyAlignment="1">
      <alignment vertical="center" shrinkToFit="1"/>
    </xf>
    <xf numFmtId="0" fontId="48" fillId="0" borderId="19" xfId="0" applyNumberFormat="1" applyFont="1" applyFill="1" applyBorder="1" applyAlignment="1" applyProtection="1">
      <alignment vertical="center" shrinkToFit="1"/>
      <protection locked="0"/>
    </xf>
    <xf numFmtId="0" fontId="48" fillId="0" borderId="17" xfId="0" applyNumberFormat="1" applyFont="1" applyFill="1" applyBorder="1" applyAlignment="1" applyProtection="1">
      <alignment vertical="center" shrinkToFit="1"/>
      <protection locked="0"/>
    </xf>
    <xf numFmtId="0" fontId="48" fillId="0" borderId="18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NumberFormat="1" applyFont="1" applyFill="1" applyBorder="1" applyAlignment="1" applyProtection="1">
      <alignment vertical="center" shrinkToFit="1"/>
      <protection locked="0"/>
    </xf>
    <xf numFmtId="0" fontId="48" fillId="0" borderId="17" xfId="0" applyFont="1" applyBorder="1" applyAlignment="1">
      <alignment vertical="center" shrinkToFit="1"/>
    </xf>
    <xf numFmtId="0" fontId="48" fillId="0" borderId="18" xfId="0" applyFont="1" applyBorder="1" applyAlignment="1">
      <alignment vertical="center" shrinkToFit="1"/>
    </xf>
    <xf numFmtId="0" fontId="48" fillId="0" borderId="16" xfId="0" applyNumberFormat="1" applyFont="1" applyFill="1" applyBorder="1" applyAlignment="1">
      <alignment vertical="center" shrinkToFit="1"/>
    </xf>
    <xf numFmtId="181" fontId="48" fillId="0" borderId="16" xfId="0" applyNumberFormat="1" applyFont="1" applyFill="1" applyBorder="1" applyAlignment="1">
      <alignment horizontal="right" vertical="center"/>
    </xf>
    <xf numFmtId="0" fontId="48" fillId="0" borderId="20" xfId="0" applyNumberFormat="1" applyFont="1" applyFill="1" applyBorder="1" applyAlignment="1" applyProtection="1">
      <alignment vertical="center" shrinkToFit="1"/>
      <protection locked="0"/>
    </xf>
    <xf numFmtId="0" fontId="48" fillId="0" borderId="13" xfId="0" applyNumberFormat="1" applyFont="1" applyFill="1" applyBorder="1" applyAlignment="1" applyProtection="1">
      <alignment vertical="center" shrinkToFit="1"/>
      <protection locked="0"/>
    </xf>
    <xf numFmtId="0" fontId="48" fillId="0" borderId="12" xfId="0" applyNumberFormat="1" applyFont="1" applyFill="1" applyBorder="1" applyAlignment="1">
      <alignment vertical="center" shrinkToFit="1"/>
    </xf>
    <xf numFmtId="0" fontId="48" fillId="0" borderId="21" xfId="0" applyNumberFormat="1" applyFont="1" applyFill="1" applyBorder="1" applyAlignment="1">
      <alignment horizontal="center" vertical="center" shrinkToFit="1"/>
    </xf>
    <xf numFmtId="0" fontId="48" fillId="0" borderId="22" xfId="0" applyFont="1" applyBorder="1" applyAlignment="1">
      <alignment vertical="center" shrinkToFit="1"/>
    </xf>
    <xf numFmtId="0" fontId="48" fillId="0" borderId="14" xfId="0" applyNumberFormat="1" applyFont="1" applyFill="1" applyBorder="1" applyAlignment="1">
      <alignment horizontal="left" vertical="center" shrinkToFit="1"/>
    </xf>
    <xf numFmtId="0" fontId="48" fillId="0" borderId="23" xfId="0" applyNumberFormat="1" applyFont="1" applyFill="1" applyBorder="1" applyAlignment="1">
      <alignment horizontal="left" vertical="center" shrinkToFit="1"/>
    </xf>
    <xf numFmtId="0" fontId="48" fillId="0" borderId="23" xfId="0" applyNumberFormat="1" applyFont="1" applyFill="1" applyBorder="1" applyAlignment="1" applyProtection="1">
      <alignment vertical="center" shrinkToFit="1"/>
      <protection locked="0"/>
    </xf>
    <xf numFmtId="0" fontId="48" fillId="0" borderId="23" xfId="0" applyNumberFormat="1" applyFont="1" applyFill="1" applyBorder="1" applyAlignment="1">
      <alignment vertical="center" shrinkToFit="1"/>
    </xf>
    <xf numFmtId="0" fontId="48" fillId="0" borderId="14" xfId="0" applyNumberFormat="1" applyFont="1" applyFill="1" applyBorder="1" applyAlignment="1">
      <alignment horizontal="center" vertical="center" shrinkToFit="1"/>
    </xf>
    <xf numFmtId="0" fontId="48" fillId="0" borderId="23" xfId="0" applyNumberFormat="1" applyFont="1" applyFill="1" applyBorder="1" applyAlignment="1">
      <alignment horizontal="center" vertical="center" shrinkToFit="1"/>
    </xf>
    <xf numFmtId="2" fontId="48" fillId="0" borderId="23" xfId="0" applyNumberFormat="1" applyFont="1" applyFill="1" applyBorder="1" applyAlignment="1">
      <alignment horizontal="center" vertical="center" shrinkToFit="1"/>
    </xf>
    <xf numFmtId="181" fontId="48" fillId="0" borderId="23" xfId="0" applyNumberFormat="1" applyFont="1" applyFill="1" applyBorder="1" applyAlignment="1">
      <alignment horizontal="right" vertical="center"/>
    </xf>
    <xf numFmtId="181" fontId="48" fillId="0" borderId="14" xfId="0" applyNumberFormat="1" applyFont="1" applyFill="1" applyBorder="1" applyAlignment="1">
      <alignment horizontal="right" vertical="center"/>
    </xf>
    <xf numFmtId="181" fontId="48" fillId="0" borderId="0" xfId="0" applyNumberFormat="1" applyFont="1" applyFill="1" applyBorder="1" applyAlignment="1">
      <alignment horizontal="right" vertical="center" shrinkToFit="1"/>
    </xf>
    <xf numFmtId="0" fontId="49" fillId="0" borderId="0" xfId="0" applyNumberFormat="1" applyFont="1" applyFill="1" applyBorder="1" applyAlignment="1">
      <alignment vertical="center" shrinkToFit="1"/>
    </xf>
    <xf numFmtId="0" fontId="48" fillId="0" borderId="14" xfId="0" applyNumberFormat="1" applyFont="1" applyFill="1" applyBorder="1" applyAlignment="1">
      <alignment horizontal="right" vertical="center" shrinkToFit="1"/>
    </xf>
    <xf numFmtId="0" fontId="48" fillId="0" borderId="0" xfId="0" applyNumberFormat="1" applyFont="1" applyFill="1" applyBorder="1" applyAlignment="1">
      <alignment horizontal="right" vertical="center" shrinkToFit="1"/>
    </xf>
    <xf numFmtId="181" fontId="48" fillId="0" borderId="14" xfId="0" applyNumberFormat="1" applyFont="1" applyFill="1" applyBorder="1" applyAlignment="1">
      <alignment horizontal="right" vertical="center" shrinkToFit="1"/>
    </xf>
    <xf numFmtId="0" fontId="52" fillId="0" borderId="0" xfId="0" applyNumberFormat="1" applyFont="1" applyFill="1" applyBorder="1" applyAlignment="1">
      <alignment vertical="center" shrinkToFit="1"/>
    </xf>
    <xf numFmtId="0" fontId="49" fillId="0" borderId="17" xfId="0" applyNumberFormat="1" applyFont="1" applyFill="1" applyBorder="1" applyAlignment="1">
      <alignment vertical="center" shrinkToFit="1"/>
    </xf>
    <xf numFmtId="0" fontId="52" fillId="0" borderId="17" xfId="0" applyNumberFormat="1" applyFont="1" applyFill="1" applyBorder="1" applyAlignment="1">
      <alignment vertical="center" shrinkToFit="1"/>
    </xf>
    <xf numFmtId="0" fontId="49" fillId="0" borderId="12" xfId="0" applyNumberFormat="1" applyFont="1" applyFill="1" applyBorder="1" applyAlignment="1">
      <alignment vertical="center" shrinkToFit="1"/>
    </xf>
    <xf numFmtId="0" fontId="49" fillId="0" borderId="24" xfId="0" applyNumberFormat="1" applyFont="1" applyFill="1" applyBorder="1" applyAlignment="1">
      <alignment vertical="center" shrinkToFit="1"/>
    </xf>
    <xf numFmtId="49" fontId="48" fillId="0" borderId="0" xfId="0" applyNumberFormat="1" applyFont="1" applyFill="1" applyBorder="1" applyAlignment="1" applyProtection="1">
      <alignment vertical="center" shrinkToFit="1"/>
      <protection locked="0"/>
    </xf>
    <xf numFmtId="0" fontId="49" fillId="0" borderId="25" xfId="0" applyNumberFormat="1" applyFont="1" applyFill="1" applyBorder="1" applyAlignment="1">
      <alignment vertical="center" shrinkToFit="1"/>
    </xf>
    <xf numFmtId="0" fontId="49" fillId="0" borderId="26" xfId="0" applyNumberFormat="1" applyFont="1" applyFill="1" applyBorder="1" applyAlignment="1">
      <alignment vertical="center" shrinkToFit="1"/>
    </xf>
    <xf numFmtId="0" fontId="49" fillId="0" borderId="0" xfId="0" applyNumberFormat="1" applyFont="1" applyFill="1" applyBorder="1" applyAlignment="1">
      <alignment horizontal="center" vertical="center" shrinkToFit="1"/>
    </xf>
    <xf numFmtId="0" fontId="48" fillId="0" borderId="13" xfId="0" applyNumberFormat="1" applyFont="1" applyFill="1" applyBorder="1" applyAlignment="1">
      <alignment vertical="center" shrinkToFit="1"/>
    </xf>
    <xf numFmtId="0" fontId="49" fillId="0" borderId="17" xfId="0" applyNumberFormat="1" applyFont="1" applyFill="1" applyBorder="1" applyAlignment="1">
      <alignment horizontal="center" vertical="center" shrinkToFit="1"/>
    </xf>
    <xf numFmtId="0" fontId="49" fillId="0" borderId="18" xfId="0" applyNumberFormat="1" applyFont="1" applyFill="1" applyBorder="1" applyAlignment="1">
      <alignment vertical="center" shrinkToFit="1"/>
    </xf>
    <xf numFmtId="0" fontId="49" fillId="0" borderId="19" xfId="0" applyNumberFormat="1" applyFont="1" applyFill="1" applyBorder="1" applyAlignment="1">
      <alignment vertical="center" shrinkToFit="1"/>
    </xf>
    <xf numFmtId="0" fontId="48" fillId="0" borderId="24" xfId="0" applyNumberFormat="1" applyFont="1" applyFill="1" applyBorder="1" applyAlignment="1">
      <alignment vertical="center" shrinkToFit="1"/>
    </xf>
    <xf numFmtId="0" fontId="48" fillId="0" borderId="25" xfId="0" applyNumberFormat="1" applyFont="1" applyFill="1" applyBorder="1" applyAlignment="1">
      <alignment vertical="center" shrinkToFit="1"/>
    </xf>
    <xf numFmtId="0" fontId="49" fillId="0" borderId="13" xfId="0" applyNumberFormat="1" applyFont="1" applyFill="1" applyBorder="1" applyAlignment="1">
      <alignment vertical="center" shrinkToFit="1"/>
    </xf>
    <xf numFmtId="0" fontId="49" fillId="0" borderId="13" xfId="0" applyNumberFormat="1" applyFont="1" applyFill="1" applyBorder="1" applyAlignment="1">
      <alignment horizontal="center" vertical="center" shrinkToFit="1"/>
    </xf>
    <xf numFmtId="0" fontId="48" fillId="0" borderId="26" xfId="0" applyNumberFormat="1" applyFont="1" applyFill="1" applyBorder="1" applyAlignment="1">
      <alignment vertical="center" shrinkToFit="1"/>
    </xf>
    <xf numFmtId="0" fontId="48" fillId="0" borderId="27" xfId="0" applyNumberFormat="1" applyFont="1" applyFill="1" applyBorder="1" applyAlignment="1">
      <alignment vertical="center" shrinkToFit="1"/>
    </xf>
    <xf numFmtId="0" fontId="48" fillId="0" borderId="28" xfId="0" applyNumberFormat="1" applyFont="1" applyFill="1" applyBorder="1" applyAlignment="1">
      <alignment vertical="center" shrinkToFit="1"/>
    </xf>
    <xf numFmtId="0" fontId="48" fillId="0" borderId="0" xfId="0" applyNumberFormat="1" applyFont="1" applyFill="1" applyBorder="1" applyAlignment="1">
      <alignment vertical="center"/>
    </xf>
    <xf numFmtId="0" fontId="48" fillId="0" borderId="16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Fill="1" applyBorder="1" applyAlignment="1">
      <alignment vertical="center" shrinkToFit="1"/>
    </xf>
    <xf numFmtId="0" fontId="48" fillId="0" borderId="22" xfId="0" applyFont="1" applyBorder="1" applyAlignment="1">
      <alignment horizontal="center" vertical="top" shrinkToFit="1"/>
    </xf>
    <xf numFmtId="0" fontId="48" fillId="0" borderId="0" xfId="0" applyNumberFormat="1" applyFont="1" applyFill="1" applyBorder="1" applyAlignment="1">
      <alignment horizontal="center" vertical="top" shrinkToFit="1"/>
    </xf>
    <xf numFmtId="0" fontId="48" fillId="0" borderId="0" xfId="0" applyFont="1" applyBorder="1" applyAlignment="1">
      <alignment horizontal="center" vertical="top" shrinkToFit="1"/>
    </xf>
    <xf numFmtId="0" fontId="48" fillId="0" borderId="0" xfId="0" applyFont="1" applyAlignment="1">
      <alignment horizontal="center" vertical="top" shrinkToFit="1"/>
    </xf>
    <xf numFmtId="0" fontId="48" fillId="0" borderId="0" xfId="0" applyFont="1" applyAlignment="1">
      <alignment horizontal="center" vertical="center" shrinkToFit="1"/>
    </xf>
    <xf numFmtId="0" fontId="48" fillId="0" borderId="14" xfId="0" applyNumberFormat="1" applyFont="1" applyFill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top" shrinkToFit="1"/>
    </xf>
    <xf numFmtId="0" fontId="48" fillId="0" borderId="14" xfId="0" applyNumberFormat="1" applyFont="1" applyFill="1" applyBorder="1" applyAlignment="1">
      <alignment horizontal="left" vertical="center" shrinkToFit="1"/>
    </xf>
    <xf numFmtId="0" fontId="48" fillId="0" borderId="0" xfId="0" applyNumberFormat="1" applyFont="1" applyFill="1" applyBorder="1" applyAlignment="1">
      <alignment vertical="center" shrinkToFit="1"/>
    </xf>
    <xf numFmtId="0" fontId="35" fillId="0" borderId="0" xfId="83" applyFont="1" applyAlignment="1">
      <alignment horizontal="center" vertical="center" wrapText="1"/>
      <protection/>
    </xf>
    <xf numFmtId="0" fontId="35" fillId="0" borderId="0" xfId="83" applyFont="1" applyAlignment="1">
      <alignment horizontal="left" vertical="center" wrapText="1"/>
      <protection/>
    </xf>
    <xf numFmtId="0" fontId="36" fillId="0" borderId="0" xfId="83" applyFont="1" applyAlignment="1">
      <alignment horizontal="left" vertical="center" wrapText="1"/>
      <protection/>
    </xf>
    <xf numFmtId="0" fontId="4" fillId="0" borderId="0" xfId="83">
      <alignment vertical="center"/>
      <protection/>
    </xf>
    <xf numFmtId="0" fontId="37" fillId="0" borderId="0" xfId="83" applyFont="1">
      <alignment vertical="center"/>
      <protection/>
    </xf>
    <xf numFmtId="0" fontId="3" fillId="0" borderId="29" xfId="83" applyFont="1" applyBorder="1">
      <alignment vertical="center"/>
      <protection/>
    </xf>
    <xf numFmtId="0" fontId="3" fillId="0" borderId="30" xfId="83" applyFont="1" applyBorder="1">
      <alignment vertical="center"/>
      <protection/>
    </xf>
    <xf numFmtId="0" fontId="3" fillId="0" borderId="31" xfId="83" applyFont="1" applyBorder="1">
      <alignment vertical="center"/>
      <protection/>
    </xf>
    <xf numFmtId="0" fontId="3" fillId="0" borderId="32" xfId="83" applyFont="1" applyBorder="1" applyAlignment="1">
      <alignment horizontal="center" vertical="center"/>
      <protection/>
    </xf>
    <xf numFmtId="0" fontId="3" fillId="0" borderId="18" xfId="83" applyFont="1" applyBorder="1" applyAlignment="1">
      <alignment horizontal="center" vertical="center"/>
      <protection/>
    </xf>
    <xf numFmtId="0" fontId="3" fillId="0" borderId="18" xfId="83" applyFont="1" applyBorder="1">
      <alignment vertical="center"/>
      <protection/>
    </xf>
    <xf numFmtId="0" fontId="3" fillId="0" borderId="22" xfId="83" applyFont="1" applyBorder="1">
      <alignment vertical="center"/>
      <protection/>
    </xf>
    <xf numFmtId="0" fontId="3" fillId="0" borderId="33" xfId="83" applyFont="1" applyBorder="1" applyAlignment="1">
      <alignment horizontal="center" vertical="center"/>
      <protection/>
    </xf>
    <xf numFmtId="0" fontId="3" fillId="0" borderId="34" xfId="83" applyFont="1" applyBorder="1" applyAlignment="1">
      <alignment horizontal="center" vertical="center"/>
      <protection/>
    </xf>
    <xf numFmtId="0" fontId="3" fillId="0" borderId="34" xfId="83" applyFont="1" applyBorder="1">
      <alignment vertical="center"/>
      <protection/>
    </xf>
    <xf numFmtId="0" fontId="3" fillId="0" borderId="35" xfId="83" applyFont="1" applyBorder="1">
      <alignment vertical="center"/>
      <protection/>
    </xf>
    <xf numFmtId="0" fontId="1" fillId="0" borderId="18" xfId="83" applyFont="1" applyBorder="1">
      <alignment vertical="center"/>
      <protection/>
    </xf>
    <xf numFmtId="0" fontId="3" fillId="0" borderId="17" xfId="83" applyFont="1" applyBorder="1">
      <alignment vertical="center"/>
      <protection/>
    </xf>
    <xf numFmtId="0" fontId="3" fillId="0" borderId="36" xfId="83" applyFont="1" applyBorder="1">
      <alignment vertical="center"/>
      <protection/>
    </xf>
    <xf numFmtId="0" fontId="3" fillId="0" borderId="37" xfId="83" applyFont="1" applyBorder="1">
      <alignment vertical="center"/>
      <protection/>
    </xf>
    <xf numFmtId="0" fontId="3" fillId="0" borderId="38" xfId="83" applyFont="1" applyBorder="1">
      <alignment vertical="center"/>
      <protection/>
    </xf>
    <xf numFmtId="0" fontId="3" fillId="0" borderId="39" xfId="0" applyNumberFormat="1" applyFont="1" applyFill="1" applyBorder="1" applyAlignment="1">
      <alignment horizontal="left" vertical="center"/>
    </xf>
    <xf numFmtId="0" fontId="1" fillId="0" borderId="40" xfId="82" applyFont="1" applyFill="1" applyBorder="1">
      <alignment vertical="center"/>
      <protection/>
    </xf>
    <xf numFmtId="0" fontId="3" fillId="0" borderId="41" xfId="83" applyFont="1" applyBorder="1" applyAlignment="1">
      <alignment horizontal="center" vertical="center"/>
      <protection/>
    </xf>
    <xf numFmtId="0" fontId="3" fillId="0" borderId="42" xfId="83" applyFont="1" applyBorder="1" applyAlignment="1">
      <alignment horizontal="center" vertical="center"/>
      <protection/>
    </xf>
    <xf numFmtId="0" fontId="3" fillId="0" borderId="42" xfId="83" applyFont="1" applyBorder="1">
      <alignment vertical="center"/>
      <protection/>
    </xf>
    <xf numFmtId="0" fontId="3" fillId="0" borderId="43" xfId="83" applyFont="1" applyBorder="1">
      <alignment vertical="center"/>
      <protection/>
    </xf>
    <xf numFmtId="0" fontId="1" fillId="0" borderId="39" xfId="0" applyNumberFormat="1" applyFont="1" applyFill="1" applyBorder="1" applyAlignment="1">
      <alignment horizontal="left" vertical="center"/>
    </xf>
    <xf numFmtId="0" fontId="1" fillId="0" borderId="42" xfId="83" applyFont="1" applyBorder="1">
      <alignment vertical="center"/>
      <protection/>
    </xf>
    <xf numFmtId="0" fontId="48" fillId="0" borderId="18" xfId="83" applyFont="1" applyBorder="1">
      <alignment vertical="center"/>
      <protection/>
    </xf>
    <xf numFmtId="0" fontId="48" fillId="0" borderId="38" xfId="83" applyFont="1" applyBorder="1">
      <alignment vertical="center"/>
      <protection/>
    </xf>
    <xf numFmtId="0" fontId="48" fillId="0" borderId="40" xfId="82" applyFont="1" applyFill="1" applyBorder="1">
      <alignment vertical="center"/>
      <protection/>
    </xf>
    <xf numFmtId="0" fontId="48" fillId="0" borderId="22" xfId="83" applyFont="1" applyBorder="1">
      <alignment vertical="center"/>
      <protection/>
    </xf>
    <xf numFmtId="0" fontId="5" fillId="0" borderId="18" xfId="83" applyFont="1" applyBorder="1">
      <alignment vertical="center"/>
      <protection/>
    </xf>
    <xf numFmtId="0" fontId="5" fillId="0" borderId="44" xfId="82" applyFont="1" applyFill="1" applyBorder="1">
      <alignment vertical="center"/>
      <protection/>
    </xf>
    <xf numFmtId="0" fontId="5" fillId="0" borderId="43" xfId="83" applyFont="1" applyBorder="1">
      <alignment vertical="center"/>
      <protection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17" xfId="0" applyNumberFormat="1" applyFont="1" applyFill="1" applyBorder="1" applyAlignment="1">
      <alignment vertical="center" shrinkToFit="1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horizontal="left" vertical="center" shrinkToFit="1"/>
    </xf>
    <xf numFmtId="0" fontId="1" fillId="0" borderId="14" xfId="0" applyNumberFormat="1" applyFont="1" applyFill="1" applyBorder="1" applyAlignment="1" applyProtection="1">
      <alignment vertical="center" shrinkToFit="1"/>
      <protection locked="0"/>
    </xf>
    <xf numFmtId="2" fontId="1" fillId="0" borderId="14" xfId="0" applyNumberFormat="1" applyFont="1" applyFill="1" applyBorder="1" applyAlignment="1">
      <alignment horizontal="center" vertical="center" shrinkToFit="1"/>
    </xf>
    <xf numFmtId="181" fontId="1" fillId="0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 shrinkToFit="1"/>
    </xf>
    <xf numFmtId="181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25" xfId="0" applyNumberFormat="1" applyFont="1" applyFill="1" applyBorder="1" applyAlignment="1">
      <alignment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1" fillId="0" borderId="45" xfId="0" applyNumberFormat="1" applyFont="1" applyFill="1" applyBorder="1" applyAlignment="1">
      <alignment vertical="center" shrinkToFit="1"/>
    </xf>
    <xf numFmtId="0" fontId="1" fillId="0" borderId="25" xfId="0" applyNumberFormat="1" applyFont="1" applyFill="1" applyBorder="1" applyAlignment="1">
      <alignment vertical="center" shrinkToFit="1"/>
    </xf>
    <xf numFmtId="0" fontId="1" fillId="0" borderId="46" xfId="0" applyNumberFormat="1" applyFont="1" applyFill="1" applyBorder="1" applyAlignment="1">
      <alignment vertical="center" shrinkToFit="1"/>
    </xf>
    <xf numFmtId="0" fontId="1" fillId="0" borderId="47" xfId="0" applyNumberFormat="1" applyFont="1" applyFill="1" applyBorder="1" applyAlignment="1">
      <alignment vertical="center" shrinkToFit="1"/>
    </xf>
    <xf numFmtId="0" fontId="1" fillId="0" borderId="27" xfId="0" applyNumberFormat="1" applyFont="1" applyFill="1" applyBorder="1" applyAlignment="1">
      <alignment vertical="center" shrinkToFit="1"/>
    </xf>
    <xf numFmtId="0" fontId="1" fillId="0" borderId="48" xfId="0" applyNumberFormat="1" applyFont="1" applyFill="1" applyBorder="1" applyAlignment="1">
      <alignment vertical="center" shrinkToFit="1"/>
    </xf>
    <xf numFmtId="0" fontId="1" fillId="0" borderId="26" xfId="0" applyNumberFormat="1" applyFont="1" applyFill="1" applyBorder="1" applyAlignment="1">
      <alignment vertical="center" shrinkToFit="1"/>
    </xf>
    <xf numFmtId="0" fontId="34" fillId="0" borderId="0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vertical="center" shrinkToFit="1"/>
    </xf>
    <xf numFmtId="0" fontId="0" fillId="0" borderId="50" xfId="0" applyNumberFormat="1" applyFont="1" applyFill="1" applyBorder="1" applyAlignment="1">
      <alignment vertical="center" shrinkToFit="1"/>
    </xf>
    <xf numFmtId="0" fontId="1" fillId="0" borderId="28" xfId="0" applyNumberFormat="1" applyFont="1" applyFill="1" applyBorder="1" applyAlignment="1">
      <alignment vertical="center" shrinkToFit="1"/>
    </xf>
    <xf numFmtId="0" fontId="48" fillId="0" borderId="51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4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4" xfId="0" applyNumberFormat="1" applyFont="1" applyFill="1" applyBorder="1" applyAlignment="1">
      <alignment horizontal="center" vertical="center" shrinkToFit="1"/>
    </xf>
    <xf numFmtId="0" fontId="48" fillId="0" borderId="52" xfId="0" applyNumberFormat="1" applyFont="1" applyFill="1" applyBorder="1" applyAlignment="1">
      <alignment horizontal="center" vertical="center" shrinkToFit="1"/>
    </xf>
    <xf numFmtId="0" fontId="3" fillId="0" borderId="53" xfId="83" applyFont="1" applyBorder="1" applyAlignment="1">
      <alignment horizontal="center" vertical="center"/>
      <protection/>
    </xf>
    <xf numFmtId="0" fontId="5" fillId="0" borderId="54" xfId="83" applyFont="1" applyBorder="1">
      <alignment vertical="center"/>
      <protection/>
    </xf>
    <xf numFmtId="0" fontId="48" fillId="0" borderId="55" xfId="83" applyFont="1" applyBorder="1">
      <alignment vertical="center"/>
      <protection/>
    </xf>
    <xf numFmtId="0" fontId="48" fillId="0" borderId="56" xfId="83" applyFont="1" applyBorder="1">
      <alignment vertical="center"/>
      <protection/>
    </xf>
    <xf numFmtId="0" fontId="3" fillId="0" borderId="57" xfId="83" applyFont="1" applyBorder="1" applyAlignment="1">
      <alignment horizontal="center" vertical="center"/>
      <protection/>
    </xf>
    <xf numFmtId="0" fontId="3" fillId="0" borderId="58" xfId="83" applyFont="1" applyBorder="1" applyAlignment="1">
      <alignment horizontal="center" vertical="center"/>
      <protection/>
    </xf>
    <xf numFmtId="0" fontId="5" fillId="0" borderId="59" xfId="82" applyFont="1" applyFill="1" applyBorder="1">
      <alignment vertical="center"/>
      <protection/>
    </xf>
    <xf numFmtId="0" fontId="4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Fill="1" applyBorder="1" applyAlignment="1">
      <alignment horizontal="center" vertical="center" shrinkToFit="1"/>
    </xf>
    <xf numFmtId="0" fontId="46" fillId="0" borderId="21" xfId="0" applyNumberFormat="1" applyFont="1" applyFill="1" applyBorder="1" applyAlignment="1">
      <alignment horizontal="center" vertical="center" shrinkToFit="1"/>
    </xf>
    <xf numFmtId="0" fontId="46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4" xfId="0" applyNumberFormat="1" applyFont="1" applyFill="1" applyBorder="1" applyAlignment="1">
      <alignment horizontal="center" vertical="center" shrinkToFit="1"/>
    </xf>
    <xf numFmtId="0" fontId="46" fillId="0" borderId="52" xfId="0" applyNumberFormat="1" applyFont="1" applyFill="1" applyBorder="1" applyAlignment="1">
      <alignment horizontal="center" vertical="center" shrinkToFit="1"/>
    </xf>
    <xf numFmtId="0" fontId="4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7" xfId="0" applyNumberFormat="1" applyFont="1" applyFill="1" applyBorder="1" applyAlignment="1">
      <alignment horizontal="center" vertical="center" shrinkToFit="1"/>
    </xf>
    <xf numFmtId="0" fontId="54" fillId="0" borderId="18" xfId="0" applyNumberFormat="1" applyFont="1" applyFill="1" applyBorder="1" applyAlignment="1">
      <alignment horizontal="center" vertical="center" shrinkToFit="1"/>
    </xf>
    <xf numFmtId="0" fontId="5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7" xfId="0" applyFont="1" applyBorder="1" applyAlignment="1">
      <alignment vertical="center" shrinkToFit="1"/>
    </xf>
    <xf numFmtId="0" fontId="54" fillId="0" borderId="18" xfId="0" applyFont="1" applyBorder="1" applyAlignment="1">
      <alignment vertical="center" shrinkToFit="1"/>
    </xf>
    <xf numFmtId="0" fontId="55" fillId="0" borderId="0" xfId="0" applyNumberFormat="1" applyFont="1" applyFill="1" applyBorder="1" applyAlignment="1">
      <alignment vertical="center" shrinkToFit="1"/>
    </xf>
    <xf numFmtId="0" fontId="48" fillId="0" borderId="61" xfId="0" applyNumberFormat="1" applyFont="1" applyFill="1" applyBorder="1" applyAlignment="1">
      <alignment vertical="center" shrinkToFit="1"/>
    </xf>
    <xf numFmtId="0" fontId="48" fillId="0" borderId="62" xfId="0" applyNumberFormat="1" applyFont="1" applyFill="1" applyBorder="1" applyAlignment="1">
      <alignment vertical="center" shrinkToFit="1"/>
    </xf>
    <xf numFmtId="0" fontId="1" fillId="0" borderId="63" xfId="0" applyNumberFormat="1" applyFont="1" applyFill="1" applyBorder="1" applyAlignment="1">
      <alignment vertical="center" shrinkToFit="1"/>
    </xf>
    <xf numFmtId="0" fontId="1" fillId="0" borderId="64" xfId="0" applyNumberFormat="1" applyFont="1" applyFill="1" applyBorder="1" applyAlignment="1">
      <alignment vertical="center" shrinkToFit="1"/>
    </xf>
    <xf numFmtId="0" fontId="48" fillId="0" borderId="64" xfId="0" applyNumberFormat="1" applyFont="1" applyFill="1" applyBorder="1" applyAlignment="1">
      <alignment vertical="center" shrinkToFit="1"/>
    </xf>
    <xf numFmtId="0" fontId="49" fillId="0" borderId="65" xfId="0" applyNumberFormat="1" applyFont="1" applyFill="1" applyBorder="1" applyAlignment="1">
      <alignment vertical="center" shrinkToFit="1"/>
    </xf>
    <xf numFmtId="0" fontId="49" fillId="0" borderId="66" xfId="0" applyNumberFormat="1" applyFont="1" applyFill="1" applyBorder="1" applyAlignment="1">
      <alignment vertical="center" shrinkToFit="1"/>
    </xf>
    <xf numFmtId="0" fontId="48" fillId="0" borderId="65" xfId="0" applyNumberFormat="1" applyFont="1" applyFill="1" applyBorder="1" applyAlignment="1">
      <alignment vertical="center" shrinkToFit="1"/>
    </xf>
    <xf numFmtId="0" fontId="49" fillId="0" borderId="65" xfId="0" applyNumberFormat="1" applyFont="1" applyFill="1" applyBorder="1" applyAlignment="1">
      <alignment horizontal="center" vertical="center" shrinkToFit="1"/>
    </xf>
    <xf numFmtId="0" fontId="48" fillId="0" borderId="45" xfId="0" applyNumberFormat="1" applyFont="1" applyFill="1" applyBorder="1" applyAlignment="1">
      <alignment vertical="center" shrinkToFit="1"/>
    </xf>
    <xf numFmtId="0" fontId="55" fillId="0" borderId="65" xfId="0" applyNumberFormat="1" applyFont="1" applyFill="1" applyBorder="1" applyAlignment="1">
      <alignment vertical="center" shrinkToFit="1"/>
    </xf>
    <xf numFmtId="0" fontId="49" fillId="0" borderId="64" xfId="0" applyNumberFormat="1" applyFont="1" applyFill="1" applyBorder="1" applyAlignment="1">
      <alignment vertical="center" shrinkToFit="1"/>
    </xf>
    <xf numFmtId="0" fontId="48" fillId="0" borderId="64" xfId="0" applyNumberFormat="1" applyFont="1" applyFill="1" applyBorder="1" applyAlignment="1">
      <alignment horizontal="center" vertical="center" shrinkToFit="1"/>
    </xf>
    <xf numFmtId="0" fontId="49" fillId="0" borderId="67" xfId="0" applyNumberFormat="1" applyFont="1" applyFill="1" applyBorder="1" applyAlignment="1">
      <alignment horizontal="center" vertical="center" shrinkToFit="1"/>
    </xf>
    <xf numFmtId="0" fontId="49" fillId="0" borderId="67" xfId="0" applyNumberFormat="1" applyFont="1" applyFill="1" applyBorder="1" applyAlignment="1">
      <alignment vertical="center" shrinkToFit="1"/>
    </xf>
    <xf numFmtId="0" fontId="49" fillId="0" borderId="68" xfId="0" applyNumberFormat="1" applyFont="1" applyFill="1" applyBorder="1" applyAlignment="1">
      <alignment vertical="center" shrinkToFit="1"/>
    </xf>
    <xf numFmtId="0" fontId="49" fillId="0" borderId="63" xfId="0" applyNumberFormat="1" applyFont="1" applyFill="1" applyBorder="1" applyAlignment="1">
      <alignment horizontal="center" vertical="center" shrinkToFit="1"/>
    </xf>
    <xf numFmtId="0" fontId="49" fillId="0" borderId="63" xfId="0" applyNumberFormat="1" applyFont="1" applyFill="1" applyBorder="1" applyAlignment="1">
      <alignment vertical="center" shrinkToFit="1"/>
    </xf>
    <xf numFmtId="0" fontId="48" fillId="0" borderId="67" xfId="0" applyNumberFormat="1" applyFont="1" applyFill="1" applyBorder="1" applyAlignment="1">
      <alignment horizontal="center" vertical="center" shrinkToFit="1"/>
    </xf>
    <xf numFmtId="0" fontId="52" fillId="0" borderId="65" xfId="0" applyNumberFormat="1" applyFont="1" applyFill="1" applyBorder="1" applyAlignment="1">
      <alignment vertical="center" shrinkToFit="1"/>
    </xf>
    <xf numFmtId="0" fontId="49" fillId="0" borderId="69" xfId="0" applyNumberFormat="1" applyFont="1" applyFill="1" applyBorder="1" applyAlignment="1">
      <alignment vertical="center" shrinkToFit="1"/>
    </xf>
    <xf numFmtId="0" fontId="48" fillId="0" borderId="63" xfId="0" applyNumberFormat="1" applyFont="1" applyFill="1" applyBorder="1" applyAlignment="1">
      <alignment vertical="center" shrinkToFit="1"/>
    </xf>
    <xf numFmtId="0" fontId="48" fillId="0" borderId="70" xfId="0" applyNumberFormat="1" applyFont="1" applyFill="1" applyBorder="1" applyAlignment="1">
      <alignment vertical="center" shrinkToFit="1"/>
    </xf>
    <xf numFmtId="0" fontId="48" fillId="0" borderId="71" xfId="0" applyNumberFormat="1" applyFont="1" applyFill="1" applyBorder="1" applyAlignment="1">
      <alignment vertical="center" shrinkToFit="1"/>
    </xf>
    <xf numFmtId="0" fontId="1" fillId="0" borderId="72" xfId="0" applyNumberFormat="1" applyFont="1" applyFill="1" applyBorder="1" applyAlignment="1">
      <alignment vertical="center" shrinkToFit="1"/>
    </xf>
    <xf numFmtId="0" fontId="1" fillId="0" borderId="73" xfId="0" applyNumberFormat="1" applyFont="1" applyFill="1" applyBorder="1" applyAlignment="1">
      <alignment vertical="center" shrinkToFit="1"/>
    </xf>
    <xf numFmtId="0" fontId="1" fillId="0" borderId="65" xfId="0" applyNumberFormat="1" applyFont="1" applyFill="1" applyBorder="1" applyAlignment="1">
      <alignment vertical="center" shrinkToFit="1"/>
    </xf>
    <xf numFmtId="0" fontId="54" fillId="0" borderId="0" xfId="0" applyNumberFormat="1" applyFont="1" applyFill="1" applyBorder="1" applyAlignment="1">
      <alignment horizontal="center" vertical="top" shrinkToFit="1"/>
    </xf>
    <xf numFmtId="0" fontId="54" fillId="0" borderId="19" xfId="0" applyNumberFormat="1" applyFont="1" applyFill="1" applyBorder="1" applyAlignment="1" applyProtection="1">
      <alignment vertical="center" shrinkToFit="1"/>
      <protection locked="0"/>
    </xf>
    <xf numFmtId="0" fontId="54" fillId="0" borderId="17" xfId="0" applyNumberFormat="1" applyFont="1" applyFill="1" applyBorder="1" applyAlignment="1" applyProtection="1">
      <alignment vertical="center" shrinkToFit="1"/>
      <protection locked="0"/>
    </xf>
    <xf numFmtId="0" fontId="54" fillId="0" borderId="18" xfId="0" applyNumberFormat="1" applyFont="1" applyFill="1" applyBorder="1" applyAlignment="1" applyProtection="1">
      <alignment vertical="center" shrinkToFit="1"/>
      <protection locked="0"/>
    </xf>
    <xf numFmtId="0" fontId="54" fillId="0" borderId="0" xfId="0" applyNumberFormat="1" applyFont="1" applyFill="1" applyBorder="1" applyAlignment="1" applyProtection="1">
      <alignment vertical="center" shrinkToFit="1"/>
      <protection locked="0"/>
    </xf>
    <xf numFmtId="0" fontId="54" fillId="0" borderId="0" xfId="0" applyNumberFormat="1" applyFont="1" applyFill="1" applyBorder="1" applyAlignment="1">
      <alignment horizontal="center" vertical="center" shrinkToFit="1"/>
    </xf>
    <xf numFmtId="0" fontId="54" fillId="0" borderId="12" xfId="0" applyNumberFormat="1" applyFont="1" applyFill="1" applyBorder="1" applyAlignment="1" applyProtection="1">
      <alignment vertical="center" shrinkToFit="1"/>
      <protection locked="0"/>
    </xf>
    <xf numFmtId="0" fontId="54" fillId="0" borderId="0" xfId="0" applyFont="1" applyAlignment="1">
      <alignment horizontal="center" vertical="top" shrinkToFit="1"/>
    </xf>
    <xf numFmtId="0" fontId="54" fillId="0" borderId="17" xfId="0" applyFont="1" applyBorder="1" applyAlignment="1">
      <alignment horizontal="center" vertical="top" shrinkToFit="1"/>
    </xf>
    <xf numFmtId="0" fontId="54" fillId="0" borderId="22" xfId="0" applyFont="1" applyBorder="1" applyAlignment="1">
      <alignment horizontal="center" vertical="top" shrinkToFit="1"/>
    </xf>
    <xf numFmtId="0" fontId="54" fillId="0" borderId="60" xfId="0" applyNumberFormat="1" applyFont="1" applyFill="1" applyBorder="1" applyAlignment="1" applyProtection="1">
      <alignment vertical="center" shrinkToFit="1"/>
      <protection locked="0"/>
    </xf>
    <xf numFmtId="0" fontId="54" fillId="0" borderId="14" xfId="0" applyNumberFormat="1" applyFont="1" applyFill="1" applyBorder="1" applyAlignment="1">
      <alignment vertical="center" shrinkToFit="1"/>
    </xf>
    <xf numFmtId="0" fontId="54" fillId="0" borderId="52" xfId="0" applyNumberFormat="1" applyFont="1" applyFill="1" applyBorder="1" applyAlignment="1">
      <alignment vertical="center" shrinkToFit="1"/>
    </xf>
    <xf numFmtId="0" fontId="46" fillId="0" borderId="0" xfId="0" applyFont="1" applyAlignment="1">
      <alignment horizontal="center" vertical="top" shrinkToFit="1"/>
    </xf>
    <xf numFmtId="0" fontId="46" fillId="0" borderId="0" xfId="0" applyFont="1" applyBorder="1" applyAlignment="1">
      <alignment horizontal="center" vertical="top" shrinkToFit="1"/>
    </xf>
    <xf numFmtId="0" fontId="46" fillId="0" borderId="0" xfId="0" applyFont="1" applyAlignment="1">
      <alignment horizontal="center"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9" xfId="0" applyNumberFormat="1" applyFont="1" applyFill="1" applyBorder="1" applyAlignment="1" applyProtection="1">
      <alignment vertical="center" shrinkToFit="1"/>
      <protection locked="0"/>
    </xf>
    <xf numFmtId="0" fontId="46" fillId="0" borderId="17" xfId="0" applyNumberFormat="1" applyFont="1" applyFill="1" applyBorder="1" applyAlignment="1" applyProtection="1">
      <alignment vertical="center" shrinkToFit="1"/>
      <protection locked="0"/>
    </xf>
    <xf numFmtId="0" fontId="46" fillId="0" borderId="18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NumberFormat="1" applyFont="1" applyFill="1" applyBorder="1" applyAlignment="1" applyProtection="1">
      <alignment vertical="center" shrinkToFit="1"/>
      <protection locked="0"/>
    </xf>
    <xf numFmtId="0" fontId="46" fillId="0" borderId="12" xfId="0" applyNumberFormat="1" applyFont="1" applyFill="1" applyBorder="1" applyAlignment="1" applyProtection="1">
      <alignment vertical="center" shrinkToFit="1"/>
      <protection locked="0"/>
    </xf>
    <xf numFmtId="0" fontId="46" fillId="0" borderId="17" xfId="0" applyFont="1" applyBorder="1" applyAlignment="1">
      <alignment horizontal="center" vertical="top" shrinkToFit="1"/>
    </xf>
    <xf numFmtId="0" fontId="46" fillId="0" borderId="22" xfId="0" applyFont="1" applyBorder="1" applyAlignment="1">
      <alignment horizontal="center" vertical="top" shrinkToFit="1"/>
    </xf>
    <xf numFmtId="0" fontId="46" fillId="0" borderId="60" xfId="0" applyNumberFormat="1" applyFont="1" applyFill="1" applyBorder="1" applyAlignment="1" applyProtection="1">
      <alignment vertical="center" shrinkToFit="1"/>
      <protection locked="0"/>
    </xf>
    <xf numFmtId="0" fontId="46" fillId="0" borderId="14" xfId="0" applyNumberFormat="1" applyFont="1" applyFill="1" applyBorder="1" applyAlignment="1">
      <alignment vertical="center" shrinkToFit="1"/>
    </xf>
    <xf numFmtId="0" fontId="46" fillId="0" borderId="52" xfId="0" applyNumberFormat="1" applyFont="1" applyFill="1" applyBorder="1" applyAlignment="1">
      <alignment vertical="center" shrinkToFit="1"/>
    </xf>
    <xf numFmtId="0" fontId="1" fillId="0" borderId="74" xfId="0" applyNumberFormat="1" applyFont="1" applyFill="1" applyBorder="1" applyAlignment="1">
      <alignment vertical="center" shrinkToFit="1"/>
    </xf>
    <xf numFmtId="0" fontId="48" fillId="0" borderId="75" xfId="0" applyNumberFormat="1" applyFont="1" applyFill="1" applyBorder="1" applyAlignment="1">
      <alignment vertical="center" shrinkToFit="1"/>
    </xf>
    <xf numFmtId="0" fontId="46" fillId="0" borderId="0" xfId="0" applyNumberFormat="1" applyFont="1" applyFill="1" applyBorder="1" applyAlignment="1">
      <alignment vertical="center" shrinkToFit="1"/>
    </xf>
    <xf numFmtId="0" fontId="46" fillId="0" borderId="70" xfId="0" applyNumberFormat="1" applyFont="1" applyFill="1" applyBorder="1" applyAlignment="1">
      <alignment vertical="center" shrinkToFit="1"/>
    </xf>
    <xf numFmtId="0" fontId="52" fillId="0" borderId="0" xfId="0" applyNumberFormat="1" applyFont="1" applyFill="1" applyBorder="1" applyAlignment="1">
      <alignment horizontal="center" vertical="center" shrinkToFit="1"/>
    </xf>
    <xf numFmtId="0" fontId="48" fillId="0" borderId="54" xfId="83" applyFont="1" applyBorder="1">
      <alignment vertical="center"/>
      <protection/>
    </xf>
    <xf numFmtId="0" fontId="48" fillId="0" borderId="76" xfId="82" applyFont="1" applyFill="1" applyBorder="1">
      <alignment vertical="center"/>
      <protection/>
    </xf>
    <xf numFmtId="0" fontId="48" fillId="0" borderId="77" xfId="83" applyFont="1" applyBorder="1">
      <alignment vertical="center"/>
      <protection/>
    </xf>
    <xf numFmtId="0" fontId="48" fillId="0" borderId="78" xfId="82" applyFont="1" applyFill="1" applyBorder="1">
      <alignment vertical="center"/>
      <protection/>
    </xf>
    <xf numFmtId="0" fontId="52" fillId="0" borderId="0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Fill="1" applyBorder="1" applyAlignment="1">
      <alignment horizontal="center" vertical="center" shrinkToFit="1"/>
    </xf>
    <xf numFmtId="0" fontId="53" fillId="0" borderId="5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0" fontId="34" fillId="0" borderId="0" xfId="0" applyNumberFormat="1" applyFont="1" applyFill="1" applyBorder="1" applyAlignment="1">
      <alignment horizontal="center" vertical="center" shrinkToFit="1"/>
    </xf>
    <xf numFmtId="0" fontId="1" fillId="0" borderId="73" xfId="0" applyNumberFormat="1" applyFont="1" applyFill="1" applyBorder="1" applyAlignment="1">
      <alignment horizontal="center" vertical="center" shrinkToFit="1"/>
    </xf>
    <xf numFmtId="0" fontId="1" fillId="0" borderId="79" xfId="0" applyNumberFormat="1" applyFont="1" applyFill="1" applyBorder="1" applyAlignment="1">
      <alignment horizontal="center" vertical="center" shrinkToFit="1"/>
    </xf>
    <xf numFmtId="0" fontId="38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Fill="1" applyBorder="1" applyAlignment="1">
      <alignment horizontal="right" vertical="center" shrinkToFit="1"/>
    </xf>
    <xf numFmtId="0" fontId="54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0" fontId="1" fillId="0" borderId="68" xfId="0" applyNumberFormat="1" applyFont="1" applyFill="1" applyBorder="1" applyAlignment="1" quotePrefix="1">
      <alignment horizontal="left" vertical="center" shrinkToFit="1"/>
    </xf>
    <xf numFmtId="0" fontId="1" fillId="0" borderId="68" xfId="0" applyNumberFormat="1" applyFont="1" applyFill="1" applyBorder="1" applyAlignment="1">
      <alignment horizontal="left" vertical="center" shrinkToFit="1"/>
    </xf>
    <xf numFmtId="0" fontId="1" fillId="0" borderId="63" xfId="0" applyNumberFormat="1" applyFont="1" applyFill="1" applyBorder="1" applyAlignment="1" quotePrefix="1">
      <alignment horizontal="left" vertical="center" shrinkToFit="1"/>
    </xf>
    <xf numFmtId="0" fontId="1" fillId="0" borderId="63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 quotePrefix="1">
      <alignment horizontal="right"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12" xfId="0" applyNumberFormat="1" applyFont="1" applyFill="1" applyBorder="1" applyAlignment="1">
      <alignment horizontal="right" vertical="center" shrinkToFit="1"/>
    </xf>
    <xf numFmtId="0" fontId="46" fillId="0" borderId="0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horizontal="left" vertical="center" shrinkToFit="1"/>
    </xf>
    <xf numFmtId="183" fontId="56" fillId="0" borderId="24" xfId="0" applyNumberFormat="1" applyFont="1" applyFill="1" applyBorder="1" applyAlignment="1">
      <alignment horizontal="left" vertical="center" shrinkToFit="1"/>
    </xf>
    <xf numFmtId="183" fontId="56" fillId="0" borderId="80" xfId="0" applyNumberFormat="1" applyFont="1" applyFill="1" applyBorder="1" applyAlignment="1">
      <alignment horizontal="left" vertical="center" shrinkToFit="1"/>
    </xf>
    <xf numFmtId="183" fontId="56" fillId="0" borderId="0" xfId="0" applyNumberFormat="1" applyFont="1" applyFill="1" applyBorder="1" applyAlignment="1">
      <alignment horizontal="left" vertical="center" shrinkToFit="1"/>
    </xf>
    <xf numFmtId="183" fontId="56" fillId="0" borderId="16" xfId="0" applyNumberFormat="1" applyFont="1" applyFill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top" shrinkToFit="1"/>
    </xf>
    <xf numFmtId="0" fontId="48" fillId="0" borderId="0" xfId="0" applyFont="1" applyBorder="1" applyAlignment="1">
      <alignment horizontal="left" vertical="top" shrinkToFit="1"/>
    </xf>
    <xf numFmtId="0" fontId="48" fillId="0" borderId="82" xfId="0" applyFont="1" applyBorder="1" applyAlignment="1">
      <alignment horizontal="left" vertical="top" shrinkToFit="1"/>
    </xf>
    <xf numFmtId="0" fontId="48" fillId="0" borderId="17" xfId="0" applyFont="1" applyBorder="1" applyAlignment="1">
      <alignment horizontal="left" vertical="top" shrinkToFit="1"/>
    </xf>
    <xf numFmtId="0" fontId="54" fillId="0" borderId="0" xfId="0" applyFont="1" applyBorder="1" applyAlignment="1">
      <alignment horizontal="center" vertical="top" shrinkToFit="1"/>
    </xf>
    <xf numFmtId="0" fontId="54" fillId="0" borderId="0" xfId="0" applyFont="1" applyAlignment="1">
      <alignment horizontal="center" vertical="top" shrinkToFit="1"/>
    </xf>
    <xf numFmtId="0" fontId="54" fillId="0" borderId="17" xfId="0" applyFont="1" applyBorder="1" applyAlignment="1">
      <alignment horizontal="center" vertical="top" shrinkToFit="1"/>
    </xf>
    <xf numFmtId="0" fontId="54" fillId="0" borderId="83" xfId="0" applyFont="1" applyBorder="1" applyAlignment="1">
      <alignment horizontal="center" vertical="top" shrinkToFit="1"/>
    </xf>
    <xf numFmtId="184" fontId="54" fillId="0" borderId="84" xfId="0" applyNumberFormat="1" applyFont="1" applyFill="1" applyBorder="1" applyAlignment="1">
      <alignment horizontal="center" vertical="center" shrinkToFit="1"/>
    </xf>
    <xf numFmtId="2" fontId="54" fillId="0" borderId="0" xfId="0" applyNumberFormat="1" applyFont="1" applyFill="1" applyBorder="1" applyAlignment="1">
      <alignment horizontal="center" vertical="center" shrinkToFit="1"/>
    </xf>
    <xf numFmtId="181" fontId="54" fillId="0" borderId="0" xfId="0" applyNumberFormat="1" applyFont="1" applyFill="1" applyBorder="1" applyAlignment="1">
      <alignment horizontal="right" vertical="center"/>
    </xf>
    <xf numFmtId="181" fontId="54" fillId="0" borderId="16" xfId="0" applyNumberFormat="1" applyFont="1" applyFill="1" applyBorder="1" applyAlignment="1">
      <alignment horizontal="right" vertical="center"/>
    </xf>
    <xf numFmtId="0" fontId="54" fillId="0" borderId="85" xfId="0" applyNumberFormat="1" applyFont="1" applyFill="1" applyBorder="1" applyAlignment="1">
      <alignment horizontal="center" vertical="center" shrinkToFit="1"/>
    </xf>
    <xf numFmtId="0" fontId="54" fillId="0" borderId="24" xfId="0" applyNumberFormat="1" applyFont="1" applyFill="1" applyBorder="1" applyAlignment="1">
      <alignment horizontal="center" vertical="center" shrinkToFit="1"/>
    </xf>
    <xf numFmtId="0" fontId="54" fillId="0" borderId="13" xfId="0" applyNumberFormat="1" applyFont="1" applyFill="1" applyBorder="1" applyAlignment="1">
      <alignment horizontal="center" vertical="center" shrinkToFit="1"/>
    </xf>
    <xf numFmtId="0" fontId="54" fillId="0" borderId="86" xfId="0" applyNumberFormat="1" applyFont="1" applyFill="1" applyBorder="1" applyAlignment="1">
      <alignment horizontal="center" vertical="center" shrinkToFit="1"/>
    </xf>
    <xf numFmtId="0" fontId="54" fillId="0" borderId="51" xfId="0" applyNumberFormat="1" applyFont="1" applyFill="1" applyBorder="1" applyAlignment="1">
      <alignment horizontal="center" vertical="center" shrinkToFit="1"/>
    </xf>
    <xf numFmtId="0" fontId="54" fillId="0" borderId="87" xfId="0" applyNumberFormat="1" applyFont="1" applyFill="1" applyBorder="1" applyAlignment="1">
      <alignment horizontal="center" vertical="center" shrinkToFit="1"/>
    </xf>
    <xf numFmtId="0" fontId="54" fillId="0" borderId="12" xfId="0" applyNumberFormat="1" applyFont="1" applyFill="1" applyBorder="1" applyAlignment="1">
      <alignment horizontal="center" vertical="center" shrinkToFit="1"/>
    </xf>
    <xf numFmtId="0" fontId="54" fillId="0" borderId="42" xfId="0" applyNumberFormat="1" applyFont="1" applyFill="1" applyBorder="1" applyAlignment="1">
      <alignment horizontal="center" vertical="center" shrinkToFit="1"/>
    </xf>
    <xf numFmtId="0" fontId="54" fillId="0" borderId="88" xfId="0" applyNumberFormat="1" applyFont="1" applyFill="1" applyBorder="1" applyAlignment="1">
      <alignment horizontal="center" vertical="center" shrinkToFit="1"/>
    </xf>
    <xf numFmtId="0" fontId="54" fillId="0" borderId="89" xfId="0" applyNumberFormat="1" applyFont="1" applyFill="1" applyBorder="1" applyAlignment="1">
      <alignment horizontal="center" vertical="center" shrinkToFit="1"/>
    </xf>
    <xf numFmtId="0" fontId="54" fillId="0" borderId="90" xfId="0" applyNumberFormat="1" applyFont="1" applyFill="1" applyBorder="1" applyAlignment="1">
      <alignment horizontal="center" vertical="center" shrinkToFit="1"/>
    </xf>
    <xf numFmtId="0" fontId="54" fillId="0" borderId="91" xfId="0" applyNumberFormat="1" applyFont="1" applyFill="1" applyBorder="1" applyAlignment="1">
      <alignment horizontal="center" vertical="center" shrinkToFit="1"/>
    </xf>
    <xf numFmtId="0" fontId="54" fillId="0" borderId="92" xfId="0" applyNumberFormat="1" applyFont="1" applyFill="1" applyBorder="1" applyAlignment="1">
      <alignment horizontal="center" vertical="center" shrinkToFit="1"/>
    </xf>
    <xf numFmtId="0" fontId="54" fillId="0" borderId="93" xfId="0" applyNumberFormat="1" applyFont="1" applyFill="1" applyBorder="1" applyAlignment="1">
      <alignment horizontal="center" vertical="center" shrinkToFit="1"/>
    </xf>
    <xf numFmtId="2" fontId="54" fillId="0" borderId="94" xfId="0" applyNumberFormat="1" applyFont="1" applyFill="1" applyBorder="1" applyAlignment="1">
      <alignment horizontal="center" vertical="center" shrinkToFit="1"/>
    </xf>
    <xf numFmtId="2" fontId="54" fillId="0" borderId="84" xfId="0" applyNumberFormat="1" applyFont="1" applyFill="1" applyBorder="1" applyAlignment="1">
      <alignment horizontal="center" vertical="center" shrinkToFit="1"/>
    </xf>
    <xf numFmtId="182" fontId="54" fillId="0" borderId="24" xfId="0" applyNumberFormat="1" applyFont="1" applyFill="1" applyBorder="1" applyAlignment="1">
      <alignment horizontal="center" vertical="center" shrinkToFit="1"/>
    </xf>
    <xf numFmtId="182" fontId="54" fillId="0" borderId="0" xfId="0" applyNumberFormat="1" applyFont="1" applyFill="1" applyBorder="1" applyAlignment="1">
      <alignment horizontal="center" vertical="center" shrinkToFit="1"/>
    </xf>
    <xf numFmtId="181" fontId="1" fillId="0" borderId="16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48" fillId="0" borderId="95" xfId="0" applyFont="1" applyBorder="1" applyAlignment="1">
      <alignment horizontal="left" vertical="top" shrinkToFit="1"/>
    </xf>
    <xf numFmtId="0" fontId="48" fillId="0" borderId="24" xfId="0" applyFont="1" applyBorder="1" applyAlignment="1">
      <alignment horizontal="left" vertical="top" shrinkToFit="1"/>
    </xf>
    <xf numFmtId="0" fontId="54" fillId="0" borderId="24" xfId="0" applyFont="1" applyBorder="1" applyAlignment="1">
      <alignment horizontal="center" vertical="top" shrinkToFit="1"/>
    </xf>
    <xf numFmtId="0" fontId="54" fillId="0" borderId="87" xfId="0" applyFont="1" applyBorder="1" applyAlignment="1">
      <alignment horizontal="center" vertical="top" shrinkToFit="1"/>
    </xf>
    <xf numFmtId="0" fontId="54" fillId="0" borderId="12" xfId="0" applyFont="1" applyBorder="1" applyAlignment="1">
      <alignment horizontal="center" vertical="top" shrinkToFit="1"/>
    </xf>
    <xf numFmtId="183" fontId="7" fillId="0" borderId="24" xfId="0" applyNumberFormat="1" applyFont="1" applyFill="1" applyBorder="1" applyAlignment="1">
      <alignment horizontal="left" vertical="center" shrinkToFit="1"/>
    </xf>
    <xf numFmtId="183" fontId="7" fillId="0" borderId="80" xfId="0" applyNumberFormat="1" applyFont="1" applyFill="1" applyBorder="1" applyAlignment="1">
      <alignment horizontal="left" vertical="center" shrinkToFit="1"/>
    </xf>
    <xf numFmtId="183" fontId="7" fillId="0" borderId="0" xfId="0" applyNumberFormat="1" applyFont="1" applyFill="1" applyBorder="1" applyAlignment="1">
      <alignment horizontal="left" vertical="center" shrinkToFit="1"/>
    </xf>
    <xf numFmtId="183" fontId="7" fillId="0" borderId="16" xfId="0" applyNumberFormat="1" applyFont="1" applyFill="1" applyBorder="1" applyAlignment="1">
      <alignment horizontal="left" vertical="center" shrinkToFit="1"/>
    </xf>
    <xf numFmtId="0" fontId="48" fillId="0" borderId="81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82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184" fontId="1" fillId="0" borderId="84" xfId="0" applyNumberFormat="1" applyFont="1" applyFill="1" applyBorder="1" applyAlignment="1">
      <alignment horizontal="center" vertical="center" shrinkToFit="1"/>
    </xf>
    <xf numFmtId="184" fontId="1" fillId="0" borderId="96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2" fontId="1" fillId="0" borderId="17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16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181" fontId="1" fillId="0" borderId="22" xfId="0" applyNumberFormat="1" applyFont="1" applyFill="1" applyBorder="1" applyAlignment="1">
      <alignment horizontal="right" vertical="center"/>
    </xf>
    <xf numFmtId="0" fontId="48" fillId="0" borderId="88" xfId="0" applyNumberFormat="1" applyFont="1" applyFill="1" applyBorder="1" applyAlignment="1">
      <alignment horizontal="center" vertical="center" shrinkToFit="1"/>
    </xf>
    <xf numFmtId="0" fontId="48" fillId="0" borderId="89" xfId="0" applyNumberFormat="1" applyFont="1" applyFill="1" applyBorder="1" applyAlignment="1">
      <alignment horizontal="center" vertical="center" shrinkToFit="1"/>
    </xf>
    <xf numFmtId="0" fontId="48" fillId="0" borderId="97" xfId="0" applyNumberFormat="1" applyFont="1" applyFill="1" applyBorder="1" applyAlignment="1">
      <alignment horizontal="center" vertical="center" shrinkToFit="1"/>
    </xf>
    <xf numFmtId="0" fontId="48" fillId="0" borderId="91" xfId="0" applyNumberFormat="1" applyFont="1" applyFill="1" applyBorder="1" applyAlignment="1">
      <alignment horizontal="center" vertical="center" shrinkToFit="1"/>
    </xf>
    <xf numFmtId="0" fontId="48" fillId="0" borderId="92" xfId="0" applyNumberFormat="1" applyFont="1" applyFill="1" applyBorder="1" applyAlignment="1">
      <alignment horizontal="center" vertical="center" shrinkToFit="1"/>
    </xf>
    <xf numFmtId="0" fontId="48" fillId="0" borderId="98" xfId="0" applyNumberFormat="1" applyFont="1" applyFill="1" applyBorder="1" applyAlignment="1">
      <alignment horizontal="center" vertical="center" shrinkToFit="1"/>
    </xf>
    <xf numFmtId="0" fontId="48" fillId="0" borderId="99" xfId="0" applyNumberFormat="1" applyFont="1" applyFill="1" applyBorder="1" applyAlignment="1">
      <alignment horizontal="center" vertical="center" shrinkToFit="1"/>
    </xf>
    <xf numFmtId="0" fontId="48" fillId="0" borderId="100" xfId="0" applyNumberFormat="1" applyFont="1" applyFill="1" applyBorder="1" applyAlignment="1">
      <alignment horizontal="center" vertical="center" shrinkToFit="1"/>
    </xf>
    <xf numFmtId="0" fontId="48" fillId="0" borderId="101" xfId="0" applyNumberFormat="1" applyFont="1" applyFill="1" applyBorder="1" applyAlignment="1">
      <alignment horizontal="center" vertical="center" shrinkToFit="1"/>
    </xf>
    <xf numFmtId="0" fontId="48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03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94" xfId="0" applyNumberFormat="1" applyFont="1" applyFill="1" applyBorder="1" applyAlignment="1">
      <alignment horizontal="center" vertical="center" shrinkToFit="1"/>
    </xf>
    <xf numFmtId="2" fontId="1" fillId="0" borderId="84" xfId="0" applyNumberFormat="1" applyFont="1" applyFill="1" applyBorder="1" applyAlignment="1">
      <alignment horizontal="center" vertical="center" shrinkToFit="1"/>
    </xf>
    <xf numFmtId="182" fontId="1" fillId="0" borderId="24" xfId="0" applyNumberFormat="1" applyFont="1" applyFill="1" applyBorder="1" applyAlignment="1">
      <alignment horizontal="center" vertical="center" shrinkToFit="1"/>
    </xf>
    <xf numFmtId="182" fontId="1" fillId="0" borderId="0" xfId="0" applyNumberFormat="1" applyFont="1" applyFill="1" applyBorder="1" applyAlignment="1">
      <alignment horizontal="center" vertical="center" shrinkToFit="1"/>
    </xf>
    <xf numFmtId="0" fontId="48" fillId="0" borderId="85" xfId="0" applyNumberFormat="1" applyFont="1" applyFill="1" applyBorder="1" applyAlignment="1">
      <alignment horizontal="center" vertical="center" shrinkToFit="1"/>
    </xf>
    <xf numFmtId="0" fontId="48" fillId="0" borderId="24" xfId="0" applyNumberFormat="1" applyFont="1" applyFill="1" applyBorder="1" applyAlignment="1">
      <alignment horizontal="center" vertical="center" shrinkToFit="1"/>
    </xf>
    <xf numFmtId="0" fontId="48" fillId="0" borderId="13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48" fillId="0" borderId="87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0" fontId="48" fillId="0" borderId="95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87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top" shrinkToFit="1"/>
    </xf>
    <xf numFmtId="0" fontId="48" fillId="0" borderId="0" xfId="0" applyFont="1" applyAlignment="1">
      <alignment horizontal="center" vertical="top" shrinkToFit="1"/>
    </xf>
    <xf numFmtId="0" fontId="48" fillId="0" borderId="17" xfId="0" applyFont="1" applyBorder="1" applyAlignment="1">
      <alignment horizontal="center" vertical="top" shrinkToFit="1"/>
    </xf>
    <xf numFmtId="0" fontId="48" fillId="0" borderId="83" xfId="0" applyFont="1" applyBorder="1" applyAlignment="1">
      <alignment horizontal="center" vertical="top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48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4" xfId="0" applyFont="1" applyBorder="1" applyAlignment="1">
      <alignment horizontal="center" vertical="top" shrinkToFit="1"/>
    </xf>
    <xf numFmtId="183" fontId="57" fillId="0" borderId="24" xfId="0" applyNumberFormat="1" applyFont="1" applyFill="1" applyBorder="1" applyAlignment="1">
      <alignment horizontal="left" vertical="center" shrinkToFit="1"/>
    </xf>
    <xf numFmtId="183" fontId="57" fillId="0" borderId="80" xfId="0" applyNumberFormat="1" applyFont="1" applyFill="1" applyBorder="1" applyAlignment="1">
      <alignment horizontal="left" vertical="center" shrinkToFit="1"/>
    </xf>
    <xf numFmtId="183" fontId="57" fillId="0" borderId="0" xfId="0" applyNumberFormat="1" applyFont="1" applyFill="1" applyBorder="1" applyAlignment="1">
      <alignment horizontal="left" vertical="center" shrinkToFit="1"/>
    </xf>
    <xf numFmtId="183" fontId="57" fillId="0" borderId="16" xfId="0" applyNumberFormat="1" applyFont="1" applyFill="1" applyBorder="1" applyAlignment="1">
      <alignment horizontal="left" vertical="center" shrinkToFit="1"/>
    </xf>
    <xf numFmtId="0" fontId="46" fillId="0" borderId="0" xfId="0" applyFont="1" applyBorder="1" applyAlignment="1">
      <alignment horizontal="center" vertical="top" shrinkToFit="1"/>
    </xf>
    <xf numFmtId="0" fontId="46" fillId="0" borderId="0" xfId="0" applyFont="1" applyAlignment="1">
      <alignment horizontal="center" vertical="top" shrinkToFit="1"/>
    </xf>
    <xf numFmtId="0" fontId="46" fillId="0" borderId="17" xfId="0" applyFont="1" applyBorder="1" applyAlignment="1">
      <alignment horizontal="center" vertical="top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184" fontId="46" fillId="0" borderId="84" xfId="0" applyNumberFormat="1" applyFont="1" applyFill="1" applyBorder="1" applyAlignment="1">
      <alignment horizontal="center" vertical="center" shrinkToFit="1"/>
    </xf>
    <xf numFmtId="184" fontId="46" fillId="0" borderId="96" xfId="0" applyNumberFormat="1" applyFont="1" applyFill="1" applyBorder="1" applyAlignment="1">
      <alignment horizontal="center" vertical="center" shrinkToFit="1"/>
    </xf>
    <xf numFmtId="2" fontId="46" fillId="0" borderId="0" xfId="0" applyNumberFormat="1" applyFont="1" applyFill="1" applyBorder="1" applyAlignment="1">
      <alignment horizontal="center" vertical="center" shrinkToFit="1"/>
    </xf>
    <xf numFmtId="2" fontId="46" fillId="0" borderId="17" xfId="0" applyNumberFormat="1" applyFont="1" applyFill="1" applyBorder="1" applyAlignment="1">
      <alignment horizontal="center" vertical="center" shrinkToFit="1"/>
    </xf>
    <xf numFmtId="181" fontId="46" fillId="0" borderId="0" xfId="0" applyNumberFormat="1" applyFont="1" applyFill="1" applyBorder="1" applyAlignment="1">
      <alignment horizontal="right" vertical="center"/>
    </xf>
    <xf numFmtId="181" fontId="46" fillId="0" borderId="16" xfId="0" applyNumberFormat="1" applyFont="1" applyFill="1" applyBorder="1" applyAlignment="1">
      <alignment horizontal="right" vertical="center"/>
    </xf>
    <xf numFmtId="181" fontId="46" fillId="0" borderId="17" xfId="0" applyNumberFormat="1" applyFont="1" applyFill="1" applyBorder="1" applyAlignment="1">
      <alignment horizontal="right" vertical="center"/>
    </xf>
    <xf numFmtId="181" fontId="46" fillId="0" borderId="22" xfId="0" applyNumberFormat="1" applyFont="1" applyFill="1" applyBorder="1" applyAlignment="1">
      <alignment horizontal="right" vertical="center"/>
    </xf>
    <xf numFmtId="0" fontId="46" fillId="0" borderId="24" xfId="0" applyNumberFormat="1" applyFont="1" applyFill="1" applyBorder="1" applyAlignment="1">
      <alignment horizontal="center" vertical="center" shrinkToFit="1"/>
    </xf>
    <xf numFmtId="0" fontId="46" fillId="0" borderId="87" xfId="0" applyNumberFormat="1" applyFont="1" applyFill="1" applyBorder="1" applyAlignment="1">
      <alignment horizontal="center" vertical="center" shrinkToFit="1"/>
    </xf>
    <xf numFmtId="0" fontId="46" fillId="0" borderId="12" xfId="0" applyNumberFormat="1" applyFont="1" applyFill="1" applyBorder="1" applyAlignment="1">
      <alignment horizontal="center" vertical="center" shrinkToFit="1"/>
    </xf>
    <xf numFmtId="0" fontId="46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03" xfId="0" applyNumberFormat="1" applyFont="1" applyFill="1" applyBorder="1" applyAlignment="1" applyProtection="1">
      <alignment horizontal="center" vertical="center" shrinkToFit="1"/>
      <protection locked="0"/>
    </xf>
    <xf numFmtId="2" fontId="46" fillId="0" borderId="94" xfId="0" applyNumberFormat="1" applyFont="1" applyFill="1" applyBorder="1" applyAlignment="1">
      <alignment horizontal="center" vertical="center" shrinkToFit="1"/>
    </xf>
    <xf numFmtId="2" fontId="46" fillId="0" borderId="84" xfId="0" applyNumberFormat="1" applyFont="1" applyFill="1" applyBorder="1" applyAlignment="1">
      <alignment horizontal="center" vertical="center" shrinkToFit="1"/>
    </xf>
    <xf numFmtId="182" fontId="46" fillId="0" borderId="24" xfId="0" applyNumberFormat="1" applyFont="1" applyFill="1" applyBorder="1" applyAlignment="1">
      <alignment horizontal="center" vertical="center" shrinkToFit="1"/>
    </xf>
    <xf numFmtId="182" fontId="46" fillId="0" borderId="0" xfId="0" applyNumberFormat="1" applyFont="1" applyFill="1" applyBorder="1" applyAlignment="1">
      <alignment horizontal="center" vertical="center" shrinkToFit="1"/>
    </xf>
    <xf numFmtId="0" fontId="47" fillId="0" borderId="85" xfId="0" applyNumberFormat="1" applyFont="1" applyFill="1" applyBorder="1" applyAlignment="1">
      <alignment horizontal="center" vertical="center" wrapText="1" shrinkToFit="1"/>
    </xf>
    <xf numFmtId="0" fontId="47" fillId="0" borderId="24" xfId="0" applyNumberFormat="1" applyFont="1" applyFill="1" applyBorder="1" applyAlignment="1">
      <alignment horizontal="center" vertical="center" wrapText="1" shrinkToFit="1"/>
    </xf>
    <xf numFmtId="0" fontId="47" fillId="0" borderId="87" xfId="0" applyNumberFormat="1" applyFont="1" applyFill="1" applyBorder="1" applyAlignment="1">
      <alignment horizontal="center" vertical="center" wrapText="1" shrinkToFit="1"/>
    </xf>
    <xf numFmtId="0" fontId="47" fillId="0" borderId="13" xfId="0" applyNumberFormat="1" applyFont="1" applyFill="1" applyBorder="1" applyAlignment="1">
      <alignment horizontal="center" vertical="center" wrapText="1" shrinkToFit="1"/>
    </xf>
    <xf numFmtId="0" fontId="47" fillId="0" borderId="0" xfId="0" applyNumberFormat="1" applyFont="1" applyFill="1" applyBorder="1" applyAlignment="1">
      <alignment horizontal="center" vertical="center" wrapText="1" shrinkToFit="1"/>
    </xf>
    <xf numFmtId="0" fontId="47" fillId="0" borderId="12" xfId="0" applyNumberFormat="1" applyFont="1" applyFill="1" applyBorder="1" applyAlignment="1">
      <alignment horizontal="center" vertical="center" wrapText="1" shrinkToFit="1"/>
    </xf>
    <xf numFmtId="0" fontId="47" fillId="0" borderId="19" xfId="0" applyNumberFormat="1" applyFont="1" applyFill="1" applyBorder="1" applyAlignment="1">
      <alignment horizontal="center" vertical="center" wrapText="1" shrinkToFit="1"/>
    </xf>
    <xf numFmtId="0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8" xfId="0" applyNumberFormat="1" applyFont="1" applyFill="1" applyBorder="1" applyAlignment="1">
      <alignment horizontal="center" vertical="center" wrapText="1" shrinkToFit="1"/>
    </xf>
    <xf numFmtId="0" fontId="46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4" xfId="0" applyFont="1" applyBorder="1" applyAlignment="1">
      <alignment horizontal="center" vertical="top" shrinkToFit="1"/>
    </xf>
    <xf numFmtId="0" fontId="46" fillId="0" borderId="24" xfId="0" applyFont="1" applyBorder="1" applyAlignment="1">
      <alignment horizontal="center" vertical="center" shrinkToFit="1"/>
    </xf>
    <xf numFmtId="0" fontId="1" fillId="0" borderId="104" xfId="0" applyNumberFormat="1" applyFont="1" applyFill="1" applyBorder="1" applyAlignment="1">
      <alignment horizontal="center" vertical="center" shrinkToFit="1"/>
    </xf>
    <xf numFmtId="0" fontId="1" fillId="0" borderId="8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05" xfId="0" applyNumberFormat="1" applyFont="1" applyFill="1" applyBorder="1" applyAlignment="1">
      <alignment horizontal="center" vertical="center" shrinkToFit="1"/>
    </xf>
    <xf numFmtId="0" fontId="48" fillId="0" borderId="19" xfId="0" applyNumberFormat="1" applyFont="1" applyFill="1" applyBorder="1" applyAlignment="1">
      <alignment horizontal="center" vertical="center" shrinkToFit="1"/>
    </xf>
    <xf numFmtId="0" fontId="48" fillId="0" borderId="17" xfId="0" applyNumberFormat="1" applyFont="1" applyFill="1" applyBorder="1" applyAlignment="1">
      <alignment horizontal="center" vertical="center" shrinkToFit="1"/>
    </xf>
    <xf numFmtId="0" fontId="48" fillId="0" borderId="18" xfId="0" applyNumberFormat="1" applyFont="1" applyFill="1" applyBorder="1" applyAlignment="1">
      <alignment horizontal="center" vertical="center" shrinkToFit="1"/>
    </xf>
    <xf numFmtId="0" fontId="48" fillId="0" borderId="103" xfId="0" applyNumberFormat="1" applyFont="1" applyFill="1" applyBorder="1" applyAlignment="1">
      <alignment horizontal="center" vertical="center" shrinkToFit="1"/>
    </xf>
    <xf numFmtId="0" fontId="48" fillId="0" borderId="20" xfId="0" applyNumberFormat="1" applyFont="1" applyFill="1" applyBorder="1" applyAlignment="1">
      <alignment horizontal="center" vertical="center" shrinkToFit="1"/>
    </xf>
    <xf numFmtId="0" fontId="1" fillId="0" borderId="96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48" fillId="0" borderId="51" xfId="0" applyNumberFormat="1" applyFont="1" applyFill="1" applyBorder="1" applyAlignment="1">
      <alignment horizontal="center" vertical="center" shrinkToFit="1"/>
    </xf>
    <xf numFmtId="0" fontId="48" fillId="0" borderId="81" xfId="0" applyNumberFormat="1" applyFont="1" applyFill="1" applyBorder="1" applyAlignment="1">
      <alignment horizontal="center" vertical="center" shrinkToFit="1"/>
    </xf>
    <xf numFmtId="0" fontId="48" fillId="0" borderId="82" xfId="0" applyNumberFormat="1" applyFont="1" applyFill="1" applyBorder="1" applyAlignment="1">
      <alignment horizontal="center" vertical="center" shrinkToFit="1"/>
    </xf>
    <xf numFmtId="0" fontId="48" fillId="0" borderId="60" xfId="0" applyNumberFormat="1" applyFont="1" applyFill="1" applyBorder="1" applyAlignment="1">
      <alignment horizontal="center" vertical="center" shrinkToFit="1"/>
    </xf>
    <xf numFmtId="0" fontId="48" fillId="0" borderId="14" xfId="0" applyNumberFormat="1" applyFont="1" applyFill="1" applyBorder="1" applyAlignment="1">
      <alignment horizontal="center" vertical="center" shrinkToFit="1"/>
    </xf>
    <xf numFmtId="0" fontId="48" fillId="0" borderId="52" xfId="0" applyNumberFormat="1" applyFont="1" applyFill="1" applyBorder="1" applyAlignment="1">
      <alignment horizontal="center" vertical="center" shrinkToFit="1"/>
    </xf>
    <xf numFmtId="0" fontId="48" fillId="0" borderId="106" xfId="0" applyNumberFormat="1" applyFont="1" applyFill="1" applyBorder="1" applyAlignment="1">
      <alignment horizontal="center" vertical="center" shrinkToFit="1"/>
    </xf>
    <xf numFmtId="0" fontId="46" fillId="0" borderId="83" xfId="0" applyFont="1" applyBorder="1" applyAlignment="1">
      <alignment horizontal="center" vertical="top" shrinkToFit="1"/>
    </xf>
    <xf numFmtId="0" fontId="46" fillId="0" borderId="85" xfId="0" applyNumberFormat="1" applyFont="1" applyFill="1" applyBorder="1" applyAlignment="1">
      <alignment horizontal="center" vertical="center" shrinkToFit="1"/>
    </xf>
    <xf numFmtId="0" fontId="46" fillId="0" borderId="13" xfId="0" applyNumberFormat="1" applyFont="1" applyFill="1" applyBorder="1" applyAlignment="1">
      <alignment horizontal="center" vertical="center" shrinkToFit="1"/>
    </xf>
    <xf numFmtId="0" fontId="46" fillId="0" borderId="86" xfId="0" applyNumberFormat="1" applyFont="1" applyFill="1" applyBorder="1" applyAlignment="1">
      <alignment horizontal="center" vertical="center" shrinkToFit="1"/>
    </xf>
    <xf numFmtId="0" fontId="46" fillId="0" borderId="51" xfId="0" applyNumberFormat="1" applyFont="1" applyFill="1" applyBorder="1" applyAlignment="1">
      <alignment horizontal="center" vertical="center" shrinkToFit="1"/>
    </xf>
    <xf numFmtId="0" fontId="46" fillId="0" borderId="42" xfId="0" applyNumberFormat="1" applyFont="1" applyFill="1" applyBorder="1" applyAlignment="1">
      <alignment horizontal="center" vertical="center" shrinkToFit="1"/>
    </xf>
    <xf numFmtId="0" fontId="46" fillId="0" borderId="88" xfId="0" applyNumberFormat="1" applyFont="1" applyFill="1" applyBorder="1" applyAlignment="1">
      <alignment horizontal="center" vertical="center" shrinkToFit="1"/>
    </xf>
    <xf numFmtId="0" fontId="46" fillId="0" borderId="89" xfId="0" applyNumberFormat="1" applyFont="1" applyFill="1" applyBorder="1" applyAlignment="1">
      <alignment horizontal="center" vertical="center" shrinkToFit="1"/>
    </xf>
    <xf numFmtId="0" fontId="46" fillId="0" borderId="90" xfId="0" applyNumberFormat="1" applyFont="1" applyFill="1" applyBorder="1" applyAlignment="1">
      <alignment horizontal="center" vertical="center" shrinkToFit="1"/>
    </xf>
    <xf numFmtId="0" fontId="46" fillId="0" borderId="91" xfId="0" applyNumberFormat="1" applyFont="1" applyFill="1" applyBorder="1" applyAlignment="1">
      <alignment horizontal="center" vertical="center" shrinkToFit="1"/>
    </xf>
    <xf numFmtId="0" fontId="46" fillId="0" borderId="92" xfId="0" applyNumberFormat="1" applyFont="1" applyFill="1" applyBorder="1" applyAlignment="1">
      <alignment horizontal="center" vertical="center" shrinkToFit="1"/>
    </xf>
    <xf numFmtId="0" fontId="46" fillId="0" borderId="93" xfId="0" applyNumberFormat="1" applyFont="1" applyFill="1" applyBorder="1" applyAlignment="1">
      <alignment horizontal="center" vertical="center" shrinkToFit="1"/>
    </xf>
    <xf numFmtId="0" fontId="46" fillId="0" borderId="87" xfId="0" applyFont="1" applyBorder="1" applyAlignment="1">
      <alignment horizontal="center" vertical="top" shrinkToFit="1"/>
    </xf>
    <xf numFmtId="0" fontId="46" fillId="0" borderId="12" xfId="0" applyFont="1" applyBorder="1" applyAlignment="1">
      <alignment horizontal="center" vertical="top" shrinkToFit="1"/>
    </xf>
    <xf numFmtId="0" fontId="48" fillId="0" borderId="81" xfId="0" applyNumberFormat="1" applyFont="1" applyFill="1" applyBorder="1" applyAlignment="1">
      <alignment horizontal="left" vertical="top" shrinkToFit="1"/>
    </xf>
    <xf numFmtId="0" fontId="48" fillId="0" borderId="0" xfId="0" applyNumberFormat="1" applyFont="1" applyFill="1" applyBorder="1" applyAlignment="1">
      <alignment horizontal="left" vertical="top" shrinkToFit="1"/>
    </xf>
    <xf numFmtId="0" fontId="48" fillId="0" borderId="0" xfId="0" applyNumberFormat="1" applyFont="1" applyFill="1" applyBorder="1" applyAlignment="1">
      <alignment horizontal="center" vertical="top" shrinkToFit="1"/>
    </xf>
    <xf numFmtId="0" fontId="48" fillId="0" borderId="81" xfId="0" applyNumberFormat="1" applyFont="1" applyFill="1" applyBorder="1" applyAlignment="1">
      <alignment horizontal="center" vertical="top" shrinkToFit="1"/>
    </xf>
    <xf numFmtId="0" fontId="48" fillId="0" borderId="95" xfId="0" applyNumberFormat="1" applyFont="1" applyFill="1" applyBorder="1" applyAlignment="1">
      <alignment horizontal="left" vertical="top" shrinkToFit="1"/>
    </xf>
    <xf numFmtId="0" fontId="48" fillId="0" borderId="24" xfId="0" applyNumberFormat="1" applyFont="1" applyFill="1" applyBorder="1" applyAlignment="1">
      <alignment horizontal="left" vertical="top" shrinkToFit="1"/>
    </xf>
    <xf numFmtId="0" fontId="48" fillId="0" borderId="24" xfId="0" applyNumberFormat="1" applyFont="1" applyFill="1" applyBorder="1" applyAlignment="1">
      <alignment horizontal="center" vertical="top" shrinkToFit="1"/>
    </xf>
    <xf numFmtId="0" fontId="54" fillId="0" borderId="0" xfId="0" applyNumberFormat="1" applyFont="1" applyFill="1" applyAlignment="1">
      <alignment horizontal="center" vertical="top" shrinkToFit="1"/>
    </xf>
    <xf numFmtId="0" fontId="54" fillId="0" borderId="0" xfId="0" applyNumberFormat="1" applyFont="1" applyFill="1" applyBorder="1" applyAlignment="1">
      <alignment horizontal="center" vertical="top" shrinkToFit="1"/>
    </xf>
    <xf numFmtId="0" fontId="54" fillId="0" borderId="81" xfId="0" applyNumberFormat="1" applyFont="1" applyFill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184" fontId="54" fillId="0" borderId="96" xfId="0" applyNumberFormat="1" applyFont="1" applyFill="1" applyBorder="1" applyAlignment="1">
      <alignment horizontal="center" vertical="center" shrinkToFit="1"/>
    </xf>
    <xf numFmtId="2" fontId="54" fillId="0" borderId="17" xfId="0" applyNumberFormat="1" applyFont="1" applyFill="1" applyBorder="1" applyAlignment="1">
      <alignment horizontal="center" vertical="center" shrinkToFit="1"/>
    </xf>
    <xf numFmtId="0" fontId="5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4" xfId="0" applyFont="1" applyBorder="1" applyAlignment="1">
      <alignment horizontal="center" vertical="center" shrinkToFit="1"/>
    </xf>
    <xf numFmtId="0" fontId="58" fillId="0" borderId="85" xfId="0" applyNumberFormat="1" applyFont="1" applyFill="1" applyBorder="1" applyAlignment="1">
      <alignment horizontal="center" vertical="center" wrapText="1" shrinkToFit="1"/>
    </xf>
    <xf numFmtId="0" fontId="58" fillId="0" borderId="24" xfId="0" applyNumberFormat="1" applyFont="1" applyFill="1" applyBorder="1" applyAlignment="1">
      <alignment horizontal="center" vertical="center" wrapText="1" shrinkToFit="1"/>
    </xf>
    <xf numFmtId="0" fontId="58" fillId="0" borderId="87" xfId="0" applyNumberFormat="1" applyFont="1" applyFill="1" applyBorder="1" applyAlignment="1">
      <alignment horizontal="center" vertical="center" wrapText="1" shrinkToFit="1"/>
    </xf>
    <xf numFmtId="0" fontId="58" fillId="0" borderId="13" xfId="0" applyNumberFormat="1" applyFont="1" applyFill="1" applyBorder="1" applyAlignment="1">
      <alignment horizontal="center" vertical="center" wrapText="1" shrinkToFit="1"/>
    </xf>
    <xf numFmtId="0" fontId="58" fillId="0" borderId="0" xfId="0" applyNumberFormat="1" applyFont="1" applyFill="1" applyBorder="1" applyAlignment="1">
      <alignment horizontal="center" vertical="center" wrapText="1" shrinkToFit="1"/>
    </xf>
    <xf numFmtId="0" fontId="58" fillId="0" borderId="12" xfId="0" applyNumberFormat="1" applyFont="1" applyFill="1" applyBorder="1" applyAlignment="1">
      <alignment horizontal="center" vertical="center" wrapText="1" shrinkToFit="1"/>
    </xf>
    <xf numFmtId="0" fontId="58" fillId="0" borderId="19" xfId="0" applyNumberFormat="1" applyFont="1" applyFill="1" applyBorder="1" applyAlignment="1">
      <alignment horizontal="center" vertical="center" wrapText="1" shrinkToFit="1"/>
    </xf>
    <xf numFmtId="0" fontId="58" fillId="0" borderId="17" xfId="0" applyNumberFormat="1" applyFont="1" applyFill="1" applyBorder="1" applyAlignment="1">
      <alignment horizontal="center" vertical="center" wrapText="1" shrinkToFit="1"/>
    </xf>
    <xf numFmtId="0" fontId="58" fillId="0" borderId="18" xfId="0" applyNumberFormat="1" applyFont="1" applyFill="1" applyBorder="1" applyAlignment="1">
      <alignment horizontal="center" vertical="center" wrapText="1" shrinkToFit="1"/>
    </xf>
    <xf numFmtId="0" fontId="5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03" xfId="0" applyNumberFormat="1" applyFont="1" applyFill="1" applyBorder="1" applyAlignment="1" applyProtection="1">
      <alignment horizontal="center" vertical="center" shrinkToFit="1"/>
      <protection locked="0"/>
    </xf>
    <xf numFmtId="181" fontId="54" fillId="0" borderId="17" xfId="0" applyNumberFormat="1" applyFont="1" applyFill="1" applyBorder="1" applyAlignment="1">
      <alignment horizontal="right" vertical="center"/>
    </xf>
    <xf numFmtId="181" fontId="54" fillId="0" borderId="22" xfId="0" applyNumberFormat="1" applyFont="1" applyFill="1" applyBorder="1" applyAlignment="1">
      <alignment horizontal="right" vertical="center"/>
    </xf>
    <xf numFmtId="0" fontId="54" fillId="0" borderId="24" xfId="0" applyNumberFormat="1" applyFont="1" applyFill="1" applyBorder="1" applyAlignment="1">
      <alignment horizontal="center" vertical="top" shrinkToFit="1"/>
    </xf>
    <xf numFmtId="0" fontId="1" fillId="0" borderId="107" xfId="0" applyNumberFormat="1" applyFont="1" applyFill="1" applyBorder="1" applyAlignment="1">
      <alignment horizontal="center" vertical="center" shrinkToFit="1"/>
    </xf>
    <xf numFmtId="0" fontId="1" fillId="0" borderId="52" xfId="0" applyNumberFormat="1" applyFont="1" applyFill="1" applyBorder="1" applyAlignment="1">
      <alignment horizontal="center" vertical="center" shrinkToFit="1"/>
    </xf>
    <xf numFmtId="0" fontId="1" fillId="0" borderId="81" xfId="0" applyNumberFormat="1" applyFont="1" applyFill="1" applyBorder="1" applyAlignment="1">
      <alignment horizontal="center" vertical="center" shrinkToFit="1"/>
    </xf>
    <xf numFmtId="0" fontId="1" fillId="0" borderId="82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103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60" xfId="0" applyNumberFormat="1" applyFont="1" applyFill="1" applyBorder="1" applyAlignment="1">
      <alignment horizontal="center" vertical="center" shrinkToFit="1"/>
    </xf>
    <xf numFmtId="0" fontId="1" fillId="0" borderId="106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right" vertical="center" shrinkToFit="1"/>
    </xf>
    <xf numFmtId="0" fontId="48" fillId="0" borderId="64" xfId="0" applyNumberFormat="1" applyFont="1" applyFill="1" applyBorder="1" applyAlignment="1">
      <alignment horizontal="right" vertical="center" shrinkToFit="1"/>
    </xf>
    <xf numFmtId="0" fontId="49" fillId="0" borderId="0" xfId="0" applyNumberFormat="1" applyFont="1" applyFill="1" applyBorder="1" applyAlignment="1">
      <alignment horizontal="center" vertical="center" shrinkToFit="1"/>
    </xf>
    <xf numFmtId="0" fontId="48" fillId="0" borderId="63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 quotePrefix="1">
      <alignment horizontal="center" vertical="center" shrinkToFit="1"/>
    </xf>
    <xf numFmtId="0" fontId="48" fillId="0" borderId="108" xfId="0" applyNumberFormat="1" applyFont="1" applyFill="1" applyBorder="1" applyAlignment="1" quotePrefix="1">
      <alignment horizontal="center" vertical="center" shrinkToFit="1"/>
    </xf>
    <xf numFmtId="0" fontId="48" fillId="0" borderId="79" xfId="0" applyNumberFormat="1" applyFont="1" applyFill="1" applyBorder="1" applyAlignment="1">
      <alignment horizontal="center" vertical="center" shrinkToFit="1"/>
    </xf>
    <xf numFmtId="0" fontId="48" fillId="0" borderId="109" xfId="0" applyNumberFormat="1" applyFont="1" applyFill="1" applyBorder="1" applyAlignment="1">
      <alignment horizontal="center" vertical="center" shrinkToFit="1"/>
    </xf>
    <xf numFmtId="56" fontId="48" fillId="0" borderId="0" xfId="0" applyNumberFormat="1" applyFont="1" applyFill="1" applyBorder="1" applyAlignment="1" quotePrefix="1">
      <alignment horizontal="center" vertical="center" shrinkToFit="1"/>
    </xf>
    <xf numFmtId="0" fontId="48" fillId="0" borderId="110" xfId="0" applyNumberFormat="1" applyFont="1" applyFill="1" applyBorder="1" applyAlignment="1">
      <alignment horizontal="center" vertical="center" shrinkToFit="1"/>
    </xf>
    <xf numFmtId="0" fontId="48" fillId="0" borderId="64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/>
    </xf>
    <xf numFmtId="0" fontId="52" fillId="0" borderId="0" xfId="0" applyNumberFormat="1" applyFont="1" applyFill="1" applyBorder="1" applyAlignment="1">
      <alignment horizontal="left" vertical="center" shrinkToFit="1"/>
    </xf>
    <xf numFmtId="0" fontId="48" fillId="0" borderId="0" xfId="0" applyNumberFormat="1" applyFont="1" applyFill="1" applyBorder="1" applyAlignment="1">
      <alignment horizontal="left" vertical="center" shrinkToFit="1"/>
    </xf>
    <xf numFmtId="0" fontId="48" fillId="0" borderId="51" xfId="0" applyNumberFormat="1" applyFont="1" applyFill="1" applyBorder="1" applyAlignment="1">
      <alignment horizontal="left" vertical="center" shrinkToFit="1"/>
    </xf>
    <xf numFmtId="0" fontId="52" fillId="0" borderId="0" xfId="0" applyNumberFormat="1" applyFont="1" applyFill="1" applyBorder="1" applyAlignment="1">
      <alignment horizontal="left" vertical="center" indent="3" shrinkToFit="1"/>
    </xf>
    <xf numFmtId="0" fontId="59" fillId="0" borderId="0" xfId="0" applyNumberFormat="1" applyFont="1" applyFill="1" applyBorder="1" applyAlignment="1">
      <alignment horizontal="center" vertical="center" shrinkToFit="1"/>
    </xf>
    <xf numFmtId="0" fontId="60" fillId="0" borderId="85" xfId="0" applyNumberFormat="1" applyFont="1" applyFill="1" applyBorder="1" applyAlignment="1">
      <alignment horizontal="center" vertical="center" wrapText="1" shrinkToFit="1"/>
    </xf>
    <xf numFmtId="0" fontId="60" fillId="0" borderId="24" xfId="0" applyNumberFormat="1" applyFont="1" applyFill="1" applyBorder="1" applyAlignment="1">
      <alignment horizontal="center" vertical="center" wrapText="1" shrinkToFit="1"/>
    </xf>
    <xf numFmtId="0" fontId="60" fillId="0" borderId="87" xfId="0" applyNumberFormat="1" applyFont="1" applyFill="1" applyBorder="1" applyAlignment="1">
      <alignment horizontal="center" vertical="center" wrapText="1" shrinkToFit="1"/>
    </xf>
    <xf numFmtId="0" fontId="60" fillId="0" borderId="13" xfId="0" applyNumberFormat="1" applyFont="1" applyFill="1" applyBorder="1" applyAlignment="1">
      <alignment horizontal="center" vertical="center" wrapText="1" shrinkToFit="1"/>
    </xf>
    <xf numFmtId="0" fontId="60" fillId="0" borderId="0" xfId="0" applyNumberFormat="1" applyFont="1" applyFill="1" applyBorder="1" applyAlignment="1">
      <alignment horizontal="center" vertical="center" wrapText="1" shrinkToFit="1"/>
    </xf>
    <xf numFmtId="0" fontId="60" fillId="0" borderId="12" xfId="0" applyNumberFormat="1" applyFont="1" applyFill="1" applyBorder="1" applyAlignment="1">
      <alignment horizontal="center" vertical="center" wrapText="1" shrinkToFit="1"/>
    </xf>
    <xf numFmtId="0" fontId="60" fillId="0" borderId="19" xfId="0" applyNumberFormat="1" applyFont="1" applyFill="1" applyBorder="1" applyAlignment="1">
      <alignment horizontal="center" vertical="center" wrapText="1" shrinkToFit="1"/>
    </xf>
    <xf numFmtId="0" fontId="60" fillId="0" borderId="17" xfId="0" applyNumberFormat="1" applyFont="1" applyFill="1" applyBorder="1" applyAlignment="1">
      <alignment horizontal="center" vertical="center" wrapText="1" shrinkToFit="1"/>
    </xf>
    <xf numFmtId="0" fontId="60" fillId="0" borderId="18" xfId="0" applyNumberFormat="1" applyFont="1" applyFill="1" applyBorder="1" applyAlignment="1">
      <alignment horizontal="center" vertical="center" wrapText="1" shrinkToFit="1"/>
    </xf>
    <xf numFmtId="0" fontId="48" fillId="0" borderId="84" xfId="0" applyNumberFormat="1" applyFont="1" applyFill="1" applyBorder="1" applyAlignment="1">
      <alignment horizontal="center" vertical="center" shrinkToFit="1"/>
    </xf>
    <xf numFmtId="0" fontId="48" fillId="0" borderId="96" xfId="0" applyNumberFormat="1" applyFont="1" applyFill="1" applyBorder="1" applyAlignment="1">
      <alignment horizontal="center" vertical="center" shrinkToFit="1"/>
    </xf>
    <xf numFmtId="0" fontId="48" fillId="0" borderId="16" xfId="0" applyNumberFormat="1" applyFont="1" applyFill="1" applyBorder="1" applyAlignment="1">
      <alignment horizontal="center" vertical="center" shrinkToFit="1"/>
    </xf>
    <xf numFmtId="0" fontId="48" fillId="0" borderId="22" xfId="0" applyNumberFormat="1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right" vertical="center"/>
    </xf>
    <xf numFmtId="181" fontId="48" fillId="0" borderId="16" xfId="0" applyNumberFormat="1" applyFont="1" applyFill="1" applyBorder="1" applyAlignment="1">
      <alignment horizontal="right" vertical="center"/>
    </xf>
    <xf numFmtId="181" fontId="48" fillId="0" borderId="51" xfId="0" applyNumberFormat="1" applyFont="1" applyFill="1" applyBorder="1" applyAlignment="1">
      <alignment horizontal="right" vertical="center"/>
    </xf>
    <xf numFmtId="181" fontId="48" fillId="0" borderId="43" xfId="0" applyNumberFormat="1" applyFont="1" applyFill="1" applyBorder="1" applyAlignment="1">
      <alignment horizontal="right" vertical="center"/>
    </xf>
    <xf numFmtId="2" fontId="48" fillId="0" borderId="94" xfId="0" applyNumberFormat="1" applyFont="1" applyFill="1" applyBorder="1" applyAlignment="1">
      <alignment horizontal="center" vertical="center" shrinkToFit="1"/>
    </xf>
    <xf numFmtId="2" fontId="48" fillId="0" borderId="84" xfId="0" applyNumberFormat="1" applyFont="1" applyFill="1" applyBorder="1" applyAlignment="1">
      <alignment horizontal="center" vertical="center" shrinkToFit="1"/>
    </xf>
    <xf numFmtId="2" fontId="48" fillId="0" borderId="0" xfId="0" applyNumberFormat="1" applyFont="1" applyFill="1" applyBorder="1" applyAlignment="1">
      <alignment horizontal="center" vertical="center" shrinkToFit="1"/>
    </xf>
    <xf numFmtId="2" fontId="48" fillId="0" borderId="17" xfId="0" applyNumberFormat="1" applyFont="1" applyFill="1" applyBorder="1" applyAlignment="1">
      <alignment horizontal="center" vertical="center" shrinkToFit="1"/>
    </xf>
    <xf numFmtId="0" fontId="54" fillId="0" borderId="87" xfId="0" applyFont="1" applyBorder="1" applyAlignment="1">
      <alignment horizontal="center" vertical="center" shrinkToFit="1"/>
    </xf>
    <xf numFmtId="0" fontId="48" fillId="0" borderId="45" xfId="0" applyNumberFormat="1" applyFont="1" applyFill="1" applyBorder="1" applyAlignment="1">
      <alignment horizontal="center" vertical="center" shrinkToFit="1"/>
    </xf>
    <xf numFmtId="0" fontId="48" fillId="0" borderId="105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Fill="1" applyBorder="1" applyAlignment="1">
      <alignment horizontal="left" vertical="center" shrinkToFit="1"/>
    </xf>
    <xf numFmtId="181" fontId="46" fillId="0" borderId="51" xfId="0" applyNumberFormat="1" applyFont="1" applyFill="1" applyBorder="1" applyAlignment="1">
      <alignment horizontal="right" vertical="center"/>
    </xf>
    <xf numFmtId="181" fontId="46" fillId="0" borderId="43" xfId="0" applyNumberFormat="1" applyFont="1" applyFill="1" applyBorder="1" applyAlignment="1">
      <alignment horizontal="right" vertical="center"/>
    </xf>
    <xf numFmtId="56" fontId="48" fillId="0" borderId="108" xfId="0" applyNumberFormat="1" applyFont="1" applyFill="1" applyBorder="1" applyAlignment="1" quotePrefix="1">
      <alignment horizontal="right" vertical="center" shrinkToFit="1"/>
    </xf>
    <xf numFmtId="0" fontId="48" fillId="0" borderId="79" xfId="0" applyNumberFormat="1" applyFont="1" applyFill="1" applyBorder="1" applyAlignment="1">
      <alignment horizontal="right" vertical="center" shrinkToFit="1"/>
    </xf>
    <xf numFmtId="0" fontId="48" fillId="0" borderId="110" xfId="0" applyNumberFormat="1" applyFont="1" applyFill="1" applyBorder="1" applyAlignment="1">
      <alignment horizontal="right" vertical="center" shrinkToFit="1"/>
    </xf>
    <xf numFmtId="0" fontId="48" fillId="0" borderId="13" xfId="0" applyNumberFormat="1" applyFont="1" applyFill="1" applyBorder="1" applyAlignment="1">
      <alignment horizontal="right" vertical="center" shrinkToFit="1"/>
    </xf>
    <xf numFmtId="56" fontId="48" fillId="0" borderId="79" xfId="0" applyNumberFormat="1" applyFont="1" applyFill="1" applyBorder="1" applyAlignment="1" quotePrefix="1">
      <alignment horizontal="left" vertical="center" shrinkToFit="1"/>
    </xf>
    <xf numFmtId="0" fontId="48" fillId="0" borderId="79" xfId="0" applyNumberFormat="1" applyFont="1" applyFill="1" applyBorder="1" applyAlignment="1">
      <alignment horizontal="left" vertical="center" shrinkToFit="1"/>
    </xf>
    <xf numFmtId="0" fontId="48" fillId="0" borderId="111" xfId="0" applyNumberFormat="1" applyFont="1" applyFill="1" applyBorder="1" applyAlignment="1">
      <alignment horizontal="left" vertical="center" shrinkToFit="1"/>
    </xf>
    <xf numFmtId="0" fontId="48" fillId="0" borderId="45" xfId="0" applyNumberFormat="1" applyFont="1" applyFill="1" applyBorder="1" applyAlignment="1">
      <alignment horizontal="left" vertical="center" shrinkToFit="1"/>
    </xf>
    <xf numFmtId="0" fontId="48" fillId="0" borderId="0" xfId="0" applyNumberFormat="1" applyFont="1" applyFill="1" applyBorder="1" applyAlignment="1" quotePrefix="1">
      <alignment horizontal="left" vertical="center" shrinkToFit="1"/>
    </xf>
    <xf numFmtId="0" fontId="50" fillId="0" borderId="13" xfId="0" applyNumberFormat="1" applyFont="1" applyFill="1" applyBorder="1" applyAlignment="1" quotePrefix="1">
      <alignment horizontal="center" vertical="center" shrinkToFit="1"/>
    </xf>
    <xf numFmtId="0" fontId="50" fillId="0" borderId="0" xfId="0" applyNumberFormat="1" applyFont="1" applyFill="1" applyBorder="1" applyAlignment="1">
      <alignment horizontal="center" vertical="center" shrinkToFit="1"/>
    </xf>
    <xf numFmtId="0" fontId="50" fillId="0" borderId="13" xfId="0" applyNumberFormat="1" applyFont="1" applyFill="1" applyBorder="1" applyAlignment="1">
      <alignment horizontal="center" vertical="center" shrinkToFit="1"/>
    </xf>
    <xf numFmtId="183" fontId="51" fillId="0" borderId="24" xfId="0" applyNumberFormat="1" applyFont="1" applyFill="1" applyBorder="1" applyAlignment="1">
      <alignment horizontal="left" vertical="center" shrinkToFit="1"/>
    </xf>
    <xf numFmtId="183" fontId="51" fillId="0" borderId="80" xfId="0" applyNumberFormat="1" applyFont="1" applyFill="1" applyBorder="1" applyAlignment="1">
      <alignment horizontal="left" vertical="center" shrinkToFit="1"/>
    </xf>
    <xf numFmtId="183" fontId="51" fillId="0" borderId="0" xfId="0" applyNumberFormat="1" applyFont="1" applyFill="1" applyBorder="1" applyAlignment="1">
      <alignment horizontal="left" vertical="center" shrinkToFit="1"/>
    </xf>
    <xf numFmtId="183" fontId="51" fillId="0" borderId="16" xfId="0" applyNumberFormat="1" applyFont="1" applyFill="1" applyBorder="1" applyAlignment="1">
      <alignment horizontal="left" vertical="center" shrinkToFit="1"/>
    </xf>
    <xf numFmtId="181" fontId="48" fillId="0" borderId="17" xfId="0" applyNumberFormat="1" applyFont="1" applyFill="1" applyBorder="1" applyAlignment="1">
      <alignment horizontal="right" vertical="center"/>
    </xf>
    <xf numFmtId="181" fontId="48" fillId="0" borderId="22" xfId="0" applyNumberFormat="1" applyFont="1" applyFill="1" applyBorder="1" applyAlignment="1">
      <alignment horizontal="right" vertical="center"/>
    </xf>
    <xf numFmtId="181" fontId="48" fillId="0" borderId="16" xfId="0" applyNumberFormat="1" applyFont="1" applyFill="1" applyBorder="1" applyAlignment="1">
      <alignment horizontal="center" vertical="center" shrinkToFit="1"/>
    </xf>
    <xf numFmtId="0" fontId="48" fillId="0" borderId="79" xfId="0" applyNumberFormat="1" applyFont="1" applyFill="1" applyBorder="1" applyAlignment="1" quotePrefix="1">
      <alignment horizontal="center" vertical="center" shrinkToFit="1"/>
    </xf>
    <xf numFmtId="0" fontId="48" fillId="0" borderId="73" xfId="0" applyNumberFormat="1" applyFont="1" applyFill="1" applyBorder="1" applyAlignment="1">
      <alignment horizontal="center" vertical="center" shrinkToFit="1"/>
    </xf>
    <xf numFmtId="0" fontId="48" fillId="0" borderId="111" xfId="0" applyNumberFormat="1" applyFont="1" applyFill="1" applyBorder="1" applyAlignment="1">
      <alignment horizontal="right" vertical="center" shrinkToFit="1"/>
    </xf>
    <xf numFmtId="0" fontId="48" fillId="0" borderId="45" xfId="0" applyNumberFormat="1" applyFont="1" applyFill="1" applyBorder="1" applyAlignment="1">
      <alignment horizontal="right" vertical="center" shrinkToFit="1"/>
    </xf>
    <xf numFmtId="2" fontId="46" fillId="0" borderId="51" xfId="0" applyNumberFormat="1" applyFont="1" applyFill="1" applyBorder="1" applyAlignment="1">
      <alignment horizontal="center" vertical="center" shrinkToFit="1"/>
    </xf>
    <xf numFmtId="0" fontId="48" fillId="0" borderId="42" xfId="0" applyNumberFormat="1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182" fontId="48" fillId="0" borderId="24" xfId="0" applyNumberFormat="1" applyFont="1" applyFill="1" applyBorder="1" applyAlignment="1">
      <alignment horizontal="center" vertical="center" shrinkToFit="1"/>
    </xf>
    <xf numFmtId="182" fontId="48" fillId="0" borderId="0" xfId="0" applyNumberFormat="1" applyFont="1" applyFill="1" applyBorder="1" applyAlignment="1">
      <alignment horizontal="center" vertical="center" shrinkToFit="1"/>
    </xf>
    <xf numFmtId="0" fontId="48" fillId="0" borderId="104" xfId="0" applyNumberFormat="1" applyFont="1" applyFill="1" applyBorder="1" applyAlignment="1">
      <alignment horizontal="center" vertical="center" shrinkToFit="1"/>
    </xf>
    <xf numFmtId="0" fontId="48" fillId="0" borderId="90" xfId="0" applyNumberFormat="1" applyFont="1" applyFill="1" applyBorder="1" applyAlignment="1">
      <alignment horizontal="center" vertical="center" shrinkToFit="1"/>
    </xf>
    <xf numFmtId="0" fontId="48" fillId="0" borderId="93" xfId="0" applyNumberFormat="1" applyFont="1" applyFill="1" applyBorder="1" applyAlignment="1">
      <alignment horizontal="center" vertical="center" shrinkToFit="1"/>
    </xf>
    <xf numFmtId="0" fontId="48" fillId="0" borderId="86" xfId="0" applyNumberFormat="1" applyFont="1" applyFill="1" applyBorder="1" applyAlignment="1">
      <alignment horizontal="center" vertical="center" shrinkToFit="1"/>
    </xf>
    <xf numFmtId="0" fontId="48" fillId="0" borderId="95" xfId="0" applyNumberFormat="1" applyFont="1" applyFill="1" applyBorder="1" applyAlignment="1">
      <alignment horizontal="center" vertical="center" shrinkToFit="1"/>
    </xf>
    <xf numFmtId="0" fontId="5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7" xfId="0" applyNumberFormat="1" applyFont="1" applyFill="1" applyBorder="1" applyAlignment="1">
      <alignment horizontal="center" vertical="center" shrinkToFit="1"/>
    </xf>
    <xf numFmtId="0" fontId="54" fillId="0" borderId="18" xfId="0" applyNumberFormat="1" applyFont="1" applyFill="1" applyBorder="1" applyAlignment="1">
      <alignment horizontal="center" vertical="center" shrinkToFit="1"/>
    </xf>
    <xf numFmtId="184" fontId="48" fillId="0" borderId="84" xfId="0" applyNumberFormat="1" applyFont="1" applyFill="1" applyBorder="1" applyAlignment="1">
      <alignment horizontal="center" vertical="center" shrinkToFit="1"/>
    </xf>
    <xf numFmtId="184" fontId="48" fillId="0" borderId="96" xfId="0" applyNumberFormat="1" applyFont="1" applyFill="1" applyBorder="1" applyAlignment="1">
      <alignment horizontal="center" vertical="center" shrinkToFit="1"/>
    </xf>
    <xf numFmtId="184" fontId="48" fillId="0" borderId="112" xfId="0" applyNumberFormat="1" applyFont="1" applyFill="1" applyBorder="1" applyAlignment="1">
      <alignment horizontal="center" vertical="center" shrinkToFit="1"/>
    </xf>
    <xf numFmtId="2" fontId="48" fillId="0" borderId="51" xfId="0" applyNumberFormat="1" applyFont="1" applyFill="1" applyBorder="1" applyAlignment="1">
      <alignment horizontal="center" vertical="center" shrinkToFit="1"/>
    </xf>
    <xf numFmtId="0" fontId="46" fillId="0" borderId="87" xfId="0" applyFont="1" applyBorder="1" applyAlignment="1">
      <alignment horizontal="center" vertical="center" shrinkToFit="1"/>
    </xf>
    <xf numFmtId="184" fontId="46" fillId="0" borderId="112" xfId="0" applyNumberFormat="1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81" xfId="0" applyFont="1" applyBorder="1" applyAlignment="1">
      <alignment horizontal="center" vertical="center" shrinkToFit="1"/>
    </xf>
    <xf numFmtId="0" fontId="46" fillId="0" borderId="17" xfId="0" applyNumberFormat="1" applyFont="1" applyFill="1" applyBorder="1" applyAlignment="1">
      <alignment horizontal="center" vertical="center" shrinkToFit="1"/>
    </xf>
    <xf numFmtId="0" fontId="46" fillId="0" borderId="18" xfId="0" applyNumberFormat="1" applyFont="1" applyFill="1" applyBorder="1" applyAlignment="1">
      <alignment horizontal="center" vertical="center" shrinkToFit="1"/>
    </xf>
    <xf numFmtId="0" fontId="48" fillId="0" borderId="113" xfId="0" applyNumberFormat="1" applyFont="1" applyFill="1" applyBorder="1" applyAlignment="1">
      <alignment horizontal="center" vertical="center" shrinkToFit="1"/>
    </xf>
    <xf numFmtId="0" fontId="48" fillId="0" borderId="21" xfId="0" applyNumberFormat="1" applyFont="1" applyFill="1" applyBorder="1" applyAlignment="1">
      <alignment horizontal="center" vertical="center" shrinkToFit="1"/>
    </xf>
    <xf numFmtId="0" fontId="46" fillId="0" borderId="21" xfId="0" applyNumberFormat="1" applyFont="1" applyFill="1" applyBorder="1" applyAlignment="1">
      <alignment horizontal="center" vertical="center" shrinkToFit="1"/>
    </xf>
    <xf numFmtId="0" fontId="46" fillId="0" borderId="114" xfId="0" applyNumberFormat="1" applyFont="1" applyFill="1" applyBorder="1" applyAlignment="1">
      <alignment horizontal="center" vertical="center" shrinkToFit="1"/>
    </xf>
    <xf numFmtId="0" fontId="46" fillId="0" borderId="113" xfId="0" applyNumberFormat="1" applyFont="1" applyFill="1" applyBorder="1" applyAlignment="1">
      <alignment horizontal="center" vertical="center" shrinkToFit="1"/>
    </xf>
    <xf numFmtId="0" fontId="48" fillId="0" borderId="115" xfId="0" applyNumberFormat="1" applyFont="1" applyFill="1" applyBorder="1" applyAlignment="1">
      <alignment horizontal="center" vertical="center" shrinkToFit="1"/>
    </xf>
    <xf numFmtId="0" fontId="48" fillId="0" borderId="114" xfId="0" applyNumberFormat="1" applyFont="1" applyFill="1" applyBorder="1" applyAlignment="1">
      <alignment horizontal="center" vertical="center" shrinkToFit="1"/>
    </xf>
    <xf numFmtId="49" fontId="3" fillId="0" borderId="0" xfId="85" applyNumberFormat="1" applyFont="1" applyFill="1" applyBorder="1" applyAlignment="1">
      <alignment horizontal="center" vertical="center"/>
    </xf>
    <xf numFmtId="0" fontId="3" fillId="0" borderId="0" xfId="85" applyNumberFormat="1" applyFont="1" applyFill="1" applyBorder="1" applyAlignment="1">
      <alignment horizontal="center" vertical="center"/>
    </xf>
    <xf numFmtId="0" fontId="5" fillId="0" borderId="0" xfId="74" applyNumberFormat="1" applyFont="1" applyFill="1" applyBorder="1" applyAlignment="1">
      <alignment horizontal="center"/>
    </xf>
    <xf numFmtId="179" fontId="3" fillId="0" borderId="0" xfId="85" applyNumberFormat="1" applyFont="1" applyFill="1" applyBorder="1" applyAlignment="1">
      <alignment horizontal="center" vertical="center"/>
    </xf>
    <xf numFmtId="10" fontId="5" fillId="0" borderId="0" xfId="74" applyNumberFormat="1" applyFont="1" applyFill="1" applyBorder="1" applyAlignment="1">
      <alignment horizontal="center"/>
    </xf>
    <xf numFmtId="0" fontId="1" fillId="0" borderId="0" xfId="74" applyNumberFormat="1" applyFont="1" applyFill="1" applyBorder="1" applyAlignment="1">
      <alignment horizontal="left" vertical="center"/>
    </xf>
    <xf numFmtId="10" fontId="3" fillId="0" borderId="0" xfId="85" applyNumberFormat="1" applyFont="1" applyFill="1" applyBorder="1" applyAlignment="1">
      <alignment horizontal="center" vertical="center"/>
    </xf>
    <xf numFmtId="0" fontId="3" fillId="0" borderId="0" xfId="85" applyNumberFormat="1" applyFont="1" applyFill="1" applyAlignment="1">
      <alignment horizontal="center" vertical="center"/>
    </xf>
    <xf numFmtId="179" fontId="5" fillId="0" borderId="0" xfId="74" applyNumberFormat="1" applyFont="1" applyFill="1" applyBorder="1" applyAlignment="1">
      <alignment horizontal="center"/>
    </xf>
    <xf numFmtId="10" fontId="48" fillId="0" borderId="0" xfId="0" applyNumberFormat="1" applyFont="1" applyAlignment="1">
      <alignment horizontal="center" vertical="center"/>
    </xf>
    <xf numFmtId="0" fontId="6" fillId="0" borderId="0" xfId="85" applyNumberFormat="1" applyFont="1" applyFill="1" applyBorder="1" applyAlignment="1">
      <alignment horizontal="left" vertical="center"/>
    </xf>
    <xf numFmtId="0" fontId="5" fillId="0" borderId="0" xfId="85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48" fillId="0" borderId="0" xfId="85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90" applyFont="1" applyBorder="1" applyAlignment="1">
      <alignment horizontal="center" vertical="center"/>
      <protection/>
    </xf>
    <xf numFmtId="0" fontId="1" fillId="0" borderId="0" xfId="76" applyNumberFormat="1" applyFont="1" applyFill="1" applyBorder="1" applyAlignment="1">
      <alignment vertical="center"/>
    </xf>
    <xf numFmtId="0" fontId="3" fillId="0" borderId="0" xfId="73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8"/>
    </xf>
    <xf numFmtId="0" fontId="48" fillId="0" borderId="0" xfId="0" applyFont="1" applyAlignment="1">
      <alignment horizontal="center" vertical="center"/>
    </xf>
    <xf numFmtId="0" fontId="48" fillId="0" borderId="116" xfId="0" applyNumberFormat="1" applyFont="1" applyFill="1" applyBorder="1" applyAlignment="1" quotePrefix="1">
      <alignment horizontal="center" vertical="center" shrinkToFit="1"/>
    </xf>
    <xf numFmtId="0" fontId="48" fillId="0" borderId="68" xfId="0" applyNumberFormat="1" applyFont="1" applyFill="1" applyBorder="1" applyAlignment="1" quotePrefix="1">
      <alignment horizontal="right" vertical="center" shrinkToFit="1"/>
    </xf>
    <xf numFmtId="0" fontId="48" fillId="0" borderId="117" xfId="0" applyNumberFormat="1" applyFont="1" applyFill="1" applyBorder="1" applyAlignment="1">
      <alignment horizontal="right" vertical="center" shrinkToFi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チェックセル" xfId="43"/>
    <cellStyle name="どちらでもない" xfId="44"/>
    <cellStyle name="Percent" xfId="45"/>
    <cellStyle name="Hyperlink" xfId="46"/>
    <cellStyle name="メモ" xfId="47"/>
    <cellStyle name="リンク セル" xfId="48"/>
    <cellStyle name="リンク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通貨 2 2" xfId="65"/>
    <cellStyle name="入力" xfId="66"/>
    <cellStyle name="標準 10" xfId="67"/>
    <cellStyle name="標準 2" xfId="68"/>
    <cellStyle name="標準 2 2" xfId="69"/>
    <cellStyle name="標準 2 2 2" xfId="70"/>
    <cellStyle name="標準 2_登録ナンバー" xfId="71"/>
    <cellStyle name="標準 3" xfId="72"/>
    <cellStyle name="標準 3 2" xfId="73"/>
    <cellStyle name="標準 3_登録ナンバー" xfId="74"/>
    <cellStyle name="標準 3_登録ナンバー 2" xfId="75"/>
    <cellStyle name="標準 3_登録ナンバー_登録ナンバー15.02.16" xfId="76"/>
    <cellStyle name="標準 3_登録ナンバー15.02.16" xfId="77"/>
    <cellStyle name="標準 4" xfId="78"/>
    <cellStyle name="標準 5" xfId="79"/>
    <cellStyle name="標準 6" xfId="80"/>
    <cellStyle name="標準 7" xfId="81"/>
    <cellStyle name="標準 9" xfId="82"/>
    <cellStyle name="標準_201102vmixkekka" xfId="83"/>
    <cellStyle name="標準_Book2" xfId="84"/>
    <cellStyle name="標準_Book2_登録ナンバー" xfId="85"/>
    <cellStyle name="標準_Book2_登録ナンバー_登録ナンバー15.02.16" xfId="86"/>
    <cellStyle name="標準_Sheet1" xfId="87"/>
    <cellStyle name="標準_Sheet1_登録ナンバー" xfId="88"/>
    <cellStyle name="標準_登録ナンバー" xfId="89"/>
    <cellStyle name="標準_登録ナンバー15.02.16" xfId="90"/>
    <cellStyle name="Followed Hyperlink" xfId="91"/>
    <cellStyle name="良い" xfId="92"/>
  </cellStyles>
  <dxfs count="18"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512</xdr:row>
      <xdr:rowOff>114300</xdr:rowOff>
    </xdr:from>
    <xdr:to>
      <xdr:col>2</xdr:col>
      <xdr:colOff>142875</xdr:colOff>
      <xdr:row>512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257300" y="8788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407</xdr:row>
      <xdr:rowOff>114300</xdr:rowOff>
    </xdr:from>
    <xdr:to>
      <xdr:col>2</xdr:col>
      <xdr:colOff>142875</xdr:colOff>
      <xdr:row>407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257300" y="698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522</xdr:row>
      <xdr:rowOff>114300</xdr:rowOff>
    </xdr:from>
    <xdr:to>
      <xdr:col>2</xdr:col>
      <xdr:colOff>142875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25730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413</xdr:row>
      <xdr:rowOff>114300</xdr:rowOff>
    </xdr:from>
    <xdr:to>
      <xdr:col>2</xdr:col>
      <xdr:colOff>142875</xdr:colOff>
      <xdr:row>413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25730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597</xdr:row>
      <xdr:rowOff>114300</xdr:rowOff>
    </xdr:from>
    <xdr:to>
      <xdr:col>2</xdr:col>
      <xdr:colOff>142875</xdr:colOff>
      <xdr:row>597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257300" y="10283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462</xdr:row>
      <xdr:rowOff>114300</xdr:rowOff>
    </xdr:from>
    <xdr:to>
      <xdr:col>2</xdr:col>
      <xdr:colOff>142875</xdr:colOff>
      <xdr:row>462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257300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559</xdr:row>
      <xdr:rowOff>0</xdr:rowOff>
    </xdr:from>
    <xdr:to>
      <xdr:col>2</xdr:col>
      <xdr:colOff>142875</xdr:colOff>
      <xdr:row>559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257300" y="959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413</xdr:row>
      <xdr:rowOff>114300</xdr:rowOff>
    </xdr:from>
    <xdr:to>
      <xdr:col>2</xdr:col>
      <xdr:colOff>142875</xdr:colOff>
      <xdr:row>413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25730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125730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12573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125730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125730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522</xdr:row>
      <xdr:rowOff>114300</xdr:rowOff>
    </xdr:from>
    <xdr:to>
      <xdr:col>2</xdr:col>
      <xdr:colOff>142875</xdr:colOff>
      <xdr:row>522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25730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417</xdr:row>
      <xdr:rowOff>114300</xdr:rowOff>
    </xdr:from>
    <xdr:to>
      <xdr:col>2</xdr:col>
      <xdr:colOff>142875</xdr:colOff>
      <xdr:row>417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125730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562</xdr:row>
      <xdr:rowOff>0</xdr:rowOff>
    </xdr:from>
    <xdr:to>
      <xdr:col>2</xdr:col>
      <xdr:colOff>142875</xdr:colOff>
      <xdr:row>562</xdr:row>
      <xdr:rowOff>0</xdr:rowOff>
    </xdr:to>
    <xdr:sp>
      <xdr:nvSpPr>
        <xdr:cNvPr id="15" name="Line 8"/>
        <xdr:cNvSpPr>
          <a:spLocks/>
        </xdr:cNvSpPr>
      </xdr:nvSpPr>
      <xdr:spPr>
        <a:xfrm flipH="1">
          <a:off x="1257300" y="964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415</xdr:row>
      <xdr:rowOff>114300</xdr:rowOff>
    </xdr:from>
    <xdr:to>
      <xdr:col>2</xdr:col>
      <xdr:colOff>142875</xdr:colOff>
      <xdr:row>415</xdr:row>
      <xdr:rowOff>114300</xdr:rowOff>
    </xdr:to>
    <xdr:sp>
      <xdr:nvSpPr>
        <xdr:cNvPr id="16" name="Line 8"/>
        <xdr:cNvSpPr>
          <a:spLocks/>
        </xdr:cNvSpPr>
      </xdr:nvSpPr>
      <xdr:spPr>
        <a:xfrm flipH="1">
          <a:off x="125730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95250</xdr:rowOff>
    </xdr:from>
    <xdr:to>
      <xdr:col>2</xdr:col>
      <xdr:colOff>38100</xdr:colOff>
      <xdr:row>444</xdr:row>
      <xdr:rowOff>104775</xdr:rowOff>
    </xdr:to>
    <xdr:sp>
      <xdr:nvSpPr>
        <xdr:cNvPr id="17" name="Line 7"/>
        <xdr:cNvSpPr>
          <a:spLocks/>
        </xdr:cNvSpPr>
      </xdr:nvSpPr>
      <xdr:spPr>
        <a:xfrm flipH="1" flipV="1">
          <a:off x="1257300" y="76209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114300</xdr:rowOff>
    </xdr:from>
    <xdr:to>
      <xdr:col>2</xdr:col>
      <xdr:colOff>0</xdr:colOff>
      <xdr:row>445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1257300" y="764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197</xdr:row>
      <xdr:rowOff>95250</xdr:rowOff>
    </xdr:from>
    <xdr:to>
      <xdr:col>3</xdr:col>
      <xdr:colOff>38100</xdr:colOff>
      <xdr:row>197</xdr:row>
      <xdr:rowOff>104775</xdr:rowOff>
    </xdr:to>
    <xdr:sp>
      <xdr:nvSpPr>
        <xdr:cNvPr id="19" name="Line 7"/>
        <xdr:cNvSpPr>
          <a:spLocks/>
        </xdr:cNvSpPr>
      </xdr:nvSpPr>
      <xdr:spPr>
        <a:xfrm flipH="1" flipV="1">
          <a:off x="1257300" y="3386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198</xdr:row>
      <xdr:rowOff>114300</xdr:rowOff>
    </xdr:from>
    <xdr:to>
      <xdr:col>3</xdr:col>
      <xdr:colOff>0</xdr:colOff>
      <xdr:row>198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1257300" y="3405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413</xdr:row>
      <xdr:rowOff>114300</xdr:rowOff>
    </xdr:from>
    <xdr:to>
      <xdr:col>2</xdr:col>
      <xdr:colOff>142875</xdr:colOff>
      <xdr:row>413</xdr:row>
      <xdr:rowOff>114300</xdr:rowOff>
    </xdr:to>
    <xdr:sp>
      <xdr:nvSpPr>
        <xdr:cNvPr id="21" name="Line 8"/>
        <xdr:cNvSpPr>
          <a:spLocks/>
        </xdr:cNvSpPr>
      </xdr:nvSpPr>
      <xdr:spPr>
        <a:xfrm flipH="1">
          <a:off x="125730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22" name="Line 7"/>
        <xdr:cNvSpPr>
          <a:spLocks/>
        </xdr:cNvSpPr>
      </xdr:nvSpPr>
      <xdr:spPr>
        <a:xfrm flipH="1" flipV="1">
          <a:off x="125730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23" name="Line 8"/>
        <xdr:cNvSpPr>
          <a:spLocks/>
        </xdr:cNvSpPr>
      </xdr:nvSpPr>
      <xdr:spPr>
        <a:xfrm flipH="1">
          <a:off x="12573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24" name="Line 7"/>
        <xdr:cNvSpPr>
          <a:spLocks/>
        </xdr:cNvSpPr>
      </xdr:nvSpPr>
      <xdr:spPr>
        <a:xfrm flipH="1" flipV="1">
          <a:off x="125730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125730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453</xdr:row>
      <xdr:rowOff>114300</xdr:rowOff>
    </xdr:from>
    <xdr:to>
      <xdr:col>2</xdr:col>
      <xdr:colOff>142875</xdr:colOff>
      <xdr:row>453</xdr:row>
      <xdr:rowOff>114300</xdr:rowOff>
    </xdr:to>
    <xdr:sp>
      <xdr:nvSpPr>
        <xdr:cNvPr id="26" name="Line 8"/>
        <xdr:cNvSpPr>
          <a:spLocks/>
        </xdr:cNvSpPr>
      </xdr:nvSpPr>
      <xdr:spPr>
        <a:xfrm flipH="1">
          <a:off x="125730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27" name="Line 7"/>
        <xdr:cNvSpPr>
          <a:spLocks/>
        </xdr:cNvSpPr>
      </xdr:nvSpPr>
      <xdr:spPr>
        <a:xfrm flipH="1" flipV="1">
          <a:off x="125730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8" name="Line 8"/>
        <xdr:cNvSpPr>
          <a:spLocks/>
        </xdr:cNvSpPr>
      </xdr:nvSpPr>
      <xdr:spPr>
        <a:xfrm flipH="1">
          <a:off x="125730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9" name="Line 7"/>
        <xdr:cNvSpPr>
          <a:spLocks/>
        </xdr:cNvSpPr>
      </xdr:nvSpPr>
      <xdr:spPr>
        <a:xfrm flipH="1" flipV="1">
          <a:off x="125730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30" name="Line 8"/>
        <xdr:cNvSpPr>
          <a:spLocks/>
        </xdr:cNvSpPr>
      </xdr:nvSpPr>
      <xdr:spPr>
        <a:xfrm flipH="1">
          <a:off x="12573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24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152400</xdr:rowOff>
    </xdr:from>
    <xdr:to>
      <xdr:col>5</xdr:col>
      <xdr:colOff>295275</xdr:colOff>
      <xdr:row>48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95900"/>
          <a:ext cx="41052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31</xdr:row>
      <xdr:rowOff>19050</xdr:rowOff>
    </xdr:from>
    <xdr:to>
      <xdr:col>10</xdr:col>
      <xdr:colOff>581025</xdr:colOff>
      <xdr:row>49</xdr:row>
      <xdr:rowOff>9525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5334000"/>
          <a:ext cx="40957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5</xdr:col>
      <xdr:colOff>381000</xdr:colOff>
      <xdr:row>73</xdr:row>
      <xdr:rowOff>57150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429750"/>
          <a:ext cx="41910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55</xdr:row>
      <xdr:rowOff>9525</xdr:rowOff>
    </xdr:from>
    <xdr:to>
      <xdr:col>10</xdr:col>
      <xdr:colOff>714375</xdr:colOff>
      <xdr:row>73</xdr:row>
      <xdr:rowOff>38100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81475" y="9439275"/>
          <a:ext cx="41529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5</xdr:col>
      <xdr:colOff>285750</xdr:colOff>
      <xdr:row>95</xdr:row>
      <xdr:rowOff>152400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373100"/>
          <a:ext cx="4095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78</xdr:row>
      <xdr:rowOff>0</xdr:rowOff>
    </xdr:from>
    <xdr:to>
      <xdr:col>10</xdr:col>
      <xdr:colOff>561975</xdr:colOff>
      <xdr:row>95</xdr:row>
      <xdr:rowOff>161925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76700" y="13373100"/>
          <a:ext cx="41052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cta\Documents\&#12486;&#12491;&#12473;&#21332;&#20250;\&#12489;&#12525;&#12540;&#20316;&#25104;&#12288;&#30331;&#37682;&#12490;&#12531;&#12496;&#12540;&#65345;&#65362;&#65353;&#12288;&#12480;&#12502;&#12523;&#12473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2489;&#12525;&#12540;&#20316;&#25104;&#12288;&#30331;&#37682;&#12490;&#12531;&#12496;&#12540;&#12354;&#12426;&#12288;&#12480;&#12502;&#12523;&#1247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オブプレイ"/>
      <sheetName val="3名リーグ"/>
      <sheetName val="4名リーグ"/>
      <sheetName val="5名リーグ"/>
      <sheetName val="6名リーグ"/>
      <sheetName val="3Ｘ2＝6名リーグ"/>
      <sheetName val="4＋3＝7名リーグ"/>
      <sheetName val="7名1リーグ"/>
      <sheetName val="4X2=8名リーグ"/>
      <sheetName val="3Ｘ3＝9名リーグ (3)"/>
      <sheetName val="5X2=10名リーグ"/>
      <sheetName val="3+3+4=10名リーグ"/>
      <sheetName val="3＋4＋4＝11名リーグ"/>
      <sheetName val="3X4=12名リーグ"/>
      <sheetName val="6X2＝12リーグ"/>
      <sheetName val="12＋1名"/>
      <sheetName val="１４名リーグ"/>
      <sheetName val="3X5=15名リーグ"/>
      <sheetName val="4X4＝16名リーグ"/>
      <sheetName val="17名リーグ"/>
      <sheetName val="3X6=18名リーグ"/>
      <sheetName val="19名"/>
      <sheetName val="4X5=20名リーグ"/>
      <sheetName val="3X7=21名リーグ"/>
      <sheetName val="21+1=22名リーグ"/>
      <sheetName val="23名リーグ"/>
      <sheetName val="3Ｘ8＝24名リーグ関数あり、隠しデータ不要"/>
      <sheetName val="24+1=25名"/>
      <sheetName val="24＋2＝26名"/>
      <sheetName val="3X9=27名"/>
      <sheetName val="3X10=30名リーグ"/>
      <sheetName val="3X11＝33名リーグ"/>
      <sheetName val="3X13＝39名リーグ"/>
      <sheetName val="登録ナンバー"/>
      <sheetName val="盗難及びアドバイス防止措置"/>
      <sheetName val="Sheet1"/>
      <sheetName val="Sheet2"/>
    </sheetNames>
    <sheetDataSet>
      <sheetData sheetId="33">
        <row r="1">
          <cell r="B1" t="str">
            <v>　落合　良弘</v>
          </cell>
          <cell r="D1" t="str">
            <v>chai828@nifty.com  </v>
          </cell>
        </row>
        <row r="3">
          <cell r="B3" t="str">
            <v>アビック</v>
          </cell>
          <cell r="D3" t="str">
            <v>略称</v>
          </cell>
        </row>
        <row r="4">
          <cell r="B4" t="str">
            <v>アビックＢＢ</v>
          </cell>
          <cell r="D4" t="str">
            <v>正式名称</v>
          </cell>
        </row>
        <row r="5">
          <cell r="A5" t="str">
            <v>あ０１</v>
          </cell>
          <cell r="B5" t="str">
            <v>水野</v>
          </cell>
          <cell r="C5" t="str">
            <v>圭補</v>
          </cell>
          <cell r="D5" t="str">
            <v>アビック</v>
          </cell>
        </row>
        <row r="6">
          <cell r="A6" t="str">
            <v>あ０２</v>
          </cell>
          <cell r="B6" t="str">
            <v>青木</v>
          </cell>
          <cell r="C6" t="str">
            <v>重之</v>
          </cell>
          <cell r="D6" t="str">
            <v>アビック</v>
          </cell>
        </row>
        <row r="7">
          <cell r="A7" t="str">
            <v>あ０３</v>
          </cell>
          <cell r="B7" t="str">
            <v>乾</v>
          </cell>
          <cell r="C7" t="str">
            <v>勝彦</v>
          </cell>
          <cell r="D7" t="str">
            <v>アビック</v>
          </cell>
        </row>
        <row r="8">
          <cell r="A8" t="str">
            <v>あ０４</v>
          </cell>
          <cell r="B8" t="str">
            <v>佐藤</v>
          </cell>
          <cell r="C8" t="str">
            <v>政之</v>
          </cell>
          <cell r="D8" t="str">
            <v>アビック</v>
          </cell>
        </row>
        <row r="9">
          <cell r="A9" t="str">
            <v>あ０５</v>
          </cell>
          <cell r="B9" t="str">
            <v>中村</v>
          </cell>
          <cell r="C9" t="str">
            <v>亨</v>
          </cell>
          <cell r="D9" t="str">
            <v>アビック</v>
          </cell>
        </row>
        <row r="10">
          <cell r="A10" t="str">
            <v>あ０６</v>
          </cell>
          <cell r="B10" t="str">
            <v>谷崎</v>
          </cell>
          <cell r="C10" t="str">
            <v>真也</v>
          </cell>
          <cell r="D10" t="str">
            <v>アビック</v>
          </cell>
        </row>
        <row r="11">
          <cell r="A11" t="str">
            <v>あ０７</v>
          </cell>
          <cell r="B11" t="str">
            <v>齋田</v>
          </cell>
          <cell r="C11" t="str">
            <v>至</v>
          </cell>
          <cell r="D11" t="str">
            <v>アビック</v>
          </cell>
        </row>
        <row r="12">
          <cell r="A12" t="str">
            <v>あ０８</v>
          </cell>
          <cell r="B12" t="str">
            <v>齋田</v>
          </cell>
          <cell r="C12" t="str">
            <v>優子</v>
          </cell>
          <cell r="D12" t="str">
            <v>アビック</v>
          </cell>
        </row>
        <row r="13">
          <cell r="A13" t="str">
            <v>あ０９</v>
          </cell>
          <cell r="B13" t="str">
            <v>平居</v>
          </cell>
          <cell r="C13" t="str">
            <v>崇</v>
          </cell>
          <cell r="D13" t="str">
            <v>アビック</v>
          </cell>
        </row>
        <row r="14">
          <cell r="A14" t="str">
            <v>あ１０</v>
          </cell>
          <cell r="B14" t="str">
            <v>土居</v>
          </cell>
          <cell r="C14" t="str">
            <v>悟</v>
          </cell>
          <cell r="D14" t="str">
            <v>アビック</v>
          </cell>
        </row>
        <row r="15">
          <cell r="A15" t="str">
            <v>あ１１</v>
          </cell>
          <cell r="B15" t="str">
            <v>宮村</v>
          </cell>
          <cell r="C15" t="str">
            <v>ナオキ</v>
          </cell>
          <cell r="D15" t="str">
            <v>アビック</v>
          </cell>
        </row>
        <row r="16">
          <cell r="A16" t="str">
            <v>あ１２</v>
          </cell>
          <cell r="B16" t="str">
            <v>西山</v>
          </cell>
          <cell r="C16" t="str">
            <v>抄千代</v>
          </cell>
          <cell r="D16" t="str">
            <v>アビック</v>
          </cell>
        </row>
        <row r="17">
          <cell r="A17" t="str">
            <v>あ１３</v>
          </cell>
          <cell r="B17" t="str">
            <v>三原</v>
          </cell>
          <cell r="C17" t="str">
            <v>啓子</v>
          </cell>
          <cell r="D17" t="str">
            <v>アビック</v>
          </cell>
        </row>
        <row r="18">
          <cell r="A18" t="str">
            <v>あ１４</v>
          </cell>
          <cell r="B18" t="str">
            <v>落合</v>
          </cell>
          <cell r="C18" t="str">
            <v>良弘</v>
          </cell>
          <cell r="D18" t="str">
            <v>アビック</v>
          </cell>
        </row>
        <row r="19">
          <cell r="A19" t="str">
            <v>あ１５</v>
          </cell>
          <cell r="B19" t="str">
            <v>杉原</v>
          </cell>
          <cell r="C19" t="str">
            <v>徹</v>
          </cell>
          <cell r="D19" t="str">
            <v>アビック</v>
          </cell>
        </row>
        <row r="25">
          <cell r="B25" t="str">
            <v>八木　篤司</v>
          </cell>
          <cell r="D25" t="str">
            <v>me-me-yagirock@siren.ocn.ne.jp</v>
          </cell>
        </row>
        <row r="27">
          <cell r="B27" t="str">
            <v>ぼんズ</v>
          </cell>
        </row>
        <row r="28">
          <cell r="B28" t="str">
            <v>ぼんズ</v>
          </cell>
        </row>
        <row r="29">
          <cell r="A29" t="str">
            <v>ぼ０１</v>
          </cell>
          <cell r="B29" t="str">
            <v>池端</v>
          </cell>
          <cell r="C29" t="str">
            <v>誠治</v>
          </cell>
          <cell r="D29" t="str">
            <v>ぼんズ</v>
          </cell>
        </row>
        <row r="30">
          <cell r="A30" t="str">
            <v>ぼ０２</v>
          </cell>
          <cell r="B30" t="str">
            <v>金谷</v>
          </cell>
          <cell r="C30" t="str">
            <v>太郎</v>
          </cell>
          <cell r="D30" t="str">
            <v>ぼんズ</v>
          </cell>
        </row>
        <row r="31">
          <cell r="A31" t="str">
            <v>ぼ０３</v>
          </cell>
          <cell r="B31" t="str">
            <v>小林</v>
          </cell>
          <cell r="C31" t="str">
            <v>祐太</v>
          </cell>
          <cell r="D31" t="str">
            <v>ぼんズ</v>
          </cell>
        </row>
        <row r="32">
          <cell r="A32" t="str">
            <v>ぼ０４</v>
          </cell>
          <cell r="B32" t="str">
            <v>佐野</v>
          </cell>
          <cell r="C32" t="str">
            <v>望</v>
          </cell>
          <cell r="D32" t="str">
            <v>ぼんズ</v>
          </cell>
        </row>
        <row r="33">
          <cell r="A33" t="str">
            <v>ぼ０５</v>
          </cell>
          <cell r="B33" t="str">
            <v>谷口</v>
          </cell>
          <cell r="C33" t="str">
            <v>友宏</v>
          </cell>
          <cell r="D33" t="str">
            <v>ぼんズ</v>
          </cell>
        </row>
        <row r="34">
          <cell r="A34" t="str">
            <v>ぼ０６</v>
          </cell>
          <cell r="B34" t="str">
            <v>土田</v>
          </cell>
          <cell r="C34" t="str">
            <v>哲也</v>
          </cell>
          <cell r="D34" t="str">
            <v>ぼんズ</v>
          </cell>
        </row>
        <row r="35">
          <cell r="A35" t="str">
            <v>ぼ０７</v>
          </cell>
          <cell r="B35" t="str">
            <v>堤内</v>
          </cell>
          <cell r="C35" t="str">
            <v>昭仁</v>
          </cell>
          <cell r="D35" t="str">
            <v>ぼんズ</v>
          </cell>
        </row>
        <row r="36">
          <cell r="A36" t="str">
            <v>ぼ０８</v>
          </cell>
          <cell r="B36" t="str">
            <v>成宮</v>
          </cell>
          <cell r="C36" t="str">
            <v>康弘</v>
          </cell>
          <cell r="D36" t="str">
            <v>ぼんズ</v>
          </cell>
        </row>
        <row r="37">
          <cell r="A37" t="str">
            <v>ぼ０９</v>
          </cell>
          <cell r="B37" t="str">
            <v>西川</v>
          </cell>
          <cell r="C37" t="str">
            <v>昌一</v>
          </cell>
          <cell r="D37" t="str">
            <v>ぼんズ</v>
          </cell>
        </row>
        <row r="38">
          <cell r="A38" t="str">
            <v>ぼ１０</v>
          </cell>
          <cell r="B38" t="str">
            <v>古市</v>
          </cell>
          <cell r="C38" t="str">
            <v>卓志</v>
          </cell>
          <cell r="D38" t="str">
            <v>ぼんズ</v>
          </cell>
        </row>
        <row r="39">
          <cell r="A39" t="str">
            <v>ぼ１１</v>
          </cell>
          <cell r="B39" t="str">
            <v>松井</v>
          </cell>
          <cell r="C39" t="str">
            <v>寛司</v>
          </cell>
          <cell r="D39" t="str">
            <v>ぼんズ</v>
          </cell>
        </row>
        <row r="40">
          <cell r="A40" t="str">
            <v>ぼ１２</v>
          </cell>
          <cell r="B40" t="str">
            <v>村上</v>
          </cell>
          <cell r="C40" t="str">
            <v>知孝</v>
          </cell>
          <cell r="D40" t="str">
            <v>ぼんズ</v>
          </cell>
        </row>
        <row r="41">
          <cell r="A41" t="str">
            <v>ぼ１３</v>
          </cell>
          <cell r="B41" t="str">
            <v>八木</v>
          </cell>
          <cell r="C41" t="str">
            <v>篤司</v>
          </cell>
          <cell r="D41" t="str">
            <v>ぼんズ</v>
          </cell>
        </row>
        <row r="42">
          <cell r="A42" t="str">
            <v>ぼ１４</v>
          </cell>
          <cell r="B42" t="str">
            <v>山崎</v>
          </cell>
          <cell r="C42" t="str">
            <v>正雄</v>
          </cell>
          <cell r="D42" t="str">
            <v>ぼんズ</v>
          </cell>
        </row>
        <row r="43">
          <cell r="A43" t="str">
            <v>ぼ１５</v>
          </cell>
          <cell r="B43" t="str">
            <v>伊吹</v>
          </cell>
          <cell r="C43" t="str">
            <v>邦子</v>
          </cell>
          <cell r="D43" t="str">
            <v>ぼんズ</v>
          </cell>
        </row>
        <row r="44">
          <cell r="A44" t="str">
            <v>ぼ１６</v>
          </cell>
          <cell r="B44" t="str">
            <v>木村</v>
          </cell>
          <cell r="C44" t="str">
            <v>美香</v>
          </cell>
          <cell r="D44" t="str">
            <v>ぼんズ</v>
          </cell>
        </row>
        <row r="45">
          <cell r="A45" t="str">
            <v>ぼ１７</v>
          </cell>
          <cell r="B45" t="str">
            <v>近藤</v>
          </cell>
          <cell r="C45" t="str">
            <v>直美</v>
          </cell>
          <cell r="D45" t="str">
            <v>ぼんズ</v>
          </cell>
        </row>
        <row r="46">
          <cell r="A46" t="str">
            <v>ぼ１８</v>
          </cell>
          <cell r="B46" t="str">
            <v>佐竹</v>
          </cell>
          <cell r="C46" t="str">
            <v>昌子</v>
          </cell>
          <cell r="D46" t="str">
            <v>ぼんズ</v>
          </cell>
        </row>
        <row r="47">
          <cell r="A47" t="str">
            <v>ぼ１９</v>
          </cell>
          <cell r="B47" t="str">
            <v>筒井</v>
          </cell>
          <cell r="C47" t="str">
            <v>珠世</v>
          </cell>
          <cell r="D47" t="str">
            <v>ぼんズ</v>
          </cell>
        </row>
        <row r="48">
          <cell r="A48" t="str">
            <v>ぼ２０</v>
          </cell>
          <cell r="B48" t="str">
            <v>中村</v>
          </cell>
          <cell r="C48" t="str">
            <v>千春</v>
          </cell>
          <cell r="D48" t="str">
            <v>ぼんズ</v>
          </cell>
        </row>
        <row r="49">
          <cell r="A49" t="str">
            <v>ぼ２１</v>
          </cell>
          <cell r="B49" t="str">
            <v>成宮</v>
          </cell>
          <cell r="C49" t="str">
            <v>まき</v>
          </cell>
          <cell r="D49" t="str">
            <v>ぼんズ</v>
          </cell>
        </row>
        <row r="50">
          <cell r="A50" t="str">
            <v>ぼ２２</v>
          </cell>
          <cell r="B50" t="str">
            <v>橋本</v>
          </cell>
          <cell r="C50" t="str">
            <v>真理</v>
          </cell>
          <cell r="D50" t="str">
            <v>ぼんズ</v>
          </cell>
        </row>
        <row r="51">
          <cell r="A51" t="str">
            <v>ぼ２３</v>
          </cell>
          <cell r="B51" t="str">
            <v>藤田</v>
          </cell>
          <cell r="C51" t="str">
            <v>博美</v>
          </cell>
          <cell r="D51" t="str">
            <v>ぼんズ</v>
          </cell>
        </row>
        <row r="52">
          <cell r="A52" t="str">
            <v>ぼ２４</v>
          </cell>
          <cell r="B52" t="str">
            <v>藤原</v>
          </cell>
          <cell r="C52" t="str">
            <v>泰子</v>
          </cell>
          <cell r="D52" t="str">
            <v>ぼんズ</v>
          </cell>
        </row>
        <row r="53">
          <cell r="A53" t="str">
            <v>ぼ２５</v>
          </cell>
          <cell r="B53" t="str">
            <v>森</v>
          </cell>
          <cell r="C53" t="str">
            <v>薫吏</v>
          </cell>
          <cell r="D53" t="str">
            <v>ぼんズ</v>
          </cell>
        </row>
        <row r="54">
          <cell r="A54" t="str">
            <v>ぼ２６</v>
          </cell>
          <cell r="B54" t="str">
            <v>日髙</v>
          </cell>
          <cell r="C54" t="str">
            <v>眞規子</v>
          </cell>
          <cell r="D54" t="str">
            <v>ぼんズ</v>
          </cell>
        </row>
        <row r="68">
          <cell r="C68" t="str">
            <v>代表：牛尾　紳之介</v>
          </cell>
        </row>
        <row r="70">
          <cell r="B70" t="str">
            <v>京セラTC</v>
          </cell>
        </row>
        <row r="71">
          <cell r="B71" t="str">
            <v>京セラ</v>
          </cell>
        </row>
        <row r="72">
          <cell r="A72" t="str">
            <v>き０１</v>
          </cell>
          <cell r="B72" t="str">
            <v>片岡</v>
          </cell>
          <cell r="C72" t="str">
            <v>春己</v>
          </cell>
          <cell r="D72" t="str">
            <v>京セラ</v>
          </cell>
        </row>
        <row r="73">
          <cell r="A73" t="str">
            <v>き０２</v>
          </cell>
          <cell r="B73" t="str">
            <v>山本</v>
          </cell>
          <cell r="C73" t="str">
            <v>　真</v>
          </cell>
          <cell r="D73" t="str">
            <v>京セラ</v>
          </cell>
        </row>
        <row r="74">
          <cell r="A74" t="str">
            <v>き０３</v>
          </cell>
          <cell r="B74" t="str">
            <v>西田</v>
          </cell>
          <cell r="C74" t="str">
            <v>裕信</v>
          </cell>
          <cell r="D74" t="str">
            <v>京セラ</v>
          </cell>
        </row>
        <row r="75">
          <cell r="A75" t="str">
            <v>き０４</v>
          </cell>
          <cell r="B75" t="str">
            <v>柴谷</v>
          </cell>
          <cell r="C75" t="str">
            <v>義信</v>
          </cell>
          <cell r="D75" t="str">
            <v>京セラ</v>
          </cell>
        </row>
        <row r="76">
          <cell r="A76" t="str">
            <v>き０５</v>
          </cell>
          <cell r="B76" t="str">
            <v>坂元</v>
          </cell>
          <cell r="C76" t="str">
            <v>智成</v>
          </cell>
          <cell r="D76" t="str">
            <v>京セラ</v>
          </cell>
        </row>
        <row r="77">
          <cell r="A77" t="str">
            <v>き０６</v>
          </cell>
          <cell r="B77" t="str">
            <v>荒浪</v>
          </cell>
          <cell r="C77" t="str">
            <v>順次</v>
          </cell>
          <cell r="D77" t="str">
            <v>京セラ</v>
          </cell>
        </row>
        <row r="78">
          <cell r="A78" t="str">
            <v>き０７</v>
          </cell>
          <cell r="B78" t="str">
            <v>中本</v>
          </cell>
          <cell r="C78" t="str">
            <v>隆司</v>
          </cell>
          <cell r="D78" t="str">
            <v>京セラ</v>
          </cell>
        </row>
        <row r="79">
          <cell r="A79" t="str">
            <v>き０８</v>
          </cell>
          <cell r="B79" t="str">
            <v>鉄川</v>
          </cell>
          <cell r="C79" t="str">
            <v>聡志</v>
          </cell>
          <cell r="D79" t="str">
            <v>京セラ</v>
          </cell>
        </row>
        <row r="80">
          <cell r="A80" t="str">
            <v>き０９</v>
          </cell>
          <cell r="B80" t="str">
            <v>宮道</v>
          </cell>
          <cell r="C80" t="str">
            <v>祐介</v>
          </cell>
          <cell r="D80" t="str">
            <v>京セラ</v>
          </cell>
        </row>
        <row r="81">
          <cell r="A81" t="str">
            <v>き１０</v>
          </cell>
          <cell r="B81" t="str">
            <v>本間</v>
          </cell>
          <cell r="C81" t="str">
            <v>靖教</v>
          </cell>
          <cell r="D81" t="str">
            <v>京セラ</v>
          </cell>
        </row>
        <row r="82">
          <cell r="A82" t="str">
            <v>き１１</v>
          </cell>
          <cell r="B82" t="str">
            <v>並河</v>
          </cell>
          <cell r="C82" t="str">
            <v>智加</v>
          </cell>
          <cell r="D82" t="str">
            <v>京セラ</v>
          </cell>
        </row>
        <row r="83">
          <cell r="A83" t="str">
            <v>き１２</v>
          </cell>
          <cell r="B83" t="str">
            <v>橘　</v>
          </cell>
          <cell r="C83" t="str">
            <v>崇博</v>
          </cell>
          <cell r="D83" t="str">
            <v>京セラ</v>
          </cell>
        </row>
        <row r="84">
          <cell r="A84" t="str">
            <v>き１３</v>
          </cell>
          <cell r="B84" t="str">
            <v>岡本</v>
          </cell>
          <cell r="C84" t="str">
            <v>　彰</v>
          </cell>
          <cell r="D84" t="str">
            <v>京セラ</v>
          </cell>
        </row>
        <row r="85">
          <cell r="A85" t="str">
            <v>き１４</v>
          </cell>
          <cell r="B85" t="str">
            <v>辻井</v>
          </cell>
          <cell r="C85" t="str">
            <v>貴大</v>
          </cell>
          <cell r="D85" t="str">
            <v>京セラ</v>
          </cell>
        </row>
        <row r="86">
          <cell r="A86" t="str">
            <v>き１５</v>
          </cell>
          <cell r="B86" t="str">
            <v>寺岡</v>
          </cell>
          <cell r="C86" t="str">
            <v>淳平</v>
          </cell>
          <cell r="D86" t="str">
            <v>京セラ</v>
          </cell>
        </row>
        <row r="87">
          <cell r="A87" t="str">
            <v>き１６</v>
          </cell>
          <cell r="B87" t="str">
            <v>牛尾</v>
          </cell>
          <cell r="C87" t="str">
            <v>紳之介</v>
          </cell>
          <cell r="D87" t="str">
            <v>京セラ</v>
          </cell>
        </row>
        <row r="88">
          <cell r="A88" t="str">
            <v>き１７</v>
          </cell>
          <cell r="B88" t="str">
            <v>神山</v>
          </cell>
          <cell r="C88" t="str">
            <v>孝行</v>
          </cell>
          <cell r="D88" t="str">
            <v>京セラ</v>
          </cell>
        </row>
        <row r="89">
          <cell r="A89" t="str">
            <v>き１８</v>
          </cell>
          <cell r="B89" t="str">
            <v>曽我</v>
          </cell>
          <cell r="C89" t="str">
            <v>卓矢</v>
          </cell>
          <cell r="D89" t="str">
            <v>京セラ</v>
          </cell>
        </row>
        <row r="90">
          <cell r="A90" t="str">
            <v>き１９</v>
          </cell>
          <cell r="B90" t="str">
            <v>薮内</v>
          </cell>
          <cell r="C90" t="str">
            <v>陸久</v>
          </cell>
          <cell r="D90" t="str">
            <v>京セラ</v>
          </cell>
        </row>
        <row r="91">
          <cell r="A91" t="str">
            <v>き２０</v>
          </cell>
          <cell r="B91" t="str">
            <v>龍村</v>
          </cell>
          <cell r="C91" t="str">
            <v>信</v>
          </cell>
          <cell r="D91" t="str">
            <v>京セラ</v>
          </cell>
        </row>
        <row r="92">
          <cell r="A92" t="str">
            <v>き２１</v>
          </cell>
          <cell r="B92" t="str">
            <v>松島</v>
          </cell>
          <cell r="C92" t="str">
            <v>理和</v>
          </cell>
          <cell r="D92" t="str">
            <v>京セラ</v>
          </cell>
        </row>
        <row r="93">
          <cell r="A93" t="str">
            <v>き２２</v>
          </cell>
          <cell r="B93" t="str">
            <v>西岡</v>
          </cell>
          <cell r="C93" t="str">
            <v>庸介</v>
          </cell>
          <cell r="D93" t="str">
            <v>京セラ</v>
          </cell>
        </row>
        <row r="94">
          <cell r="A94" t="str">
            <v>き２３</v>
          </cell>
          <cell r="B94" t="str">
            <v>石川</v>
          </cell>
          <cell r="C94" t="str">
            <v>和洋</v>
          </cell>
          <cell r="D94" t="str">
            <v>京セラ</v>
          </cell>
        </row>
        <row r="95">
          <cell r="A95" t="str">
            <v>き２４</v>
          </cell>
          <cell r="B95" t="str">
            <v>兼古</v>
          </cell>
          <cell r="C95" t="str">
            <v>翔太</v>
          </cell>
          <cell r="D95" t="str">
            <v>京セラ</v>
          </cell>
        </row>
        <row r="96">
          <cell r="A96" t="str">
            <v>き２５</v>
          </cell>
          <cell r="B96" t="str">
            <v>井澤　</v>
          </cell>
          <cell r="C96" t="str">
            <v>匡志</v>
          </cell>
          <cell r="D96" t="str">
            <v>京セラ</v>
          </cell>
        </row>
        <row r="97">
          <cell r="A97" t="str">
            <v>き２６</v>
          </cell>
          <cell r="B97" t="str">
            <v>奥田</v>
          </cell>
          <cell r="C97" t="str">
            <v>康博</v>
          </cell>
          <cell r="D97" t="str">
            <v>京セラ</v>
          </cell>
        </row>
        <row r="98">
          <cell r="A98" t="str">
            <v>き２７</v>
          </cell>
          <cell r="B98" t="str">
            <v>山崎</v>
          </cell>
          <cell r="C98" t="str">
            <v>茂智</v>
          </cell>
          <cell r="D98" t="str">
            <v>京セラ</v>
          </cell>
        </row>
        <row r="99">
          <cell r="A99" t="str">
            <v>き２８</v>
          </cell>
          <cell r="B99" t="str">
            <v>秋山</v>
          </cell>
          <cell r="C99" t="str">
            <v>太助</v>
          </cell>
          <cell r="D99" t="str">
            <v>京セラ</v>
          </cell>
        </row>
        <row r="100">
          <cell r="A100" t="str">
            <v>き２９</v>
          </cell>
          <cell r="B100" t="str">
            <v>廣瀬</v>
          </cell>
          <cell r="C100" t="str">
            <v>智也</v>
          </cell>
          <cell r="D100" t="str">
            <v>京セラ</v>
          </cell>
        </row>
        <row r="101">
          <cell r="A101" t="str">
            <v>き３０</v>
          </cell>
          <cell r="B101" t="str">
            <v>玉川</v>
          </cell>
          <cell r="C101" t="str">
            <v>敬三</v>
          </cell>
          <cell r="D101" t="str">
            <v>京セラ</v>
          </cell>
        </row>
        <row r="102">
          <cell r="A102" t="str">
            <v>き３１</v>
          </cell>
          <cell r="B102" t="str">
            <v>太田</v>
          </cell>
          <cell r="C102" t="str">
            <v>圭亮</v>
          </cell>
          <cell r="D102" t="str">
            <v>京セラ</v>
          </cell>
        </row>
        <row r="103">
          <cell r="A103" t="str">
            <v>き３２</v>
          </cell>
          <cell r="B103" t="str">
            <v>馬場</v>
          </cell>
          <cell r="C103" t="str">
            <v>英年</v>
          </cell>
          <cell r="D103" t="str">
            <v>京セラ</v>
          </cell>
        </row>
        <row r="104">
          <cell r="A104" t="str">
            <v>き３３</v>
          </cell>
          <cell r="B104" t="str">
            <v>石田</v>
          </cell>
          <cell r="C104" t="str">
            <v>文彦</v>
          </cell>
          <cell r="D104" t="str">
            <v>京セラ</v>
          </cell>
        </row>
        <row r="105">
          <cell r="A105" t="str">
            <v>き３４</v>
          </cell>
          <cell r="B105" t="str">
            <v>田中</v>
          </cell>
          <cell r="C105" t="str">
            <v>正行</v>
          </cell>
          <cell r="D105" t="str">
            <v>京セラ</v>
          </cell>
        </row>
        <row r="106">
          <cell r="A106" t="str">
            <v>き３５</v>
          </cell>
          <cell r="B106" t="str">
            <v>一色</v>
          </cell>
          <cell r="C106" t="str">
            <v>翼</v>
          </cell>
          <cell r="D106" t="str">
            <v>京セラ</v>
          </cell>
        </row>
        <row r="107">
          <cell r="A107" t="str">
            <v>き３６</v>
          </cell>
          <cell r="B107" t="str">
            <v>菊井</v>
          </cell>
          <cell r="C107" t="str">
            <v>鈴夏</v>
          </cell>
          <cell r="D107" t="str">
            <v>京セラ</v>
          </cell>
        </row>
        <row r="108">
          <cell r="A108" t="str">
            <v>き３７</v>
          </cell>
          <cell r="B108" t="str">
            <v>山本</v>
          </cell>
          <cell r="C108" t="str">
            <v>和樹</v>
          </cell>
          <cell r="D108" t="str">
            <v>京セラ</v>
          </cell>
        </row>
        <row r="109">
          <cell r="A109" t="str">
            <v>き３８</v>
          </cell>
          <cell r="B109" t="str">
            <v>島山</v>
          </cell>
          <cell r="C109" t="str">
            <v>莉旺</v>
          </cell>
          <cell r="D109" t="str">
            <v>京セラ</v>
          </cell>
        </row>
        <row r="110">
          <cell r="A110" t="str">
            <v>き３９</v>
          </cell>
          <cell r="B110" t="str">
            <v>浅田</v>
          </cell>
          <cell r="C110" t="str">
            <v>光</v>
          </cell>
          <cell r="D110" t="str">
            <v>京セラ</v>
          </cell>
        </row>
        <row r="111">
          <cell r="A111" t="str">
            <v>き４０</v>
          </cell>
          <cell r="B111" t="str">
            <v>桜井</v>
          </cell>
          <cell r="C111" t="str">
            <v>貴哉</v>
          </cell>
          <cell r="D111" t="str">
            <v>京セラ</v>
          </cell>
        </row>
        <row r="112">
          <cell r="A112" t="str">
            <v>き４１</v>
          </cell>
          <cell r="B112" t="str">
            <v>湯本</v>
          </cell>
          <cell r="C112" t="str">
            <v>芳明</v>
          </cell>
          <cell r="D112" t="str">
            <v>京セラ</v>
          </cell>
        </row>
        <row r="113">
          <cell r="A113" t="str">
            <v>き４２</v>
          </cell>
          <cell r="B113" t="str">
            <v>高橋</v>
          </cell>
          <cell r="C113" t="str">
            <v>雄祐</v>
          </cell>
          <cell r="D113" t="str">
            <v>京セラ</v>
          </cell>
        </row>
        <row r="114">
          <cell r="A114" t="str">
            <v>き４３</v>
          </cell>
          <cell r="B114" t="str">
            <v>吉本</v>
          </cell>
          <cell r="C114" t="str">
            <v>泰二</v>
          </cell>
          <cell r="D114" t="str">
            <v>京セラ</v>
          </cell>
        </row>
        <row r="115">
          <cell r="A115" t="str">
            <v>き４４</v>
          </cell>
          <cell r="B115" t="str">
            <v>村尾</v>
          </cell>
          <cell r="C115" t="str">
            <v>彰了</v>
          </cell>
          <cell r="D115" t="str">
            <v>京セラ</v>
          </cell>
        </row>
        <row r="116">
          <cell r="A116" t="str">
            <v>き４５</v>
          </cell>
          <cell r="B116" t="str">
            <v>澤田</v>
          </cell>
          <cell r="C116" t="str">
            <v>啓一</v>
          </cell>
          <cell r="D116" t="str">
            <v>京セラ</v>
          </cell>
        </row>
        <row r="117">
          <cell r="A117" t="str">
            <v>き４６</v>
          </cell>
          <cell r="B117" t="str">
            <v>浅田</v>
          </cell>
          <cell r="C117" t="str">
            <v>亜祐子</v>
          </cell>
          <cell r="D117" t="str">
            <v>京セラ</v>
          </cell>
        </row>
        <row r="118">
          <cell r="A118" t="str">
            <v>き４７</v>
          </cell>
          <cell r="B118" t="str">
            <v>赤木</v>
          </cell>
          <cell r="C118" t="str">
            <v>拓</v>
          </cell>
          <cell r="D118" t="str">
            <v>京セラ</v>
          </cell>
        </row>
        <row r="119">
          <cell r="A119" t="str">
            <v>き４８</v>
          </cell>
          <cell r="B119" t="str">
            <v>住谷</v>
          </cell>
          <cell r="C119" t="str">
            <v>岳司</v>
          </cell>
          <cell r="D119" t="str">
            <v>京セラ</v>
          </cell>
        </row>
        <row r="120">
          <cell r="A120" t="str">
            <v>き４９</v>
          </cell>
          <cell r="B120" t="str">
            <v>永田</v>
          </cell>
          <cell r="C120" t="str">
            <v>寛教</v>
          </cell>
          <cell r="D120" t="str">
            <v>京セラ</v>
          </cell>
        </row>
        <row r="121">
          <cell r="A121" t="str">
            <v>き５０</v>
          </cell>
          <cell r="B121" t="str">
            <v>柴田</v>
          </cell>
          <cell r="C121" t="str">
            <v>雅寛</v>
          </cell>
          <cell r="D121" t="str">
            <v>京セラ</v>
          </cell>
        </row>
        <row r="122">
          <cell r="A122" t="str">
            <v>き５１</v>
          </cell>
          <cell r="B122" t="str">
            <v>大鳥</v>
          </cell>
          <cell r="C122" t="str">
            <v>有希子</v>
          </cell>
          <cell r="D122" t="str">
            <v>京セラ</v>
          </cell>
        </row>
        <row r="123">
          <cell r="A123" t="str">
            <v>き５２</v>
          </cell>
          <cell r="B123" t="str">
            <v>菊池</v>
          </cell>
          <cell r="C123" t="str">
            <v>健太郎</v>
          </cell>
          <cell r="D123" t="str">
            <v>京セラ</v>
          </cell>
        </row>
        <row r="124">
          <cell r="A124" t="str">
            <v>き５３</v>
          </cell>
          <cell r="B124" t="str">
            <v>村西</v>
          </cell>
          <cell r="C124" t="str">
            <v>徹</v>
          </cell>
          <cell r="D124" t="str">
            <v>京セラ</v>
          </cell>
        </row>
        <row r="125">
          <cell r="A125" t="str">
            <v>き５４</v>
          </cell>
          <cell r="B125" t="str">
            <v>松本</v>
          </cell>
          <cell r="C125" t="str">
            <v>太一</v>
          </cell>
          <cell r="D125" t="str">
            <v>京セラ</v>
          </cell>
        </row>
        <row r="126">
          <cell r="A126" t="str">
            <v>き５５</v>
          </cell>
          <cell r="B126" t="str">
            <v>竹村</v>
          </cell>
          <cell r="C126" t="str">
            <v>仁志</v>
          </cell>
          <cell r="D126" t="str">
            <v>京セラ</v>
          </cell>
        </row>
        <row r="130">
          <cell r="B130" t="str">
            <v>D</v>
          </cell>
          <cell r="C130" t="str">
            <v>E</v>
          </cell>
        </row>
        <row r="136">
          <cell r="B136" t="str">
            <v>吉岡　京子</v>
          </cell>
          <cell r="D136" t="str">
            <v>vwkt57422@nike.eonet.ne.jp</v>
          </cell>
        </row>
        <row r="140">
          <cell r="D140" t="str">
            <v>略称</v>
          </cell>
        </row>
        <row r="141">
          <cell r="A141" t="str">
            <v>ふ０１</v>
          </cell>
          <cell r="B141" t="str">
            <v>水本</v>
          </cell>
          <cell r="C141" t="str">
            <v>佑人</v>
          </cell>
          <cell r="D141" t="str">
            <v>フレンズ</v>
          </cell>
        </row>
        <row r="142">
          <cell r="A142" t="str">
            <v>ふ０２</v>
          </cell>
          <cell r="B142" t="str">
            <v>大島</v>
          </cell>
          <cell r="C142" t="str">
            <v>巧也</v>
          </cell>
          <cell r="D142" t="str">
            <v>フレンズ</v>
          </cell>
        </row>
        <row r="143">
          <cell r="A143" t="str">
            <v>ふ０３</v>
          </cell>
          <cell r="B143" t="str">
            <v>津田</v>
          </cell>
          <cell r="C143" t="str">
            <v>原樹</v>
          </cell>
          <cell r="D143" t="str">
            <v>フレンズ</v>
          </cell>
        </row>
        <row r="144">
          <cell r="A144" t="str">
            <v>ふ０４</v>
          </cell>
          <cell r="B144" t="str">
            <v>土肥</v>
          </cell>
          <cell r="C144" t="str">
            <v>将博</v>
          </cell>
          <cell r="D144" t="str">
            <v>フレンズ</v>
          </cell>
        </row>
        <row r="145">
          <cell r="A145" t="str">
            <v>ふ０５</v>
          </cell>
          <cell r="B145" t="str">
            <v>奥内</v>
          </cell>
          <cell r="C145" t="str">
            <v>栄治</v>
          </cell>
          <cell r="D145" t="str">
            <v>フレンズ</v>
          </cell>
        </row>
        <row r="146">
          <cell r="A146" t="str">
            <v>ふ０６</v>
          </cell>
          <cell r="B146" t="str">
            <v>油利</v>
          </cell>
          <cell r="C146" t="str">
            <v> 享</v>
          </cell>
          <cell r="D146" t="str">
            <v>フレンズ</v>
          </cell>
        </row>
        <row r="147">
          <cell r="A147" t="str">
            <v>ふ０７</v>
          </cell>
          <cell r="B147" t="str">
            <v>鈴木</v>
          </cell>
          <cell r="C147" t="str">
            <v>英夫</v>
          </cell>
          <cell r="D147" t="str">
            <v>フレンズ</v>
          </cell>
        </row>
        <row r="148">
          <cell r="A148" t="str">
            <v>ふ０８</v>
          </cell>
          <cell r="B148" t="str">
            <v>長谷出</v>
          </cell>
          <cell r="C148" t="str">
            <v> 浩</v>
          </cell>
          <cell r="D148" t="str">
            <v>フレンズ</v>
          </cell>
        </row>
        <row r="149">
          <cell r="A149" t="str">
            <v>ふ０９</v>
          </cell>
          <cell r="B149" t="str">
            <v>山崎 </v>
          </cell>
          <cell r="C149" t="str">
            <v> 豊</v>
          </cell>
          <cell r="D149" t="str">
            <v>フレンズ</v>
          </cell>
        </row>
        <row r="150">
          <cell r="A150" t="str">
            <v>ふ１０</v>
          </cell>
          <cell r="B150" t="str">
            <v>三代</v>
          </cell>
          <cell r="C150" t="str">
            <v>康成</v>
          </cell>
          <cell r="D150" t="str">
            <v>フレンズ</v>
          </cell>
        </row>
        <row r="151">
          <cell r="A151" t="str">
            <v>ふ１１</v>
          </cell>
          <cell r="B151" t="str">
            <v>水本</v>
          </cell>
          <cell r="C151" t="str">
            <v>淳史</v>
          </cell>
          <cell r="D151" t="str">
            <v>フレンズ</v>
          </cell>
        </row>
        <row r="152">
          <cell r="A152" t="str">
            <v>ふ１２</v>
          </cell>
          <cell r="B152" t="str">
            <v>山本</v>
          </cell>
          <cell r="C152" t="str">
            <v>将義</v>
          </cell>
          <cell r="D152" t="str">
            <v>フレンズ</v>
          </cell>
        </row>
        <row r="153">
          <cell r="A153" t="str">
            <v>ふ１３</v>
          </cell>
          <cell r="B153" t="str">
            <v>大丸</v>
          </cell>
          <cell r="C153" t="str">
            <v>和輝</v>
          </cell>
          <cell r="D153" t="str">
            <v>フレンズ</v>
          </cell>
        </row>
        <row r="154">
          <cell r="A154" t="str">
            <v>ふ１４</v>
          </cell>
          <cell r="B154" t="str">
            <v>清水</v>
          </cell>
          <cell r="C154" t="str">
            <v>善弘</v>
          </cell>
          <cell r="D154" t="str">
            <v>フレンズ</v>
          </cell>
        </row>
        <row r="155">
          <cell r="A155" t="str">
            <v>ふ１５</v>
          </cell>
          <cell r="B155" t="str">
            <v>平塚</v>
          </cell>
          <cell r="C155" t="str">
            <v> 聡</v>
          </cell>
          <cell r="D155" t="str">
            <v>フレンズ</v>
          </cell>
        </row>
        <row r="156">
          <cell r="A156" t="str">
            <v>ふ１６</v>
          </cell>
          <cell r="B156" t="str">
            <v>脇野</v>
          </cell>
          <cell r="C156" t="str">
            <v>佳邦</v>
          </cell>
          <cell r="D156" t="str">
            <v>フレンズ</v>
          </cell>
        </row>
        <row r="157">
          <cell r="A157" t="str">
            <v>ふ１７</v>
          </cell>
          <cell r="B157" t="str">
            <v>森本</v>
          </cell>
          <cell r="C157" t="str">
            <v>進太郎</v>
          </cell>
          <cell r="D157" t="str">
            <v>フレンズ</v>
          </cell>
        </row>
        <row r="158">
          <cell r="A158" t="str">
            <v>ふ１８</v>
          </cell>
          <cell r="B158" t="str">
            <v>小路</v>
          </cell>
          <cell r="C158" t="str">
            <v> 貴</v>
          </cell>
          <cell r="D158" t="str">
            <v>フレンズ</v>
          </cell>
        </row>
        <row r="159">
          <cell r="A159" t="str">
            <v>ふ１９</v>
          </cell>
          <cell r="B159" t="str">
            <v>平塚</v>
          </cell>
          <cell r="C159" t="str">
            <v>好真</v>
          </cell>
          <cell r="D159" t="str">
            <v>フレンズ</v>
          </cell>
        </row>
        <row r="160">
          <cell r="A160" t="str">
            <v>ふ２０</v>
          </cell>
          <cell r="B160" t="str">
            <v>松井</v>
          </cell>
          <cell r="C160" t="str">
            <v>美和子</v>
          </cell>
          <cell r="D160" t="str">
            <v>フレンズ</v>
          </cell>
        </row>
        <row r="161">
          <cell r="A161" t="str">
            <v>ふ２１</v>
          </cell>
          <cell r="B161" t="str">
            <v>三代</v>
          </cell>
          <cell r="C161" t="str">
            <v>梨絵</v>
          </cell>
          <cell r="D161" t="str">
            <v>フレンズ</v>
          </cell>
        </row>
        <row r="162">
          <cell r="A162" t="str">
            <v>ふ２２</v>
          </cell>
          <cell r="B162" t="str">
            <v>土肥</v>
          </cell>
          <cell r="C162" t="str">
            <v>祐子</v>
          </cell>
          <cell r="D162" t="str">
            <v>フレンズ</v>
          </cell>
        </row>
        <row r="163">
          <cell r="A163" t="str">
            <v>ふ２３</v>
          </cell>
          <cell r="B163" t="str">
            <v>西村</v>
          </cell>
          <cell r="C163" t="str">
            <v>千秋</v>
          </cell>
          <cell r="D163" t="str">
            <v>フレンズ</v>
          </cell>
        </row>
        <row r="164">
          <cell r="A164" t="str">
            <v>ふ２４</v>
          </cell>
          <cell r="B164" t="str">
            <v>津田</v>
          </cell>
          <cell r="C164" t="str">
            <v>伸子</v>
          </cell>
          <cell r="D164" t="str">
            <v>フレンズ</v>
          </cell>
        </row>
        <row r="165">
          <cell r="A165" t="str">
            <v>ふ２５</v>
          </cell>
          <cell r="B165" t="str">
            <v>岩崎</v>
          </cell>
          <cell r="C165" t="str">
            <v>ひとみ</v>
          </cell>
          <cell r="D165" t="str">
            <v>フレンズ</v>
          </cell>
        </row>
        <row r="166">
          <cell r="A166" t="str">
            <v>ふ２６</v>
          </cell>
          <cell r="B166" t="str">
            <v>奥内</v>
          </cell>
          <cell r="C166" t="str">
            <v>菜々</v>
          </cell>
          <cell r="D166" t="str">
            <v>フレンズ</v>
          </cell>
        </row>
        <row r="167">
          <cell r="A167" t="str">
            <v>ふ２７</v>
          </cell>
          <cell r="B167" t="str">
            <v>志村</v>
          </cell>
          <cell r="C167" t="str">
            <v> 桃</v>
          </cell>
          <cell r="D167" t="str">
            <v>フレンズ</v>
          </cell>
        </row>
        <row r="168">
          <cell r="A168" t="str">
            <v>ふ２８</v>
          </cell>
          <cell r="B168" t="str">
            <v>松村</v>
          </cell>
          <cell r="C168" t="str">
            <v>明香</v>
          </cell>
          <cell r="D168" t="str">
            <v>フレンズ</v>
          </cell>
        </row>
        <row r="169">
          <cell r="A169" t="str">
            <v>ふ２９</v>
          </cell>
          <cell r="B169" t="str">
            <v>廣部</v>
          </cell>
          <cell r="C169" t="str">
            <v>節恵</v>
          </cell>
          <cell r="D169" t="str">
            <v>フレンズ</v>
          </cell>
        </row>
        <row r="170">
          <cell r="A170" t="str">
            <v>ふ３０</v>
          </cell>
          <cell r="B170" t="str">
            <v>吉岡</v>
          </cell>
          <cell r="C170" t="str">
            <v>京子</v>
          </cell>
          <cell r="D170" t="str">
            <v>フレンズ</v>
          </cell>
        </row>
        <row r="194">
          <cell r="B194" t="str">
            <v>代表 北村 健</v>
          </cell>
          <cell r="D194" t="str">
            <v>at2002take@yahoo.co.jp</v>
          </cell>
        </row>
        <row r="196">
          <cell r="B196" t="str">
            <v>グリフィンズ</v>
          </cell>
          <cell r="D196" t="str">
            <v>略称</v>
          </cell>
        </row>
        <row r="197">
          <cell r="B197" t="str">
            <v>東近江グリフィンズ</v>
          </cell>
          <cell r="D197" t="str">
            <v>正式名称</v>
          </cell>
        </row>
        <row r="198">
          <cell r="A198" t="str">
            <v>ぐ０１</v>
          </cell>
          <cell r="B198" t="str">
            <v>浅田</v>
          </cell>
          <cell r="C198" t="str">
            <v>恵亮</v>
          </cell>
          <cell r="D198" t="str">
            <v>グリフィンズ</v>
          </cell>
        </row>
        <row r="199">
          <cell r="A199" t="str">
            <v>ぐ０２</v>
          </cell>
          <cell r="B199" t="str">
            <v>石橋</v>
          </cell>
          <cell r="C199" t="str">
            <v>和基</v>
          </cell>
          <cell r="D199" t="str">
            <v>グリフィンズ</v>
          </cell>
        </row>
        <row r="200">
          <cell r="A200" t="str">
            <v>ぐ０３</v>
          </cell>
          <cell r="B200" t="str">
            <v>井ノ口</v>
          </cell>
          <cell r="C200" t="str">
            <v>弘祐</v>
          </cell>
          <cell r="D200" t="str">
            <v>グリフィンズ</v>
          </cell>
        </row>
        <row r="201">
          <cell r="A201" t="str">
            <v>ぐ０４</v>
          </cell>
          <cell r="B201" t="str">
            <v>井ノ口</v>
          </cell>
          <cell r="C201" t="str">
            <v>幹也</v>
          </cell>
          <cell r="D201" t="str">
            <v>グリフィンズ</v>
          </cell>
        </row>
        <row r="202">
          <cell r="A202" t="str">
            <v>ぐ０５</v>
          </cell>
          <cell r="B202" t="str">
            <v>梅本</v>
          </cell>
          <cell r="C202" t="str">
            <v>彬充</v>
          </cell>
          <cell r="D202" t="str">
            <v>グリフィンズ</v>
          </cell>
        </row>
        <row r="203">
          <cell r="A203" t="str">
            <v>ぐ０６</v>
          </cell>
          <cell r="B203" t="str">
            <v>浦崎</v>
          </cell>
          <cell r="C203" t="str">
            <v>康平</v>
          </cell>
          <cell r="D203" t="str">
            <v>グリフィンズ</v>
          </cell>
        </row>
        <row r="204">
          <cell r="A204" t="str">
            <v>ぐ０７</v>
          </cell>
          <cell r="B204" t="str">
            <v>岡　</v>
          </cell>
          <cell r="C204" t="str">
            <v>仁史</v>
          </cell>
          <cell r="D204" t="str">
            <v>グリフィンズ</v>
          </cell>
        </row>
        <row r="205">
          <cell r="A205" t="str">
            <v>ぐ０８</v>
          </cell>
          <cell r="B205" t="str">
            <v>岡田</v>
          </cell>
          <cell r="C205" t="str">
            <v>真樹</v>
          </cell>
          <cell r="D205" t="str">
            <v>グリフィンズ</v>
          </cell>
        </row>
        <row r="206">
          <cell r="A206" t="str">
            <v>ぐ０９</v>
          </cell>
          <cell r="B206" t="str">
            <v>奥村</v>
          </cell>
          <cell r="C206" t="str">
            <v>隆広</v>
          </cell>
          <cell r="D206" t="str">
            <v>グリフィンズ</v>
          </cell>
        </row>
        <row r="207">
          <cell r="A207" t="str">
            <v>ぐ１０</v>
          </cell>
          <cell r="B207" t="str">
            <v>鍵谷</v>
          </cell>
          <cell r="C207" t="str">
            <v>浩太</v>
          </cell>
          <cell r="D207" t="str">
            <v>グリフィンズ</v>
          </cell>
        </row>
        <row r="208">
          <cell r="A208" t="str">
            <v>ぐ１１</v>
          </cell>
          <cell r="B208" t="str">
            <v>金武</v>
          </cell>
          <cell r="C208" t="str">
            <v>寿憲</v>
          </cell>
          <cell r="D208" t="str">
            <v>グリフィンズ</v>
          </cell>
        </row>
        <row r="209">
          <cell r="A209" t="str">
            <v>ぐ１２</v>
          </cell>
          <cell r="B209" t="str">
            <v>岸本</v>
          </cell>
          <cell r="C209" t="str">
            <v>美敬</v>
          </cell>
          <cell r="D209" t="str">
            <v>グリフィンズ</v>
          </cell>
        </row>
        <row r="210">
          <cell r="A210" t="str">
            <v>ぐ１３</v>
          </cell>
          <cell r="B210" t="str">
            <v>北野</v>
          </cell>
          <cell r="C210" t="str">
            <v>照幸</v>
          </cell>
          <cell r="D210" t="str">
            <v>グリフィンズ</v>
          </cell>
        </row>
        <row r="211">
          <cell r="A211" t="str">
            <v>ぐ１４</v>
          </cell>
          <cell r="B211" t="str">
            <v>北村　</v>
          </cell>
          <cell r="C211" t="str">
            <v>健</v>
          </cell>
          <cell r="D211" t="str">
            <v>グリフィンズ</v>
          </cell>
        </row>
        <row r="212">
          <cell r="A212" t="str">
            <v>ぐ１５</v>
          </cell>
          <cell r="B212" t="str">
            <v>倉本</v>
          </cell>
          <cell r="C212" t="str">
            <v>亮太</v>
          </cell>
          <cell r="D212" t="str">
            <v>グリフィンズ</v>
          </cell>
        </row>
        <row r="213">
          <cell r="A213" t="str">
            <v>ぐ１６</v>
          </cell>
          <cell r="B213" t="str">
            <v>坪田</v>
          </cell>
          <cell r="C213" t="str">
            <v>英樹</v>
          </cell>
          <cell r="D213" t="str">
            <v>グリフィンズ</v>
          </cell>
        </row>
        <row r="214">
          <cell r="A214" t="str">
            <v>ぐ１７</v>
          </cell>
          <cell r="B214" t="str">
            <v>遠池</v>
          </cell>
          <cell r="C214" t="str">
            <v>建介</v>
          </cell>
          <cell r="D214" t="str">
            <v>グリフィンズ</v>
          </cell>
        </row>
        <row r="215">
          <cell r="A215" t="str">
            <v>ぐ１８</v>
          </cell>
          <cell r="B215" t="str">
            <v>西原</v>
          </cell>
          <cell r="C215" t="str">
            <v>達也</v>
          </cell>
          <cell r="D215" t="str">
            <v>グリフィンズ</v>
          </cell>
        </row>
        <row r="216">
          <cell r="A216" t="str">
            <v>ぐ１９</v>
          </cell>
          <cell r="B216" t="str">
            <v>長谷川</v>
          </cell>
          <cell r="C216" t="str">
            <v>俊二</v>
          </cell>
          <cell r="D216" t="str">
            <v>グリフィンズ</v>
          </cell>
        </row>
        <row r="217">
          <cell r="A217" t="str">
            <v>ぐ２０</v>
          </cell>
          <cell r="B217" t="str">
            <v>浜田</v>
          </cell>
          <cell r="C217" t="str">
            <v>　豊</v>
          </cell>
          <cell r="D217" t="str">
            <v>グリフィンズ</v>
          </cell>
        </row>
        <row r="218">
          <cell r="A218" t="str">
            <v>ぐ２１</v>
          </cell>
          <cell r="B218" t="str">
            <v>飛鷹</v>
          </cell>
          <cell r="C218" t="str">
            <v>強志</v>
          </cell>
          <cell r="D218" t="str">
            <v>グリフィンズ</v>
          </cell>
        </row>
        <row r="219">
          <cell r="A219" t="str">
            <v>ぐ２２</v>
          </cell>
          <cell r="B219" t="str">
            <v>藤井</v>
          </cell>
          <cell r="C219" t="str">
            <v>正和</v>
          </cell>
          <cell r="D219" t="str">
            <v>グリフィンズ</v>
          </cell>
        </row>
        <row r="220">
          <cell r="A220" t="str">
            <v>ぐ２３</v>
          </cell>
          <cell r="B220" t="str">
            <v>村上</v>
          </cell>
          <cell r="C220" t="str">
            <v>卓</v>
          </cell>
          <cell r="D220" t="str">
            <v>グリフィンズ</v>
          </cell>
        </row>
        <row r="221">
          <cell r="A221" t="str">
            <v>ぐ２４</v>
          </cell>
          <cell r="B221" t="str">
            <v>山崎</v>
          </cell>
          <cell r="C221" t="str">
            <v>俊輔</v>
          </cell>
          <cell r="D221" t="str">
            <v>グリフィンズ</v>
          </cell>
        </row>
        <row r="222">
          <cell r="A222" t="str">
            <v>ぐ２５</v>
          </cell>
          <cell r="B222" t="str">
            <v>久保</v>
          </cell>
          <cell r="C222" t="str">
            <v>侑暉</v>
          </cell>
          <cell r="D222" t="str">
            <v>グリフィンズ</v>
          </cell>
        </row>
        <row r="223">
          <cell r="A223" t="str">
            <v>ぐ２６</v>
          </cell>
          <cell r="B223" t="str">
            <v>武藤</v>
          </cell>
          <cell r="C223" t="str">
            <v>幸宏</v>
          </cell>
          <cell r="D223" t="str">
            <v>グリフィンズ</v>
          </cell>
        </row>
        <row r="224">
          <cell r="A224" t="str">
            <v>ぐ２７</v>
          </cell>
          <cell r="B224" t="str">
            <v>小出</v>
          </cell>
          <cell r="C224" t="str">
            <v>周平</v>
          </cell>
          <cell r="D224" t="str">
            <v>グリフィンズ</v>
          </cell>
        </row>
        <row r="225">
          <cell r="A225" t="str">
            <v>ぐ２８</v>
          </cell>
          <cell r="B225" t="str">
            <v>中根</v>
          </cell>
          <cell r="C225" t="str">
            <v>啓伍</v>
          </cell>
          <cell r="D225" t="str">
            <v>グリフィンズ</v>
          </cell>
        </row>
        <row r="226">
          <cell r="A226" t="str">
            <v>ぐ２９</v>
          </cell>
          <cell r="B226" t="str">
            <v>木村</v>
          </cell>
          <cell r="C226" t="str">
            <v>恵太</v>
          </cell>
          <cell r="D226" t="str">
            <v>グリフィンズ</v>
          </cell>
        </row>
        <row r="227">
          <cell r="A227" t="str">
            <v>ぐ３０</v>
          </cell>
          <cell r="B227" t="str">
            <v>中山</v>
          </cell>
          <cell r="C227" t="str">
            <v>幸典</v>
          </cell>
          <cell r="D227" t="str">
            <v>グリフィンズ</v>
          </cell>
        </row>
        <row r="228">
          <cell r="A228" t="str">
            <v>ぐ３１</v>
          </cell>
          <cell r="B228" t="str">
            <v>塩谷</v>
          </cell>
          <cell r="C228" t="str">
            <v>敦彦</v>
          </cell>
          <cell r="D228" t="str">
            <v>グリフィンズ</v>
          </cell>
        </row>
        <row r="229">
          <cell r="A229" t="str">
            <v>ぐ３２</v>
          </cell>
          <cell r="B229" t="str">
            <v>山本</v>
          </cell>
          <cell r="C229" t="str">
            <v>良人</v>
          </cell>
          <cell r="D229" t="str">
            <v>グリフィンズ</v>
          </cell>
        </row>
        <row r="230">
          <cell r="A230" t="str">
            <v>ぐ３３</v>
          </cell>
          <cell r="B230" t="str">
            <v>山本</v>
          </cell>
          <cell r="C230" t="str">
            <v>友也</v>
          </cell>
          <cell r="D230" t="str">
            <v>グリフィンズ</v>
          </cell>
        </row>
        <row r="231">
          <cell r="A231" t="str">
            <v>ぐ３４</v>
          </cell>
          <cell r="B231" t="str">
            <v>金武</v>
          </cell>
          <cell r="C231" t="str">
            <v>恵</v>
          </cell>
          <cell r="D231" t="str">
            <v>グリフィンズ</v>
          </cell>
        </row>
        <row r="232">
          <cell r="A232" t="str">
            <v>ぐ３５</v>
          </cell>
          <cell r="B232" t="str">
            <v>佐々木</v>
          </cell>
          <cell r="C232" t="str">
            <v>恵子</v>
          </cell>
          <cell r="D232" t="str">
            <v>グリフィンズ</v>
          </cell>
        </row>
        <row r="233">
          <cell r="A233" t="str">
            <v>ぐ３６</v>
          </cell>
          <cell r="B233" t="str">
            <v>深尾</v>
          </cell>
          <cell r="C233" t="str">
            <v>純子</v>
          </cell>
          <cell r="D233" t="str">
            <v>グリフィンズ</v>
          </cell>
        </row>
        <row r="234">
          <cell r="A234" t="str">
            <v>ぐ３７</v>
          </cell>
          <cell r="B234" t="str">
            <v>岡</v>
          </cell>
          <cell r="C234" t="str">
            <v>麻公</v>
          </cell>
          <cell r="D234" t="str">
            <v>グリフィンズ</v>
          </cell>
        </row>
        <row r="235">
          <cell r="A235" t="str">
            <v>ぐ３８</v>
          </cell>
          <cell r="B235" t="str">
            <v>遠崎</v>
          </cell>
          <cell r="C235" t="str">
            <v>真依</v>
          </cell>
          <cell r="D235" t="str">
            <v>グリフィンズ</v>
          </cell>
        </row>
        <row r="236">
          <cell r="A236" t="str">
            <v>ぐ３９</v>
          </cell>
          <cell r="B236" t="str">
            <v>山本</v>
          </cell>
          <cell r="C236" t="str">
            <v>あづさ</v>
          </cell>
          <cell r="D236" t="str">
            <v>グリフィンズ</v>
          </cell>
        </row>
        <row r="237">
          <cell r="A237" t="str">
            <v>ぐ４０</v>
          </cell>
          <cell r="B237" t="str">
            <v>山本</v>
          </cell>
          <cell r="C237" t="str">
            <v>順子</v>
          </cell>
          <cell r="D237" t="str">
            <v>グリフィンズ</v>
          </cell>
        </row>
        <row r="238">
          <cell r="A238" t="str">
            <v>ぐ４１</v>
          </cell>
          <cell r="B238" t="str">
            <v>梅森</v>
          </cell>
          <cell r="C238" t="str">
            <v>直美</v>
          </cell>
          <cell r="D238" t="str">
            <v>グリフィンズ</v>
          </cell>
        </row>
        <row r="239">
          <cell r="A239" t="str">
            <v>ぐ４２</v>
          </cell>
          <cell r="B239" t="str">
            <v>田中</v>
          </cell>
          <cell r="C239" t="str">
            <v>由子</v>
          </cell>
          <cell r="D239" t="str">
            <v>グリフィンズ</v>
          </cell>
        </row>
        <row r="240">
          <cell r="A240" t="str">
            <v>ぐ４３</v>
          </cell>
          <cell r="B240" t="str">
            <v>伊藤</v>
          </cell>
          <cell r="C240" t="str">
            <v>牧子</v>
          </cell>
          <cell r="D240" t="str">
            <v>グリフィンズ</v>
          </cell>
        </row>
        <row r="241">
          <cell r="A241" t="str">
            <v>ぐ４４</v>
          </cell>
          <cell r="B241" t="str">
            <v>高田</v>
          </cell>
          <cell r="C241" t="str">
            <v>貴代美</v>
          </cell>
          <cell r="D241" t="str">
            <v>グリフィンズ</v>
          </cell>
        </row>
        <row r="242">
          <cell r="A242" t="str">
            <v>ぐ４５</v>
          </cell>
          <cell r="B242" t="str">
            <v>森田</v>
          </cell>
          <cell r="C242" t="str">
            <v>千瑛</v>
          </cell>
          <cell r="D242" t="str">
            <v>グリフィンズ</v>
          </cell>
        </row>
        <row r="243">
          <cell r="A243" t="str">
            <v>ぐ４６</v>
          </cell>
          <cell r="B243" t="str">
            <v>吉村</v>
          </cell>
          <cell r="C243" t="str">
            <v>安梨佐</v>
          </cell>
          <cell r="D243" t="str">
            <v>グリフィンズ</v>
          </cell>
        </row>
        <row r="244">
          <cell r="A244" t="str">
            <v>ぐ４７</v>
          </cell>
          <cell r="B244" t="str">
            <v>岩崎</v>
          </cell>
          <cell r="C244" t="str">
            <v>順子</v>
          </cell>
          <cell r="D244" t="str">
            <v>グリフィンズ</v>
          </cell>
        </row>
        <row r="245">
          <cell r="A245" t="str">
            <v>ぐ４８</v>
          </cell>
          <cell r="B245" t="str">
            <v>八木</v>
          </cell>
          <cell r="C245" t="str">
            <v>郊美</v>
          </cell>
          <cell r="D245" t="str">
            <v>グリフィンズ</v>
          </cell>
        </row>
        <row r="246">
          <cell r="A246" t="str">
            <v>ぐ４９</v>
          </cell>
          <cell r="B246" t="str">
            <v>村尾</v>
          </cell>
          <cell r="C246" t="str">
            <v>直子</v>
          </cell>
          <cell r="D246" t="str">
            <v>グリフィンズ</v>
          </cell>
        </row>
        <row r="247">
          <cell r="A247" t="str">
            <v>ぐ５０</v>
          </cell>
          <cell r="B247" t="str">
            <v>大家</v>
          </cell>
          <cell r="C247" t="str">
            <v>香</v>
          </cell>
          <cell r="D247" t="str">
            <v>グリフィンズ</v>
          </cell>
        </row>
        <row r="250">
          <cell r="B250" t="str">
            <v>川並和之</v>
          </cell>
          <cell r="D250" t="str">
            <v>kawanami0930@yahoo.co.jp</v>
          </cell>
        </row>
        <row r="253">
          <cell r="B253" t="str">
            <v>Ｋテニスカレッジ</v>
          </cell>
          <cell r="D253" t="str">
            <v>正式名称</v>
          </cell>
        </row>
        <row r="254">
          <cell r="B254" t="str">
            <v>Kテニス</v>
          </cell>
          <cell r="D254" t="str">
            <v>略称</v>
          </cell>
        </row>
        <row r="255">
          <cell r="A255" t="str">
            <v>け０１</v>
          </cell>
          <cell r="B255" t="str">
            <v>稲岡</v>
          </cell>
          <cell r="C255" t="str">
            <v>和紀</v>
          </cell>
          <cell r="D255" t="str">
            <v>Kテニス</v>
          </cell>
        </row>
        <row r="256">
          <cell r="A256" t="str">
            <v>け０２</v>
          </cell>
          <cell r="B256" t="str">
            <v>岩渕</v>
          </cell>
          <cell r="C256" t="str">
            <v>光紀</v>
          </cell>
          <cell r="D256" t="str">
            <v>Kテニス</v>
          </cell>
        </row>
        <row r="257">
          <cell r="A257" t="str">
            <v>け０３</v>
          </cell>
          <cell r="B257" t="str">
            <v>梅津</v>
          </cell>
          <cell r="C257" t="str">
            <v>圭</v>
          </cell>
          <cell r="D257" t="str">
            <v>Kテニス</v>
          </cell>
        </row>
        <row r="258">
          <cell r="A258" t="str">
            <v>け０４</v>
          </cell>
          <cell r="B258" t="str">
            <v>岡本</v>
          </cell>
          <cell r="C258" t="str">
            <v>大樹</v>
          </cell>
          <cell r="D258" t="str">
            <v>Kテニス</v>
          </cell>
        </row>
        <row r="259">
          <cell r="A259" t="str">
            <v>け０５</v>
          </cell>
          <cell r="B259" t="str">
            <v>押谷</v>
          </cell>
          <cell r="C259" t="str">
            <v>繁樹</v>
          </cell>
          <cell r="D259" t="str">
            <v>Kテニス</v>
          </cell>
        </row>
        <row r="260">
          <cell r="A260" t="str">
            <v>け０６</v>
          </cell>
          <cell r="B260" t="str">
            <v>小笠原</v>
          </cell>
          <cell r="C260" t="str">
            <v>光雄</v>
          </cell>
          <cell r="D260" t="str">
            <v>Kテニス</v>
          </cell>
        </row>
        <row r="261">
          <cell r="A261" t="str">
            <v>け０７</v>
          </cell>
          <cell r="B261" t="str">
            <v>大島</v>
          </cell>
          <cell r="C261" t="str">
            <v>浩範</v>
          </cell>
          <cell r="D261" t="str">
            <v>Kテニス</v>
          </cell>
        </row>
        <row r="262">
          <cell r="A262" t="str">
            <v>け０８</v>
          </cell>
          <cell r="B262" t="str">
            <v>川上</v>
          </cell>
          <cell r="C262" t="str">
            <v>政治</v>
          </cell>
          <cell r="D262" t="str">
            <v>Kテニス</v>
          </cell>
        </row>
        <row r="263">
          <cell r="A263" t="str">
            <v>け０９</v>
          </cell>
          <cell r="B263" t="str">
            <v>上村</v>
          </cell>
          <cell r="C263" t="str">
            <v>悠大</v>
          </cell>
          <cell r="D263" t="str">
            <v>Kテニス</v>
          </cell>
        </row>
        <row r="264">
          <cell r="A264" t="str">
            <v>け１０</v>
          </cell>
          <cell r="B264" t="str">
            <v>上村</v>
          </cell>
          <cell r="C264" t="str">
            <v>　武</v>
          </cell>
          <cell r="D264" t="str">
            <v>Kテニス</v>
          </cell>
        </row>
        <row r="265">
          <cell r="A265" t="str">
            <v>け１１</v>
          </cell>
          <cell r="B265" t="str">
            <v>川上</v>
          </cell>
          <cell r="C265" t="str">
            <v>悠作</v>
          </cell>
          <cell r="D265" t="str">
            <v>Kテニス</v>
          </cell>
        </row>
        <row r="266">
          <cell r="A266" t="str">
            <v>け１２</v>
          </cell>
          <cell r="B266" t="str">
            <v>川並</v>
          </cell>
          <cell r="C266" t="str">
            <v>和之</v>
          </cell>
          <cell r="D266" t="str">
            <v>Kテニス</v>
          </cell>
        </row>
        <row r="267">
          <cell r="A267" t="str">
            <v>け１３</v>
          </cell>
          <cell r="B267" t="str">
            <v>木村</v>
          </cell>
          <cell r="C267" t="str">
            <v>　誠</v>
          </cell>
          <cell r="D267" t="str">
            <v>Kテニス</v>
          </cell>
        </row>
        <row r="268">
          <cell r="A268" t="str">
            <v>け１４</v>
          </cell>
          <cell r="B268" t="str">
            <v>菊居</v>
          </cell>
          <cell r="C268" t="str">
            <v>龍之介</v>
          </cell>
          <cell r="D268" t="str">
            <v>Kテニス</v>
          </cell>
        </row>
        <row r="269">
          <cell r="A269" t="str">
            <v>け１５</v>
          </cell>
          <cell r="B269" t="str">
            <v>木村</v>
          </cell>
          <cell r="C269" t="str">
            <v>善和</v>
          </cell>
          <cell r="D269" t="str">
            <v>Kテニス</v>
          </cell>
        </row>
        <row r="270">
          <cell r="A270" t="str">
            <v>け１６</v>
          </cell>
          <cell r="B270" t="str">
            <v>竹村</v>
          </cell>
          <cell r="C270" t="str">
            <v>　治</v>
          </cell>
          <cell r="D270" t="str">
            <v>Kテニス</v>
          </cell>
        </row>
        <row r="271">
          <cell r="A271" t="str">
            <v>け１７</v>
          </cell>
          <cell r="B271" t="str">
            <v>田中</v>
          </cell>
          <cell r="C271" t="str">
            <v>　淳</v>
          </cell>
          <cell r="D271" t="str">
            <v>Kテニス</v>
          </cell>
        </row>
        <row r="272">
          <cell r="A272" t="str">
            <v>け１８</v>
          </cell>
          <cell r="B272" t="str">
            <v>坪田</v>
          </cell>
          <cell r="C272" t="str">
            <v>真嘉</v>
          </cell>
          <cell r="D272" t="str">
            <v>Kテニス</v>
          </cell>
        </row>
        <row r="273">
          <cell r="A273" t="str">
            <v>け１９</v>
          </cell>
          <cell r="B273" t="str">
            <v>永里</v>
          </cell>
          <cell r="C273" t="str">
            <v>裕次</v>
          </cell>
          <cell r="D273" t="str">
            <v>Kテニス</v>
          </cell>
        </row>
        <row r="274">
          <cell r="A274" t="str">
            <v>け２０</v>
          </cell>
          <cell r="B274" t="str">
            <v>中西</v>
          </cell>
          <cell r="C274" t="str">
            <v>勇夫</v>
          </cell>
          <cell r="D274" t="str">
            <v>Kテニス</v>
          </cell>
        </row>
        <row r="275">
          <cell r="A275" t="str">
            <v>け２１</v>
          </cell>
          <cell r="B275" t="str">
            <v>中西</v>
          </cell>
          <cell r="C275" t="str">
            <v>泰輝</v>
          </cell>
          <cell r="D275" t="str">
            <v>Kテニス</v>
          </cell>
        </row>
        <row r="276">
          <cell r="A276" t="str">
            <v>け２２</v>
          </cell>
          <cell r="B276" t="str">
            <v>中村</v>
          </cell>
          <cell r="C276" t="str">
            <v>喜彦</v>
          </cell>
          <cell r="D276" t="str">
            <v>Kテニス</v>
          </cell>
        </row>
        <row r="277">
          <cell r="A277" t="str">
            <v>け２３</v>
          </cell>
          <cell r="B277" t="str">
            <v>中村</v>
          </cell>
          <cell r="C277" t="str">
            <v>浩之</v>
          </cell>
          <cell r="D277" t="str">
            <v>Kテニス</v>
          </cell>
        </row>
        <row r="278">
          <cell r="A278" t="str">
            <v>け２４</v>
          </cell>
          <cell r="B278" t="str">
            <v>西田</v>
          </cell>
          <cell r="C278" t="str">
            <v>和教</v>
          </cell>
          <cell r="D278" t="str">
            <v>Kテニス</v>
          </cell>
        </row>
        <row r="279">
          <cell r="A279" t="str">
            <v>け２５</v>
          </cell>
          <cell r="B279" t="str">
            <v>宮村</v>
          </cell>
          <cell r="C279" t="str">
            <v>知宏</v>
          </cell>
          <cell r="D279" t="str">
            <v>Kテニス</v>
          </cell>
        </row>
        <row r="280">
          <cell r="A280" t="str">
            <v>け２６</v>
          </cell>
          <cell r="B280" t="str">
            <v>宮嶋</v>
          </cell>
          <cell r="C280" t="str">
            <v>利行</v>
          </cell>
          <cell r="D280" t="str">
            <v>Kテニス</v>
          </cell>
        </row>
        <row r="281">
          <cell r="A281" t="str">
            <v>け２７</v>
          </cell>
          <cell r="B281" t="str">
            <v>山口</v>
          </cell>
          <cell r="C281" t="str">
            <v>直彦</v>
          </cell>
          <cell r="D281" t="str">
            <v>Kテニス</v>
          </cell>
        </row>
        <row r="282">
          <cell r="A282" t="str">
            <v>け２８</v>
          </cell>
          <cell r="B282" t="str">
            <v>山口</v>
          </cell>
          <cell r="C282" t="str">
            <v>真彦</v>
          </cell>
          <cell r="D282" t="str">
            <v>Kテニス</v>
          </cell>
        </row>
        <row r="283">
          <cell r="A283" t="str">
            <v>け２９</v>
          </cell>
          <cell r="B283" t="str">
            <v>山口</v>
          </cell>
          <cell r="C283" t="str">
            <v>達也</v>
          </cell>
          <cell r="D283" t="str">
            <v>Kテニス</v>
          </cell>
        </row>
        <row r="284">
          <cell r="A284" t="str">
            <v>け３０</v>
          </cell>
          <cell r="B284" t="str">
            <v>吉野</v>
          </cell>
          <cell r="C284" t="str">
            <v>淳也</v>
          </cell>
          <cell r="D284" t="str">
            <v>Kテニス</v>
          </cell>
        </row>
        <row r="285">
          <cell r="A285" t="str">
            <v>け３１</v>
          </cell>
          <cell r="B285" t="str">
            <v>石原</v>
          </cell>
          <cell r="C285" t="str">
            <v>はる美</v>
          </cell>
          <cell r="D285" t="str">
            <v>Kテニス</v>
          </cell>
        </row>
        <row r="286">
          <cell r="A286" t="str">
            <v>け３２</v>
          </cell>
          <cell r="B286" t="str">
            <v>池尻</v>
          </cell>
          <cell r="C286" t="str">
            <v>陽香</v>
          </cell>
          <cell r="D286" t="str">
            <v>Kテニス</v>
          </cell>
        </row>
        <row r="287">
          <cell r="A287" t="str">
            <v>け３３</v>
          </cell>
          <cell r="B287" t="str">
            <v>池尻</v>
          </cell>
          <cell r="C287" t="str">
            <v>姫欧</v>
          </cell>
          <cell r="D287" t="str">
            <v>Kテニス</v>
          </cell>
        </row>
        <row r="288">
          <cell r="A288" t="str">
            <v>け３４</v>
          </cell>
          <cell r="B288" t="str">
            <v>出縄</v>
          </cell>
          <cell r="C288" t="str">
            <v>久子</v>
          </cell>
          <cell r="D288" t="str">
            <v>Kテニス</v>
          </cell>
        </row>
        <row r="289">
          <cell r="A289" t="str">
            <v>け３５</v>
          </cell>
          <cell r="B289" t="str">
            <v>小笠原</v>
          </cell>
          <cell r="C289" t="str">
            <v>容子</v>
          </cell>
          <cell r="D289" t="str">
            <v>Kテニス</v>
          </cell>
        </row>
        <row r="290">
          <cell r="A290" t="str">
            <v>け３６</v>
          </cell>
          <cell r="B290" t="str">
            <v>梶木</v>
          </cell>
          <cell r="C290" t="str">
            <v>和子</v>
          </cell>
          <cell r="D290" t="str">
            <v>Kテニス</v>
          </cell>
        </row>
        <row r="291">
          <cell r="A291" t="str">
            <v>け３７</v>
          </cell>
          <cell r="B291" t="str">
            <v>川上</v>
          </cell>
          <cell r="C291" t="str">
            <v>美弥子</v>
          </cell>
          <cell r="D291" t="str">
            <v>Kテニス</v>
          </cell>
        </row>
        <row r="292">
          <cell r="A292" t="str">
            <v>け３８</v>
          </cell>
          <cell r="B292" t="str">
            <v>木村</v>
          </cell>
          <cell r="C292" t="str">
            <v>容子</v>
          </cell>
          <cell r="D292" t="str">
            <v>Kテニス</v>
          </cell>
        </row>
        <row r="293">
          <cell r="A293" t="str">
            <v>け３９</v>
          </cell>
          <cell r="B293" t="str">
            <v>田中</v>
          </cell>
          <cell r="C293" t="str">
            <v>和枝</v>
          </cell>
          <cell r="D293" t="str">
            <v>Kテニス</v>
          </cell>
        </row>
        <row r="294">
          <cell r="A294" t="str">
            <v>け４０</v>
          </cell>
          <cell r="B294" t="str">
            <v>田中</v>
          </cell>
          <cell r="C294" t="str">
            <v>有紀</v>
          </cell>
          <cell r="D294" t="str">
            <v>Kテニス</v>
          </cell>
        </row>
        <row r="295">
          <cell r="A295" t="str">
            <v>け４１</v>
          </cell>
          <cell r="B295" t="str">
            <v>永松</v>
          </cell>
          <cell r="C295" t="str">
            <v>貴子</v>
          </cell>
          <cell r="D295" t="str">
            <v>Kテニス</v>
          </cell>
        </row>
        <row r="296">
          <cell r="A296" t="str">
            <v>け４２</v>
          </cell>
          <cell r="B296" t="str">
            <v>福永</v>
          </cell>
          <cell r="C296" t="str">
            <v>裕美</v>
          </cell>
          <cell r="D296" t="str">
            <v>Kテニス</v>
          </cell>
        </row>
        <row r="297">
          <cell r="A297" t="str">
            <v>け４３</v>
          </cell>
          <cell r="B297" t="str">
            <v>布藤</v>
          </cell>
          <cell r="C297" t="str">
            <v>江実子</v>
          </cell>
          <cell r="D297" t="str">
            <v>Kテニス</v>
          </cell>
        </row>
        <row r="298">
          <cell r="A298" t="str">
            <v>け４４</v>
          </cell>
          <cell r="B298" t="str">
            <v>山口</v>
          </cell>
          <cell r="C298" t="str">
            <v>美由希</v>
          </cell>
          <cell r="D298" t="str">
            <v>Kテニス</v>
          </cell>
        </row>
        <row r="300">
          <cell r="B300" t="str">
            <v>４４</v>
          </cell>
        </row>
        <row r="303">
          <cell r="B303" t="str">
            <v>L</v>
          </cell>
        </row>
        <row r="304">
          <cell r="B304" t="str">
            <v>代表者　杉山邦夫</v>
          </cell>
        </row>
        <row r="306">
          <cell r="B306" t="str">
            <v>法人会員</v>
          </cell>
        </row>
        <row r="308">
          <cell r="B308" t="str">
            <v>村田ＴＣ</v>
          </cell>
          <cell r="D308" t="str">
            <v>略称</v>
          </cell>
        </row>
        <row r="309">
          <cell r="B309" t="str">
            <v>村田八日市ＴＣ</v>
          </cell>
          <cell r="D309" t="str">
            <v>正式名称</v>
          </cell>
        </row>
        <row r="310">
          <cell r="A310" t="str">
            <v>む０１</v>
          </cell>
          <cell r="B310" t="str">
            <v>安久</v>
          </cell>
          <cell r="C310" t="str">
            <v>智之</v>
          </cell>
          <cell r="D310" t="str">
            <v>村田ＴＣ</v>
          </cell>
        </row>
        <row r="311">
          <cell r="A311" t="str">
            <v>む０２</v>
          </cell>
          <cell r="B311" t="str">
            <v>稲泉　</v>
          </cell>
          <cell r="C311" t="str">
            <v>聡</v>
          </cell>
          <cell r="D311" t="str">
            <v>村田ＴＣ</v>
          </cell>
        </row>
        <row r="312">
          <cell r="A312" t="str">
            <v>む０３</v>
          </cell>
          <cell r="B312" t="str">
            <v>岡川</v>
          </cell>
          <cell r="C312" t="str">
            <v>謙二</v>
          </cell>
          <cell r="D312" t="str">
            <v>村田ＴＣ</v>
          </cell>
        </row>
        <row r="313">
          <cell r="A313" t="str">
            <v>む０４</v>
          </cell>
          <cell r="B313" t="str">
            <v>児玉</v>
          </cell>
          <cell r="C313" t="str">
            <v>雅弘</v>
          </cell>
          <cell r="D313" t="str">
            <v>村田ＴＣ</v>
          </cell>
        </row>
        <row r="314">
          <cell r="A314" t="str">
            <v>む０５</v>
          </cell>
          <cell r="B314" t="str">
            <v>徳永</v>
          </cell>
          <cell r="C314" t="str">
            <v> 剛</v>
          </cell>
          <cell r="D314" t="str">
            <v>村田ＴＣ</v>
          </cell>
        </row>
        <row r="315">
          <cell r="A315" t="str">
            <v>む０６</v>
          </cell>
          <cell r="B315" t="str">
            <v>杉山</v>
          </cell>
          <cell r="C315" t="str">
            <v>邦夫</v>
          </cell>
          <cell r="D315" t="str">
            <v>村田ＴＣ</v>
          </cell>
        </row>
        <row r="316">
          <cell r="A316" t="str">
            <v>む０７</v>
          </cell>
          <cell r="B316" t="str">
            <v>杉本</v>
          </cell>
          <cell r="C316" t="str">
            <v>龍平</v>
          </cell>
          <cell r="D316" t="str">
            <v>村田ＴＣ</v>
          </cell>
        </row>
        <row r="317">
          <cell r="A317" t="str">
            <v>む０８</v>
          </cell>
          <cell r="B317" t="str">
            <v>川上</v>
          </cell>
          <cell r="C317" t="str">
            <v>英二</v>
          </cell>
          <cell r="D317" t="str">
            <v>村田ＴＣ</v>
          </cell>
        </row>
        <row r="318">
          <cell r="A318" t="str">
            <v>む０９</v>
          </cell>
          <cell r="B318" t="str">
            <v>泉谷</v>
          </cell>
          <cell r="C318" t="str">
            <v>純也</v>
          </cell>
          <cell r="D318" t="str">
            <v>村田ＴＣ</v>
          </cell>
        </row>
        <row r="319">
          <cell r="A319" t="str">
            <v>む１０</v>
          </cell>
          <cell r="B319" t="str">
            <v>浅田</v>
          </cell>
          <cell r="C319" t="str">
            <v>隆昭</v>
          </cell>
          <cell r="D319" t="str">
            <v>村田ＴＣ</v>
          </cell>
        </row>
        <row r="320">
          <cell r="A320" t="str">
            <v>む１１</v>
          </cell>
          <cell r="B320" t="str">
            <v>前田</v>
          </cell>
          <cell r="C320" t="str">
            <v>雅人</v>
          </cell>
          <cell r="D320" t="str">
            <v>村田ＴＣ</v>
          </cell>
        </row>
        <row r="321">
          <cell r="A321" t="str">
            <v>む１２</v>
          </cell>
          <cell r="B321" t="str">
            <v>土田</v>
          </cell>
          <cell r="C321" t="str">
            <v>典人</v>
          </cell>
          <cell r="D321" t="str">
            <v>村田ＴＣ</v>
          </cell>
        </row>
        <row r="322">
          <cell r="A322" t="str">
            <v>む１３</v>
          </cell>
          <cell r="B322" t="str">
            <v>二ツ井</v>
          </cell>
          <cell r="C322" t="str">
            <v>裕也</v>
          </cell>
          <cell r="D322" t="str">
            <v>村田ＴＣ</v>
          </cell>
        </row>
        <row r="323">
          <cell r="A323" t="str">
            <v>む１４</v>
          </cell>
          <cell r="B323" t="str">
            <v>森永</v>
          </cell>
          <cell r="C323" t="str">
            <v>洋介</v>
          </cell>
          <cell r="D323" t="str">
            <v>村田ＴＣ</v>
          </cell>
        </row>
        <row r="324">
          <cell r="A324" t="str">
            <v>む１５</v>
          </cell>
          <cell r="B324" t="str">
            <v>冨田</v>
          </cell>
          <cell r="C324" t="str">
            <v>哲弥</v>
          </cell>
          <cell r="D324" t="str">
            <v>村田ＴＣ</v>
          </cell>
        </row>
        <row r="325">
          <cell r="A325" t="str">
            <v>む１６</v>
          </cell>
          <cell r="B325" t="str">
            <v>辰巳</v>
          </cell>
          <cell r="C325" t="str">
            <v>悟朗</v>
          </cell>
          <cell r="D325" t="str">
            <v>村田ＴＣ</v>
          </cell>
        </row>
        <row r="326">
          <cell r="A326" t="str">
            <v>む１７</v>
          </cell>
          <cell r="B326" t="str">
            <v>河野</v>
          </cell>
          <cell r="C326" t="str">
            <v>晶子</v>
          </cell>
          <cell r="D326" t="str">
            <v>村田ＴＣ</v>
          </cell>
        </row>
        <row r="327">
          <cell r="A327" t="str">
            <v>む１８</v>
          </cell>
          <cell r="B327" t="str">
            <v>森田</v>
          </cell>
          <cell r="C327" t="str">
            <v>恵美</v>
          </cell>
          <cell r="D327" t="str">
            <v>村田ＴＣ</v>
          </cell>
        </row>
        <row r="328">
          <cell r="A328" t="str">
            <v>む１９</v>
          </cell>
          <cell r="B328" t="str">
            <v>西澤</v>
          </cell>
          <cell r="C328" t="str">
            <v>友紀</v>
          </cell>
          <cell r="D328" t="str">
            <v>村田ＴＣ</v>
          </cell>
        </row>
        <row r="329">
          <cell r="A329" t="str">
            <v>む２０</v>
          </cell>
          <cell r="B329" t="str">
            <v>速水</v>
          </cell>
          <cell r="C329" t="str">
            <v>直美</v>
          </cell>
          <cell r="D329" t="str">
            <v>村田ＴＣ</v>
          </cell>
        </row>
        <row r="330">
          <cell r="A330" t="str">
            <v>む２１</v>
          </cell>
          <cell r="B330" t="str">
            <v>多田</v>
          </cell>
          <cell r="C330" t="str">
            <v>麻実</v>
          </cell>
          <cell r="D330" t="str">
            <v>村田ＴＣ</v>
          </cell>
        </row>
        <row r="331">
          <cell r="A331" t="str">
            <v>む２２</v>
          </cell>
          <cell r="B331" t="str">
            <v>中村</v>
          </cell>
          <cell r="C331" t="str">
            <v>純子</v>
          </cell>
          <cell r="D331" t="str">
            <v>村田ＴＣ</v>
          </cell>
        </row>
        <row r="332">
          <cell r="A332" t="str">
            <v>む２３</v>
          </cell>
          <cell r="B332" t="str">
            <v>堀田</v>
          </cell>
          <cell r="C332" t="str">
            <v>明子</v>
          </cell>
          <cell r="D332" t="str">
            <v>村田ＴＣ</v>
          </cell>
        </row>
        <row r="333">
          <cell r="A333" t="str">
            <v>む２４</v>
          </cell>
          <cell r="B333" t="str">
            <v>大脇</v>
          </cell>
          <cell r="C333" t="str">
            <v>和世</v>
          </cell>
          <cell r="D333" t="str">
            <v>村田ＴＣ</v>
          </cell>
        </row>
        <row r="334">
          <cell r="A334" t="str">
            <v>む２５</v>
          </cell>
          <cell r="B334" t="str">
            <v>後藤</v>
          </cell>
          <cell r="C334" t="str">
            <v>圭介</v>
          </cell>
          <cell r="D334" t="str">
            <v>村田ＴＣ</v>
          </cell>
        </row>
        <row r="335">
          <cell r="A335" t="str">
            <v>む２６</v>
          </cell>
          <cell r="B335" t="str">
            <v>長谷川</v>
          </cell>
          <cell r="C335" t="str">
            <v>晃平</v>
          </cell>
          <cell r="D335" t="str">
            <v>村田ＴＣ</v>
          </cell>
        </row>
        <row r="336">
          <cell r="A336" t="str">
            <v>む２７</v>
          </cell>
          <cell r="B336" t="str">
            <v>原田</v>
          </cell>
          <cell r="C336" t="str">
            <v>真稔</v>
          </cell>
          <cell r="D336" t="str">
            <v>村田ＴＣ</v>
          </cell>
        </row>
        <row r="337">
          <cell r="A337" t="str">
            <v>む２８</v>
          </cell>
          <cell r="B337" t="str">
            <v>池内</v>
          </cell>
          <cell r="C337" t="str">
            <v>伸介</v>
          </cell>
          <cell r="D337" t="str">
            <v>村田ＴＣ</v>
          </cell>
        </row>
        <row r="338">
          <cell r="A338" t="str">
            <v>む２９</v>
          </cell>
          <cell r="B338" t="str">
            <v>藤田</v>
          </cell>
          <cell r="C338" t="str">
            <v>彰</v>
          </cell>
          <cell r="D338" t="str">
            <v>村田ＴＣ</v>
          </cell>
        </row>
        <row r="339">
          <cell r="A339" t="str">
            <v>む３０</v>
          </cell>
          <cell r="B339" t="str">
            <v>岩田</v>
          </cell>
          <cell r="C339" t="str">
            <v>光央</v>
          </cell>
          <cell r="D339" t="str">
            <v>村田ＴＣ</v>
          </cell>
        </row>
        <row r="340">
          <cell r="A340" t="str">
            <v>む３１</v>
          </cell>
          <cell r="B340" t="str">
            <v>三神</v>
          </cell>
          <cell r="C340" t="str">
            <v>秀嗣</v>
          </cell>
          <cell r="D340" t="str">
            <v>村田ＴＣ</v>
          </cell>
        </row>
        <row r="341">
          <cell r="A341" t="str">
            <v>む３２</v>
          </cell>
          <cell r="B341" t="str">
            <v>佐藤</v>
          </cell>
          <cell r="C341" t="str">
            <v>庸子</v>
          </cell>
          <cell r="D341" t="str">
            <v>村田ＴＣ</v>
          </cell>
        </row>
        <row r="342">
          <cell r="A342" t="str">
            <v>む３３</v>
          </cell>
          <cell r="B342" t="str">
            <v>遠崎</v>
          </cell>
          <cell r="C342" t="str">
            <v>大樹</v>
          </cell>
          <cell r="D342" t="str">
            <v>村田ＴＣ</v>
          </cell>
        </row>
        <row r="343">
          <cell r="A343" t="str">
            <v>む３４</v>
          </cell>
          <cell r="B343" t="str">
            <v>村田</v>
          </cell>
          <cell r="C343" t="str">
            <v>朋子</v>
          </cell>
          <cell r="D343" t="str">
            <v>村田ＴＣ</v>
          </cell>
        </row>
        <row r="344">
          <cell r="A344" t="str">
            <v>む３５</v>
          </cell>
          <cell r="B344" t="str">
            <v>杉山</v>
          </cell>
          <cell r="C344" t="str">
            <v>あずさ</v>
          </cell>
          <cell r="D344" t="str">
            <v>村田ＴＣ</v>
          </cell>
        </row>
        <row r="345">
          <cell r="A345" t="str">
            <v>む３６</v>
          </cell>
          <cell r="B345" t="str">
            <v>西村</v>
          </cell>
          <cell r="C345" t="str">
            <v>文代</v>
          </cell>
          <cell r="D345" t="str">
            <v>村田ＴＣ</v>
          </cell>
        </row>
        <row r="346">
          <cell r="A346" t="str">
            <v>む３７</v>
          </cell>
          <cell r="B346" t="str">
            <v>村田</v>
          </cell>
          <cell r="C346" t="str">
            <v>彩子</v>
          </cell>
          <cell r="D346" t="str">
            <v>村田ＴＣ</v>
          </cell>
        </row>
        <row r="347">
          <cell r="A347" t="str">
            <v>む３８</v>
          </cell>
          <cell r="B347" t="str">
            <v>村川</v>
          </cell>
          <cell r="C347" t="str">
            <v>庸子</v>
          </cell>
          <cell r="D347" t="str">
            <v>村田ＴＣ</v>
          </cell>
        </row>
        <row r="348">
          <cell r="A348" t="str">
            <v>む３９</v>
          </cell>
          <cell r="B348" t="str">
            <v>藤井</v>
          </cell>
          <cell r="C348" t="str">
            <v>洋平</v>
          </cell>
          <cell r="D348" t="str">
            <v>村田ＴＣ</v>
          </cell>
        </row>
        <row r="349">
          <cell r="A349" t="str">
            <v>む４０</v>
          </cell>
          <cell r="B349" t="str">
            <v>田淵</v>
          </cell>
          <cell r="C349" t="str">
            <v>敏史</v>
          </cell>
          <cell r="D349" t="str">
            <v>村田ＴＣ</v>
          </cell>
        </row>
        <row r="350">
          <cell r="A350" t="str">
            <v>む４１</v>
          </cell>
          <cell r="B350" t="str">
            <v>穐山</v>
          </cell>
          <cell r="C350" t="str">
            <v>  航</v>
          </cell>
          <cell r="D350" t="str">
            <v>村田ＴＣ</v>
          </cell>
        </row>
        <row r="351">
          <cell r="A351" t="str">
            <v>む４２</v>
          </cell>
          <cell r="B351" t="str">
            <v>西村</v>
          </cell>
          <cell r="C351" t="str">
            <v>国太郎</v>
          </cell>
          <cell r="D351" t="str">
            <v>村田ＴＣ</v>
          </cell>
        </row>
        <row r="352">
          <cell r="A352" t="str">
            <v>む４３</v>
          </cell>
          <cell r="B352" t="str">
            <v>南井</v>
          </cell>
          <cell r="C352" t="str">
            <v>まどか</v>
          </cell>
          <cell r="D352" t="str">
            <v>村田ＴＣ</v>
          </cell>
        </row>
        <row r="353">
          <cell r="A353" t="str">
            <v>む４４</v>
          </cell>
          <cell r="B353" t="str">
            <v>澤田</v>
          </cell>
          <cell r="C353" t="str">
            <v>多佳美</v>
          </cell>
          <cell r="D353" t="str">
            <v>村田ＴＣ</v>
          </cell>
        </row>
        <row r="354">
          <cell r="A354" t="str">
            <v>む４５</v>
          </cell>
          <cell r="B354" t="str">
            <v>杉山</v>
          </cell>
          <cell r="C354" t="str">
            <v>春澄</v>
          </cell>
          <cell r="D354" t="str">
            <v>村田ＴＣ</v>
          </cell>
        </row>
        <row r="355">
          <cell r="A355" t="str">
            <v>む４６</v>
          </cell>
          <cell r="B355" t="str">
            <v>二上</v>
          </cell>
          <cell r="C355" t="str">
            <v>貴光</v>
          </cell>
          <cell r="D355" t="str">
            <v>村田ＴＣ</v>
          </cell>
        </row>
        <row r="356">
          <cell r="A356" t="str">
            <v>む４７</v>
          </cell>
          <cell r="B356" t="str">
            <v>山田</v>
          </cell>
          <cell r="C356" t="str">
            <v>義大</v>
          </cell>
          <cell r="D356" t="str">
            <v>村田ＴＣ</v>
          </cell>
        </row>
        <row r="357">
          <cell r="A357" t="str">
            <v>む４８</v>
          </cell>
          <cell r="B357" t="str">
            <v>大里</v>
          </cell>
          <cell r="C357" t="str">
            <v>哲哉</v>
          </cell>
          <cell r="D357" t="str">
            <v>村田ＴＣ</v>
          </cell>
        </row>
        <row r="358">
          <cell r="A358" t="str">
            <v>む４９</v>
          </cell>
          <cell r="B358" t="str">
            <v>川東</v>
          </cell>
          <cell r="C358" t="str">
            <v>真央</v>
          </cell>
          <cell r="D358" t="str">
            <v>村田ＴＣ</v>
          </cell>
        </row>
        <row r="359">
          <cell r="D359" t="str">
            <v>村田ＴＣ</v>
          </cell>
        </row>
        <row r="366">
          <cell r="B366" t="str">
            <v>N</v>
          </cell>
          <cell r="C366" t="str">
            <v>O</v>
          </cell>
        </row>
        <row r="369">
          <cell r="D369" t="str">
            <v>kazuyasu7674@yahoo.co.jp</v>
          </cell>
        </row>
        <row r="374">
          <cell r="B374" t="str">
            <v>プラチナ</v>
          </cell>
        </row>
        <row r="375">
          <cell r="B375" t="str">
            <v>湖東プラチナ</v>
          </cell>
        </row>
        <row r="376">
          <cell r="A376" t="str">
            <v>ぷ０１</v>
          </cell>
          <cell r="B376" t="str">
            <v>大林</v>
          </cell>
          <cell r="C376" t="str">
            <v> 久</v>
          </cell>
          <cell r="D376" t="str">
            <v>プラチナ</v>
          </cell>
        </row>
        <row r="377">
          <cell r="A377" t="str">
            <v>ぷ０２</v>
          </cell>
          <cell r="B377" t="str">
            <v>高田</v>
          </cell>
          <cell r="C377" t="str">
            <v>洋治</v>
          </cell>
          <cell r="D377" t="str">
            <v>プラチナ</v>
          </cell>
        </row>
        <row r="378">
          <cell r="A378" t="str">
            <v>ぷ０３</v>
          </cell>
          <cell r="B378" t="str">
            <v>中野</v>
          </cell>
          <cell r="C378" t="str">
            <v>潤</v>
          </cell>
          <cell r="D378" t="str">
            <v>プラチナ</v>
          </cell>
        </row>
        <row r="379">
          <cell r="A379" t="str">
            <v>ぷ０４</v>
          </cell>
          <cell r="B379" t="str">
            <v>中野</v>
          </cell>
          <cell r="C379" t="str">
            <v>哲也</v>
          </cell>
          <cell r="D379" t="str">
            <v>プラチナ</v>
          </cell>
        </row>
        <row r="380">
          <cell r="A380" t="str">
            <v>ぷ０５</v>
          </cell>
          <cell r="B380" t="str">
            <v>堀江</v>
          </cell>
          <cell r="C380" t="str">
            <v>孝信</v>
          </cell>
          <cell r="D380" t="str">
            <v>プラチナ</v>
          </cell>
        </row>
        <row r="381">
          <cell r="A381" t="str">
            <v>ぷ０６</v>
          </cell>
          <cell r="B381" t="str">
            <v>羽田</v>
          </cell>
          <cell r="C381" t="str">
            <v>昭夫</v>
          </cell>
          <cell r="D381" t="str">
            <v>プラチナ</v>
          </cell>
        </row>
        <row r="382">
          <cell r="A382" t="str">
            <v>ぷ０７</v>
          </cell>
          <cell r="B382" t="str">
            <v>樋山</v>
          </cell>
          <cell r="C382" t="str">
            <v>達哉</v>
          </cell>
          <cell r="D382" t="str">
            <v>プラチナ</v>
          </cell>
        </row>
        <row r="383">
          <cell r="A383" t="str">
            <v>ぷ０８</v>
          </cell>
          <cell r="B383" t="str">
            <v>藤本</v>
          </cell>
          <cell r="C383" t="str">
            <v>昌彦</v>
          </cell>
          <cell r="D383" t="str">
            <v>プラチナ</v>
          </cell>
        </row>
        <row r="384">
          <cell r="A384" t="str">
            <v>ぷ０９</v>
          </cell>
          <cell r="B384" t="str">
            <v>安田</v>
          </cell>
          <cell r="C384" t="str">
            <v>和彦</v>
          </cell>
          <cell r="D384" t="str">
            <v>プラチナ</v>
          </cell>
        </row>
        <row r="385">
          <cell r="A385" t="str">
            <v>ぷ１０</v>
          </cell>
          <cell r="B385" t="str">
            <v>吉田</v>
          </cell>
          <cell r="C385" t="str">
            <v>知司</v>
          </cell>
          <cell r="D385" t="str">
            <v>プラチナ</v>
          </cell>
        </row>
        <row r="386">
          <cell r="A386" t="str">
            <v>ぷ１１</v>
          </cell>
          <cell r="B386" t="str">
            <v>山田</v>
          </cell>
          <cell r="C386" t="str">
            <v>直八</v>
          </cell>
          <cell r="D386" t="str">
            <v>プラチナ</v>
          </cell>
        </row>
        <row r="387">
          <cell r="A387" t="str">
            <v>ぷ１２</v>
          </cell>
          <cell r="B387" t="str">
            <v>新屋</v>
          </cell>
          <cell r="C387" t="str">
            <v>正男</v>
          </cell>
          <cell r="D387" t="str">
            <v>プラチナ</v>
          </cell>
        </row>
        <row r="388">
          <cell r="A388" t="str">
            <v>ぷ１３</v>
          </cell>
          <cell r="B388" t="str">
            <v>青木</v>
          </cell>
          <cell r="C388" t="str">
            <v>保憲</v>
          </cell>
          <cell r="D388" t="str">
            <v>プラチナ</v>
          </cell>
        </row>
        <row r="389">
          <cell r="A389" t="str">
            <v>ぷ１４</v>
          </cell>
          <cell r="B389" t="str">
            <v>谷口</v>
          </cell>
          <cell r="C389" t="str">
            <v>一男</v>
          </cell>
          <cell r="D389" t="str">
            <v>プラチナ</v>
          </cell>
        </row>
        <row r="390">
          <cell r="A390" t="str">
            <v>ぷ１５</v>
          </cell>
          <cell r="B390" t="str">
            <v>飯塚</v>
          </cell>
          <cell r="C390" t="str">
            <v>アイ子</v>
          </cell>
          <cell r="D390" t="str">
            <v>プラチナ</v>
          </cell>
        </row>
        <row r="391">
          <cell r="A391" t="str">
            <v>ぷ１６</v>
          </cell>
          <cell r="B391" t="str">
            <v>関塚</v>
          </cell>
          <cell r="C391" t="str">
            <v>清茂</v>
          </cell>
          <cell r="D391" t="str">
            <v>プラチナ</v>
          </cell>
        </row>
        <row r="392">
          <cell r="A392" t="str">
            <v>ぷ１７</v>
          </cell>
          <cell r="B392" t="str">
            <v>北川</v>
          </cell>
          <cell r="C392" t="str">
            <v>美由紀</v>
          </cell>
          <cell r="D392" t="str">
            <v>プラチナ</v>
          </cell>
        </row>
        <row r="393">
          <cell r="A393" t="str">
            <v>ぷ１８</v>
          </cell>
          <cell r="B393" t="str">
            <v>澤井</v>
          </cell>
          <cell r="C393" t="str">
            <v>恵子</v>
          </cell>
          <cell r="D393" t="str">
            <v>プラチナ</v>
          </cell>
        </row>
        <row r="394">
          <cell r="A394" t="str">
            <v>ぷ１９</v>
          </cell>
          <cell r="B394" t="str">
            <v>平野</v>
          </cell>
          <cell r="C394" t="str">
            <v>志津子</v>
          </cell>
          <cell r="D394" t="str">
            <v>プラチナ</v>
          </cell>
        </row>
        <row r="395">
          <cell r="A395" t="str">
            <v>ぷ２０</v>
          </cell>
          <cell r="B395" t="str">
            <v>堀部</v>
          </cell>
          <cell r="C395" t="str">
            <v>品子</v>
          </cell>
          <cell r="D395" t="str">
            <v>プラチナ</v>
          </cell>
        </row>
        <row r="396">
          <cell r="A396" t="str">
            <v>ぷ２１</v>
          </cell>
          <cell r="B396" t="str">
            <v>森谷</v>
          </cell>
          <cell r="C396" t="str">
            <v>洋子</v>
          </cell>
          <cell r="D396" t="str">
            <v>プラチナ</v>
          </cell>
        </row>
        <row r="397">
          <cell r="A397" t="str">
            <v>ぷ２２</v>
          </cell>
          <cell r="B397" t="str">
            <v>川勝</v>
          </cell>
          <cell r="C397" t="str">
            <v>豊子</v>
          </cell>
          <cell r="D397" t="str">
            <v>プラチナ</v>
          </cell>
        </row>
        <row r="398">
          <cell r="A398" t="str">
            <v>ぷ２３</v>
          </cell>
          <cell r="B398" t="str">
            <v>田邉</v>
          </cell>
          <cell r="C398" t="str">
            <v>俊子</v>
          </cell>
          <cell r="D398" t="str">
            <v>プラチナ</v>
          </cell>
        </row>
        <row r="399">
          <cell r="A399" t="str">
            <v>ぷ２４</v>
          </cell>
          <cell r="B399" t="str">
            <v>松田</v>
          </cell>
          <cell r="C399" t="str">
            <v>順子</v>
          </cell>
          <cell r="D399" t="str">
            <v>プラチナ</v>
          </cell>
        </row>
        <row r="400">
          <cell r="A400" t="str">
            <v>ぷ２５</v>
          </cell>
          <cell r="B400" t="str">
            <v>本池</v>
          </cell>
          <cell r="C400" t="str">
            <v>清子</v>
          </cell>
          <cell r="D400" t="str">
            <v>プラチナ</v>
          </cell>
        </row>
        <row r="401">
          <cell r="A401" t="str">
            <v>ぷ２６</v>
          </cell>
          <cell r="B401" t="str">
            <v>山田</v>
          </cell>
          <cell r="C401" t="str">
            <v>晶枝</v>
          </cell>
          <cell r="D401" t="str">
            <v>プラチナ</v>
          </cell>
        </row>
        <row r="402">
          <cell r="A402" t="str">
            <v>ぷ２７</v>
          </cell>
          <cell r="B402" t="str">
            <v>前田</v>
          </cell>
          <cell r="C402" t="str">
            <v>征人</v>
          </cell>
          <cell r="D402" t="str">
            <v>プラチナ</v>
          </cell>
        </row>
        <row r="403">
          <cell r="A403" t="str">
            <v>ぷ２８</v>
          </cell>
          <cell r="B403" t="str">
            <v>鶴田</v>
          </cell>
          <cell r="C403" t="str">
            <v> 進</v>
          </cell>
          <cell r="D403" t="str">
            <v>プラチナ</v>
          </cell>
        </row>
        <row r="404">
          <cell r="A404" t="str">
            <v>ぷ２９</v>
          </cell>
          <cell r="B404" t="str">
            <v>前田</v>
          </cell>
          <cell r="C404" t="str">
            <v>喜久子</v>
          </cell>
          <cell r="D404" t="str">
            <v>プラチナ</v>
          </cell>
        </row>
        <row r="405">
          <cell r="A405" t="str">
            <v>ぷ３０</v>
          </cell>
          <cell r="B405" t="str">
            <v>岡本</v>
          </cell>
          <cell r="C405" t="str">
            <v>直美</v>
          </cell>
          <cell r="D405" t="str">
            <v>プラチナ</v>
          </cell>
        </row>
        <row r="411">
          <cell r="B411" t="str">
            <v>宇尾数行</v>
          </cell>
          <cell r="D411" t="str">
            <v>oonamazu01@yahoo.co.jp</v>
          </cell>
        </row>
        <row r="413">
          <cell r="B413" t="str">
            <v>サプラ　</v>
          </cell>
          <cell r="D413" t="str">
            <v>略称</v>
          </cell>
        </row>
        <row r="414">
          <cell r="B414" t="str">
            <v>サプライズ</v>
          </cell>
          <cell r="D414" t="str">
            <v>正式名称</v>
          </cell>
        </row>
        <row r="415">
          <cell r="A415" t="str">
            <v>さ０１</v>
          </cell>
          <cell r="B415" t="str">
            <v>宇尾</v>
          </cell>
          <cell r="C415" t="str">
            <v>数行</v>
          </cell>
          <cell r="D415" t="str">
            <v>サプラ　</v>
          </cell>
        </row>
        <row r="416">
          <cell r="A416" t="str">
            <v>さ０２</v>
          </cell>
          <cell r="B416" t="str">
            <v>小倉</v>
          </cell>
          <cell r="C416" t="str">
            <v>俊郎</v>
          </cell>
          <cell r="D416" t="str">
            <v>サプラ　</v>
          </cell>
        </row>
        <row r="417">
          <cell r="A417" t="str">
            <v>さ０３</v>
          </cell>
          <cell r="B417" t="str">
            <v>梅田</v>
          </cell>
          <cell r="C417" t="str">
            <v>隆</v>
          </cell>
          <cell r="D417" t="str">
            <v>サプラ　</v>
          </cell>
        </row>
        <row r="418">
          <cell r="A418" t="str">
            <v>さ０４</v>
          </cell>
          <cell r="B418" t="str">
            <v>北野</v>
          </cell>
          <cell r="C418" t="str">
            <v>智尋</v>
          </cell>
          <cell r="D418" t="str">
            <v>サプラ　</v>
          </cell>
        </row>
        <row r="419">
          <cell r="A419" t="str">
            <v>さ０５</v>
          </cell>
          <cell r="B419" t="str">
            <v>木森</v>
          </cell>
          <cell r="C419" t="str">
            <v>厚志</v>
          </cell>
          <cell r="D419" t="str">
            <v>サプラ　</v>
          </cell>
        </row>
        <row r="420">
          <cell r="A420" t="str">
            <v>さ０６</v>
          </cell>
          <cell r="B420" t="str">
            <v>田中</v>
          </cell>
          <cell r="C420" t="str">
            <v>宏樹</v>
          </cell>
          <cell r="D420" t="str">
            <v>サプラ　</v>
          </cell>
        </row>
        <row r="421">
          <cell r="A421" t="str">
            <v>さ０７</v>
          </cell>
          <cell r="B421" t="str">
            <v>坪田</v>
          </cell>
          <cell r="C421" t="str">
            <v>敏裕</v>
          </cell>
          <cell r="D421" t="str">
            <v>サプラ　</v>
          </cell>
        </row>
        <row r="422">
          <cell r="A422" t="str">
            <v>さ０８</v>
          </cell>
          <cell r="B422" t="str">
            <v>坂口</v>
          </cell>
          <cell r="C422" t="str">
            <v>直也</v>
          </cell>
          <cell r="D422" t="str">
            <v>サプラ　</v>
          </cell>
        </row>
        <row r="423">
          <cell r="A423" t="str">
            <v>さ０９</v>
          </cell>
          <cell r="B423" t="str">
            <v>生岩</v>
          </cell>
          <cell r="C423" t="str">
            <v>寛史</v>
          </cell>
          <cell r="D423" t="str">
            <v>サプラ　</v>
          </cell>
        </row>
        <row r="424">
          <cell r="A424" t="str">
            <v>さ１０</v>
          </cell>
          <cell r="B424" t="str">
            <v>濱田</v>
          </cell>
          <cell r="C424" t="str">
            <v>毅</v>
          </cell>
          <cell r="D424" t="str">
            <v>サプラ　</v>
          </cell>
        </row>
        <row r="425">
          <cell r="A425" t="str">
            <v>さ１１</v>
          </cell>
          <cell r="B425" t="str">
            <v>別宮</v>
          </cell>
          <cell r="C425" t="str">
            <v>敏朗</v>
          </cell>
          <cell r="D425" t="str">
            <v>サプラ　</v>
          </cell>
        </row>
        <row r="426">
          <cell r="A426" t="str">
            <v>さ１２</v>
          </cell>
          <cell r="B426" t="str">
            <v>松田</v>
          </cell>
          <cell r="C426" t="str">
            <v>憲次</v>
          </cell>
          <cell r="D426" t="str">
            <v>サプラ　</v>
          </cell>
        </row>
        <row r="427">
          <cell r="A427" t="str">
            <v>さ１３</v>
          </cell>
          <cell r="B427" t="str">
            <v>宇尾</v>
          </cell>
          <cell r="C427" t="str">
            <v>翼</v>
          </cell>
          <cell r="D427" t="str">
            <v>サプラ　</v>
          </cell>
        </row>
        <row r="428">
          <cell r="A428" t="str">
            <v>さ１４</v>
          </cell>
          <cell r="B428" t="str">
            <v>本田</v>
          </cell>
          <cell r="C428" t="str">
            <v>健一</v>
          </cell>
          <cell r="D428" t="str">
            <v>サプラ　</v>
          </cell>
        </row>
        <row r="429">
          <cell r="A429" t="str">
            <v>さ１５</v>
          </cell>
          <cell r="B429" t="str">
            <v>梅田</v>
          </cell>
          <cell r="C429" t="str">
            <v>陽子</v>
          </cell>
          <cell r="D429" t="str">
            <v>サプラ　</v>
          </cell>
        </row>
        <row r="430">
          <cell r="A430" t="str">
            <v>さ１６</v>
          </cell>
          <cell r="B430" t="str">
            <v>川端</v>
          </cell>
          <cell r="C430" t="str">
            <v>文子</v>
          </cell>
          <cell r="D430" t="str">
            <v>サプラ　</v>
          </cell>
        </row>
        <row r="431">
          <cell r="A431" t="str">
            <v>さ１７</v>
          </cell>
          <cell r="B431" t="str">
            <v>更家</v>
          </cell>
          <cell r="C431" t="str">
            <v>真佐子</v>
          </cell>
          <cell r="D431" t="str">
            <v>サプラ　</v>
          </cell>
        </row>
        <row r="432">
          <cell r="A432" t="str">
            <v>さ１８</v>
          </cell>
          <cell r="B432" t="str">
            <v>田中</v>
          </cell>
          <cell r="C432" t="str">
            <v>由紀</v>
          </cell>
          <cell r="D432" t="str">
            <v>サプラ　</v>
          </cell>
        </row>
        <row r="433">
          <cell r="A433" t="str">
            <v>さ１９</v>
          </cell>
          <cell r="B433" t="str">
            <v>那須</v>
          </cell>
          <cell r="C433" t="str">
            <v>且良</v>
          </cell>
          <cell r="D433" t="str">
            <v>サプラ　</v>
          </cell>
        </row>
        <row r="434">
          <cell r="A434" t="str">
            <v>さ２０</v>
          </cell>
          <cell r="B434" t="str">
            <v>高橋</v>
          </cell>
          <cell r="C434" t="str">
            <v>昌平</v>
          </cell>
          <cell r="D434" t="str">
            <v>サプラ　</v>
          </cell>
        </row>
        <row r="440">
          <cell r="B440" t="str">
            <v>上津慶和</v>
          </cell>
          <cell r="C440" t="str">
            <v>smile.yu5052@gmail.com</v>
          </cell>
        </row>
        <row r="442">
          <cell r="B442" t="str">
            <v>TDC</v>
          </cell>
          <cell r="C442" t="str">
            <v>略称</v>
          </cell>
        </row>
        <row r="443">
          <cell r="B443" t="str">
            <v>TDC</v>
          </cell>
          <cell r="C443" t="str">
            <v>正式名称</v>
          </cell>
        </row>
        <row r="444">
          <cell r="A444" t="str">
            <v>て０１</v>
          </cell>
          <cell r="B444" t="str">
            <v>池田</v>
          </cell>
          <cell r="C444" t="str">
            <v>まき</v>
          </cell>
          <cell r="D444" t="str">
            <v>TDC</v>
          </cell>
        </row>
        <row r="445">
          <cell r="A445" t="str">
            <v>て０２</v>
          </cell>
          <cell r="B445" t="str">
            <v>大野</v>
          </cell>
          <cell r="C445" t="str">
            <v>みずき</v>
          </cell>
          <cell r="D445" t="str">
            <v>TDC</v>
          </cell>
        </row>
        <row r="446">
          <cell r="A446" t="str">
            <v>て０３</v>
          </cell>
          <cell r="B446" t="str">
            <v>片桐</v>
          </cell>
          <cell r="C446" t="str">
            <v>美里</v>
          </cell>
          <cell r="D446" t="str">
            <v>TDC</v>
          </cell>
        </row>
        <row r="447">
          <cell r="A447" t="str">
            <v>て０４</v>
          </cell>
          <cell r="B447" t="str">
            <v>北川</v>
          </cell>
          <cell r="C447" t="str">
            <v>円香</v>
          </cell>
          <cell r="D447" t="str">
            <v>TDC</v>
          </cell>
        </row>
        <row r="448">
          <cell r="A448" t="str">
            <v>て０５</v>
          </cell>
          <cell r="B448" t="str">
            <v>草野</v>
          </cell>
          <cell r="C448" t="str">
            <v>菜摘</v>
          </cell>
          <cell r="D448" t="str">
            <v>TDC</v>
          </cell>
        </row>
        <row r="449">
          <cell r="A449" t="str">
            <v>て０６</v>
          </cell>
          <cell r="B449" t="str">
            <v>小林</v>
          </cell>
          <cell r="C449" t="str">
            <v>羽</v>
          </cell>
          <cell r="D449" t="str">
            <v>TDC</v>
          </cell>
        </row>
        <row r="450">
          <cell r="A450" t="str">
            <v>て０７</v>
          </cell>
          <cell r="B450" t="str">
            <v>辻</v>
          </cell>
          <cell r="C450" t="str">
            <v>真弓</v>
          </cell>
          <cell r="D450" t="str">
            <v>TDC</v>
          </cell>
        </row>
        <row r="451">
          <cell r="A451" t="str">
            <v>て０８</v>
          </cell>
          <cell r="B451" t="str">
            <v>中川</v>
          </cell>
          <cell r="C451" t="str">
            <v>久江</v>
          </cell>
          <cell r="D451" t="str">
            <v>TDC</v>
          </cell>
        </row>
        <row r="452">
          <cell r="A452" t="str">
            <v>て０９</v>
          </cell>
          <cell r="B452" t="str">
            <v>姫井</v>
          </cell>
          <cell r="C452" t="str">
            <v>亜利沙</v>
          </cell>
          <cell r="D452" t="str">
            <v>TDC</v>
          </cell>
        </row>
        <row r="453">
          <cell r="A453" t="str">
            <v>て１０</v>
          </cell>
          <cell r="B453" t="str">
            <v>福本</v>
          </cell>
          <cell r="C453" t="str">
            <v>香菜実</v>
          </cell>
          <cell r="D453" t="str">
            <v>TDC</v>
          </cell>
        </row>
        <row r="454">
          <cell r="A454" t="str">
            <v>て１１</v>
          </cell>
          <cell r="B454" t="str">
            <v>前川</v>
          </cell>
          <cell r="C454" t="str">
            <v>美恵</v>
          </cell>
          <cell r="D454" t="str">
            <v>TDC</v>
          </cell>
        </row>
        <row r="455">
          <cell r="A455" t="str">
            <v>て１２</v>
          </cell>
          <cell r="B455" t="str">
            <v>三浦</v>
          </cell>
          <cell r="C455" t="str">
            <v>朱莉</v>
          </cell>
          <cell r="D455" t="str">
            <v>TDC</v>
          </cell>
        </row>
        <row r="456">
          <cell r="A456" t="str">
            <v>て１３</v>
          </cell>
          <cell r="B456" t="str">
            <v>山岡</v>
          </cell>
          <cell r="C456" t="str">
            <v>千春</v>
          </cell>
          <cell r="D456" t="str">
            <v>TDC</v>
          </cell>
        </row>
        <row r="457">
          <cell r="A457" t="str">
            <v>て１４</v>
          </cell>
          <cell r="B457" t="str">
            <v>鹿野</v>
          </cell>
          <cell r="C457" t="str">
            <v>さつ紀</v>
          </cell>
          <cell r="D457" t="str">
            <v>TDC</v>
          </cell>
        </row>
        <row r="458">
          <cell r="A458" t="str">
            <v>て１５</v>
          </cell>
          <cell r="B458" t="str">
            <v>猪飼</v>
          </cell>
          <cell r="C458" t="str">
            <v>尚輝</v>
          </cell>
          <cell r="D458" t="str">
            <v>TDC</v>
          </cell>
        </row>
        <row r="459">
          <cell r="A459" t="str">
            <v>て１６</v>
          </cell>
          <cell r="B459" t="str">
            <v>石内</v>
          </cell>
          <cell r="C459" t="str">
            <v>伸幸</v>
          </cell>
          <cell r="D459" t="str">
            <v>TDC</v>
          </cell>
        </row>
        <row r="460">
          <cell r="A460" t="str">
            <v>て１７</v>
          </cell>
          <cell r="B460" t="str">
            <v>上原</v>
          </cell>
          <cell r="C460" t="str">
            <v>義弘</v>
          </cell>
          <cell r="D460" t="str">
            <v>TDC</v>
          </cell>
        </row>
        <row r="461">
          <cell r="A461" t="str">
            <v>て１８</v>
          </cell>
          <cell r="B461" t="str">
            <v>上津</v>
          </cell>
          <cell r="C461" t="str">
            <v>慶和</v>
          </cell>
          <cell r="D461" t="str">
            <v>TDC</v>
          </cell>
        </row>
        <row r="462">
          <cell r="A462" t="str">
            <v>て１９</v>
          </cell>
          <cell r="B462" t="str">
            <v>岡</v>
          </cell>
          <cell r="C462" t="str">
            <v>栄介</v>
          </cell>
          <cell r="D462" t="str">
            <v>TDC</v>
          </cell>
        </row>
        <row r="463">
          <cell r="A463" t="str">
            <v>て２０</v>
          </cell>
          <cell r="B463" t="str">
            <v>岡本</v>
          </cell>
          <cell r="C463" t="str">
            <v>悟志</v>
          </cell>
          <cell r="D463" t="str">
            <v>TDC</v>
          </cell>
        </row>
        <row r="464">
          <cell r="A464" t="str">
            <v>て２１</v>
          </cell>
          <cell r="B464" t="str">
            <v>片桐</v>
          </cell>
          <cell r="C464" t="str">
            <v>靖之</v>
          </cell>
          <cell r="D464" t="str">
            <v>TDC</v>
          </cell>
        </row>
        <row r="465">
          <cell r="A465" t="str">
            <v>て２２</v>
          </cell>
          <cell r="B465" t="str">
            <v>川合</v>
          </cell>
          <cell r="C465" t="str">
            <v>優</v>
          </cell>
          <cell r="D465" t="str">
            <v>TDC</v>
          </cell>
        </row>
        <row r="466">
          <cell r="A466" t="str">
            <v>て２３</v>
          </cell>
          <cell r="B466" t="str">
            <v>川下</v>
          </cell>
          <cell r="C466" t="str">
            <v>洋平</v>
          </cell>
          <cell r="D466" t="str">
            <v>TDC</v>
          </cell>
        </row>
        <row r="467">
          <cell r="A467" t="str">
            <v>て２４</v>
          </cell>
          <cell r="B467" t="str">
            <v>北澤</v>
          </cell>
          <cell r="C467" t="str">
            <v>純</v>
          </cell>
          <cell r="D467" t="str">
            <v>TDC</v>
          </cell>
        </row>
        <row r="468">
          <cell r="A468" t="str">
            <v>て２５</v>
          </cell>
          <cell r="B468" t="str">
            <v>北村</v>
          </cell>
          <cell r="C468" t="str">
            <v>拓也</v>
          </cell>
          <cell r="D468" t="str">
            <v>TDC</v>
          </cell>
        </row>
        <row r="469">
          <cell r="A469" t="str">
            <v>て２６</v>
          </cell>
          <cell r="B469" t="str">
            <v>鹿野</v>
          </cell>
          <cell r="C469" t="str">
            <v>雄大</v>
          </cell>
          <cell r="D469" t="str">
            <v>TDC</v>
          </cell>
        </row>
        <row r="470">
          <cell r="A470" t="str">
            <v>て２７</v>
          </cell>
          <cell r="B470" t="str">
            <v>澁谷</v>
          </cell>
          <cell r="C470" t="str">
            <v>晃大</v>
          </cell>
          <cell r="D470" t="str">
            <v>TDC</v>
          </cell>
        </row>
        <row r="471">
          <cell r="A471" t="str">
            <v>て２８</v>
          </cell>
          <cell r="B471" t="str">
            <v>嶋村</v>
          </cell>
          <cell r="C471" t="str">
            <v>和彦</v>
          </cell>
          <cell r="D471" t="str">
            <v>TDC</v>
          </cell>
        </row>
        <row r="472">
          <cell r="A472" t="str">
            <v>て２９</v>
          </cell>
          <cell r="B472" t="str">
            <v>白井</v>
          </cell>
          <cell r="C472" t="str">
            <v>秀幸</v>
          </cell>
          <cell r="D472" t="str">
            <v>TDC</v>
          </cell>
        </row>
        <row r="473">
          <cell r="A473" t="str">
            <v>て３０</v>
          </cell>
          <cell r="B473" t="str">
            <v>谷口</v>
          </cell>
          <cell r="C473" t="str">
            <v>孟</v>
          </cell>
          <cell r="D473" t="str">
            <v>TDC</v>
          </cell>
        </row>
        <row r="474">
          <cell r="A474" t="str">
            <v>て３１</v>
          </cell>
          <cell r="B474" t="str">
            <v>津曲</v>
          </cell>
          <cell r="C474" t="str">
            <v>崇志</v>
          </cell>
          <cell r="D474" t="str">
            <v>TDC</v>
          </cell>
        </row>
        <row r="475">
          <cell r="A475" t="str">
            <v>て３２</v>
          </cell>
          <cell r="B475" t="str">
            <v>中尾</v>
          </cell>
          <cell r="C475" t="str">
            <v>巧</v>
          </cell>
          <cell r="D475" t="str">
            <v>TDC</v>
          </cell>
        </row>
        <row r="476">
          <cell r="A476" t="str">
            <v>て３３</v>
          </cell>
          <cell r="B476" t="str">
            <v>西嶌</v>
          </cell>
          <cell r="C476" t="str">
            <v>達也</v>
          </cell>
          <cell r="D476" t="str">
            <v>TDC</v>
          </cell>
        </row>
        <row r="477">
          <cell r="A477" t="str">
            <v>て３４</v>
          </cell>
          <cell r="B477" t="str">
            <v>野村</v>
          </cell>
          <cell r="C477" t="str">
            <v>良平</v>
          </cell>
          <cell r="D477" t="str">
            <v>TDC</v>
          </cell>
        </row>
        <row r="478">
          <cell r="A478" t="str">
            <v>て３５</v>
          </cell>
          <cell r="B478" t="str">
            <v>浜中</v>
          </cell>
          <cell r="C478" t="str">
            <v>岳史</v>
          </cell>
          <cell r="D478" t="str">
            <v>TDC</v>
          </cell>
        </row>
        <row r="479">
          <cell r="A479" t="str">
            <v>て３６</v>
          </cell>
          <cell r="B479" t="str">
            <v>東山</v>
          </cell>
          <cell r="C479" t="str">
            <v>博</v>
          </cell>
          <cell r="D479" t="str">
            <v>TDC</v>
          </cell>
        </row>
        <row r="480">
          <cell r="A480" t="str">
            <v>て３７</v>
          </cell>
          <cell r="B480" t="str">
            <v>松本</v>
          </cell>
          <cell r="C480" t="str">
            <v>遼太郎</v>
          </cell>
          <cell r="D480" t="str">
            <v>TDC</v>
          </cell>
        </row>
        <row r="481">
          <cell r="A481" t="str">
            <v>て３８</v>
          </cell>
          <cell r="B481" t="str">
            <v>山口</v>
          </cell>
          <cell r="C481" t="str">
            <v>稔貴</v>
          </cell>
          <cell r="D481" t="str">
            <v>TDC</v>
          </cell>
        </row>
        <row r="482">
          <cell r="A482" t="str">
            <v>て３９</v>
          </cell>
        </row>
        <row r="483">
          <cell r="A483" t="str">
            <v>て４０</v>
          </cell>
        </row>
        <row r="486">
          <cell r="B486" t="str">
            <v>代表　片岡一寿</v>
          </cell>
          <cell r="D486" t="str">
            <v>ptkq67180＠yahoo.co.jp</v>
          </cell>
        </row>
        <row r="488">
          <cell r="B488" t="str">
            <v>うさかめ</v>
          </cell>
        </row>
        <row r="489">
          <cell r="B489" t="str">
            <v>うさぎとかめの集い</v>
          </cell>
        </row>
        <row r="490">
          <cell r="A490" t="str">
            <v>う０１</v>
          </cell>
          <cell r="B490" t="str">
            <v>池上</v>
          </cell>
          <cell r="C490" t="str">
            <v>浩幸</v>
          </cell>
          <cell r="D490" t="str">
            <v>うさかめ</v>
          </cell>
        </row>
        <row r="491">
          <cell r="A491" t="str">
            <v>う０２</v>
          </cell>
          <cell r="B491" t="str">
            <v>井内</v>
          </cell>
          <cell r="C491" t="str">
            <v>一博</v>
          </cell>
          <cell r="D491" t="str">
            <v>うさかめ</v>
          </cell>
        </row>
        <row r="492">
          <cell r="A492" t="str">
            <v>う０３</v>
          </cell>
          <cell r="B492" t="str">
            <v>片岡</v>
          </cell>
          <cell r="C492" t="str">
            <v>一寿</v>
          </cell>
          <cell r="D492" t="str">
            <v>うさかめ</v>
          </cell>
        </row>
        <row r="493">
          <cell r="A493" t="str">
            <v>う０４</v>
          </cell>
          <cell r="B493" t="str">
            <v>片岡  </v>
          </cell>
          <cell r="C493" t="str">
            <v>大</v>
          </cell>
          <cell r="D493" t="str">
            <v>うさかめ</v>
          </cell>
        </row>
        <row r="494">
          <cell r="A494" t="str">
            <v>う０５</v>
          </cell>
          <cell r="B494" t="str">
            <v>片岡</v>
          </cell>
          <cell r="C494" t="str">
            <v>凛耶</v>
          </cell>
          <cell r="D494" t="str">
            <v>うさかめ</v>
          </cell>
        </row>
        <row r="495">
          <cell r="A495" t="str">
            <v>う０６</v>
          </cell>
          <cell r="B495" t="str">
            <v>亀井</v>
          </cell>
          <cell r="C495" t="str">
            <v>雅嗣</v>
          </cell>
          <cell r="D495" t="str">
            <v>うさかめ</v>
          </cell>
        </row>
        <row r="496">
          <cell r="A496" t="str">
            <v>う０７</v>
          </cell>
          <cell r="B496" t="str">
            <v>亀井</v>
          </cell>
          <cell r="C496" t="str">
            <v>皓太</v>
          </cell>
          <cell r="D496" t="str">
            <v>うさかめ</v>
          </cell>
        </row>
        <row r="497">
          <cell r="A497" t="str">
            <v>う０８</v>
          </cell>
          <cell r="B497" t="str">
            <v>神田</v>
          </cell>
          <cell r="C497" t="str">
            <v>圭右</v>
          </cell>
          <cell r="D497" t="str">
            <v>うさかめ</v>
          </cell>
        </row>
        <row r="498">
          <cell r="A498" t="str">
            <v>う０９</v>
          </cell>
          <cell r="B498" t="str">
            <v>木下</v>
          </cell>
          <cell r="C498" t="str">
            <v>進</v>
          </cell>
          <cell r="D498" t="str">
            <v>うさかめ</v>
          </cell>
        </row>
        <row r="499">
          <cell r="A499" t="str">
            <v>う１０</v>
          </cell>
          <cell r="B499" t="str">
            <v>久保田</v>
          </cell>
          <cell r="C499" t="str">
            <v>勉</v>
          </cell>
          <cell r="D499" t="str">
            <v>うさかめ</v>
          </cell>
        </row>
        <row r="500">
          <cell r="A500" t="str">
            <v>う１１</v>
          </cell>
          <cell r="B500" t="str">
            <v>渋谷</v>
          </cell>
          <cell r="C500" t="str">
            <v>拓哉</v>
          </cell>
          <cell r="D500" t="str">
            <v>うさかめ</v>
          </cell>
        </row>
        <row r="501">
          <cell r="A501" t="str">
            <v>う１２</v>
          </cell>
          <cell r="B501" t="str">
            <v>島</v>
          </cell>
          <cell r="C501" t="str">
            <v>新治</v>
          </cell>
          <cell r="D501" t="str">
            <v>うさかめ</v>
          </cell>
        </row>
        <row r="502">
          <cell r="A502" t="str">
            <v>う１３</v>
          </cell>
          <cell r="B502" t="str">
            <v>末</v>
          </cell>
          <cell r="C502" t="str">
            <v>和也</v>
          </cell>
          <cell r="D502" t="str">
            <v>うさかめ</v>
          </cell>
        </row>
        <row r="503">
          <cell r="A503" t="str">
            <v>う１４</v>
          </cell>
          <cell r="B503" t="str">
            <v>高瀬</v>
          </cell>
          <cell r="C503" t="str">
            <v>眞志</v>
          </cell>
          <cell r="D503" t="str">
            <v>うさかめ</v>
          </cell>
        </row>
        <row r="504">
          <cell r="A504" t="str">
            <v>う１５</v>
          </cell>
          <cell r="B504" t="str">
            <v>竹下</v>
          </cell>
          <cell r="C504" t="str">
            <v>英伸</v>
          </cell>
          <cell r="D504" t="str">
            <v>うさかめ</v>
          </cell>
        </row>
        <row r="505">
          <cell r="A505" t="str">
            <v>う１６</v>
          </cell>
          <cell r="B505" t="str">
            <v>竹田</v>
          </cell>
          <cell r="C505" t="str">
            <v>圭佑</v>
          </cell>
          <cell r="D505" t="str">
            <v>うさかめ</v>
          </cell>
        </row>
        <row r="506">
          <cell r="A506" t="str">
            <v>う１７</v>
          </cell>
          <cell r="B506" t="str">
            <v>田中</v>
          </cell>
          <cell r="C506" t="str">
            <v>邦明</v>
          </cell>
          <cell r="D506" t="str">
            <v>うさかめ</v>
          </cell>
        </row>
        <row r="507">
          <cell r="A507" t="str">
            <v>う１８</v>
          </cell>
          <cell r="B507" t="str">
            <v>谷岡</v>
          </cell>
          <cell r="C507" t="str">
            <v>勉</v>
          </cell>
          <cell r="D507" t="str">
            <v>うさかめ</v>
          </cell>
        </row>
        <row r="508">
          <cell r="A508" t="str">
            <v>う１９</v>
          </cell>
          <cell r="B508" t="str">
            <v>谷野</v>
          </cell>
          <cell r="C508" t="str">
            <v>功</v>
          </cell>
          <cell r="D508" t="str">
            <v>うさかめ</v>
          </cell>
        </row>
        <row r="509">
          <cell r="A509" t="str">
            <v>う２０</v>
          </cell>
          <cell r="B509" t="str">
            <v>月森</v>
          </cell>
          <cell r="C509" t="str">
            <v>大</v>
          </cell>
          <cell r="D509" t="str">
            <v>うさかめ</v>
          </cell>
        </row>
        <row r="510">
          <cell r="A510" t="str">
            <v>う２１</v>
          </cell>
          <cell r="B510" t="str">
            <v>中井</v>
          </cell>
          <cell r="C510" t="str">
            <v>夏樹</v>
          </cell>
          <cell r="D510" t="str">
            <v>うさかめ</v>
          </cell>
        </row>
        <row r="511">
          <cell r="A511" t="str">
            <v>う２２</v>
          </cell>
          <cell r="B511" t="str">
            <v>永瀬</v>
          </cell>
          <cell r="C511" t="str">
            <v>卓夫</v>
          </cell>
          <cell r="D511" t="str">
            <v>うさかめ</v>
          </cell>
        </row>
        <row r="512">
          <cell r="A512" t="str">
            <v>う２３</v>
          </cell>
          <cell r="B512" t="str">
            <v>中田</v>
          </cell>
          <cell r="C512" t="str">
            <v>富憲</v>
          </cell>
          <cell r="D512" t="str">
            <v>うさかめ</v>
          </cell>
        </row>
        <row r="513">
          <cell r="A513" t="str">
            <v>う２４</v>
          </cell>
          <cell r="B513" t="str">
            <v>西和田</v>
          </cell>
          <cell r="C513" t="str">
            <v>昌恭</v>
          </cell>
          <cell r="D513" t="str">
            <v>うさかめ</v>
          </cell>
        </row>
        <row r="514">
          <cell r="A514" t="str">
            <v>う２５</v>
          </cell>
          <cell r="B514" t="str">
            <v>野上</v>
          </cell>
          <cell r="C514" t="str">
            <v>亮平</v>
          </cell>
          <cell r="D514" t="str">
            <v>うさかめ</v>
          </cell>
        </row>
        <row r="515">
          <cell r="A515" t="str">
            <v>う２６</v>
          </cell>
          <cell r="B515" t="str">
            <v>松野</v>
          </cell>
          <cell r="C515" t="str">
            <v>航平</v>
          </cell>
          <cell r="D515" t="str">
            <v>うさかめ</v>
          </cell>
        </row>
        <row r="516">
          <cell r="A516" t="str">
            <v>う２７</v>
          </cell>
          <cell r="B516" t="str">
            <v>森</v>
          </cell>
          <cell r="C516" t="str">
            <v>健一</v>
          </cell>
          <cell r="D516" t="str">
            <v>うさかめ</v>
          </cell>
        </row>
        <row r="517">
          <cell r="A517" t="str">
            <v>う２８</v>
          </cell>
          <cell r="B517" t="str">
            <v>山田</v>
          </cell>
          <cell r="C517" t="str">
            <v>智史</v>
          </cell>
          <cell r="D517" t="str">
            <v>うさかめ</v>
          </cell>
        </row>
        <row r="518">
          <cell r="A518" t="str">
            <v>う２９</v>
          </cell>
          <cell r="B518" t="str">
            <v>山田</v>
          </cell>
          <cell r="C518" t="str">
            <v>和宏</v>
          </cell>
          <cell r="D518" t="str">
            <v>うさかめ</v>
          </cell>
        </row>
        <row r="519">
          <cell r="A519" t="str">
            <v>う３０</v>
          </cell>
          <cell r="B519" t="str">
            <v>山田</v>
          </cell>
          <cell r="C519" t="str">
            <v>洋平</v>
          </cell>
          <cell r="D519" t="str">
            <v>うさかめ</v>
          </cell>
        </row>
        <row r="520">
          <cell r="A520" t="str">
            <v>う３１</v>
          </cell>
          <cell r="B520" t="str">
            <v>山本</v>
          </cell>
          <cell r="C520" t="str">
            <v>昌紀</v>
          </cell>
          <cell r="D520" t="str">
            <v>うさかめ</v>
          </cell>
        </row>
        <row r="521">
          <cell r="A521" t="str">
            <v>う３２</v>
          </cell>
          <cell r="B521" t="str">
            <v>山本</v>
          </cell>
          <cell r="C521" t="str">
            <v>浩之</v>
          </cell>
          <cell r="D521" t="str">
            <v>うさかめ</v>
          </cell>
        </row>
        <row r="522">
          <cell r="A522" t="str">
            <v>う３３</v>
          </cell>
          <cell r="B522" t="str">
            <v>吉村</v>
          </cell>
          <cell r="C522" t="str">
            <v>淳</v>
          </cell>
          <cell r="D522" t="str">
            <v>うさかめ</v>
          </cell>
        </row>
        <row r="523">
          <cell r="A523" t="str">
            <v>う３４</v>
          </cell>
          <cell r="B523" t="str">
            <v>稙田</v>
          </cell>
          <cell r="C523" t="str">
            <v>優也</v>
          </cell>
          <cell r="D523" t="str">
            <v>うさかめ</v>
          </cell>
        </row>
        <row r="524">
          <cell r="A524" t="str">
            <v>う３５</v>
          </cell>
          <cell r="B524" t="str">
            <v>今井</v>
          </cell>
          <cell r="C524" t="str">
            <v>順子</v>
          </cell>
          <cell r="D524" t="str">
            <v>うさかめ</v>
          </cell>
        </row>
        <row r="525">
          <cell r="A525" t="str">
            <v>う３６</v>
          </cell>
          <cell r="B525" t="str">
            <v>植垣</v>
          </cell>
          <cell r="C525" t="str">
            <v>貴美子</v>
          </cell>
          <cell r="D525" t="str">
            <v>うさかめ</v>
          </cell>
        </row>
        <row r="526">
          <cell r="A526" t="str">
            <v>う３７</v>
          </cell>
          <cell r="B526" t="str">
            <v>叶丸</v>
          </cell>
          <cell r="C526" t="str">
            <v>利恵子</v>
          </cell>
          <cell r="D526" t="str">
            <v>うさかめ</v>
          </cell>
        </row>
        <row r="527">
          <cell r="A527" t="str">
            <v>う３８</v>
          </cell>
          <cell r="B527" t="str">
            <v>川崎</v>
          </cell>
          <cell r="C527" t="str">
            <v>悦子</v>
          </cell>
          <cell r="D527" t="str">
            <v>うさかめ</v>
          </cell>
        </row>
        <row r="528">
          <cell r="A528" t="str">
            <v>う３９</v>
          </cell>
          <cell r="B528" t="str">
            <v>古株</v>
          </cell>
          <cell r="C528" t="str">
            <v>淳子</v>
          </cell>
          <cell r="D528" t="str">
            <v>うさかめ</v>
          </cell>
        </row>
        <row r="529">
          <cell r="A529" t="str">
            <v>う４０</v>
          </cell>
          <cell r="B529" t="str">
            <v>仙波</v>
          </cell>
          <cell r="C529" t="str">
            <v>敬子</v>
          </cell>
          <cell r="D529" t="str">
            <v>うさかめ</v>
          </cell>
        </row>
        <row r="530">
          <cell r="A530" t="str">
            <v>う４１</v>
          </cell>
          <cell r="B530" t="str">
            <v>竹下</v>
          </cell>
          <cell r="C530" t="str">
            <v>光代</v>
          </cell>
          <cell r="D530" t="str">
            <v>うさかめ</v>
          </cell>
        </row>
        <row r="531">
          <cell r="A531" t="str">
            <v>う４２</v>
          </cell>
          <cell r="B531" t="str">
            <v>辻</v>
          </cell>
          <cell r="C531" t="str">
            <v>佳子</v>
          </cell>
          <cell r="D531" t="str">
            <v>うさかめ</v>
          </cell>
        </row>
        <row r="532">
          <cell r="A532" t="str">
            <v>う４３</v>
          </cell>
          <cell r="B532" t="str">
            <v>西崎</v>
          </cell>
          <cell r="C532" t="str">
            <v>友香</v>
          </cell>
          <cell r="D532" t="str">
            <v>うさかめ</v>
          </cell>
        </row>
        <row r="533">
          <cell r="A533" t="str">
            <v>う４４</v>
          </cell>
          <cell r="B533" t="str">
            <v>倍田</v>
          </cell>
          <cell r="C533" t="str">
            <v>優子</v>
          </cell>
          <cell r="D533" t="str">
            <v>うさかめ</v>
          </cell>
        </row>
        <row r="534">
          <cell r="A534" t="str">
            <v>う４５</v>
          </cell>
          <cell r="B534" t="str">
            <v>村井</v>
          </cell>
          <cell r="C534" t="str">
            <v>典子</v>
          </cell>
          <cell r="D534" t="str">
            <v>うさかめ</v>
          </cell>
        </row>
        <row r="535">
          <cell r="A535" t="str">
            <v>う４６</v>
          </cell>
          <cell r="B535" t="str">
            <v>矢野</v>
          </cell>
          <cell r="C535" t="str">
            <v>由美子</v>
          </cell>
          <cell r="D535" t="str">
            <v>うさかめ</v>
          </cell>
        </row>
        <row r="536">
          <cell r="A536" t="str">
            <v>う４７</v>
          </cell>
          <cell r="B536" t="str">
            <v>山田</v>
          </cell>
          <cell r="C536" t="str">
            <v>みほ</v>
          </cell>
          <cell r="D536" t="str">
            <v>うさかめ</v>
          </cell>
        </row>
        <row r="537">
          <cell r="A537" t="str">
            <v>う４８</v>
          </cell>
          <cell r="B537" t="str">
            <v>山脇</v>
          </cell>
          <cell r="C537" t="str">
            <v>慶子</v>
          </cell>
          <cell r="D537" t="str">
            <v>うさかめ</v>
          </cell>
        </row>
        <row r="538">
          <cell r="B538" t="str">
            <v>V</v>
          </cell>
        </row>
        <row r="541">
          <cell r="B541" t="str">
            <v>代表　鈴木正樹</v>
          </cell>
          <cell r="D541" t="str">
            <v>suzuki@at-school.jp</v>
          </cell>
        </row>
        <row r="543">
          <cell r="B543" t="str">
            <v>ワンダー</v>
          </cell>
          <cell r="D543" t="str">
            <v>略称</v>
          </cell>
        </row>
        <row r="544">
          <cell r="B544" t="str">
            <v>ＴＣワンダー</v>
          </cell>
          <cell r="D544" t="str">
            <v>正式名称</v>
          </cell>
        </row>
        <row r="545">
          <cell r="A545" t="str">
            <v>わ０１</v>
          </cell>
          <cell r="B545" t="str">
            <v>森下</v>
          </cell>
          <cell r="C545" t="str">
            <v>皓太</v>
          </cell>
          <cell r="D545" t="str">
            <v>TCワンダー</v>
          </cell>
        </row>
        <row r="546">
          <cell r="A546" t="str">
            <v>わ０２</v>
          </cell>
          <cell r="B546" t="str">
            <v>鈴木</v>
          </cell>
          <cell r="C546" t="str">
            <v>悠太</v>
          </cell>
          <cell r="D546" t="str">
            <v>TCワンダー</v>
          </cell>
        </row>
        <row r="547">
          <cell r="A547" t="str">
            <v>わ０３</v>
          </cell>
          <cell r="B547" t="str">
            <v>大道</v>
          </cell>
          <cell r="C547" t="str">
            <v>拓実</v>
          </cell>
          <cell r="D547" t="str">
            <v>TCワンダー</v>
          </cell>
        </row>
        <row r="548">
          <cell r="A548" t="str">
            <v>わ０４</v>
          </cell>
          <cell r="B548" t="str">
            <v>鈴木</v>
          </cell>
          <cell r="C548" t="str">
            <v>正樹</v>
          </cell>
          <cell r="D548" t="str">
            <v>TCワンダー</v>
          </cell>
        </row>
        <row r="549">
          <cell r="A549" t="str">
            <v>わ０５</v>
          </cell>
          <cell r="B549" t="str">
            <v>河室</v>
          </cell>
          <cell r="C549" t="str">
            <v>千春</v>
          </cell>
          <cell r="D549" t="str">
            <v>TCワンダー</v>
          </cell>
        </row>
        <row r="550">
          <cell r="A550" t="str">
            <v>わ０６</v>
          </cell>
          <cell r="B550" t="str">
            <v>梅景</v>
          </cell>
          <cell r="C550" t="str">
            <v>佐緒里</v>
          </cell>
          <cell r="D550" t="str">
            <v>TCワンダー</v>
          </cell>
        </row>
        <row r="551">
          <cell r="A551" t="str">
            <v>わ０７</v>
          </cell>
          <cell r="B551" t="str">
            <v>岸本</v>
          </cell>
          <cell r="C551" t="str">
            <v>麗奈</v>
          </cell>
          <cell r="D551" t="str">
            <v>TCワンダー</v>
          </cell>
        </row>
        <row r="552">
          <cell r="A552" t="str">
            <v>わ０８</v>
          </cell>
          <cell r="B552" t="str">
            <v>鈴木</v>
          </cell>
          <cell r="C552" t="str">
            <v>仁美</v>
          </cell>
          <cell r="D552" t="str">
            <v>TCワンダー</v>
          </cell>
        </row>
        <row r="553">
          <cell r="A553" t="str">
            <v>わ０９</v>
          </cell>
          <cell r="B553" t="str">
            <v>堤</v>
          </cell>
          <cell r="C553" t="str">
            <v>里奈</v>
          </cell>
          <cell r="D553" t="str">
            <v>TCワンダー</v>
          </cell>
        </row>
        <row r="554">
          <cell r="A554" t="str">
            <v>わ１０</v>
          </cell>
          <cell r="B554" t="str">
            <v>小島</v>
          </cell>
          <cell r="C554" t="str">
            <v>千明</v>
          </cell>
          <cell r="D554" t="str">
            <v>TCワンダー</v>
          </cell>
        </row>
        <row r="557">
          <cell r="B557" t="str">
            <v>X</v>
          </cell>
        </row>
        <row r="560">
          <cell r="B560" t="str">
            <v>Z</v>
          </cell>
        </row>
        <row r="574">
          <cell r="A574" t="str">
            <v>登録メンバー</v>
          </cell>
          <cell r="C574">
            <v>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オブプレイ"/>
      <sheetName val="3名リーグ"/>
      <sheetName val="4名リーグ"/>
      <sheetName val="5名リーグ"/>
      <sheetName val="6名リーグ"/>
      <sheetName val="3Ｘ2＝6名リーグ"/>
      <sheetName val="4＋3＝7名リーグ"/>
      <sheetName val="7名1リーグ"/>
      <sheetName val="4X2=8名リーグ"/>
      <sheetName val="3Ｘ3＝9名リーグ (3)"/>
      <sheetName val="5X2=10名リーグ"/>
      <sheetName val="3+3+4=10名リーグ"/>
      <sheetName val="3＋4＋4＝11名リーグ"/>
      <sheetName val="3X4=12名リーグ"/>
      <sheetName val="6X2＝12リーグ"/>
      <sheetName val="12＋1名"/>
      <sheetName val="１４名リーグ"/>
      <sheetName val="3X5=15名リーグ"/>
      <sheetName val="4X4＝16名リーグ"/>
      <sheetName val="17名リーグ"/>
      <sheetName val="3X6=18名リーグ"/>
      <sheetName val="19名"/>
      <sheetName val="4X5=20名リーグ"/>
      <sheetName val="3X7=21名リーグ"/>
      <sheetName val="21+1=22名リーグ"/>
      <sheetName val="23名リーグ"/>
      <sheetName val="3Ｘ8＝24名リーグ関数あり、隠しデータ不要"/>
      <sheetName val="24+1=25名"/>
      <sheetName val="24＋2＝26名"/>
      <sheetName val="3X9=27名"/>
      <sheetName val="3X10=30名リーグ"/>
      <sheetName val="3X11＝33名リーグ"/>
      <sheetName val="3X13＝39名リーグ"/>
      <sheetName val="登録ナンバー"/>
      <sheetName val="盗難及びアドバイス防止措置"/>
      <sheetName val="Sheet1"/>
      <sheetName val="Sheet2"/>
    </sheetNames>
    <sheetDataSet>
      <sheetData sheetId="33">
        <row r="1">
          <cell r="B1" t="str">
            <v>　落合　良弘</v>
          </cell>
          <cell r="D1" t="str">
            <v>chai828@nifty.com  </v>
          </cell>
        </row>
        <row r="3">
          <cell r="B3" t="str">
            <v>アビック</v>
          </cell>
          <cell r="D3" t="str">
            <v>略称</v>
          </cell>
        </row>
        <row r="4">
          <cell r="B4" t="str">
            <v>アビックＢＢ</v>
          </cell>
          <cell r="D4" t="str">
            <v>正式名称</v>
          </cell>
        </row>
        <row r="5">
          <cell r="A5" t="str">
            <v>あ０１</v>
          </cell>
          <cell r="B5" t="str">
            <v>水野</v>
          </cell>
          <cell r="C5" t="str">
            <v>圭補</v>
          </cell>
          <cell r="D5" t="str">
            <v>アビック</v>
          </cell>
        </row>
        <row r="6">
          <cell r="A6" t="str">
            <v>あ０２</v>
          </cell>
          <cell r="B6" t="str">
            <v>青木</v>
          </cell>
          <cell r="C6" t="str">
            <v>重之</v>
          </cell>
          <cell r="D6" t="str">
            <v>アビック</v>
          </cell>
        </row>
        <row r="7">
          <cell r="A7" t="str">
            <v>あ０３</v>
          </cell>
          <cell r="B7" t="str">
            <v>乾 </v>
          </cell>
          <cell r="C7" t="str">
            <v>勝彦</v>
          </cell>
          <cell r="D7" t="str">
            <v>アビック</v>
          </cell>
        </row>
        <row r="8">
          <cell r="A8" t="str">
            <v>あ０４</v>
          </cell>
          <cell r="B8" t="str">
            <v>佐藤</v>
          </cell>
          <cell r="C8" t="str">
            <v>政之</v>
          </cell>
          <cell r="D8" t="str">
            <v>アビック</v>
          </cell>
        </row>
        <row r="9">
          <cell r="A9" t="str">
            <v>あ０５</v>
          </cell>
          <cell r="B9" t="str">
            <v>中村</v>
          </cell>
          <cell r="C9" t="str">
            <v> 亨</v>
          </cell>
          <cell r="D9" t="str">
            <v>アビック</v>
          </cell>
        </row>
        <row r="10">
          <cell r="A10" t="str">
            <v>あ０６</v>
          </cell>
          <cell r="B10" t="str">
            <v>谷崎</v>
          </cell>
          <cell r="C10" t="str">
            <v>真也</v>
          </cell>
          <cell r="D10" t="str">
            <v>アビック</v>
          </cell>
        </row>
        <row r="11">
          <cell r="A11" t="str">
            <v>あ０７</v>
          </cell>
          <cell r="B11" t="str">
            <v>齋田</v>
          </cell>
          <cell r="C11" t="str">
            <v>至</v>
          </cell>
          <cell r="D11" t="str">
            <v>アビック</v>
          </cell>
        </row>
        <row r="12">
          <cell r="A12" t="str">
            <v>あ０８</v>
          </cell>
          <cell r="B12" t="str">
            <v>齋田</v>
          </cell>
          <cell r="C12" t="str">
            <v>優子</v>
          </cell>
          <cell r="D12" t="str">
            <v>アビック</v>
          </cell>
        </row>
        <row r="13">
          <cell r="A13" t="str">
            <v>あ０９</v>
          </cell>
          <cell r="B13" t="str">
            <v>平居</v>
          </cell>
          <cell r="C13" t="str">
            <v> 崇</v>
          </cell>
          <cell r="D13" t="str">
            <v>アビック</v>
          </cell>
        </row>
        <row r="14">
          <cell r="A14" t="str">
            <v>あ１０</v>
          </cell>
          <cell r="B14" t="str">
            <v>土居</v>
          </cell>
          <cell r="C14" t="str">
            <v> 悟</v>
          </cell>
          <cell r="D14" t="str">
            <v>アビック</v>
          </cell>
        </row>
        <row r="15">
          <cell r="A15" t="str">
            <v>あ１１</v>
          </cell>
          <cell r="B15" t="str">
            <v>宮村</v>
          </cell>
          <cell r="C15" t="str">
            <v>ナオキ</v>
          </cell>
          <cell r="D15" t="str">
            <v>アビック</v>
          </cell>
        </row>
        <row r="16">
          <cell r="A16" t="str">
            <v>あ１２</v>
          </cell>
          <cell r="B16" t="str">
            <v>西山</v>
          </cell>
          <cell r="C16" t="str">
            <v>抄千代</v>
          </cell>
          <cell r="D16" t="str">
            <v>アビック</v>
          </cell>
        </row>
        <row r="17">
          <cell r="A17" t="str">
            <v>あ１３</v>
          </cell>
          <cell r="B17" t="str">
            <v>三原</v>
          </cell>
          <cell r="C17" t="str">
            <v>啓子</v>
          </cell>
          <cell r="D17" t="str">
            <v>アビック</v>
          </cell>
        </row>
        <row r="18">
          <cell r="A18" t="str">
            <v>あ１４</v>
          </cell>
          <cell r="B18" t="str">
            <v>落合</v>
          </cell>
          <cell r="C18" t="str">
            <v>良弘</v>
          </cell>
          <cell r="D18" t="str">
            <v>アビック</v>
          </cell>
        </row>
        <row r="19">
          <cell r="A19" t="str">
            <v>あ１５</v>
          </cell>
          <cell r="B19" t="str">
            <v>杉原</v>
          </cell>
          <cell r="C19" t="str">
            <v> 徹</v>
          </cell>
          <cell r="D19" t="str">
            <v>アビック</v>
          </cell>
        </row>
        <row r="20">
          <cell r="A20" t="str">
            <v>あ１６</v>
          </cell>
          <cell r="B20" t="str">
            <v>澤村</v>
          </cell>
          <cell r="C20" t="str">
            <v>直子</v>
          </cell>
          <cell r="D20" t="str">
            <v>アビック</v>
          </cell>
        </row>
        <row r="21">
          <cell r="A21" t="str">
            <v>あ１７</v>
          </cell>
          <cell r="B21" t="str">
            <v>松居</v>
          </cell>
          <cell r="C21" t="str">
            <v>眞由美</v>
          </cell>
          <cell r="D21" t="str">
            <v>アビック</v>
          </cell>
        </row>
        <row r="22">
          <cell r="A22" t="str">
            <v>あ１８</v>
          </cell>
          <cell r="B22" t="str">
            <v>治田</v>
          </cell>
          <cell r="C22" t="str">
            <v>沙映子</v>
          </cell>
          <cell r="D22" t="str">
            <v>アビック</v>
          </cell>
        </row>
        <row r="29">
          <cell r="B29" t="str">
            <v>代表　八木篤司</v>
          </cell>
          <cell r="D29" t="str">
            <v>me-me-yagirock@siren.ocn.ne.jp</v>
          </cell>
        </row>
        <row r="33">
          <cell r="D33" t="str">
            <v>略称</v>
          </cell>
        </row>
        <row r="34">
          <cell r="A34" t="str">
            <v>ぼ０１</v>
          </cell>
          <cell r="B34" t="str">
            <v>池端</v>
          </cell>
          <cell r="C34" t="str">
            <v>誠治</v>
          </cell>
          <cell r="D34" t="str">
            <v>ぼんズ</v>
          </cell>
        </row>
        <row r="35">
          <cell r="A35" t="str">
            <v>ぼ０２</v>
          </cell>
          <cell r="B35" t="str">
            <v>金谷</v>
          </cell>
          <cell r="C35" t="str">
            <v>太郎</v>
          </cell>
          <cell r="D35" t="str">
            <v>ぼんズ</v>
          </cell>
        </row>
        <row r="36">
          <cell r="A36" t="str">
            <v>ぼ０３</v>
          </cell>
          <cell r="B36" t="str">
            <v>小林</v>
          </cell>
          <cell r="C36" t="str">
            <v>祐太</v>
          </cell>
          <cell r="D36" t="str">
            <v>ぼんズ</v>
          </cell>
        </row>
        <row r="37">
          <cell r="A37" t="str">
            <v>ぼ０４</v>
          </cell>
          <cell r="B37" t="str">
            <v>佐野</v>
          </cell>
          <cell r="C37" t="str">
            <v> 望</v>
          </cell>
          <cell r="D37" t="str">
            <v>ぼんズ</v>
          </cell>
        </row>
        <row r="38">
          <cell r="A38" t="str">
            <v>ぼ０５</v>
          </cell>
          <cell r="B38" t="str">
            <v>谷口</v>
          </cell>
          <cell r="C38" t="str">
            <v>友宏</v>
          </cell>
          <cell r="D38" t="str">
            <v>ぼんズ</v>
          </cell>
        </row>
        <row r="39">
          <cell r="A39" t="str">
            <v>ぼ０６</v>
          </cell>
          <cell r="B39" t="str">
            <v>土田</v>
          </cell>
          <cell r="C39" t="str">
            <v>哲也</v>
          </cell>
          <cell r="D39" t="str">
            <v>ぼんズ</v>
          </cell>
        </row>
        <row r="40">
          <cell r="A40" t="str">
            <v>ぼ０７</v>
          </cell>
          <cell r="B40" t="str">
            <v>堤内</v>
          </cell>
          <cell r="C40" t="str">
            <v>昭仁</v>
          </cell>
          <cell r="D40" t="str">
            <v>ぼんズ</v>
          </cell>
        </row>
        <row r="41">
          <cell r="A41" t="str">
            <v>ぼ０８</v>
          </cell>
          <cell r="B41" t="str">
            <v>成宮</v>
          </cell>
          <cell r="C41" t="str">
            <v>康弘</v>
          </cell>
          <cell r="D41" t="str">
            <v>ぼんズ</v>
          </cell>
        </row>
        <row r="42">
          <cell r="A42" t="str">
            <v>ぼ０９</v>
          </cell>
          <cell r="B42" t="str">
            <v>西川</v>
          </cell>
          <cell r="C42" t="str">
            <v>昌一</v>
          </cell>
          <cell r="D42" t="str">
            <v>ぼんズ</v>
          </cell>
        </row>
        <row r="43">
          <cell r="A43" t="str">
            <v>ぼ１０</v>
          </cell>
          <cell r="B43" t="str">
            <v>古市</v>
          </cell>
          <cell r="C43" t="str">
            <v>卓志</v>
          </cell>
          <cell r="D43" t="str">
            <v>ぼんズ</v>
          </cell>
        </row>
        <row r="44">
          <cell r="A44" t="str">
            <v>ぼ１１</v>
          </cell>
          <cell r="B44" t="str">
            <v>松井</v>
          </cell>
          <cell r="C44" t="str">
            <v>寛司</v>
          </cell>
          <cell r="D44" t="str">
            <v>ぼんズ</v>
          </cell>
        </row>
        <row r="45">
          <cell r="A45" t="str">
            <v>ぼ１２</v>
          </cell>
          <cell r="B45" t="str">
            <v>村上</v>
          </cell>
          <cell r="C45" t="str">
            <v>知孝</v>
          </cell>
          <cell r="D45" t="str">
            <v>ぼんズ</v>
          </cell>
        </row>
        <row r="46">
          <cell r="A46" t="str">
            <v>ぼ１３</v>
          </cell>
          <cell r="B46" t="str">
            <v>八木</v>
          </cell>
          <cell r="C46" t="str">
            <v>篤司</v>
          </cell>
          <cell r="D46" t="str">
            <v>ぼんズ</v>
          </cell>
        </row>
        <row r="47">
          <cell r="A47" t="str">
            <v>ぼ１４</v>
          </cell>
          <cell r="B47" t="str">
            <v>山崎</v>
          </cell>
          <cell r="C47" t="str">
            <v>正雄</v>
          </cell>
          <cell r="D47" t="str">
            <v>ぼんズ</v>
          </cell>
        </row>
        <row r="48">
          <cell r="A48" t="str">
            <v>ぼ１５</v>
          </cell>
          <cell r="B48" t="str">
            <v>伊吹</v>
          </cell>
          <cell r="C48" t="str">
            <v>邦子</v>
          </cell>
          <cell r="D48" t="str">
            <v>ぼんズ</v>
          </cell>
        </row>
        <row r="49">
          <cell r="A49" t="str">
            <v>ぼ１６</v>
          </cell>
          <cell r="B49" t="str">
            <v>木村</v>
          </cell>
          <cell r="C49" t="str">
            <v>美香</v>
          </cell>
          <cell r="D49" t="str">
            <v>ぼんズ</v>
          </cell>
        </row>
        <row r="50">
          <cell r="A50" t="str">
            <v>ぼ１７</v>
          </cell>
          <cell r="B50" t="str">
            <v>近藤</v>
          </cell>
          <cell r="C50" t="str">
            <v>直美</v>
          </cell>
          <cell r="D50" t="str">
            <v>ぼんズ</v>
          </cell>
        </row>
        <row r="51">
          <cell r="A51" t="str">
            <v>ぼ１８</v>
          </cell>
          <cell r="B51" t="str">
            <v>佐竹</v>
          </cell>
          <cell r="C51" t="str">
            <v>昌子</v>
          </cell>
          <cell r="D51" t="str">
            <v>ぼんズ</v>
          </cell>
        </row>
        <row r="52">
          <cell r="A52" t="str">
            <v>ぼ１９</v>
          </cell>
          <cell r="B52" t="str">
            <v>筒井</v>
          </cell>
          <cell r="C52" t="str">
            <v>珠世</v>
          </cell>
          <cell r="D52" t="str">
            <v>ぼんズ</v>
          </cell>
        </row>
        <row r="53">
          <cell r="A53" t="str">
            <v>ぼ２０</v>
          </cell>
          <cell r="B53" t="str">
            <v>中村</v>
          </cell>
          <cell r="C53" t="str">
            <v>千春</v>
          </cell>
          <cell r="D53" t="str">
            <v>ぼんズ</v>
          </cell>
        </row>
        <row r="54">
          <cell r="A54" t="str">
            <v>ぼ２１</v>
          </cell>
          <cell r="B54" t="str">
            <v>成宮</v>
          </cell>
          <cell r="C54" t="str">
            <v>まき</v>
          </cell>
          <cell r="D54" t="str">
            <v>ぼんズ</v>
          </cell>
        </row>
        <row r="55">
          <cell r="A55" t="str">
            <v>ぼ２２</v>
          </cell>
          <cell r="B55" t="str">
            <v>橋本</v>
          </cell>
          <cell r="C55" t="str">
            <v>真理</v>
          </cell>
          <cell r="D55" t="str">
            <v>ぼんズ</v>
          </cell>
        </row>
        <row r="56">
          <cell r="A56" t="str">
            <v>ぼ２３</v>
          </cell>
          <cell r="B56" t="str">
            <v>藤田</v>
          </cell>
          <cell r="C56" t="str">
            <v>博美</v>
          </cell>
          <cell r="D56" t="str">
            <v>ぼんズ</v>
          </cell>
        </row>
        <row r="57">
          <cell r="A57" t="str">
            <v>ぼ２４</v>
          </cell>
          <cell r="B57" t="str">
            <v>藤原</v>
          </cell>
          <cell r="C57" t="str">
            <v>泰子</v>
          </cell>
          <cell r="D57" t="str">
            <v>ぼんズ</v>
          </cell>
        </row>
        <row r="58">
          <cell r="A58" t="str">
            <v>ぼ２５</v>
          </cell>
          <cell r="B58" t="str">
            <v>森 </v>
          </cell>
          <cell r="C58" t="str">
            <v>薫吏</v>
          </cell>
          <cell r="D58" t="str">
            <v>ぼんズ</v>
          </cell>
        </row>
        <row r="59">
          <cell r="A59" t="str">
            <v>ぼ２６</v>
          </cell>
          <cell r="B59" t="str">
            <v>日髙</v>
          </cell>
          <cell r="C59" t="str">
            <v>眞規子</v>
          </cell>
          <cell r="D59" t="str">
            <v>ぼんズ</v>
          </cell>
        </row>
        <row r="60">
          <cell r="A60" t="str">
            <v>ぼ２７</v>
          </cell>
          <cell r="B60" t="str">
            <v>東</v>
          </cell>
          <cell r="C60" t="str">
            <v>　正隆</v>
          </cell>
          <cell r="D60" t="str">
            <v>ぼんズ</v>
          </cell>
        </row>
        <row r="75">
          <cell r="C75" t="str">
            <v>代表：牛尾　紳之介</v>
          </cell>
        </row>
        <row r="77">
          <cell r="B77" t="str">
            <v>京セラTC</v>
          </cell>
        </row>
        <row r="78">
          <cell r="B78" t="str">
            <v>京セラ</v>
          </cell>
        </row>
        <row r="79">
          <cell r="A79" t="str">
            <v>き０１</v>
          </cell>
          <cell r="B79" t="str">
            <v>片岡</v>
          </cell>
          <cell r="C79" t="str">
            <v>春己</v>
          </cell>
          <cell r="D79" t="str">
            <v>京セラ</v>
          </cell>
        </row>
        <row r="80">
          <cell r="A80" t="str">
            <v>き０２</v>
          </cell>
          <cell r="B80" t="str">
            <v>山本</v>
          </cell>
          <cell r="C80" t="str">
            <v>　真</v>
          </cell>
          <cell r="D80" t="str">
            <v>京セラ</v>
          </cell>
        </row>
        <row r="81">
          <cell r="A81" t="str">
            <v>き０３</v>
          </cell>
          <cell r="B81" t="str">
            <v>西田</v>
          </cell>
          <cell r="C81" t="str">
            <v>裕信</v>
          </cell>
          <cell r="D81" t="str">
            <v>京セラ</v>
          </cell>
        </row>
        <row r="82">
          <cell r="A82" t="str">
            <v>き０４</v>
          </cell>
          <cell r="B82" t="str">
            <v>柴谷</v>
          </cell>
          <cell r="C82" t="str">
            <v>義信</v>
          </cell>
          <cell r="D82" t="str">
            <v>京セラ</v>
          </cell>
        </row>
        <row r="83">
          <cell r="A83" t="str">
            <v>き０５</v>
          </cell>
          <cell r="B83" t="str">
            <v>坂元</v>
          </cell>
          <cell r="C83" t="str">
            <v>智成</v>
          </cell>
          <cell r="D83" t="str">
            <v>京セラ</v>
          </cell>
        </row>
        <row r="84">
          <cell r="A84" t="str">
            <v>き０６</v>
          </cell>
          <cell r="B84" t="str">
            <v>荒浪</v>
          </cell>
          <cell r="C84" t="str">
            <v>順次</v>
          </cell>
          <cell r="D84" t="str">
            <v>京セラ</v>
          </cell>
        </row>
        <row r="85">
          <cell r="A85" t="str">
            <v>き０７</v>
          </cell>
          <cell r="B85" t="str">
            <v>中本</v>
          </cell>
          <cell r="C85" t="str">
            <v>隆司</v>
          </cell>
          <cell r="D85" t="str">
            <v>京セラ</v>
          </cell>
        </row>
        <row r="86">
          <cell r="A86" t="str">
            <v>き０８</v>
          </cell>
          <cell r="B86" t="str">
            <v>鉄川</v>
          </cell>
          <cell r="C86" t="str">
            <v>聡志</v>
          </cell>
          <cell r="D86" t="str">
            <v>京セラ</v>
          </cell>
        </row>
        <row r="87">
          <cell r="A87" t="str">
            <v>き０９</v>
          </cell>
          <cell r="B87" t="str">
            <v>宮道</v>
          </cell>
          <cell r="C87" t="str">
            <v>祐介</v>
          </cell>
          <cell r="D87" t="str">
            <v>京セラ</v>
          </cell>
        </row>
        <row r="88">
          <cell r="A88" t="str">
            <v>き１０</v>
          </cell>
          <cell r="B88" t="str">
            <v>本間</v>
          </cell>
          <cell r="C88" t="str">
            <v>靖教</v>
          </cell>
          <cell r="D88" t="str">
            <v>京セラ</v>
          </cell>
        </row>
        <row r="89">
          <cell r="A89" t="str">
            <v>き１１</v>
          </cell>
          <cell r="B89" t="str">
            <v>並河</v>
          </cell>
          <cell r="C89" t="str">
            <v>智加</v>
          </cell>
          <cell r="D89" t="str">
            <v>京セラ</v>
          </cell>
        </row>
        <row r="90">
          <cell r="A90" t="str">
            <v>き１２</v>
          </cell>
          <cell r="B90" t="str">
            <v>橘　</v>
          </cell>
          <cell r="C90" t="str">
            <v>崇博</v>
          </cell>
          <cell r="D90" t="str">
            <v>京セラ</v>
          </cell>
        </row>
        <row r="91">
          <cell r="A91" t="str">
            <v>き１３</v>
          </cell>
          <cell r="B91" t="str">
            <v>岡本</v>
          </cell>
          <cell r="C91" t="str">
            <v>　彰</v>
          </cell>
          <cell r="D91" t="str">
            <v>京セラ</v>
          </cell>
        </row>
        <row r="92">
          <cell r="A92" t="str">
            <v>き１４</v>
          </cell>
          <cell r="B92" t="str">
            <v>辻井</v>
          </cell>
          <cell r="C92" t="str">
            <v>貴大</v>
          </cell>
          <cell r="D92" t="str">
            <v>京セラ</v>
          </cell>
        </row>
        <row r="93">
          <cell r="A93" t="str">
            <v>き１５</v>
          </cell>
          <cell r="B93" t="str">
            <v>寺岡</v>
          </cell>
          <cell r="C93" t="str">
            <v>淳平</v>
          </cell>
          <cell r="D93" t="str">
            <v>京セラ</v>
          </cell>
        </row>
        <row r="94">
          <cell r="A94" t="str">
            <v>き１６</v>
          </cell>
          <cell r="B94" t="str">
            <v>牛尾</v>
          </cell>
          <cell r="C94" t="str">
            <v>紳之介</v>
          </cell>
          <cell r="D94" t="str">
            <v>京セラ</v>
          </cell>
        </row>
        <row r="95">
          <cell r="A95" t="str">
            <v>き１７</v>
          </cell>
          <cell r="B95" t="str">
            <v>神山</v>
          </cell>
          <cell r="C95" t="str">
            <v>孝行</v>
          </cell>
          <cell r="D95" t="str">
            <v>京セラ</v>
          </cell>
        </row>
        <row r="96">
          <cell r="A96" t="str">
            <v>き１８</v>
          </cell>
          <cell r="B96" t="str">
            <v>曽我</v>
          </cell>
          <cell r="C96" t="str">
            <v>卓矢</v>
          </cell>
          <cell r="D96" t="str">
            <v>京セラ</v>
          </cell>
        </row>
        <row r="97">
          <cell r="A97" t="str">
            <v>き１９</v>
          </cell>
          <cell r="B97" t="str">
            <v>薮内</v>
          </cell>
          <cell r="C97" t="str">
            <v>陸久</v>
          </cell>
          <cell r="D97" t="str">
            <v>京セラ</v>
          </cell>
        </row>
        <row r="98">
          <cell r="A98" t="str">
            <v>き２０</v>
          </cell>
          <cell r="B98" t="str">
            <v>龍村</v>
          </cell>
          <cell r="C98" t="str">
            <v> 信</v>
          </cell>
          <cell r="D98" t="str">
            <v>京セラ</v>
          </cell>
        </row>
        <row r="99">
          <cell r="A99" t="str">
            <v>き２１</v>
          </cell>
          <cell r="B99" t="str">
            <v>松島</v>
          </cell>
          <cell r="C99" t="str">
            <v>理和</v>
          </cell>
          <cell r="D99" t="str">
            <v>京セラ</v>
          </cell>
        </row>
        <row r="100">
          <cell r="A100" t="str">
            <v>き２２</v>
          </cell>
          <cell r="B100" t="str">
            <v>西岡</v>
          </cell>
          <cell r="C100" t="str">
            <v>庸介</v>
          </cell>
          <cell r="D100" t="str">
            <v>京セラ</v>
          </cell>
        </row>
        <row r="101">
          <cell r="A101" t="str">
            <v>き２３</v>
          </cell>
          <cell r="B101" t="str">
            <v>石川</v>
          </cell>
          <cell r="C101" t="str">
            <v>和洋</v>
          </cell>
          <cell r="D101" t="str">
            <v>京セラ</v>
          </cell>
        </row>
        <row r="102">
          <cell r="A102" t="str">
            <v>き２４</v>
          </cell>
          <cell r="B102" t="str">
            <v>兼古</v>
          </cell>
          <cell r="C102" t="str">
            <v>翔太</v>
          </cell>
          <cell r="D102" t="str">
            <v>京セラ</v>
          </cell>
        </row>
        <row r="103">
          <cell r="A103" t="str">
            <v>き２５</v>
          </cell>
          <cell r="B103" t="str">
            <v>井澤</v>
          </cell>
          <cell r="C103" t="str">
            <v>匡志</v>
          </cell>
          <cell r="D103" t="str">
            <v>京セラ</v>
          </cell>
        </row>
        <row r="104">
          <cell r="A104" t="str">
            <v>き２６</v>
          </cell>
          <cell r="B104" t="str">
            <v>奥田</v>
          </cell>
          <cell r="C104" t="str">
            <v>康博</v>
          </cell>
          <cell r="D104" t="str">
            <v>京セラ</v>
          </cell>
        </row>
        <row r="105">
          <cell r="A105" t="str">
            <v>き２７</v>
          </cell>
          <cell r="B105" t="str">
            <v>山崎</v>
          </cell>
          <cell r="C105" t="str">
            <v>茂智</v>
          </cell>
          <cell r="D105" t="str">
            <v>京セラ</v>
          </cell>
        </row>
        <row r="106">
          <cell r="A106" t="str">
            <v>き２８</v>
          </cell>
          <cell r="B106" t="str">
            <v>秋山</v>
          </cell>
          <cell r="C106" t="str">
            <v>太助</v>
          </cell>
          <cell r="D106" t="str">
            <v>京セラ</v>
          </cell>
        </row>
        <row r="107">
          <cell r="A107" t="str">
            <v>き２９</v>
          </cell>
          <cell r="B107" t="str">
            <v>廣瀬</v>
          </cell>
          <cell r="C107" t="str">
            <v>智也</v>
          </cell>
          <cell r="D107" t="str">
            <v>京セラ</v>
          </cell>
        </row>
        <row r="108">
          <cell r="A108" t="str">
            <v>き３０</v>
          </cell>
          <cell r="B108" t="str">
            <v>玉川</v>
          </cell>
          <cell r="C108" t="str">
            <v>敬三</v>
          </cell>
          <cell r="D108" t="str">
            <v>京セラ</v>
          </cell>
        </row>
        <row r="109">
          <cell r="A109" t="str">
            <v>き３１</v>
          </cell>
          <cell r="B109" t="str">
            <v>太田</v>
          </cell>
          <cell r="C109" t="str">
            <v>圭亮</v>
          </cell>
          <cell r="D109" t="str">
            <v>京セラ</v>
          </cell>
        </row>
        <row r="110">
          <cell r="A110" t="str">
            <v>き３２</v>
          </cell>
          <cell r="B110" t="str">
            <v>馬場</v>
          </cell>
          <cell r="C110" t="str">
            <v>英年</v>
          </cell>
          <cell r="D110" t="str">
            <v>京セラ</v>
          </cell>
        </row>
        <row r="111">
          <cell r="A111" t="str">
            <v>き３３</v>
          </cell>
          <cell r="B111" t="str">
            <v>石田</v>
          </cell>
          <cell r="C111" t="str">
            <v>文彦</v>
          </cell>
          <cell r="D111" t="str">
            <v>京セラ</v>
          </cell>
        </row>
        <row r="112">
          <cell r="A112" t="str">
            <v>き３４</v>
          </cell>
          <cell r="B112" t="str">
            <v>田中</v>
          </cell>
          <cell r="C112" t="str">
            <v>正行</v>
          </cell>
          <cell r="D112" t="str">
            <v>京セラ</v>
          </cell>
        </row>
        <row r="113">
          <cell r="A113" t="str">
            <v>き３５</v>
          </cell>
          <cell r="B113" t="str">
            <v>一色</v>
          </cell>
          <cell r="C113" t="str">
            <v> 翼</v>
          </cell>
          <cell r="D113" t="str">
            <v>京セラ</v>
          </cell>
        </row>
        <row r="114">
          <cell r="A114" t="str">
            <v>き３６</v>
          </cell>
          <cell r="B114" t="str">
            <v>菊井</v>
          </cell>
          <cell r="C114" t="str">
            <v>鈴夏</v>
          </cell>
          <cell r="D114" t="str">
            <v>京セラ</v>
          </cell>
        </row>
        <row r="115">
          <cell r="A115" t="str">
            <v>き３７</v>
          </cell>
          <cell r="B115" t="str">
            <v>山本</v>
          </cell>
          <cell r="C115" t="str">
            <v>和樹</v>
          </cell>
          <cell r="D115" t="str">
            <v>京セラ</v>
          </cell>
        </row>
        <row r="116">
          <cell r="A116" t="str">
            <v>き３８</v>
          </cell>
          <cell r="B116" t="str">
            <v>島山</v>
          </cell>
          <cell r="C116" t="str">
            <v>莉旺</v>
          </cell>
          <cell r="D116" t="str">
            <v>京セラ</v>
          </cell>
        </row>
        <row r="117">
          <cell r="A117" t="str">
            <v>き３９</v>
          </cell>
          <cell r="B117" t="str">
            <v>浅田</v>
          </cell>
          <cell r="C117" t="str">
            <v> 光</v>
          </cell>
          <cell r="D117" t="str">
            <v>京セラ</v>
          </cell>
        </row>
        <row r="118">
          <cell r="A118" t="str">
            <v>き４０</v>
          </cell>
          <cell r="B118" t="str">
            <v>桜井</v>
          </cell>
          <cell r="C118" t="str">
            <v>貴哉</v>
          </cell>
          <cell r="D118" t="str">
            <v>京セラ</v>
          </cell>
        </row>
        <row r="119">
          <cell r="A119" t="str">
            <v>き４１</v>
          </cell>
          <cell r="B119" t="str">
            <v>湯本</v>
          </cell>
          <cell r="C119" t="str">
            <v>芳明</v>
          </cell>
          <cell r="D119" t="str">
            <v>京セラ</v>
          </cell>
        </row>
        <row r="120">
          <cell r="A120" t="str">
            <v>き４２</v>
          </cell>
          <cell r="B120" t="str">
            <v>高橋</v>
          </cell>
          <cell r="C120" t="str">
            <v>雄祐</v>
          </cell>
          <cell r="D120" t="str">
            <v>京セラ</v>
          </cell>
        </row>
        <row r="121">
          <cell r="A121" t="str">
            <v>き４３</v>
          </cell>
          <cell r="B121" t="str">
            <v>吉本</v>
          </cell>
          <cell r="C121" t="str">
            <v>泰二</v>
          </cell>
          <cell r="D121" t="str">
            <v>京セラ</v>
          </cell>
        </row>
        <row r="122">
          <cell r="A122" t="str">
            <v>き４４</v>
          </cell>
          <cell r="B122" t="str">
            <v>村尾</v>
          </cell>
          <cell r="C122" t="str">
            <v>彰了</v>
          </cell>
          <cell r="D122" t="str">
            <v>京セラ</v>
          </cell>
        </row>
        <row r="123">
          <cell r="A123" t="str">
            <v>き４５</v>
          </cell>
          <cell r="B123" t="str">
            <v>澤田</v>
          </cell>
          <cell r="C123" t="str">
            <v>啓一</v>
          </cell>
          <cell r="D123" t="str">
            <v>京セラ</v>
          </cell>
        </row>
        <row r="124">
          <cell r="A124" t="str">
            <v>き４６</v>
          </cell>
          <cell r="B124" t="str">
            <v>浅田</v>
          </cell>
          <cell r="C124" t="str">
            <v>亜祐子</v>
          </cell>
          <cell r="D124" t="str">
            <v>京セラ</v>
          </cell>
        </row>
        <row r="125">
          <cell r="A125" t="str">
            <v>き４７</v>
          </cell>
          <cell r="B125" t="str">
            <v>赤木</v>
          </cell>
          <cell r="C125" t="str">
            <v> 拓</v>
          </cell>
          <cell r="D125" t="str">
            <v>京セラ</v>
          </cell>
        </row>
        <row r="126">
          <cell r="A126" t="str">
            <v>き４８</v>
          </cell>
          <cell r="B126" t="str">
            <v>住谷</v>
          </cell>
          <cell r="C126" t="str">
            <v>岳司</v>
          </cell>
          <cell r="D126" t="str">
            <v>京セラ</v>
          </cell>
        </row>
        <row r="127">
          <cell r="A127" t="str">
            <v>き４９</v>
          </cell>
          <cell r="B127" t="str">
            <v>永田</v>
          </cell>
          <cell r="C127" t="str">
            <v>寛教</v>
          </cell>
          <cell r="D127" t="str">
            <v>京セラ</v>
          </cell>
        </row>
        <row r="128">
          <cell r="A128" t="str">
            <v>き５０</v>
          </cell>
          <cell r="B128" t="str">
            <v>柴田</v>
          </cell>
          <cell r="C128" t="str">
            <v>雅寛</v>
          </cell>
          <cell r="D128" t="str">
            <v>京セラ</v>
          </cell>
        </row>
        <row r="129">
          <cell r="A129" t="str">
            <v>き５１</v>
          </cell>
          <cell r="B129" t="str">
            <v>大鳥</v>
          </cell>
          <cell r="C129" t="str">
            <v>有希子</v>
          </cell>
          <cell r="D129" t="str">
            <v>京セラ</v>
          </cell>
        </row>
        <row r="130">
          <cell r="A130" t="str">
            <v>き５２</v>
          </cell>
          <cell r="B130" t="str">
            <v>菊池</v>
          </cell>
          <cell r="C130" t="str">
            <v>健太郎</v>
          </cell>
          <cell r="D130" t="str">
            <v>京セラ</v>
          </cell>
        </row>
        <row r="131">
          <cell r="A131" t="str">
            <v>き５３</v>
          </cell>
          <cell r="B131" t="str">
            <v>村西</v>
          </cell>
          <cell r="C131" t="str">
            <v>徹</v>
          </cell>
          <cell r="D131" t="str">
            <v>京セラ</v>
          </cell>
        </row>
        <row r="132">
          <cell r="A132" t="str">
            <v>き５４</v>
          </cell>
          <cell r="B132" t="str">
            <v>松本</v>
          </cell>
          <cell r="C132" t="str">
            <v>太一</v>
          </cell>
          <cell r="D132" t="str">
            <v>京セラ</v>
          </cell>
        </row>
        <row r="133">
          <cell r="A133" t="str">
            <v>き５５</v>
          </cell>
          <cell r="B133" t="str">
            <v>竹村</v>
          </cell>
          <cell r="C133" t="str">
            <v>仁志</v>
          </cell>
          <cell r="D133" t="str">
            <v>京セラ</v>
          </cell>
        </row>
        <row r="134">
          <cell r="A134" t="str">
            <v>き５６</v>
          </cell>
          <cell r="B134" t="str">
            <v>中元寺</v>
          </cell>
          <cell r="C134" t="str">
            <v>功貴</v>
          </cell>
          <cell r="D134" t="str">
            <v>京セラ</v>
          </cell>
        </row>
        <row r="135">
          <cell r="A135" t="str">
            <v>き５７</v>
          </cell>
          <cell r="B135" t="str">
            <v>大河原</v>
          </cell>
          <cell r="C135" t="str">
            <v>豊</v>
          </cell>
          <cell r="D135" t="str">
            <v>京セラ</v>
          </cell>
        </row>
        <row r="136">
          <cell r="A136" t="str">
            <v>き５８</v>
          </cell>
          <cell r="B136" t="str">
            <v>森</v>
          </cell>
          <cell r="C136" t="str">
            <v>愛捺花</v>
          </cell>
          <cell r="D136" t="str">
            <v>京セラ</v>
          </cell>
        </row>
        <row r="137">
          <cell r="A137" t="str">
            <v>き５９</v>
          </cell>
          <cell r="B137" t="str">
            <v>森</v>
          </cell>
          <cell r="C137" t="str">
            <v>涼花</v>
          </cell>
          <cell r="D137" t="str">
            <v>京セラ</v>
          </cell>
        </row>
        <row r="138">
          <cell r="A138" t="str">
            <v>き６０</v>
          </cell>
          <cell r="B138" t="str">
            <v>清水</v>
          </cell>
          <cell r="C138" t="str">
            <v>陽介</v>
          </cell>
          <cell r="D138" t="str">
            <v>京セラ</v>
          </cell>
        </row>
        <row r="139">
          <cell r="A139" t="str">
            <v>き６１</v>
          </cell>
          <cell r="B139" t="str">
            <v>川田</v>
          </cell>
          <cell r="C139" t="str">
            <v>達也</v>
          </cell>
          <cell r="D139" t="str">
            <v>京セラ</v>
          </cell>
        </row>
        <row r="140">
          <cell r="A140" t="str">
            <v>き６２</v>
          </cell>
          <cell r="B140" t="str">
            <v>川田</v>
          </cell>
          <cell r="C140" t="str">
            <v>貴也</v>
          </cell>
          <cell r="D140" t="str">
            <v>京セラ</v>
          </cell>
        </row>
        <row r="141">
          <cell r="A141" t="str">
            <v>き６３</v>
          </cell>
          <cell r="B141" t="str">
            <v>岸本</v>
          </cell>
          <cell r="C141" t="str">
            <v>恭介</v>
          </cell>
          <cell r="D141" t="str">
            <v>京セラ</v>
          </cell>
        </row>
        <row r="142">
          <cell r="A142" t="str">
            <v>き６４</v>
          </cell>
          <cell r="B142" t="str">
            <v>佐治</v>
          </cell>
          <cell r="C142" t="str">
            <v> 武</v>
          </cell>
          <cell r="D142" t="str">
            <v>京セラ</v>
          </cell>
        </row>
        <row r="143">
          <cell r="A143" t="str">
            <v>き６５</v>
          </cell>
          <cell r="B143" t="str">
            <v>佐藤</v>
          </cell>
          <cell r="C143" t="str">
            <v> 祥</v>
          </cell>
          <cell r="D143" t="str">
            <v>京セラ</v>
          </cell>
        </row>
        <row r="144">
          <cell r="A144" t="str">
            <v>き６６</v>
          </cell>
          <cell r="B144" t="str">
            <v>細川</v>
          </cell>
          <cell r="C144" t="str">
            <v>知剛</v>
          </cell>
          <cell r="D144" t="str">
            <v>京セラ</v>
          </cell>
        </row>
        <row r="145">
          <cell r="A145" t="str">
            <v>き６７</v>
          </cell>
          <cell r="B145" t="str">
            <v>伊藤</v>
          </cell>
          <cell r="C145" t="str">
            <v>成行</v>
          </cell>
          <cell r="D145" t="str">
            <v>京セラ</v>
          </cell>
        </row>
        <row r="146">
          <cell r="A146" t="str">
            <v>き６８</v>
          </cell>
          <cell r="B146" t="str">
            <v>青木</v>
          </cell>
          <cell r="C146" t="str">
            <v>香奈依</v>
          </cell>
          <cell r="D146" t="str">
            <v>京セラ</v>
          </cell>
        </row>
        <row r="147">
          <cell r="A147" t="str">
            <v>き６９</v>
          </cell>
          <cell r="B147" t="str">
            <v>金山</v>
          </cell>
          <cell r="C147" t="str">
            <v>真理子</v>
          </cell>
          <cell r="D147" t="str">
            <v>京セラ</v>
          </cell>
        </row>
        <row r="148">
          <cell r="A148" t="str">
            <v>き７０</v>
          </cell>
          <cell r="B148" t="str">
            <v>亀井</v>
          </cell>
          <cell r="C148" t="str">
            <v>莉乃</v>
          </cell>
          <cell r="D148" t="str">
            <v>京セラ</v>
          </cell>
        </row>
        <row r="149">
          <cell r="A149" t="str">
            <v>き７１</v>
          </cell>
          <cell r="B149" t="str">
            <v>島井</v>
          </cell>
          <cell r="C149" t="str">
            <v>美帆</v>
          </cell>
          <cell r="D149" t="str">
            <v>京セラ</v>
          </cell>
        </row>
        <row r="150">
          <cell r="A150" t="str">
            <v>き７２</v>
          </cell>
          <cell r="B150" t="str">
            <v>田端</v>
          </cell>
          <cell r="C150" t="str">
            <v>輝子</v>
          </cell>
          <cell r="D150" t="str">
            <v>京セラ</v>
          </cell>
        </row>
        <row r="151">
          <cell r="A151" t="str">
            <v>き７３</v>
          </cell>
          <cell r="B151" t="str">
            <v>由井</v>
          </cell>
          <cell r="C151" t="str">
            <v>利紗子</v>
          </cell>
          <cell r="D151" t="str">
            <v>京セラ</v>
          </cell>
        </row>
        <row r="156">
          <cell r="B156" t="str">
            <v>吉岡　京子</v>
          </cell>
          <cell r="D156" t="str">
            <v>vwkt57422@nike.eonet.ne.jp</v>
          </cell>
        </row>
        <row r="160">
          <cell r="D160" t="str">
            <v>略称</v>
          </cell>
        </row>
        <row r="161">
          <cell r="A161" t="str">
            <v>ふ０１</v>
          </cell>
          <cell r="B161" t="str">
            <v>水本</v>
          </cell>
          <cell r="C161" t="str">
            <v>佑人</v>
          </cell>
          <cell r="D161" t="str">
            <v>フレンズ</v>
          </cell>
        </row>
        <row r="162">
          <cell r="A162" t="str">
            <v>ふ０２</v>
          </cell>
          <cell r="B162" t="str">
            <v>大島</v>
          </cell>
          <cell r="C162" t="str">
            <v>巧也</v>
          </cell>
          <cell r="D162" t="str">
            <v>フレンズ</v>
          </cell>
        </row>
        <row r="163">
          <cell r="A163" t="str">
            <v>ふ０３</v>
          </cell>
          <cell r="B163" t="str">
            <v>津田</v>
          </cell>
          <cell r="C163" t="str">
            <v>原樹</v>
          </cell>
          <cell r="D163" t="str">
            <v>フレンズ</v>
          </cell>
        </row>
        <row r="164">
          <cell r="A164" t="str">
            <v>ふ０４</v>
          </cell>
          <cell r="B164" t="str">
            <v>土肥</v>
          </cell>
          <cell r="C164" t="str">
            <v>将博</v>
          </cell>
          <cell r="D164" t="str">
            <v>フレンズ</v>
          </cell>
        </row>
        <row r="165">
          <cell r="A165" t="str">
            <v>ふ０５</v>
          </cell>
          <cell r="B165" t="str">
            <v>奥内</v>
          </cell>
          <cell r="C165" t="str">
            <v>栄治</v>
          </cell>
          <cell r="D165" t="str">
            <v>フレンズ</v>
          </cell>
        </row>
        <row r="166">
          <cell r="A166" t="str">
            <v>ふ０６</v>
          </cell>
          <cell r="B166" t="str">
            <v>油利</v>
          </cell>
          <cell r="C166" t="str">
            <v> 享</v>
          </cell>
          <cell r="D166" t="str">
            <v>フレンズ</v>
          </cell>
        </row>
        <row r="167">
          <cell r="A167" t="str">
            <v>ふ０７</v>
          </cell>
          <cell r="B167" t="str">
            <v>鈴木</v>
          </cell>
          <cell r="C167" t="str">
            <v>英夫</v>
          </cell>
          <cell r="D167" t="str">
            <v>フレンズ</v>
          </cell>
        </row>
        <row r="168">
          <cell r="A168" t="str">
            <v>ふ０８</v>
          </cell>
          <cell r="B168" t="str">
            <v>長谷出</v>
          </cell>
          <cell r="C168" t="str">
            <v> 浩</v>
          </cell>
          <cell r="D168" t="str">
            <v>フレンズ</v>
          </cell>
        </row>
        <row r="169">
          <cell r="A169" t="str">
            <v>ふ０９</v>
          </cell>
          <cell r="B169" t="str">
            <v>山崎 </v>
          </cell>
          <cell r="C169" t="str">
            <v> 豊</v>
          </cell>
          <cell r="D169" t="str">
            <v>フレンズ</v>
          </cell>
        </row>
        <row r="170">
          <cell r="A170" t="str">
            <v>ふ１０</v>
          </cell>
          <cell r="B170" t="str">
            <v>三代</v>
          </cell>
          <cell r="C170" t="str">
            <v>康成</v>
          </cell>
          <cell r="D170" t="str">
            <v>フレンズ</v>
          </cell>
        </row>
        <row r="171">
          <cell r="A171" t="str">
            <v>ふ１１</v>
          </cell>
          <cell r="B171" t="str">
            <v>水本</v>
          </cell>
          <cell r="C171" t="str">
            <v>淳史</v>
          </cell>
          <cell r="D171" t="str">
            <v>フレンズ</v>
          </cell>
        </row>
        <row r="172">
          <cell r="A172" t="str">
            <v>ふ１２</v>
          </cell>
          <cell r="B172" t="str">
            <v>山本</v>
          </cell>
          <cell r="C172" t="str">
            <v>将義</v>
          </cell>
          <cell r="D172" t="str">
            <v>フレンズ</v>
          </cell>
        </row>
        <row r="173">
          <cell r="A173" t="str">
            <v>ふ１３</v>
          </cell>
          <cell r="B173" t="str">
            <v>大丸</v>
          </cell>
          <cell r="C173" t="str">
            <v>和輝</v>
          </cell>
          <cell r="D173" t="str">
            <v>フレンズ</v>
          </cell>
        </row>
        <row r="174">
          <cell r="A174" t="str">
            <v>ふ１４</v>
          </cell>
          <cell r="B174" t="str">
            <v>清水</v>
          </cell>
          <cell r="C174" t="str">
            <v>善弘</v>
          </cell>
          <cell r="D174" t="str">
            <v>フレンズ</v>
          </cell>
        </row>
        <row r="175">
          <cell r="A175" t="str">
            <v>ふ１５</v>
          </cell>
          <cell r="B175" t="str">
            <v>平塚</v>
          </cell>
          <cell r="C175" t="str">
            <v> 聡</v>
          </cell>
          <cell r="D175" t="str">
            <v>フレンズ</v>
          </cell>
        </row>
        <row r="176">
          <cell r="A176" t="str">
            <v>ふ１６</v>
          </cell>
          <cell r="B176" t="str">
            <v>脇野</v>
          </cell>
          <cell r="C176" t="str">
            <v>佳邦</v>
          </cell>
          <cell r="D176" t="str">
            <v>フレンズ</v>
          </cell>
        </row>
        <row r="177">
          <cell r="A177" t="str">
            <v>ふ１７</v>
          </cell>
          <cell r="B177" t="str">
            <v>森本</v>
          </cell>
          <cell r="C177" t="str">
            <v>進太郎</v>
          </cell>
          <cell r="D177" t="str">
            <v>フレンズ</v>
          </cell>
        </row>
        <row r="178">
          <cell r="A178" t="str">
            <v>ふ１８</v>
          </cell>
          <cell r="B178" t="str">
            <v>小路</v>
          </cell>
          <cell r="C178" t="str">
            <v> 貴</v>
          </cell>
          <cell r="D178" t="str">
            <v>フレンズ</v>
          </cell>
        </row>
        <row r="179">
          <cell r="A179" t="str">
            <v>ふ１９</v>
          </cell>
          <cell r="B179" t="str">
            <v>平塚</v>
          </cell>
          <cell r="C179" t="str">
            <v>好真</v>
          </cell>
          <cell r="D179" t="str">
            <v>フレンズ</v>
          </cell>
        </row>
        <row r="180">
          <cell r="A180" t="str">
            <v>ふ２０</v>
          </cell>
          <cell r="B180" t="str">
            <v>松井</v>
          </cell>
          <cell r="C180" t="str">
            <v>美和子</v>
          </cell>
          <cell r="D180" t="str">
            <v>フレンズ</v>
          </cell>
        </row>
        <row r="181">
          <cell r="A181" t="str">
            <v>ふ２１</v>
          </cell>
          <cell r="B181" t="str">
            <v>三代</v>
          </cell>
          <cell r="C181" t="str">
            <v>梨絵</v>
          </cell>
          <cell r="D181" t="str">
            <v>フレンズ</v>
          </cell>
        </row>
        <row r="182">
          <cell r="A182" t="str">
            <v>ふ２２</v>
          </cell>
          <cell r="B182" t="str">
            <v>土肥</v>
          </cell>
          <cell r="C182" t="str">
            <v>祐子</v>
          </cell>
          <cell r="D182" t="str">
            <v>フレンズ</v>
          </cell>
        </row>
        <row r="183">
          <cell r="A183" t="str">
            <v>ふ２３</v>
          </cell>
          <cell r="B183" t="str">
            <v>西村</v>
          </cell>
          <cell r="C183" t="str">
            <v>千秋</v>
          </cell>
          <cell r="D183" t="str">
            <v>フレンズ</v>
          </cell>
        </row>
        <row r="184">
          <cell r="A184" t="str">
            <v>ふ２４</v>
          </cell>
          <cell r="B184" t="str">
            <v>津田</v>
          </cell>
          <cell r="C184" t="str">
            <v>伸子</v>
          </cell>
          <cell r="D184" t="str">
            <v>フレンズ</v>
          </cell>
        </row>
        <row r="185">
          <cell r="A185" t="str">
            <v>ふ２５</v>
          </cell>
          <cell r="B185" t="str">
            <v>岩崎</v>
          </cell>
          <cell r="C185" t="str">
            <v>ひとみ</v>
          </cell>
          <cell r="D185" t="str">
            <v>フレンズ</v>
          </cell>
        </row>
        <row r="186">
          <cell r="A186" t="str">
            <v>ふ２６</v>
          </cell>
          <cell r="B186" t="str">
            <v>奥内</v>
          </cell>
          <cell r="C186" t="str">
            <v>菜々</v>
          </cell>
          <cell r="D186" t="str">
            <v>フレンズ</v>
          </cell>
        </row>
        <row r="187">
          <cell r="A187" t="str">
            <v>ふ２７</v>
          </cell>
          <cell r="B187" t="str">
            <v>志村</v>
          </cell>
          <cell r="C187" t="str">
            <v> 桃</v>
          </cell>
          <cell r="D187" t="str">
            <v>フレンズ</v>
          </cell>
        </row>
        <row r="188">
          <cell r="A188" t="str">
            <v>ふ２８</v>
          </cell>
          <cell r="B188" t="str">
            <v>松村</v>
          </cell>
          <cell r="C188" t="str">
            <v>明香</v>
          </cell>
          <cell r="D188" t="str">
            <v>フレンズ</v>
          </cell>
        </row>
        <row r="189">
          <cell r="A189" t="str">
            <v>ふ２９</v>
          </cell>
          <cell r="B189" t="str">
            <v>廣部</v>
          </cell>
          <cell r="C189" t="str">
            <v>節恵</v>
          </cell>
          <cell r="D189" t="str">
            <v>フレンズ</v>
          </cell>
        </row>
        <row r="190">
          <cell r="A190" t="str">
            <v>ふ３０</v>
          </cell>
          <cell r="B190" t="str">
            <v>吉岡</v>
          </cell>
          <cell r="C190" t="str">
            <v>京子</v>
          </cell>
          <cell r="D190" t="str">
            <v>フレンズ</v>
          </cell>
        </row>
        <row r="214">
          <cell r="B214" t="str">
            <v>代表 北村 健</v>
          </cell>
          <cell r="D214" t="str">
            <v>at2002take@yahoo.co.jp</v>
          </cell>
        </row>
        <row r="216">
          <cell r="B216" t="str">
            <v>グリフィンズ</v>
          </cell>
          <cell r="D216" t="str">
            <v>略称</v>
          </cell>
        </row>
        <row r="217">
          <cell r="B217" t="str">
            <v>東近江グリフィンズ</v>
          </cell>
          <cell r="D217" t="str">
            <v>正式名称</v>
          </cell>
        </row>
        <row r="218">
          <cell r="A218" t="str">
            <v>ぐ０１</v>
          </cell>
          <cell r="B218" t="str">
            <v>浅田</v>
          </cell>
          <cell r="C218" t="str">
            <v>恵亮</v>
          </cell>
          <cell r="D218" t="str">
            <v>グリフィンズ</v>
          </cell>
        </row>
        <row r="219">
          <cell r="A219" t="str">
            <v>ぐ０２</v>
          </cell>
          <cell r="B219" t="str">
            <v>石橋</v>
          </cell>
          <cell r="C219" t="str">
            <v>和基</v>
          </cell>
          <cell r="D219" t="str">
            <v>グリフィンズ</v>
          </cell>
        </row>
        <row r="220">
          <cell r="A220" t="str">
            <v>ぐ０３</v>
          </cell>
          <cell r="B220" t="str">
            <v>井ノ口</v>
          </cell>
          <cell r="C220" t="str">
            <v>弘祐</v>
          </cell>
          <cell r="D220" t="str">
            <v>グリフィンズ</v>
          </cell>
        </row>
        <row r="221">
          <cell r="A221" t="str">
            <v>ぐ０４</v>
          </cell>
          <cell r="B221" t="str">
            <v>井ノ口</v>
          </cell>
          <cell r="C221" t="str">
            <v>幹也</v>
          </cell>
          <cell r="D221" t="str">
            <v>グリフィンズ</v>
          </cell>
        </row>
        <row r="222">
          <cell r="A222" t="str">
            <v>ぐ０５</v>
          </cell>
          <cell r="B222" t="str">
            <v>梅本</v>
          </cell>
          <cell r="C222" t="str">
            <v>彬充</v>
          </cell>
          <cell r="D222" t="str">
            <v>グリフィンズ</v>
          </cell>
        </row>
        <row r="223">
          <cell r="A223" t="str">
            <v>ぐ０６</v>
          </cell>
          <cell r="B223" t="str">
            <v>浦崎</v>
          </cell>
          <cell r="C223" t="str">
            <v>康平</v>
          </cell>
          <cell r="D223" t="str">
            <v>グリフィンズ</v>
          </cell>
        </row>
        <row r="224">
          <cell r="A224" t="str">
            <v>ぐ０７</v>
          </cell>
          <cell r="B224" t="str">
            <v>岡　</v>
          </cell>
          <cell r="C224" t="str">
            <v>仁史</v>
          </cell>
          <cell r="D224" t="str">
            <v>グリフィンズ</v>
          </cell>
        </row>
        <row r="225">
          <cell r="A225" t="str">
            <v>ぐ０８</v>
          </cell>
          <cell r="B225" t="str">
            <v>岡田</v>
          </cell>
          <cell r="C225" t="str">
            <v>真樹</v>
          </cell>
          <cell r="D225" t="str">
            <v>グリフィンズ</v>
          </cell>
        </row>
        <row r="226">
          <cell r="A226" t="str">
            <v>ぐ０９</v>
          </cell>
          <cell r="B226" t="str">
            <v>奥村</v>
          </cell>
          <cell r="C226" t="str">
            <v>隆広</v>
          </cell>
          <cell r="D226" t="str">
            <v>グリフィンズ</v>
          </cell>
        </row>
        <row r="227">
          <cell r="A227" t="str">
            <v>ぐ１０</v>
          </cell>
          <cell r="B227" t="str">
            <v>鍵谷</v>
          </cell>
          <cell r="C227" t="str">
            <v>浩太</v>
          </cell>
          <cell r="D227" t="str">
            <v>グリフィンズ</v>
          </cell>
        </row>
        <row r="228">
          <cell r="A228" t="str">
            <v>ぐ１１</v>
          </cell>
          <cell r="B228" t="str">
            <v>金武</v>
          </cell>
          <cell r="C228" t="str">
            <v>寿憲</v>
          </cell>
          <cell r="D228" t="str">
            <v>グリフィンズ</v>
          </cell>
        </row>
        <row r="229">
          <cell r="A229" t="str">
            <v>ぐ１２</v>
          </cell>
          <cell r="B229" t="str">
            <v>岸本</v>
          </cell>
          <cell r="C229" t="str">
            <v>美敬</v>
          </cell>
          <cell r="D229" t="str">
            <v>グリフィンズ</v>
          </cell>
        </row>
        <row r="230">
          <cell r="A230" t="str">
            <v>ぐ１３</v>
          </cell>
          <cell r="B230" t="str">
            <v>北野</v>
          </cell>
          <cell r="C230" t="str">
            <v>照幸</v>
          </cell>
          <cell r="D230" t="str">
            <v>グリフィンズ</v>
          </cell>
        </row>
        <row r="231">
          <cell r="A231" t="str">
            <v>ぐ１４</v>
          </cell>
          <cell r="B231" t="str">
            <v>北村　</v>
          </cell>
          <cell r="C231" t="str">
            <v>健</v>
          </cell>
          <cell r="D231" t="str">
            <v>グリフィンズ</v>
          </cell>
        </row>
        <row r="232">
          <cell r="A232" t="str">
            <v>ぐ１５</v>
          </cell>
          <cell r="B232" t="str">
            <v>倉本</v>
          </cell>
          <cell r="C232" t="str">
            <v>亮太</v>
          </cell>
          <cell r="D232" t="str">
            <v>グリフィンズ</v>
          </cell>
        </row>
        <row r="233">
          <cell r="A233" t="str">
            <v>ぐ１６</v>
          </cell>
          <cell r="B233" t="str">
            <v>坪田</v>
          </cell>
          <cell r="C233" t="str">
            <v>英樹</v>
          </cell>
          <cell r="D233" t="str">
            <v>グリフィンズ</v>
          </cell>
        </row>
        <row r="234">
          <cell r="A234" t="str">
            <v>ぐ１７</v>
          </cell>
          <cell r="B234" t="str">
            <v>遠池</v>
          </cell>
          <cell r="C234" t="str">
            <v>建介</v>
          </cell>
          <cell r="D234" t="str">
            <v>グリフィンズ</v>
          </cell>
        </row>
        <row r="235">
          <cell r="A235" t="str">
            <v>ぐ１８</v>
          </cell>
          <cell r="B235" t="str">
            <v>西原</v>
          </cell>
          <cell r="C235" t="str">
            <v>達也</v>
          </cell>
          <cell r="D235" t="str">
            <v>グリフィンズ</v>
          </cell>
        </row>
        <row r="236">
          <cell r="A236" t="str">
            <v>ぐ１９</v>
          </cell>
          <cell r="B236" t="str">
            <v>長谷川</v>
          </cell>
          <cell r="C236" t="str">
            <v>俊二</v>
          </cell>
          <cell r="D236" t="str">
            <v>グリフィンズ</v>
          </cell>
        </row>
        <row r="237">
          <cell r="A237" t="str">
            <v>ぐ２０</v>
          </cell>
          <cell r="B237" t="str">
            <v>浜田</v>
          </cell>
          <cell r="C237" t="str">
            <v>　豊</v>
          </cell>
          <cell r="D237" t="str">
            <v>グリフィンズ</v>
          </cell>
        </row>
        <row r="238">
          <cell r="A238" t="str">
            <v>ぐ２１</v>
          </cell>
          <cell r="B238" t="str">
            <v>飛鷹</v>
          </cell>
          <cell r="C238" t="str">
            <v>強志</v>
          </cell>
          <cell r="D238" t="str">
            <v>グリフィンズ</v>
          </cell>
        </row>
        <row r="239">
          <cell r="A239" t="str">
            <v>ぐ２２</v>
          </cell>
          <cell r="B239" t="str">
            <v>藤井</v>
          </cell>
          <cell r="C239" t="str">
            <v>正和</v>
          </cell>
          <cell r="D239" t="str">
            <v>グリフィンズ</v>
          </cell>
        </row>
        <row r="240">
          <cell r="A240" t="str">
            <v>ぐ２３</v>
          </cell>
          <cell r="B240" t="str">
            <v>村上</v>
          </cell>
          <cell r="C240" t="str">
            <v> 卓</v>
          </cell>
          <cell r="D240" t="str">
            <v>グリフィンズ</v>
          </cell>
        </row>
        <row r="241">
          <cell r="A241" t="str">
            <v>ぐ２４</v>
          </cell>
          <cell r="B241" t="str">
            <v>山崎</v>
          </cell>
          <cell r="C241" t="str">
            <v>俊輔</v>
          </cell>
          <cell r="D241" t="str">
            <v>グリフィンズ</v>
          </cell>
        </row>
        <row r="242">
          <cell r="A242" t="str">
            <v>ぐ２５</v>
          </cell>
          <cell r="B242" t="str">
            <v>久保</v>
          </cell>
          <cell r="C242" t="str">
            <v>侑暉</v>
          </cell>
          <cell r="D242" t="str">
            <v>グリフィンズ</v>
          </cell>
        </row>
        <row r="243">
          <cell r="A243" t="str">
            <v>ぐ２６</v>
          </cell>
          <cell r="B243" t="str">
            <v>武藤</v>
          </cell>
          <cell r="C243" t="str">
            <v>幸宏</v>
          </cell>
          <cell r="D243" t="str">
            <v>グリフィンズ</v>
          </cell>
        </row>
        <row r="244">
          <cell r="A244" t="str">
            <v>ぐ２７</v>
          </cell>
          <cell r="B244" t="str">
            <v>小出</v>
          </cell>
          <cell r="C244" t="str">
            <v>周平</v>
          </cell>
          <cell r="D244" t="str">
            <v>グリフィンズ</v>
          </cell>
        </row>
        <row r="245">
          <cell r="A245" t="str">
            <v>ぐ２８</v>
          </cell>
          <cell r="B245" t="str">
            <v>中根</v>
          </cell>
          <cell r="C245" t="str">
            <v>啓伍</v>
          </cell>
          <cell r="D245" t="str">
            <v>グリフィンズ</v>
          </cell>
        </row>
        <row r="246">
          <cell r="A246" t="str">
            <v>ぐ２９</v>
          </cell>
          <cell r="B246" t="str">
            <v>木村</v>
          </cell>
          <cell r="C246" t="str">
            <v>恵太</v>
          </cell>
          <cell r="D246" t="str">
            <v>グリフィンズ</v>
          </cell>
        </row>
        <row r="247">
          <cell r="A247" t="str">
            <v>ぐ３０</v>
          </cell>
          <cell r="B247" t="str">
            <v>中山</v>
          </cell>
          <cell r="C247" t="str">
            <v>幸典</v>
          </cell>
          <cell r="D247" t="str">
            <v>グリフィンズ</v>
          </cell>
        </row>
        <row r="248">
          <cell r="A248" t="str">
            <v>ぐ３１</v>
          </cell>
          <cell r="B248" t="str">
            <v>塩谷</v>
          </cell>
          <cell r="C248" t="str">
            <v>敦彦</v>
          </cell>
          <cell r="D248" t="str">
            <v>グリフィンズ</v>
          </cell>
        </row>
        <row r="249">
          <cell r="A249" t="str">
            <v>ぐ３２</v>
          </cell>
          <cell r="B249" t="str">
            <v>山本</v>
          </cell>
          <cell r="C249" t="str">
            <v>良人</v>
          </cell>
          <cell r="D249" t="str">
            <v>グリフィンズ</v>
          </cell>
        </row>
        <row r="250">
          <cell r="A250" t="str">
            <v>ぐ３３</v>
          </cell>
          <cell r="B250" t="str">
            <v>山本</v>
          </cell>
          <cell r="C250" t="str">
            <v>友也</v>
          </cell>
          <cell r="D250" t="str">
            <v>グリフィンズ</v>
          </cell>
        </row>
        <row r="251">
          <cell r="A251" t="str">
            <v>ぐ３４</v>
          </cell>
          <cell r="B251" t="str">
            <v>金武</v>
          </cell>
          <cell r="C251" t="str">
            <v> 恵</v>
          </cell>
          <cell r="D251" t="str">
            <v>グリフィンズ</v>
          </cell>
        </row>
        <row r="252">
          <cell r="A252" t="str">
            <v>ぐ３５</v>
          </cell>
          <cell r="B252" t="str">
            <v>佐々木</v>
          </cell>
          <cell r="C252" t="str">
            <v>恵子</v>
          </cell>
          <cell r="D252" t="str">
            <v>グリフィンズ</v>
          </cell>
        </row>
        <row r="253">
          <cell r="A253" t="str">
            <v>ぐ３６</v>
          </cell>
          <cell r="B253" t="str">
            <v>深尾</v>
          </cell>
          <cell r="C253" t="str">
            <v>純子</v>
          </cell>
          <cell r="D253" t="str">
            <v>グリフィンズ</v>
          </cell>
        </row>
        <row r="254">
          <cell r="A254" t="str">
            <v>ぐ３７</v>
          </cell>
          <cell r="B254" t="str">
            <v>岡 </v>
          </cell>
          <cell r="C254" t="str">
            <v>麻公</v>
          </cell>
          <cell r="D254" t="str">
            <v>グリフィンズ</v>
          </cell>
        </row>
        <row r="255">
          <cell r="A255" t="str">
            <v>ぐ３８</v>
          </cell>
          <cell r="B255" t="str">
            <v>遠崎</v>
          </cell>
          <cell r="C255" t="str">
            <v>真依</v>
          </cell>
          <cell r="D255" t="str">
            <v>グリフィンズ</v>
          </cell>
        </row>
        <row r="256">
          <cell r="A256" t="str">
            <v>ぐ３９</v>
          </cell>
          <cell r="B256" t="str">
            <v>山本</v>
          </cell>
          <cell r="C256" t="str">
            <v>あづさ</v>
          </cell>
          <cell r="D256" t="str">
            <v>グリフィンズ</v>
          </cell>
        </row>
        <row r="257">
          <cell r="A257" t="str">
            <v>ぐ４０</v>
          </cell>
          <cell r="B257" t="str">
            <v>山本</v>
          </cell>
          <cell r="C257" t="str">
            <v>順子</v>
          </cell>
          <cell r="D257" t="str">
            <v>グリフィンズ</v>
          </cell>
        </row>
        <row r="258">
          <cell r="A258" t="str">
            <v>ぐ４１</v>
          </cell>
          <cell r="B258" t="str">
            <v>梅森</v>
          </cell>
          <cell r="C258" t="str">
            <v>直美</v>
          </cell>
          <cell r="D258" t="str">
            <v>グリフィンズ</v>
          </cell>
        </row>
        <row r="259">
          <cell r="A259" t="str">
            <v>ぐ４２</v>
          </cell>
          <cell r="B259" t="str">
            <v>田中</v>
          </cell>
          <cell r="C259" t="str">
            <v>由子</v>
          </cell>
          <cell r="D259" t="str">
            <v>グリフィンズ</v>
          </cell>
        </row>
        <row r="260">
          <cell r="A260" t="str">
            <v>ぐ４３</v>
          </cell>
          <cell r="B260" t="str">
            <v>伊藤</v>
          </cell>
          <cell r="C260" t="str">
            <v>牧子</v>
          </cell>
          <cell r="D260" t="str">
            <v>グリフィンズ</v>
          </cell>
        </row>
        <row r="261">
          <cell r="A261" t="str">
            <v>ぐ４４</v>
          </cell>
          <cell r="B261" t="str">
            <v>高田</v>
          </cell>
          <cell r="C261" t="str">
            <v>貴代美</v>
          </cell>
          <cell r="D261" t="str">
            <v>グリフィンズ</v>
          </cell>
        </row>
        <row r="262">
          <cell r="A262" t="str">
            <v>ぐ４５</v>
          </cell>
          <cell r="B262" t="str">
            <v>森田</v>
          </cell>
          <cell r="C262" t="str">
            <v>千瑛</v>
          </cell>
          <cell r="D262" t="str">
            <v>グリフィンズ</v>
          </cell>
        </row>
        <row r="263">
          <cell r="A263" t="str">
            <v>ぐ４６</v>
          </cell>
          <cell r="B263" t="str">
            <v>吉村</v>
          </cell>
          <cell r="C263" t="str">
            <v>安梨佐</v>
          </cell>
          <cell r="D263" t="str">
            <v>グリフィンズ</v>
          </cell>
        </row>
        <row r="264">
          <cell r="A264" t="str">
            <v>ぐ４７</v>
          </cell>
          <cell r="B264" t="str">
            <v>岩崎</v>
          </cell>
          <cell r="C264" t="str">
            <v>順子</v>
          </cell>
          <cell r="D264" t="str">
            <v>グリフィンズ</v>
          </cell>
        </row>
        <row r="265">
          <cell r="A265" t="str">
            <v>ぐ４８</v>
          </cell>
          <cell r="B265" t="str">
            <v>八木</v>
          </cell>
          <cell r="C265" t="str">
            <v>郊美</v>
          </cell>
          <cell r="D265" t="str">
            <v>グリフィンズ</v>
          </cell>
        </row>
        <row r="266">
          <cell r="A266" t="str">
            <v>ぐ４９</v>
          </cell>
          <cell r="B266" t="str">
            <v>村尾</v>
          </cell>
          <cell r="C266" t="str">
            <v>直子</v>
          </cell>
          <cell r="D266" t="str">
            <v>グリフィンズ</v>
          </cell>
        </row>
        <row r="267">
          <cell r="A267" t="str">
            <v>ぐ５０</v>
          </cell>
          <cell r="B267" t="str">
            <v>大家</v>
          </cell>
          <cell r="C267" t="str">
            <v> 香</v>
          </cell>
          <cell r="D267" t="str">
            <v>グリフィンズ</v>
          </cell>
        </row>
        <row r="268">
          <cell r="A268" t="str">
            <v>ぐ５１</v>
          </cell>
          <cell r="B268" t="str">
            <v>和田</v>
          </cell>
          <cell r="C268" t="str">
            <v>桃子</v>
          </cell>
          <cell r="D268" t="str">
            <v>グリフィンズ</v>
          </cell>
        </row>
        <row r="269">
          <cell r="A269" t="str">
            <v>ぐ５２</v>
          </cell>
          <cell r="B269" t="str">
            <v>藤岡</v>
          </cell>
          <cell r="C269" t="str">
            <v>美智子</v>
          </cell>
          <cell r="D269" t="str">
            <v>グリフィンズ</v>
          </cell>
        </row>
        <row r="270">
          <cell r="A270" t="str">
            <v>ぐ５３</v>
          </cell>
          <cell r="B270" t="str">
            <v>濱田</v>
          </cell>
          <cell r="C270" t="str">
            <v>彬弘</v>
          </cell>
          <cell r="D270" t="str">
            <v>グリフィンズ</v>
          </cell>
        </row>
        <row r="271">
          <cell r="A271" t="str">
            <v>ぐ５４</v>
          </cell>
          <cell r="B271" t="str">
            <v>濱田</v>
          </cell>
          <cell r="C271" t="str">
            <v>晴香</v>
          </cell>
          <cell r="D271" t="str">
            <v>グリフィンズ</v>
          </cell>
        </row>
        <row r="272">
          <cell r="A272" t="str">
            <v>ぐ５５</v>
          </cell>
          <cell r="B272" t="str">
            <v>内田</v>
          </cell>
          <cell r="C272" t="str">
            <v>理沙</v>
          </cell>
          <cell r="D272" t="str">
            <v>グリフィンズ</v>
          </cell>
        </row>
        <row r="273">
          <cell r="A273" t="str">
            <v>ぐ５６</v>
          </cell>
          <cell r="B273" t="str">
            <v>鵜飼</v>
          </cell>
          <cell r="C273" t="str">
            <v>元一</v>
          </cell>
          <cell r="D273" t="str">
            <v>グリフィンズ</v>
          </cell>
        </row>
        <row r="274">
          <cell r="A274" t="str">
            <v>ぐ５７</v>
          </cell>
          <cell r="B274" t="str">
            <v>西尾</v>
          </cell>
          <cell r="C274" t="str">
            <v>友里</v>
          </cell>
          <cell r="D274" t="str">
            <v>グリフィンズ</v>
          </cell>
        </row>
        <row r="275">
          <cell r="A275" t="str">
            <v>ぐ５８</v>
          </cell>
          <cell r="B275" t="str">
            <v>漆原</v>
          </cell>
          <cell r="C275" t="str">
            <v>大介</v>
          </cell>
          <cell r="D275" t="str">
            <v>グリフィンズ</v>
          </cell>
        </row>
        <row r="282">
          <cell r="B282" t="str">
            <v>川並和之</v>
          </cell>
          <cell r="D282" t="str">
            <v>kawanami0930@yahoo.co.jp</v>
          </cell>
        </row>
        <row r="285">
          <cell r="B285" t="str">
            <v>Ｋテニスカレッジ</v>
          </cell>
          <cell r="D285" t="str">
            <v>正式名称</v>
          </cell>
        </row>
        <row r="286">
          <cell r="B286" t="str">
            <v>Kテニス</v>
          </cell>
          <cell r="D286" t="str">
            <v>略称</v>
          </cell>
        </row>
        <row r="287">
          <cell r="A287" t="str">
            <v>け０１</v>
          </cell>
          <cell r="B287" t="str">
            <v>稲岡</v>
          </cell>
          <cell r="C287" t="str">
            <v>和紀</v>
          </cell>
          <cell r="D287" t="str">
            <v>Kテニス</v>
          </cell>
        </row>
        <row r="288">
          <cell r="A288" t="str">
            <v>け０２</v>
          </cell>
          <cell r="B288" t="str">
            <v>岩渕</v>
          </cell>
          <cell r="C288" t="str">
            <v>光紀</v>
          </cell>
          <cell r="D288" t="str">
            <v>Kテニス</v>
          </cell>
        </row>
        <row r="289">
          <cell r="A289" t="str">
            <v>け０３</v>
          </cell>
          <cell r="B289" t="str">
            <v>梅津</v>
          </cell>
          <cell r="C289" t="str">
            <v> 圭</v>
          </cell>
          <cell r="D289" t="str">
            <v>Kテニス</v>
          </cell>
        </row>
        <row r="290">
          <cell r="A290" t="str">
            <v>け０４</v>
          </cell>
          <cell r="B290" t="str">
            <v>岡本</v>
          </cell>
          <cell r="C290" t="str">
            <v>大樹</v>
          </cell>
          <cell r="D290" t="str">
            <v>Kテニス</v>
          </cell>
        </row>
        <row r="291">
          <cell r="A291" t="str">
            <v>け０５</v>
          </cell>
          <cell r="B291" t="str">
            <v>押谷</v>
          </cell>
          <cell r="C291" t="str">
            <v>繁樹</v>
          </cell>
          <cell r="D291" t="str">
            <v>Kテニス</v>
          </cell>
        </row>
        <row r="292">
          <cell r="A292" t="str">
            <v>け０６</v>
          </cell>
          <cell r="B292" t="str">
            <v>小笠原</v>
          </cell>
          <cell r="C292" t="str">
            <v>光雄</v>
          </cell>
          <cell r="D292" t="str">
            <v>Kテニス</v>
          </cell>
        </row>
        <row r="293">
          <cell r="A293" t="str">
            <v>け０７</v>
          </cell>
          <cell r="B293" t="str">
            <v>大島</v>
          </cell>
          <cell r="C293" t="str">
            <v>浩範</v>
          </cell>
          <cell r="D293" t="str">
            <v>Kテニス</v>
          </cell>
        </row>
        <row r="294">
          <cell r="A294" t="str">
            <v>け０８</v>
          </cell>
          <cell r="B294" t="str">
            <v>川上</v>
          </cell>
          <cell r="C294" t="str">
            <v>政治</v>
          </cell>
          <cell r="D294" t="str">
            <v>Kテニス</v>
          </cell>
        </row>
        <row r="295">
          <cell r="A295" t="str">
            <v>け０９</v>
          </cell>
          <cell r="B295" t="str">
            <v>上村</v>
          </cell>
          <cell r="C295" t="str">
            <v>悠大</v>
          </cell>
          <cell r="D295" t="str">
            <v>Kテニス</v>
          </cell>
        </row>
        <row r="296">
          <cell r="A296" t="str">
            <v>け１０</v>
          </cell>
          <cell r="B296" t="str">
            <v>上村</v>
          </cell>
          <cell r="C296" t="str">
            <v>　武</v>
          </cell>
          <cell r="D296" t="str">
            <v>Kテニス</v>
          </cell>
        </row>
        <row r="297">
          <cell r="A297" t="str">
            <v>け１１</v>
          </cell>
          <cell r="B297" t="str">
            <v>川上</v>
          </cell>
          <cell r="C297" t="str">
            <v>悠作</v>
          </cell>
          <cell r="D297" t="str">
            <v>Kテニス</v>
          </cell>
        </row>
        <row r="298">
          <cell r="A298" t="str">
            <v>け１２</v>
          </cell>
          <cell r="B298" t="str">
            <v>川並</v>
          </cell>
          <cell r="C298" t="str">
            <v>和之</v>
          </cell>
          <cell r="D298" t="str">
            <v>Kテニス</v>
          </cell>
        </row>
        <row r="299">
          <cell r="A299" t="str">
            <v>け１３</v>
          </cell>
          <cell r="B299" t="str">
            <v>木村</v>
          </cell>
          <cell r="C299" t="str">
            <v>　誠</v>
          </cell>
          <cell r="D299" t="str">
            <v>Kテニス</v>
          </cell>
        </row>
        <row r="300">
          <cell r="A300" t="str">
            <v>け１４</v>
          </cell>
          <cell r="B300" t="str">
            <v>菊居</v>
          </cell>
          <cell r="C300" t="str">
            <v>龍之介</v>
          </cell>
          <cell r="D300" t="str">
            <v>Kテニス</v>
          </cell>
        </row>
        <row r="301">
          <cell r="A301" t="str">
            <v>け１５</v>
          </cell>
          <cell r="B301" t="str">
            <v>木村</v>
          </cell>
          <cell r="C301" t="str">
            <v>善和</v>
          </cell>
          <cell r="D301" t="str">
            <v>Kテニス</v>
          </cell>
        </row>
        <row r="302">
          <cell r="A302" t="str">
            <v>け１６</v>
          </cell>
          <cell r="B302" t="str">
            <v>竹村</v>
          </cell>
          <cell r="C302" t="str">
            <v>　治</v>
          </cell>
          <cell r="D302" t="str">
            <v>Kテニス</v>
          </cell>
        </row>
        <row r="303">
          <cell r="A303" t="str">
            <v>け１７</v>
          </cell>
          <cell r="B303" t="str">
            <v>田中</v>
          </cell>
          <cell r="C303" t="str">
            <v>　淳</v>
          </cell>
          <cell r="D303" t="str">
            <v>Kテニス</v>
          </cell>
        </row>
        <row r="304">
          <cell r="A304" t="str">
            <v>け１８</v>
          </cell>
          <cell r="B304" t="str">
            <v>坪田</v>
          </cell>
          <cell r="C304" t="str">
            <v>真嘉</v>
          </cell>
          <cell r="D304" t="str">
            <v>Kテニス</v>
          </cell>
        </row>
        <row r="305">
          <cell r="A305" t="str">
            <v>け１９</v>
          </cell>
          <cell r="B305" t="str">
            <v>永里</v>
          </cell>
          <cell r="C305" t="str">
            <v>裕次</v>
          </cell>
          <cell r="D305" t="str">
            <v>Kテニス</v>
          </cell>
        </row>
        <row r="306">
          <cell r="A306" t="str">
            <v>け２０</v>
          </cell>
          <cell r="B306" t="str">
            <v>中西</v>
          </cell>
          <cell r="C306" t="str">
            <v>勇夫</v>
          </cell>
          <cell r="D306" t="str">
            <v>Kテニス</v>
          </cell>
        </row>
        <row r="307">
          <cell r="A307" t="str">
            <v>け２１</v>
          </cell>
          <cell r="B307" t="str">
            <v>中西</v>
          </cell>
          <cell r="C307" t="str">
            <v>泰輝</v>
          </cell>
          <cell r="D307" t="str">
            <v>Kテニス</v>
          </cell>
        </row>
        <row r="308">
          <cell r="A308" t="str">
            <v>け２２</v>
          </cell>
          <cell r="B308" t="str">
            <v>中村</v>
          </cell>
          <cell r="C308" t="str">
            <v>喜彦</v>
          </cell>
          <cell r="D308" t="str">
            <v>Kテニス</v>
          </cell>
        </row>
        <row r="309">
          <cell r="A309" t="str">
            <v>け２３</v>
          </cell>
          <cell r="B309" t="str">
            <v>中村</v>
          </cell>
          <cell r="C309" t="str">
            <v>浩之</v>
          </cell>
          <cell r="D309" t="str">
            <v>Kテニス</v>
          </cell>
        </row>
        <row r="310">
          <cell r="A310" t="str">
            <v>け２４</v>
          </cell>
          <cell r="B310" t="str">
            <v>西田</v>
          </cell>
          <cell r="C310" t="str">
            <v>和教</v>
          </cell>
          <cell r="D310" t="str">
            <v>Kテニス</v>
          </cell>
        </row>
        <row r="311">
          <cell r="A311" t="str">
            <v>け２５</v>
          </cell>
          <cell r="B311" t="str">
            <v>宮村</v>
          </cell>
          <cell r="C311" t="str">
            <v>知宏</v>
          </cell>
          <cell r="D311" t="str">
            <v>Kテニス</v>
          </cell>
        </row>
        <row r="312">
          <cell r="A312" t="str">
            <v>け２６</v>
          </cell>
          <cell r="B312" t="str">
            <v>宮嶋</v>
          </cell>
          <cell r="C312" t="str">
            <v>利行</v>
          </cell>
          <cell r="D312" t="str">
            <v>Kテニス</v>
          </cell>
        </row>
        <row r="313">
          <cell r="A313" t="str">
            <v>け２７</v>
          </cell>
          <cell r="B313" t="str">
            <v>山口</v>
          </cell>
          <cell r="C313" t="str">
            <v>直彦</v>
          </cell>
          <cell r="D313" t="str">
            <v>Kテニス</v>
          </cell>
        </row>
        <row r="314">
          <cell r="A314" t="str">
            <v>け２８</v>
          </cell>
          <cell r="B314" t="str">
            <v>山口</v>
          </cell>
          <cell r="C314" t="str">
            <v>真彦</v>
          </cell>
          <cell r="D314" t="str">
            <v>Kテニス</v>
          </cell>
        </row>
        <row r="315">
          <cell r="A315" t="str">
            <v>け２９</v>
          </cell>
          <cell r="B315" t="str">
            <v>山口</v>
          </cell>
          <cell r="C315" t="str">
            <v>達也</v>
          </cell>
          <cell r="D315" t="str">
            <v>Kテニス</v>
          </cell>
        </row>
        <row r="316">
          <cell r="A316" t="str">
            <v>け３０</v>
          </cell>
          <cell r="B316" t="str">
            <v>吉野</v>
          </cell>
          <cell r="C316" t="str">
            <v>淳也</v>
          </cell>
          <cell r="D316" t="str">
            <v>Kテニス</v>
          </cell>
        </row>
        <row r="317">
          <cell r="A317" t="str">
            <v>け３１</v>
          </cell>
          <cell r="B317" t="str">
            <v>石原</v>
          </cell>
          <cell r="C317" t="str">
            <v>はる美</v>
          </cell>
          <cell r="D317" t="str">
            <v>Kテニス</v>
          </cell>
        </row>
        <row r="318">
          <cell r="A318" t="str">
            <v>け３２</v>
          </cell>
          <cell r="B318" t="str">
            <v>池尻</v>
          </cell>
          <cell r="C318" t="str">
            <v>陽香</v>
          </cell>
          <cell r="D318" t="str">
            <v>Kテニス</v>
          </cell>
        </row>
        <row r="319">
          <cell r="A319" t="str">
            <v>け３３</v>
          </cell>
          <cell r="B319" t="str">
            <v>池尻</v>
          </cell>
          <cell r="C319" t="str">
            <v>姫欧</v>
          </cell>
          <cell r="D319" t="str">
            <v>Kテニス</v>
          </cell>
        </row>
        <row r="320">
          <cell r="A320" t="str">
            <v>け３４</v>
          </cell>
          <cell r="B320" t="str">
            <v>出縄</v>
          </cell>
          <cell r="C320" t="str">
            <v>久子</v>
          </cell>
          <cell r="D320" t="str">
            <v>Kテニス</v>
          </cell>
        </row>
        <row r="321">
          <cell r="A321" t="str">
            <v>け３５</v>
          </cell>
          <cell r="B321" t="str">
            <v>小笠原</v>
          </cell>
          <cell r="C321" t="str">
            <v>容子</v>
          </cell>
          <cell r="D321" t="str">
            <v>Kテニス</v>
          </cell>
        </row>
        <row r="322">
          <cell r="A322" t="str">
            <v>け３６</v>
          </cell>
          <cell r="B322" t="str">
            <v>梶木</v>
          </cell>
          <cell r="C322" t="str">
            <v>和子</v>
          </cell>
          <cell r="D322" t="str">
            <v>Kテニス</v>
          </cell>
        </row>
        <row r="323">
          <cell r="A323" t="str">
            <v>け３７</v>
          </cell>
          <cell r="B323" t="str">
            <v>川上</v>
          </cell>
          <cell r="C323" t="str">
            <v>美弥子</v>
          </cell>
          <cell r="D323" t="str">
            <v>Kテニス</v>
          </cell>
        </row>
        <row r="324">
          <cell r="A324" t="str">
            <v>け３８</v>
          </cell>
          <cell r="B324" t="str">
            <v>木村</v>
          </cell>
          <cell r="C324" t="str">
            <v>容子</v>
          </cell>
          <cell r="D324" t="str">
            <v>Kテニス</v>
          </cell>
        </row>
        <row r="325">
          <cell r="A325" t="str">
            <v>け３９</v>
          </cell>
          <cell r="B325" t="str">
            <v>田中</v>
          </cell>
          <cell r="C325" t="str">
            <v>和枝</v>
          </cell>
          <cell r="D325" t="str">
            <v>Kテニス</v>
          </cell>
        </row>
        <row r="326">
          <cell r="A326" t="str">
            <v>け４０</v>
          </cell>
          <cell r="B326" t="str">
            <v>田中</v>
          </cell>
          <cell r="C326" t="str">
            <v>有紀</v>
          </cell>
          <cell r="D326" t="str">
            <v>Kテニス</v>
          </cell>
        </row>
        <row r="327">
          <cell r="A327" t="str">
            <v>け４１</v>
          </cell>
          <cell r="B327" t="str">
            <v>永松</v>
          </cell>
          <cell r="C327" t="str">
            <v>貴子</v>
          </cell>
          <cell r="D327" t="str">
            <v>Kテニス</v>
          </cell>
        </row>
        <row r="328">
          <cell r="A328" t="str">
            <v>け４２</v>
          </cell>
          <cell r="B328" t="str">
            <v>福永</v>
          </cell>
          <cell r="C328" t="str">
            <v>裕美</v>
          </cell>
          <cell r="D328" t="str">
            <v>Kテニス</v>
          </cell>
        </row>
        <row r="329">
          <cell r="A329" t="str">
            <v>け４３</v>
          </cell>
          <cell r="B329" t="str">
            <v>布藤</v>
          </cell>
          <cell r="C329" t="str">
            <v>江実子</v>
          </cell>
          <cell r="D329" t="str">
            <v>Kテニス</v>
          </cell>
        </row>
        <row r="330">
          <cell r="A330" t="str">
            <v>け４４</v>
          </cell>
          <cell r="B330" t="str">
            <v>山口</v>
          </cell>
          <cell r="C330" t="str">
            <v>美由希</v>
          </cell>
          <cell r="D330" t="str">
            <v>Kテニス</v>
          </cell>
        </row>
        <row r="331">
          <cell r="A331" t="str">
            <v>け４５</v>
          </cell>
          <cell r="B331" t="str">
            <v>廣田</v>
          </cell>
          <cell r="C331" t="str">
            <v>道子</v>
          </cell>
          <cell r="D331" t="str">
            <v>Kテニス</v>
          </cell>
        </row>
        <row r="332">
          <cell r="A332" t="str">
            <v>け４６</v>
          </cell>
          <cell r="B332" t="str">
            <v>藤本</v>
          </cell>
          <cell r="C332" t="str">
            <v>雅之</v>
          </cell>
          <cell r="D332" t="str">
            <v>Kテニス</v>
          </cell>
        </row>
        <row r="333">
          <cell r="A333" t="str">
            <v>け４７</v>
          </cell>
          <cell r="B333" t="str">
            <v>矢田</v>
          </cell>
          <cell r="C333" t="str">
            <v>　圭</v>
          </cell>
          <cell r="D333" t="str">
            <v>Kテニス</v>
          </cell>
        </row>
        <row r="334">
          <cell r="A334" t="str">
            <v>け４８</v>
          </cell>
          <cell r="B334" t="str">
            <v>森</v>
          </cell>
          <cell r="C334" t="str">
            <v>謙太郎</v>
          </cell>
          <cell r="D334" t="str">
            <v>Kテニス</v>
          </cell>
        </row>
        <row r="335">
          <cell r="A335" t="str">
            <v>け４９</v>
          </cell>
          <cell r="B335" t="str">
            <v>塚本</v>
          </cell>
          <cell r="C335" t="str">
            <v>和樹</v>
          </cell>
          <cell r="D335" t="str">
            <v>Kテニス</v>
          </cell>
        </row>
        <row r="336">
          <cell r="A336" t="str">
            <v>け５０</v>
          </cell>
          <cell r="B336" t="str">
            <v>谷</v>
          </cell>
          <cell r="C336" t="str">
            <v>　秀幸</v>
          </cell>
          <cell r="D336" t="str">
            <v>Kテニス</v>
          </cell>
        </row>
        <row r="337">
          <cell r="A337" t="str">
            <v>け５１</v>
          </cell>
          <cell r="B337" t="str">
            <v>福永</v>
          </cell>
          <cell r="C337" t="str">
            <v>一典</v>
          </cell>
          <cell r="D337" t="str">
            <v>Kテニス</v>
          </cell>
        </row>
        <row r="338">
          <cell r="A338" t="str">
            <v>け５２</v>
          </cell>
          <cell r="B338" t="str">
            <v>畑</v>
          </cell>
          <cell r="C338" t="str">
            <v>　彰</v>
          </cell>
          <cell r="D338" t="str">
            <v>Kテニス</v>
          </cell>
        </row>
        <row r="339">
          <cell r="A339" t="str">
            <v>け５３</v>
          </cell>
          <cell r="B339" t="str">
            <v>竹内</v>
          </cell>
          <cell r="C339" t="str">
            <v>早苗</v>
          </cell>
          <cell r="D339" t="str">
            <v>Kテニス</v>
          </cell>
        </row>
        <row r="340">
          <cell r="B340" t="str">
            <v>代表者　杉山邦夫</v>
          </cell>
        </row>
        <row r="342">
          <cell r="B342" t="str">
            <v>法人会員</v>
          </cell>
        </row>
        <row r="344">
          <cell r="B344" t="str">
            <v>村田ＴＣ</v>
          </cell>
          <cell r="D344" t="str">
            <v>略称</v>
          </cell>
        </row>
        <row r="345">
          <cell r="B345" t="str">
            <v>村田八日市ＴＣ</v>
          </cell>
          <cell r="D345" t="str">
            <v>正式名称</v>
          </cell>
        </row>
        <row r="346">
          <cell r="A346" t="str">
            <v>む０１</v>
          </cell>
          <cell r="B346" t="str">
            <v>安久</v>
          </cell>
          <cell r="C346" t="str">
            <v>智之</v>
          </cell>
          <cell r="D346" t="str">
            <v>村田ＴＣ</v>
          </cell>
        </row>
        <row r="347">
          <cell r="A347" t="str">
            <v>む０２</v>
          </cell>
          <cell r="B347" t="str">
            <v>稲泉　</v>
          </cell>
          <cell r="C347" t="str">
            <v>聡</v>
          </cell>
          <cell r="D347" t="str">
            <v>村田ＴＣ</v>
          </cell>
        </row>
        <row r="348">
          <cell r="A348" t="str">
            <v>む０３</v>
          </cell>
          <cell r="B348" t="str">
            <v>岡川</v>
          </cell>
          <cell r="C348" t="str">
            <v>謙二</v>
          </cell>
          <cell r="D348" t="str">
            <v>村田ＴＣ</v>
          </cell>
        </row>
        <row r="349">
          <cell r="A349" t="str">
            <v>む０４</v>
          </cell>
          <cell r="B349" t="str">
            <v>児玉</v>
          </cell>
          <cell r="C349" t="str">
            <v>雅弘</v>
          </cell>
          <cell r="D349" t="str">
            <v>村田ＴＣ</v>
          </cell>
        </row>
        <row r="350">
          <cell r="A350" t="str">
            <v>む０５</v>
          </cell>
          <cell r="B350" t="str">
            <v>徳永</v>
          </cell>
          <cell r="C350" t="str">
            <v> 剛</v>
          </cell>
          <cell r="D350" t="str">
            <v>村田ＴＣ</v>
          </cell>
        </row>
        <row r="351">
          <cell r="A351" t="str">
            <v>む０６</v>
          </cell>
          <cell r="B351" t="str">
            <v>杉山</v>
          </cell>
          <cell r="C351" t="str">
            <v>邦夫</v>
          </cell>
          <cell r="D351" t="str">
            <v>村田ＴＣ</v>
          </cell>
        </row>
        <row r="352">
          <cell r="A352" t="str">
            <v>む０７</v>
          </cell>
          <cell r="B352" t="str">
            <v>杉本</v>
          </cell>
          <cell r="C352" t="str">
            <v>龍平</v>
          </cell>
          <cell r="D352" t="str">
            <v>村田ＴＣ</v>
          </cell>
        </row>
        <row r="353">
          <cell r="A353" t="str">
            <v>む０８</v>
          </cell>
          <cell r="B353" t="str">
            <v>川上</v>
          </cell>
          <cell r="C353" t="str">
            <v>英二</v>
          </cell>
          <cell r="D353" t="str">
            <v>村田ＴＣ</v>
          </cell>
        </row>
        <row r="354">
          <cell r="A354" t="str">
            <v>む０９</v>
          </cell>
          <cell r="B354" t="str">
            <v>泉谷</v>
          </cell>
          <cell r="C354" t="str">
            <v>純也</v>
          </cell>
          <cell r="D354" t="str">
            <v>村田ＴＣ</v>
          </cell>
        </row>
        <row r="355">
          <cell r="A355" t="str">
            <v>む１０</v>
          </cell>
          <cell r="B355" t="str">
            <v>浅田</v>
          </cell>
          <cell r="C355" t="str">
            <v>隆昭</v>
          </cell>
          <cell r="D355" t="str">
            <v>村田ＴＣ</v>
          </cell>
        </row>
        <row r="356">
          <cell r="A356" t="str">
            <v>む１１</v>
          </cell>
          <cell r="B356" t="str">
            <v>前田</v>
          </cell>
          <cell r="C356" t="str">
            <v>雅人</v>
          </cell>
          <cell r="D356" t="str">
            <v>村田ＴＣ</v>
          </cell>
        </row>
        <row r="357">
          <cell r="A357" t="str">
            <v>む１２</v>
          </cell>
          <cell r="B357" t="str">
            <v>土田</v>
          </cell>
          <cell r="C357" t="str">
            <v>典人</v>
          </cell>
          <cell r="D357" t="str">
            <v>村田ＴＣ</v>
          </cell>
        </row>
        <row r="358">
          <cell r="A358" t="str">
            <v>む１３</v>
          </cell>
          <cell r="B358" t="str">
            <v>二ツ井</v>
          </cell>
          <cell r="C358" t="str">
            <v>裕也</v>
          </cell>
          <cell r="D358" t="str">
            <v>村田ＴＣ</v>
          </cell>
        </row>
        <row r="359">
          <cell r="A359" t="str">
            <v>む１４</v>
          </cell>
          <cell r="B359" t="str">
            <v>森永</v>
          </cell>
          <cell r="C359" t="str">
            <v>洋介</v>
          </cell>
          <cell r="D359" t="str">
            <v>村田ＴＣ</v>
          </cell>
        </row>
        <row r="360">
          <cell r="A360" t="str">
            <v>む１５</v>
          </cell>
          <cell r="B360" t="str">
            <v>冨田</v>
          </cell>
          <cell r="C360" t="str">
            <v>哲弥</v>
          </cell>
          <cell r="D360" t="str">
            <v>村田ＴＣ</v>
          </cell>
        </row>
        <row r="361">
          <cell r="A361" t="str">
            <v>む１６</v>
          </cell>
          <cell r="B361" t="str">
            <v>辰巳</v>
          </cell>
          <cell r="C361" t="str">
            <v>悟朗</v>
          </cell>
          <cell r="D361" t="str">
            <v>村田ＴＣ</v>
          </cell>
        </row>
        <row r="362">
          <cell r="A362" t="str">
            <v>む１７</v>
          </cell>
          <cell r="B362" t="str">
            <v>河野</v>
          </cell>
          <cell r="C362" t="str">
            <v>晶子</v>
          </cell>
          <cell r="D362" t="str">
            <v>村田ＴＣ</v>
          </cell>
        </row>
        <row r="363">
          <cell r="A363" t="str">
            <v>む１８</v>
          </cell>
          <cell r="B363" t="str">
            <v>森田</v>
          </cell>
          <cell r="C363" t="str">
            <v>恵美</v>
          </cell>
          <cell r="D363" t="str">
            <v>村田ＴＣ</v>
          </cell>
        </row>
        <row r="364">
          <cell r="A364" t="str">
            <v>む１９</v>
          </cell>
          <cell r="B364" t="str">
            <v>西澤</v>
          </cell>
          <cell r="C364" t="str">
            <v>友紀</v>
          </cell>
          <cell r="D364" t="str">
            <v>村田ＴＣ</v>
          </cell>
        </row>
        <row r="365">
          <cell r="A365" t="str">
            <v>む２０</v>
          </cell>
          <cell r="B365" t="str">
            <v>速水</v>
          </cell>
          <cell r="C365" t="str">
            <v>直美</v>
          </cell>
          <cell r="D365" t="str">
            <v>村田ＴＣ</v>
          </cell>
        </row>
        <row r="366">
          <cell r="A366" t="str">
            <v>む２１</v>
          </cell>
          <cell r="B366" t="str">
            <v>多田</v>
          </cell>
          <cell r="C366" t="str">
            <v>麻実</v>
          </cell>
          <cell r="D366" t="str">
            <v>村田ＴＣ</v>
          </cell>
        </row>
        <row r="367">
          <cell r="A367" t="str">
            <v>む２２</v>
          </cell>
          <cell r="B367" t="str">
            <v>中村</v>
          </cell>
          <cell r="C367" t="str">
            <v>純子</v>
          </cell>
          <cell r="D367" t="str">
            <v>村田ＴＣ</v>
          </cell>
        </row>
        <row r="368">
          <cell r="A368" t="str">
            <v>む２３</v>
          </cell>
          <cell r="B368" t="str">
            <v>堀田</v>
          </cell>
          <cell r="C368" t="str">
            <v>明子</v>
          </cell>
          <cell r="D368" t="str">
            <v>村田ＴＣ</v>
          </cell>
        </row>
        <row r="369">
          <cell r="A369" t="str">
            <v>む２４</v>
          </cell>
          <cell r="B369" t="str">
            <v>大脇</v>
          </cell>
          <cell r="C369" t="str">
            <v>和世</v>
          </cell>
          <cell r="D369" t="str">
            <v>村田ＴＣ</v>
          </cell>
        </row>
        <row r="370">
          <cell r="A370" t="str">
            <v>む２５</v>
          </cell>
          <cell r="B370" t="str">
            <v>後藤</v>
          </cell>
          <cell r="C370" t="str">
            <v>圭介</v>
          </cell>
          <cell r="D370" t="str">
            <v>村田ＴＣ</v>
          </cell>
        </row>
        <row r="371">
          <cell r="A371" t="str">
            <v>む２６</v>
          </cell>
          <cell r="B371" t="str">
            <v>長谷川</v>
          </cell>
          <cell r="C371" t="str">
            <v>晃平</v>
          </cell>
          <cell r="D371" t="str">
            <v>村田ＴＣ</v>
          </cell>
        </row>
        <row r="372">
          <cell r="A372" t="str">
            <v>む２７</v>
          </cell>
          <cell r="B372" t="str">
            <v>原田</v>
          </cell>
          <cell r="C372" t="str">
            <v>真稔</v>
          </cell>
          <cell r="D372" t="str">
            <v>村田ＴＣ</v>
          </cell>
        </row>
        <row r="373">
          <cell r="A373" t="str">
            <v>む２８</v>
          </cell>
          <cell r="B373" t="str">
            <v>池内</v>
          </cell>
          <cell r="C373" t="str">
            <v>伸介</v>
          </cell>
          <cell r="D373" t="str">
            <v>村田ＴＣ</v>
          </cell>
        </row>
        <row r="374">
          <cell r="A374" t="str">
            <v>む２９</v>
          </cell>
          <cell r="B374" t="str">
            <v>藤田</v>
          </cell>
          <cell r="C374" t="str">
            <v> 彰</v>
          </cell>
          <cell r="D374" t="str">
            <v>村田ＴＣ</v>
          </cell>
        </row>
        <row r="375">
          <cell r="A375" t="str">
            <v>む３０</v>
          </cell>
          <cell r="B375" t="str">
            <v>岩田</v>
          </cell>
          <cell r="C375" t="str">
            <v>光央</v>
          </cell>
          <cell r="D375" t="str">
            <v>村田ＴＣ</v>
          </cell>
        </row>
        <row r="376">
          <cell r="A376" t="str">
            <v>む３１</v>
          </cell>
          <cell r="B376" t="str">
            <v>三神</v>
          </cell>
          <cell r="C376" t="str">
            <v>秀嗣</v>
          </cell>
          <cell r="D376" t="str">
            <v>村田ＴＣ</v>
          </cell>
        </row>
        <row r="377">
          <cell r="A377" t="str">
            <v>む３２</v>
          </cell>
          <cell r="B377" t="str">
            <v>佐藤</v>
          </cell>
          <cell r="C377" t="str">
            <v>庸子</v>
          </cell>
          <cell r="D377" t="str">
            <v>村田ＴＣ</v>
          </cell>
        </row>
        <row r="378">
          <cell r="A378" t="str">
            <v>む３３</v>
          </cell>
          <cell r="B378" t="str">
            <v>遠崎</v>
          </cell>
          <cell r="C378" t="str">
            <v>大樹</v>
          </cell>
          <cell r="D378" t="str">
            <v>村田ＴＣ</v>
          </cell>
        </row>
        <row r="379">
          <cell r="A379" t="str">
            <v>む３４</v>
          </cell>
          <cell r="B379" t="str">
            <v>村田</v>
          </cell>
          <cell r="C379" t="str">
            <v>朋子</v>
          </cell>
          <cell r="D379" t="str">
            <v>村田ＴＣ</v>
          </cell>
        </row>
        <row r="380">
          <cell r="A380" t="str">
            <v>む３５</v>
          </cell>
          <cell r="B380" t="str">
            <v>杉山</v>
          </cell>
          <cell r="C380" t="str">
            <v>あずさ</v>
          </cell>
          <cell r="D380" t="str">
            <v>村田ＴＣ</v>
          </cell>
        </row>
        <row r="381">
          <cell r="A381" t="str">
            <v>む３６</v>
          </cell>
          <cell r="B381" t="str">
            <v>西村</v>
          </cell>
          <cell r="C381" t="str">
            <v>文代</v>
          </cell>
          <cell r="D381" t="str">
            <v>村田ＴＣ</v>
          </cell>
        </row>
        <row r="382">
          <cell r="A382" t="str">
            <v>む３７</v>
          </cell>
          <cell r="B382" t="str">
            <v>村田</v>
          </cell>
          <cell r="C382" t="str">
            <v>彩子</v>
          </cell>
          <cell r="D382" t="str">
            <v>村田ＴＣ</v>
          </cell>
        </row>
        <row r="383">
          <cell r="A383" t="str">
            <v>む３８</v>
          </cell>
          <cell r="B383" t="str">
            <v>村川</v>
          </cell>
          <cell r="C383" t="str">
            <v>庸子</v>
          </cell>
          <cell r="D383" t="str">
            <v>村田ＴＣ</v>
          </cell>
        </row>
        <row r="384">
          <cell r="A384" t="str">
            <v>む３９</v>
          </cell>
          <cell r="B384" t="str">
            <v>藤井</v>
          </cell>
          <cell r="C384" t="str">
            <v>洋平</v>
          </cell>
          <cell r="D384" t="str">
            <v>村田ＴＣ</v>
          </cell>
        </row>
        <row r="385">
          <cell r="A385" t="str">
            <v>む４０</v>
          </cell>
          <cell r="B385" t="str">
            <v>田淵</v>
          </cell>
          <cell r="C385" t="str">
            <v>敏史</v>
          </cell>
          <cell r="D385" t="str">
            <v>村田ＴＣ</v>
          </cell>
        </row>
        <row r="386">
          <cell r="A386" t="str">
            <v>む４１</v>
          </cell>
          <cell r="B386" t="str">
            <v>穐山</v>
          </cell>
          <cell r="C386" t="str">
            <v>  航</v>
          </cell>
          <cell r="D386" t="str">
            <v>村田ＴＣ</v>
          </cell>
        </row>
        <row r="387">
          <cell r="A387" t="str">
            <v>む４２</v>
          </cell>
          <cell r="B387" t="str">
            <v>西村</v>
          </cell>
          <cell r="C387" t="str">
            <v>国太郎</v>
          </cell>
          <cell r="D387" t="str">
            <v>村田ＴＣ</v>
          </cell>
        </row>
        <row r="388">
          <cell r="A388" t="str">
            <v>む４３</v>
          </cell>
          <cell r="B388" t="str">
            <v>南井</v>
          </cell>
          <cell r="C388" t="str">
            <v>まどか</v>
          </cell>
          <cell r="D388" t="str">
            <v>村田ＴＣ</v>
          </cell>
        </row>
        <row r="389">
          <cell r="A389" t="str">
            <v>む４４</v>
          </cell>
          <cell r="B389" t="str">
            <v>澤田</v>
          </cell>
          <cell r="C389" t="str">
            <v>多佳美</v>
          </cell>
          <cell r="D389" t="str">
            <v>村田ＴＣ</v>
          </cell>
        </row>
        <row r="390">
          <cell r="A390" t="str">
            <v>む４５</v>
          </cell>
          <cell r="B390" t="str">
            <v>杉山</v>
          </cell>
          <cell r="C390" t="str">
            <v>春澄</v>
          </cell>
          <cell r="D390" t="str">
            <v>村田ＴＣ</v>
          </cell>
        </row>
        <row r="391">
          <cell r="A391" t="str">
            <v>む４６</v>
          </cell>
          <cell r="B391" t="str">
            <v>二上</v>
          </cell>
          <cell r="C391" t="str">
            <v>貴光</v>
          </cell>
          <cell r="D391" t="str">
            <v>村田ＴＣ</v>
          </cell>
        </row>
        <row r="392">
          <cell r="A392" t="str">
            <v>む４７</v>
          </cell>
          <cell r="B392" t="str">
            <v>山田</v>
          </cell>
          <cell r="C392" t="str">
            <v>義大</v>
          </cell>
          <cell r="D392" t="str">
            <v>村田ＴＣ</v>
          </cell>
        </row>
        <row r="393">
          <cell r="A393" t="str">
            <v>む４８</v>
          </cell>
          <cell r="B393" t="str">
            <v>大里</v>
          </cell>
          <cell r="C393" t="str">
            <v>哲哉</v>
          </cell>
          <cell r="D393" t="str">
            <v>村田ＴＣ</v>
          </cell>
        </row>
        <row r="394">
          <cell r="A394" t="str">
            <v>む４９</v>
          </cell>
          <cell r="B394" t="str">
            <v>川東</v>
          </cell>
          <cell r="C394" t="str">
            <v>真央</v>
          </cell>
          <cell r="D394" t="str">
            <v>村田ＴＣ</v>
          </cell>
        </row>
        <row r="395">
          <cell r="D395" t="str">
            <v>村田ＴＣ</v>
          </cell>
        </row>
        <row r="405">
          <cell r="D405" t="str">
            <v>kazuyasu7674@yahoo.co.jp</v>
          </cell>
        </row>
        <row r="407">
          <cell r="B407" t="str">
            <v>代表　羽田昭夫</v>
          </cell>
        </row>
        <row r="410">
          <cell r="B410" t="str">
            <v>プラチナ</v>
          </cell>
        </row>
        <row r="411">
          <cell r="B411" t="str">
            <v>湖東プラチナ</v>
          </cell>
        </row>
        <row r="412">
          <cell r="A412" t="str">
            <v>ぷ０１</v>
          </cell>
          <cell r="B412" t="str">
            <v>大林</v>
          </cell>
          <cell r="C412" t="str">
            <v> 久</v>
          </cell>
          <cell r="D412" t="str">
            <v>プラチナ</v>
          </cell>
        </row>
        <row r="413">
          <cell r="A413" t="str">
            <v>ぷ０２</v>
          </cell>
          <cell r="B413" t="str">
            <v>高田</v>
          </cell>
          <cell r="C413" t="str">
            <v>洋治</v>
          </cell>
          <cell r="D413" t="str">
            <v>プラチナ</v>
          </cell>
        </row>
        <row r="414">
          <cell r="A414" t="str">
            <v>ぷ０３</v>
          </cell>
          <cell r="B414" t="str">
            <v>中野</v>
          </cell>
          <cell r="C414" t="str">
            <v> 潤</v>
          </cell>
          <cell r="D414" t="str">
            <v>プラチナ</v>
          </cell>
        </row>
        <row r="415">
          <cell r="A415" t="str">
            <v>ぷ０４</v>
          </cell>
          <cell r="B415" t="str">
            <v>中野</v>
          </cell>
          <cell r="C415" t="str">
            <v>哲也</v>
          </cell>
          <cell r="D415" t="str">
            <v>プラチナ</v>
          </cell>
        </row>
        <row r="416">
          <cell r="A416" t="str">
            <v>ぷ０５</v>
          </cell>
          <cell r="B416" t="str">
            <v>堀江</v>
          </cell>
          <cell r="C416" t="str">
            <v>孝信</v>
          </cell>
          <cell r="D416" t="str">
            <v>プラチナ</v>
          </cell>
        </row>
        <row r="417">
          <cell r="A417" t="str">
            <v>ぷ０６</v>
          </cell>
          <cell r="B417" t="str">
            <v>羽田</v>
          </cell>
          <cell r="C417" t="str">
            <v>昭夫</v>
          </cell>
          <cell r="D417" t="str">
            <v>プラチナ</v>
          </cell>
        </row>
        <row r="418">
          <cell r="A418" t="str">
            <v>ぷ０７</v>
          </cell>
          <cell r="B418" t="str">
            <v>樋山</v>
          </cell>
          <cell r="C418" t="str">
            <v>達哉</v>
          </cell>
          <cell r="D418" t="str">
            <v>プラチナ</v>
          </cell>
        </row>
        <row r="419">
          <cell r="A419" t="str">
            <v>ぷ０８</v>
          </cell>
          <cell r="B419" t="str">
            <v>藤本</v>
          </cell>
          <cell r="C419" t="str">
            <v>昌彦</v>
          </cell>
          <cell r="D419" t="str">
            <v>プラチナ</v>
          </cell>
        </row>
        <row r="420">
          <cell r="A420" t="str">
            <v>ぷ０９</v>
          </cell>
          <cell r="B420" t="str">
            <v>安田</v>
          </cell>
          <cell r="C420" t="str">
            <v>和彦</v>
          </cell>
          <cell r="D420" t="str">
            <v>プラチナ</v>
          </cell>
        </row>
        <row r="421">
          <cell r="A421" t="str">
            <v>ぷ１０</v>
          </cell>
          <cell r="B421" t="str">
            <v>吉田</v>
          </cell>
          <cell r="C421" t="str">
            <v>知司</v>
          </cell>
          <cell r="D421" t="str">
            <v>プラチナ</v>
          </cell>
        </row>
        <row r="422">
          <cell r="A422" t="str">
            <v>ぷ１１</v>
          </cell>
          <cell r="B422" t="str">
            <v>山田</v>
          </cell>
          <cell r="C422" t="str">
            <v>直八</v>
          </cell>
          <cell r="D422" t="str">
            <v>プラチナ</v>
          </cell>
        </row>
        <row r="423">
          <cell r="A423" t="str">
            <v>ぷ１２</v>
          </cell>
          <cell r="B423" t="str">
            <v>新屋</v>
          </cell>
          <cell r="C423" t="str">
            <v>正男</v>
          </cell>
          <cell r="D423" t="str">
            <v>プラチナ</v>
          </cell>
        </row>
        <row r="424">
          <cell r="A424" t="str">
            <v>ぷ１３</v>
          </cell>
          <cell r="B424" t="str">
            <v>青木</v>
          </cell>
          <cell r="C424" t="str">
            <v>保憲</v>
          </cell>
          <cell r="D424" t="str">
            <v>プラチナ</v>
          </cell>
        </row>
        <row r="425">
          <cell r="A425" t="str">
            <v>ぷ１４</v>
          </cell>
          <cell r="B425" t="str">
            <v>谷口</v>
          </cell>
          <cell r="C425" t="str">
            <v>一男</v>
          </cell>
          <cell r="D425" t="str">
            <v>プラチナ</v>
          </cell>
        </row>
        <row r="426">
          <cell r="A426" t="str">
            <v>ぷ１５</v>
          </cell>
          <cell r="B426" t="str">
            <v>飯塚</v>
          </cell>
          <cell r="C426" t="str">
            <v>アイ子</v>
          </cell>
          <cell r="D426" t="str">
            <v>プラチナ</v>
          </cell>
        </row>
        <row r="427">
          <cell r="A427" t="str">
            <v>ぷ１６</v>
          </cell>
          <cell r="B427" t="str">
            <v>関塚</v>
          </cell>
          <cell r="C427" t="str">
            <v>清茂</v>
          </cell>
          <cell r="D427" t="str">
            <v>プラチナ</v>
          </cell>
        </row>
        <row r="428">
          <cell r="A428" t="str">
            <v>ぷ１７</v>
          </cell>
          <cell r="B428" t="str">
            <v>北川</v>
          </cell>
          <cell r="C428" t="str">
            <v>美由紀</v>
          </cell>
          <cell r="D428" t="str">
            <v>プラチナ</v>
          </cell>
        </row>
        <row r="429">
          <cell r="A429" t="str">
            <v>ぷ１８</v>
          </cell>
          <cell r="B429" t="str">
            <v>澤井</v>
          </cell>
          <cell r="C429" t="str">
            <v>恵子</v>
          </cell>
          <cell r="D429" t="str">
            <v>プラチナ</v>
          </cell>
        </row>
        <row r="430">
          <cell r="A430" t="str">
            <v>ぷ１９</v>
          </cell>
          <cell r="B430" t="str">
            <v>平野</v>
          </cell>
          <cell r="C430" t="str">
            <v>志津子</v>
          </cell>
          <cell r="D430" t="str">
            <v>プラチナ</v>
          </cell>
        </row>
        <row r="431">
          <cell r="A431" t="str">
            <v>ぷ２０</v>
          </cell>
          <cell r="B431" t="str">
            <v>堀部</v>
          </cell>
          <cell r="C431" t="str">
            <v>品子</v>
          </cell>
          <cell r="D431" t="str">
            <v>プラチナ</v>
          </cell>
        </row>
        <row r="432">
          <cell r="A432" t="str">
            <v>ぷ２１</v>
          </cell>
          <cell r="B432" t="str">
            <v>森谷</v>
          </cell>
          <cell r="C432" t="str">
            <v>洋子</v>
          </cell>
          <cell r="D432" t="str">
            <v>プラチナ</v>
          </cell>
        </row>
        <row r="433">
          <cell r="A433" t="str">
            <v>ぷ２２</v>
          </cell>
          <cell r="B433" t="str">
            <v>川勝</v>
          </cell>
          <cell r="C433" t="str">
            <v>豊子</v>
          </cell>
          <cell r="D433" t="str">
            <v>プラチナ</v>
          </cell>
        </row>
        <row r="434">
          <cell r="A434" t="str">
            <v>ぷ２３</v>
          </cell>
          <cell r="B434" t="str">
            <v>田邉</v>
          </cell>
          <cell r="C434" t="str">
            <v>俊子</v>
          </cell>
          <cell r="D434" t="str">
            <v>プラチナ</v>
          </cell>
        </row>
        <row r="435">
          <cell r="A435" t="str">
            <v>ぷ２４</v>
          </cell>
          <cell r="B435" t="str">
            <v>松田</v>
          </cell>
          <cell r="C435" t="str">
            <v>順子</v>
          </cell>
          <cell r="D435" t="str">
            <v>プラチナ</v>
          </cell>
        </row>
        <row r="436">
          <cell r="A436" t="str">
            <v>ぷ２５</v>
          </cell>
          <cell r="B436" t="str">
            <v>本池</v>
          </cell>
          <cell r="C436" t="str">
            <v>清子</v>
          </cell>
          <cell r="D436" t="str">
            <v>プラチナ</v>
          </cell>
        </row>
        <row r="437">
          <cell r="A437" t="str">
            <v>ぷ２６</v>
          </cell>
          <cell r="B437" t="str">
            <v>山田</v>
          </cell>
          <cell r="C437" t="str">
            <v>晶枝</v>
          </cell>
          <cell r="D437" t="str">
            <v>プラチナ</v>
          </cell>
        </row>
        <row r="438">
          <cell r="A438" t="str">
            <v>ぷ２７</v>
          </cell>
          <cell r="B438" t="str">
            <v>前田</v>
          </cell>
          <cell r="C438" t="str">
            <v>征人</v>
          </cell>
          <cell r="D438" t="str">
            <v>プラチナ</v>
          </cell>
        </row>
        <row r="439">
          <cell r="A439" t="str">
            <v>ぷ２８</v>
          </cell>
          <cell r="B439" t="str">
            <v>鶴田</v>
          </cell>
          <cell r="C439" t="str">
            <v> 進</v>
          </cell>
          <cell r="D439" t="str">
            <v>プラチナ</v>
          </cell>
        </row>
        <row r="440">
          <cell r="A440" t="str">
            <v>ぷ２９</v>
          </cell>
          <cell r="B440" t="str">
            <v>前田</v>
          </cell>
          <cell r="C440" t="str">
            <v>喜久子</v>
          </cell>
          <cell r="D440" t="str">
            <v>プラチナ</v>
          </cell>
        </row>
        <row r="441">
          <cell r="A441" t="str">
            <v>ぷ３０</v>
          </cell>
          <cell r="B441" t="str">
            <v>岡本</v>
          </cell>
          <cell r="C441" t="str">
            <v>直美</v>
          </cell>
          <cell r="D441" t="str">
            <v>プラチナ</v>
          </cell>
        </row>
        <row r="442">
          <cell r="A442" t="str">
            <v>ぷ３１</v>
          </cell>
          <cell r="B442" t="str">
            <v>苗村</v>
          </cell>
          <cell r="C442" t="str">
            <v>裕子</v>
          </cell>
          <cell r="D442" t="str">
            <v>プラチナ</v>
          </cell>
        </row>
        <row r="443">
          <cell r="A443" t="str">
            <v>ぷ３２</v>
          </cell>
          <cell r="B443" t="str">
            <v>五十嵐</v>
          </cell>
          <cell r="C443" t="str">
            <v>英毅</v>
          </cell>
          <cell r="D443" t="str">
            <v>プラチナ</v>
          </cell>
        </row>
        <row r="444">
          <cell r="A444" t="str">
            <v>ぷ３３</v>
          </cell>
          <cell r="B444" t="str">
            <v>山形</v>
          </cell>
          <cell r="C444" t="str">
            <v>公平</v>
          </cell>
          <cell r="D444" t="str">
            <v>プラチナ</v>
          </cell>
        </row>
        <row r="445">
          <cell r="A445" t="str">
            <v>ぷ３４</v>
          </cell>
          <cell r="B445" t="str">
            <v>川島</v>
          </cell>
          <cell r="C445" t="str">
            <v>芳男</v>
          </cell>
          <cell r="D445" t="str">
            <v>プラチナ</v>
          </cell>
        </row>
        <row r="446">
          <cell r="A446" t="str">
            <v>ぷ35</v>
          </cell>
          <cell r="B446" t="str">
            <v>山本</v>
          </cell>
          <cell r="C446" t="str">
            <v>武司</v>
          </cell>
          <cell r="D446" t="str">
            <v>プラチナ</v>
          </cell>
        </row>
        <row r="449">
          <cell r="B449" t="str">
            <v>代表　宮崎　大悟</v>
          </cell>
        </row>
        <row r="451">
          <cell r="B451" t="str">
            <v>積樹T</v>
          </cell>
          <cell r="D451" t="str">
            <v>略称</v>
          </cell>
        </row>
        <row r="452">
          <cell r="B452" t="str">
            <v>積水樹脂テニスクラブ</v>
          </cell>
          <cell r="D452" t="str">
            <v>正式名称</v>
          </cell>
        </row>
        <row r="454">
          <cell r="A454" t="str">
            <v>せ０１</v>
          </cell>
          <cell r="B454" t="str">
            <v>清水</v>
          </cell>
          <cell r="C454" t="str">
            <v>英泰</v>
          </cell>
          <cell r="D454" t="str">
            <v>積樹T</v>
          </cell>
        </row>
        <row r="455">
          <cell r="A455" t="str">
            <v>せ０２</v>
          </cell>
          <cell r="B455" t="str">
            <v>国村</v>
          </cell>
          <cell r="C455" t="str">
            <v>昌生</v>
          </cell>
          <cell r="D455" t="str">
            <v>積樹T</v>
          </cell>
        </row>
        <row r="456">
          <cell r="A456" t="str">
            <v>せ０３</v>
          </cell>
          <cell r="B456" t="str">
            <v>上原</v>
          </cell>
          <cell r="C456" t="str">
            <v> 悠</v>
          </cell>
          <cell r="D456" t="str">
            <v>積樹T</v>
          </cell>
        </row>
        <row r="457">
          <cell r="A457" t="str">
            <v>せ０４</v>
          </cell>
          <cell r="B457" t="str">
            <v>西垣</v>
          </cell>
          <cell r="C457" t="str">
            <v> 学</v>
          </cell>
          <cell r="D457" t="str">
            <v>積樹T</v>
          </cell>
        </row>
        <row r="458">
          <cell r="A458" t="str">
            <v>せ０５</v>
          </cell>
          <cell r="B458" t="str">
            <v>宮崎</v>
          </cell>
          <cell r="C458" t="str">
            <v>大悟</v>
          </cell>
          <cell r="D458" t="str">
            <v>積樹T</v>
          </cell>
        </row>
        <row r="459">
          <cell r="A459" t="str">
            <v>せ０６</v>
          </cell>
          <cell r="B459" t="str">
            <v>平野</v>
          </cell>
          <cell r="C459" t="str">
            <v>和也</v>
          </cell>
          <cell r="D459" t="str">
            <v>積樹T</v>
          </cell>
        </row>
        <row r="460">
          <cell r="A460" t="str">
            <v>せ０７</v>
          </cell>
          <cell r="B460" t="str">
            <v>森本</v>
          </cell>
          <cell r="C460" t="str">
            <v>悠介</v>
          </cell>
          <cell r="D460" t="str">
            <v>積樹T</v>
          </cell>
        </row>
        <row r="461">
          <cell r="A461" t="str">
            <v>せ０８</v>
          </cell>
          <cell r="B461" t="str">
            <v>佐藤</v>
          </cell>
          <cell r="C461" t="str">
            <v>みなみ</v>
          </cell>
          <cell r="D461" t="str">
            <v>積樹T</v>
          </cell>
        </row>
        <row r="462">
          <cell r="A462" t="str">
            <v>せ０９</v>
          </cell>
          <cell r="B462" t="str">
            <v>石梶</v>
          </cell>
          <cell r="C462" t="str">
            <v>満里子</v>
          </cell>
          <cell r="D462" t="str">
            <v>積樹T</v>
          </cell>
        </row>
        <row r="463">
          <cell r="A463" t="str">
            <v>せ１０</v>
          </cell>
          <cell r="B463" t="str">
            <v>杉本</v>
          </cell>
          <cell r="C463" t="str">
            <v>静香</v>
          </cell>
          <cell r="D463" t="str">
            <v>積樹T</v>
          </cell>
        </row>
        <row r="480">
          <cell r="B480" t="str">
            <v>上津慶和</v>
          </cell>
          <cell r="C480" t="str">
            <v>smile.yu5052@gmail.com</v>
          </cell>
        </row>
        <row r="482">
          <cell r="B482" t="str">
            <v>TDC</v>
          </cell>
          <cell r="C482" t="str">
            <v>略称</v>
          </cell>
        </row>
        <row r="483">
          <cell r="B483" t="str">
            <v>TDC</v>
          </cell>
          <cell r="C483" t="str">
            <v>正式名称</v>
          </cell>
        </row>
        <row r="484">
          <cell r="A484" t="str">
            <v>て０１</v>
          </cell>
          <cell r="B484" t="str">
            <v>池田</v>
          </cell>
          <cell r="C484" t="str">
            <v>まき</v>
          </cell>
          <cell r="D484" t="str">
            <v>TDC</v>
          </cell>
        </row>
        <row r="485">
          <cell r="A485" t="str">
            <v>て０２</v>
          </cell>
          <cell r="B485" t="str">
            <v>大野</v>
          </cell>
          <cell r="C485" t="str">
            <v>みずき</v>
          </cell>
          <cell r="D485" t="str">
            <v>TDC</v>
          </cell>
        </row>
        <row r="486">
          <cell r="A486" t="str">
            <v>て０３</v>
          </cell>
          <cell r="B486" t="str">
            <v>片桐</v>
          </cell>
          <cell r="C486" t="str">
            <v>美里</v>
          </cell>
          <cell r="D486" t="str">
            <v>TDC</v>
          </cell>
        </row>
        <row r="487">
          <cell r="A487" t="str">
            <v>て０４</v>
          </cell>
          <cell r="B487" t="str">
            <v>北川</v>
          </cell>
          <cell r="C487" t="str">
            <v>円香</v>
          </cell>
          <cell r="D487" t="str">
            <v>TDC</v>
          </cell>
        </row>
        <row r="488">
          <cell r="A488" t="str">
            <v>て０５</v>
          </cell>
          <cell r="B488" t="str">
            <v>草野</v>
          </cell>
          <cell r="C488" t="str">
            <v>菜摘</v>
          </cell>
          <cell r="D488" t="str">
            <v>TDC</v>
          </cell>
        </row>
        <row r="489">
          <cell r="A489" t="str">
            <v>て０６</v>
          </cell>
          <cell r="B489" t="str">
            <v>小林</v>
          </cell>
          <cell r="C489" t="str">
            <v> 羽</v>
          </cell>
          <cell r="D489" t="str">
            <v>TDC</v>
          </cell>
        </row>
        <row r="490">
          <cell r="A490" t="str">
            <v>て０７</v>
          </cell>
          <cell r="B490" t="str">
            <v>辻 </v>
          </cell>
          <cell r="C490" t="str">
            <v>真弓</v>
          </cell>
          <cell r="D490" t="str">
            <v>TDC</v>
          </cell>
        </row>
        <row r="491">
          <cell r="A491" t="str">
            <v>て０８</v>
          </cell>
          <cell r="B491" t="str">
            <v>中川</v>
          </cell>
          <cell r="C491" t="str">
            <v>久江</v>
          </cell>
          <cell r="D491" t="str">
            <v>TDC</v>
          </cell>
        </row>
        <row r="492">
          <cell r="A492" t="str">
            <v>て０９</v>
          </cell>
          <cell r="B492" t="str">
            <v>姫井</v>
          </cell>
          <cell r="C492" t="str">
            <v>亜利沙</v>
          </cell>
          <cell r="D492" t="str">
            <v>TDC</v>
          </cell>
        </row>
        <row r="493">
          <cell r="A493" t="str">
            <v>て１０</v>
          </cell>
          <cell r="B493" t="str">
            <v>福本</v>
          </cell>
          <cell r="C493" t="str">
            <v>香菜実</v>
          </cell>
          <cell r="D493" t="str">
            <v>TDC</v>
          </cell>
        </row>
        <row r="494">
          <cell r="A494" t="str">
            <v>て１１</v>
          </cell>
          <cell r="B494" t="str">
            <v>前川</v>
          </cell>
          <cell r="C494" t="str">
            <v>美恵</v>
          </cell>
          <cell r="D494" t="str">
            <v>TDC</v>
          </cell>
        </row>
        <row r="495">
          <cell r="A495" t="str">
            <v>て１２</v>
          </cell>
          <cell r="B495" t="str">
            <v>三浦</v>
          </cell>
          <cell r="C495" t="str">
            <v>朱莉</v>
          </cell>
          <cell r="D495" t="str">
            <v>TDC</v>
          </cell>
        </row>
        <row r="496">
          <cell r="A496" t="str">
            <v>て１３</v>
          </cell>
          <cell r="B496" t="str">
            <v>山岡</v>
          </cell>
          <cell r="C496" t="str">
            <v>千春</v>
          </cell>
          <cell r="D496" t="str">
            <v>TDC</v>
          </cell>
        </row>
        <row r="497">
          <cell r="A497" t="str">
            <v>て１４</v>
          </cell>
          <cell r="B497" t="str">
            <v>鹿野</v>
          </cell>
          <cell r="C497" t="str">
            <v>さつ紀</v>
          </cell>
          <cell r="D497" t="str">
            <v>TDC</v>
          </cell>
        </row>
        <row r="498">
          <cell r="A498" t="str">
            <v>て１５</v>
          </cell>
          <cell r="B498" t="str">
            <v>猪飼</v>
          </cell>
          <cell r="C498" t="str">
            <v>尚輝</v>
          </cell>
          <cell r="D498" t="str">
            <v>TDC</v>
          </cell>
        </row>
        <row r="499">
          <cell r="A499" t="str">
            <v>て１６</v>
          </cell>
          <cell r="B499" t="str">
            <v>石内</v>
          </cell>
          <cell r="C499" t="str">
            <v>伸幸</v>
          </cell>
          <cell r="D499" t="str">
            <v>TDC</v>
          </cell>
        </row>
        <row r="500">
          <cell r="A500" t="str">
            <v>て１７</v>
          </cell>
          <cell r="B500" t="str">
            <v>上原</v>
          </cell>
          <cell r="C500" t="str">
            <v>義弘</v>
          </cell>
          <cell r="D500" t="str">
            <v>TDC</v>
          </cell>
        </row>
        <row r="501">
          <cell r="A501" t="str">
            <v>て１８</v>
          </cell>
          <cell r="B501" t="str">
            <v>上津</v>
          </cell>
          <cell r="C501" t="str">
            <v>慶和</v>
          </cell>
          <cell r="D501" t="str">
            <v>TDC</v>
          </cell>
        </row>
        <row r="502">
          <cell r="A502" t="str">
            <v>て１９</v>
          </cell>
          <cell r="B502" t="str">
            <v>岡 </v>
          </cell>
          <cell r="C502" t="str">
            <v>栄介</v>
          </cell>
          <cell r="D502" t="str">
            <v>TDC</v>
          </cell>
        </row>
        <row r="503">
          <cell r="A503" t="str">
            <v>て２０</v>
          </cell>
          <cell r="B503" t="str">
            <v>岡本</v>
          </cell>
          <cell r="C503" t="str">
            <v>悟志</v>
          </cell>
          <cell r="D503" t="str">
            <v>TDC</v>
          </cell>
        </row>
        <row r="504">
          <cell r="A504" t="str">
            <v>て２１</v>
          </cell>
          <cell r="B504" t="str">
            <v>片桐</v>
          </cell>
          <cell r="C504" t="str">
            <v>靖之</v>
          </cell>
          <cell r="D504" t="str">
            <v>TDC</v>
          </cell>
        </row>
        <row r="505">
          <cell r="A505" t="str">
            <v>て２２</v>
          </cell>
          <cell r="B505" t="str">
            <v>川合</v>
          </cell>
          <cell r="C505" t="str">
            <v> 優</v>
          </cell>
          <cell r="D505" t="str">
            <v>TDC</v>
          </cell>
        </row>
        <row r="506">
          <cell r="A506" t="str">
            <v>て２３</v>
          </cell>
          <cell r="B506" t="str">
            <v>川下</v>
          </cell>
          <cell r="C506" t="str">
            <v>洋平</v>
          </cell>
          <cell r="D506" t="str">
            <v>TDC</v>
          </cell>
        </row>
        <row r="507">
          <cell r="A507" t="str">
            <v>て２４</v>
          </cell>
          <cell r="B507" t="str">
            <v>北澤</v>
          </cell>
          <cell r="C507" t="str">
            <v> 純</v>
          </cell>
          <cell r="D507" t="str">
            <v>TDC</v>
          </cell>
        </row>
        <row r="508">
          <cell r="A508" t="str">
            <v>て２５</v>
          </cell>
          <cell r="B508" t="str">
            <v>北村</v>
          </cell>
          <cell r="C508" t="str">
            <v>拓也</v>
          </cell>
          <cell r="D508" t="str">
            <v>TDC</v>
          </cell>
        </row>
        <row r="509">
          <cell r="A509" t="str">
            <v>て２６</v>
          </cell>
          <cell r="B509" t="str">
            <v>鹿野</v>
          </cell>
          <cell r="C509" t="str">
            <v>雄大</v>
          </cell>
          <cell r="D509" t="str">
            <v>TDC</v>
          </cell>
        </row>
        <row r="510">
          <cell r="A510" t="str">
            <v>て２７</v>
          </cell>
          <cell r="B510" t="str">
            <v>澁谷</v>
          </cell>
          <cell r="C510" t="str">
            <v>晃大</v>
          </cell>
          <cell r="D510" t="str">
            <v>TDC</v>
          </cell>
        </row>
        <row r="511">
          <cell r="A511" t="str">
            <v>て２８</v>
          </cell>
          <cell r="B511" t="str">
            <v>嶋村</v>
          </cell>
          <cell r="C511" t="str">
            <v>和彦</v>
          </cell>
          <cell r="D511" t="str">
            <v>TDC</v>
          </cell>
        </row>
        <row r="512">
          <cell r="A512" t="str">
            <v>て２９</v>
          </cell>
          <cell r="B512" t="str">
            <v>白井</v>
          </cell>
          <cell r="C512" t="str">
            <v>秀幸</v>
          </cell>
          <cell r="D512" t="str">
            <v>TDC</v>
          </cell>
        </row>
        <row r="513">
          <cell r="A513" t="str">
            <v>て３０</v>
          </cell>
          <cell r="B513" t="str">
            <v>谷口</v>
          </cell>
          <cell r="C513" t="str">
            <v> 孟</v>
          </cell>
          <cell r="D513" t="str">
            <v>TDC</v>
          </cell>
        </row>
        <row r="514">
          <cell r="A514" t="str">
            <v>て３１</v>
          </cell>
          <cell r="B514" t="str">
            <v>津曲</v>
          </cell>
          <cell r="C514" t="str">
            <v>崇志</v>
          </cell>
          <cell r="D514" t="str">
            <v>TDC</v>
          </cell>
        </row>
        <row r="515">
          <cell r="A515" t="str">
            <v>て３２</v>
          </cell>
          <cell r="B515" t="str">
            <v>中尾</v>
          </cell>
          <cell r="C515" t="str">
            <v> 巧</v>
          </cell>
          <cell r="D515" t="str">
            <v>TDC</v>
          </cell>
        </row>
        <row r="516">
          <cell r="A516" t="str">
            <v>て３３</v>
          </cell>
          <cell r="B516" t="str">
            <v>西嶌</v>
          </cell>
          <cell r="C516" t="str">
            <v>達也</v>
          </cell>
          <cell r="D516" t="str">
            <v>TDC</v>
          </cell>
        </row>
        <row r="517">
          <cell r="A517" t="str">
            <v>て３４</v>
          </cell>
          <cell r="B517" t="str">
            <v>野村</v>
          </cell>
          <cell r="C517" t="str">
            <v>良平</v>
          </cell>
          <cell r="D517" t="str">
            <v>TDC</v>
          </cell>
        </row>
        <row r="518">
          <cell r="A518" t="str">
            <v>て３５</v>
          </cell>
          <cell r="B518" t="str">
            <v>浜中</v>
          </cell>
          <cell r="C518" t="str">
            <v>岳史</v>
          </cell>
          <cell r="D518" t="str">
            <v>TDC</v>
          </cell>
        </row>
        <row r="519">
          <cell r="A519" t="str">
            <v>て３６</v>
          </cell>
          <cell r="B519" t="str">
            <v>東山</v>
          </cell>
          <cell r="C519" t="str">
            <v> 博</v>
          </cell>
          <cell r="D519" t="str">
            <v>TDC</v>
          </cell>
        </row>
        <row r="520">
          <cell r="A520" t="str">
            <v>て３７</v>
          </cell>
          <cell r="B520" t="str">
            <v>松本</v>
          </cell>
          <cell r="C520" t="str">
            <v>遼太郎</v>
          </cell>
          <cell r="D520" t="str">
            <v>TDC</v>
          </cell>
        </row>
        <row r="521">
          <cell r="A521" t="str">
            <v>て３８</v>
          </cell>
          <cell r="B521" t="str">
            <v>山口</v>
          </cell>
          <cell r="C521" t="str">
            <v>稔貴</v>
          </cell>
          <cell r="D521" t="str">
            <v>TDC</v>
          </cell>
        </row>
        <row r="522">
          <cell r="A522" t="str">
            <v>て３９</v>
          </cell>
          <cell r="B522" t="str">
            <v>苅和</v>
          </cell>
          <cell r="C522" t="str">
            <v> 司</v>
          </cell>
          <cell r="D522" t="str">
            <v>TDC</v>
          </cell>
        </row>
        <row r="523">
          <cell r="A523" t="str">
            <v>て４０</v>
          </cell>
          <cell r="B523" t="str">
            <v>山本</v>
          </cell>
          <cell r="C523" t="str">
            <v>竜平</v>
          </cell>
          <cell r="D523" t="str">
            <v>TDC</v>
          </cell>
        </row>
        <row r="524">
          <cell r="A524" t="str">
            <v>て４１</v>
          </cell>
          <cell r="B524" t="str">
            <v>寺元</v>
          </cell>
          <cell r="C524" t="str">
            <v>翔太</v>
          </cell>
          <cell r="D524" t="str">
            <v>TDC</v>
          </cell>
        </row>
        <row r="525">
          <cell r="A525" t="str">
            <v>て４２</v>
          </cell>
          <cell r="B525" t="str">
            <v>若森</v>
          </cell>
          <cell r="C525" t="str">
            <v>裕生</v>
          </cell>
          <cell r="D525" t="str">
            <v>TDC</v>
          </cell>
        </row>
        <row r="526">
          <cell r="A526" t="str">
            <v>て４３</v>
          </cell>
          <cell r="B526" t="str">
            <v>松岡</v>
          </cell>
          <cell r="C526" t="str">
            <v>宗隆</v>
          </cell>
          <cell r="D526" t="str">
            <v>TDC</v>
          </cell>
        </row>
        <row r="527">
          <cell r="A527" t="str">
            <v>て４４</v>
          </cell>
          <cell r="B527" t="str">
            <v>清川</v>
          </cell>
          <cell r="C527" t="str">
            <v>智輝</v>
          </cell>
          <cell r="D527" t="str">
            <v>TDC</v>
          </cell>
        </row>
        <row r="528">
          <cell r="A528" t="str">
            <v>て４５</v>
          </cell>
          <cell r="B528" t="str">
            <v>東 </v>
          </cell>
          <cell r="C528" t="str">
            <v>佑樹</v>
          </cell>
          <cell r="D528" t="str">
            <v>TDC</v>
          </cell>
        </row>
        <row r="529">
          <cell r="A529" t="str">
            <v>て４６</v>
          </cell>
          <cell r="B529" t="str">
            <v>東</v>
          </cell>
          <cell r="C529" t="str">
            <v>佳菜子</v>
          </cell>
          <cell r="D529" t="str">
            <v>TDC</v>
          </cell>
        </row>
        <row r="532">
          <cell r="B532" t="str">
            <v>代表　片岡一寿</v>
          </cell>
          <cell r="D532" t="str">
            <v>ptkq67180＠yahoo.co.jp</v>
          </cell>
        </row>
        <row r="534">
          <cell r="B534" t="str">
            <v>うさかめ</v>
          </cell>
        </row>
        <row r="535">
          <cell r="B535" t="str">
            <v>うさぎとかめの集い</v>
          </cell>
        </row>
        <row r="536">
          <cell r="A536" t="str">
            <v>う０１</v>
          </cell>
          <cell r="B536" t="str">
            <v>池上</v>
          </cell>
          <cell r="C536" t="str">
            <v>浩幸</v>
          </cell>
          <cell r="D536" t="str">
            <v>うさかめ</v>
          </cell>
        </row>
        <row r="537">
          <cell r="A537" t="str">
            <v>う０２</v>
          </cell>
          <cell r="B537" t="str">
            <v>井内</v>
          </cell>
          <cell r="C537" t="str">
            <v>一博</v>
          </cell>
          <cell r="D537" t="str">
            <v>うさかめ</v>
          </cell>
        </row>
        <row r="538">
          <cell r="A538" t="str">
            <v>う０３</v>
          </cell>
          <cell r="B538" t="str">
            <v>片岡</v>
          </cell>
          <cell r="C538" t="str">
            <v>一寿</v>
          </cell>
          <cell r="D538" t="str">
            <v>うさかめ</v>
          </cell>
        </row>
        <row r="539">
          <cell r="A539" t="str">
            <v>う０４</v>
          </cell>
          <cell r="B539" t="str">
            <v>片岡  </v>
          </cell>
          <cell r="C539" t="str">
            <v>大</v>
          </cell>
          <cell r="D539" t="str">
            <v>うさかめ</v>
          </cell>
        </row>
        <row r="540">
          <cell r="A540" t="str">
            <v>う０５</v>
          </cell>
          <cell r="B540" t="str">
            <v>片岡</v>
          </cell>
          <cell r="C540" t="str">
            <v>凛耶</v>
          </cell>
          <cell r="D540" t="str">
            <v>うさかめ</v>
          </cell>
        </row>
        <row r="541">
          <cell r="A541" t="str">
            <v>う０６</v>
          </cell>
          <cell r="B541" t="str">
            <v>亀井</v>
          </cell>
          <cell r="C541" t="str">
            <v>雅嗣</v>
          </cell>
          <cell r="D541" t="str">
            <v>うさかめ</v>
          </cell>
        </row>
        <row r="542">
          <cell r="A542" t="str">
            <v>う０７</v>
          </cell>
          <cell r="B542" t="str">
            <v>亀井</v>
          </cell>
          <cell r="C542" t="str">
            <v>皓太</v>
          </cell>
          <cell r="D542" t="str">
            <v>うさかめ</v>
          </cell>
        </row>
        <row r="543">
          <cell r="A543" t="str">
            <v>う０８</v>
          </cell>
          <cell r="B543" t="str">
            <v>神田</v>
          </cell>
          <cell r="C543" t="str">
            <v>圭右</v>
          </cell>
          <cell r="D543" t="str">
            <v>うさかめ</v>
          </cell>
        </row>
        <row r="544">
          <cell r="A544" t="str">
            <v>う０９</v>
          </cell>
          <cell r="B544" t="str">
            <v>木下</v>
          </cell>
          <cell r="C544" t="str">
            <v> 進</v>
          </cell>
          <cell r="D544" t="str">
            <v>うさかめ</v>
          </cell>
        </row>
        <row r="545">
          <cell r="A545" t="str">
            <v>う１０</v>
          </cell>
          <cell r="B545" t="str">
            <v>久保田</v>
          </cell>
          <cell r="C545" t="str">
            <v>勉</v>
          </cell>
          <cell r="D545" t="str">
            <v>うさかめ</v>
          </cell>
        </row>
        <row r="546">
          <cell r="A546" t="str">
            <v>う１１</v>
          </cell>
          <cell r="B546" t="str">
            <v>渋谷</v>
          </cell>
          <cell r="C546" t="str">
            <v>拓哉</v>
          </cell>
          <cell r="D546" t="str">
            <v>うさかめ</v>
          </cell>
        </row>
        <row r="547">
          <cell r="A547" t="str">
            <v>う１２</v>
          </cell>
          <cell r="B547" t="str">
            <v>島 </v>
          </cell>
          <cell r="C547" t="str">
            <v>新治</v>
          </cell>
          <cell r="D547" t="str">
            <v>うさかめ</v>
          </cell>
        </row>
        <row r="548">
          <cell r="A548" t="str">
            <v>う１３</v>
          </cell>
          <cell r="B548" t="str">
            <v>末 </v>
          </cell>
          <cell r="C548" t="str">
            <v>和也</v>
          </cell>
          <cell r="D548" t="str">
            <v>うさかめ</v>
          </cell>
        </row>
        <row r="549">
          <cell r="A549" t="str">
            <v>う１４</v>
          </cell>
          <cell r="B549" t="str">
            <v>高瀬</v>
          </cell>
          <cell r="C549" t="str">
            <v>眞志</v>
          </cell>
          <cell r="D549" t="str">
            <v>うさかめ</v>
          </cell>
        </row>
        <row r="550">
          <cell r="A550" t="str">
            <v>う１５</v>
          </cell>
          <cell r="B550" t="str">
            <v>竹下</v>
          </cell>
          <cell r="C550" t="str">
            <v>英伸</v>
          </cell>
          <cell r="D550" t="str">
            <v>うさかめ</v>
          </cell>
        </row>
        <row r="551">
          <cell r="A551" t="str">
            <v>う１６</v>
          </cell>
          <cell r="B551" t="str">
            <v>竹田</v>
          </cell>
          <cell r="C551" t="str">
            <v>圭佑</v>
          </cell>
          <cell r="D551" t="str">
            <v>うさかめ</v>
          </cell>
        </row>
        <row r="552">
          <cell r="A552" t="str">
            <v>う１７</v>
          </cell>
          <cell r="B552" t="str">
            <v>田中</v>
          </cell>
          <cell r="C552" t="str">
            <v>邦明</v>
          </cell>
          <cell r="D552" t="str">
            <v>うさかめ</v>
          </cell>
        </row>
        <row r="553">
          <cell r="A553" t="str">
            <v>う１８</v>
          </cell>
          <cell r="B553" t="str">
            <v>谷岡</v>
          </cell>
          <cell r="C553" t="str">
            <v> 勉</v>
          </cell>
          <cell r="D553" t="str">
            <v>うさかめ</v>
          </cell>
        </row>
        <row r="554">
          <cell r="A554" t="str">
            <v>う１９</v>
          </cell>
          <cell r="B554" t="str">
            <v>谷野</v>
          </cell>
          <cell r="C554" t="str">
            <v> 功</v>
          </cell>
          <cell r="D554" t="str">
            <v>うさかめ</v>
          </cell>
        </row>
        <row r="555">
          <cell r="A555" t="str">
            <v>う２０</v>
          </cell>
          <cell r="B555" t="str">
            <v>月森</v>
          </cell>
          <cell r="C555" t="str">
            <v> 大</v>
          </cell>
          <cell r="D555" t="str">
            <v>うさかめ</v>
          </cell>
        </row>
        <row r="556">
          <cell r="A556" t="str">
            <v>う２１</v>
          </cell>
          <cell r="B556" t="str">
            <v>中井</v>
          </cell>
          <cell r="C556" t="str">
            <v>夏樹</v>
          </cell>
          <cell r="D556" t="str">
            <v>うさかめ</v>
          </cell>
        </row>
        <row r="557">
          <cell r="A557" t="str">
            <v>う２２</v>
          </cell>
          <cell r="B557" t="str">
            <v>永瀬</v>
          </cell>
          <cell r="C557" t="str">
            <v>卓夫</v>
          </cell>
          <cell r="D557" t="str">
            <v>うさかめ</v>
          </cell>
        </row>
        <row r="558">
          <cell r="A558" t="str">
            <v>う２３</v>
          </cell>
          <cell r="B558" t="str">
            <v>中田</v>
          </cell>
          <cell r="C558" t="str">
            <v>富憲</v>
          </cell>
          <cell r="D558" t="str">
            <v>うさかめ</v>
          </cell>
        </row>
        <row r="559">
          <cell r="A559" t="str">
            <v>う２４</v>
          </cell>
          <cell r="B559" t="str">
            <v>西和田</v>
          </cell>
          <cell r="C559" t="str">
            <v>昌恭</v>
          </cell>
          <cell r="D559" t="str">
            <v>うさかめ</v>
          </cell>
        </row>
        <row r="560">
          <cell r="A560" t="str">
            <v>う２５</v>
          </cell>
          <cell r="B560" t="str">
            <v>野上</v>
          </cell>
          <cell r="C560" t="str">
            <v>亮平</v>
          </cell>
          <cell r="D560" t="str">
            <v>うさかめ</v>
          </cell>
        </row>
        <row r="561">
          <cell r="A561" t="str">
            <v>う２６</v>
          </cell>
          <cell r="B561" t="str">
            <v>松野</v>
          </cell>
          <cell r="C561" t="str">
            <v>航平</v>
          </cell>
          <cell r="D561" t="str">
            <v>うさかめ</v>
          </cell>
        </row>
        <row r="562">
          <cell r="A562" t="str">
            <v>う２７</v>
          </cell>
          <cell r="B562" t="str">
            <v>森</v>
          </cell>
          <cell r="C562" t="str">
            <v>健一</v>
          </cell>
          <cell r="D562" t="str">
            <v>うさかめ</v>
          </cell>
        </row>
        <row r="563">
          <cell r="A563" t="str">
            <v>う２８</v>
          </cell>
          <cell r="B563" t="str">
            <v>山田</v>
          </cell>
          <cell r="C563" t="str">
            <v>智史</v>
          </cell>
          <cell r="D563" t="str">
            <v>うさかめ</v>
          </cell>
        </row>
        <row r="564">
          <cell r="A564" t="str">
            <v>う２９</v>
          </cell>
          <cell r="B564" t="str">
            <v>山田</v>
          </cell>
          <cell r="C564" t="str">
            <v>和宏</v>
          </cell>
          <cell r="D564" t="str">
            <v>うさかめ</v>
          </cell>
        </row>
        <row r="565">
          <cell r="A565" t="str">
            <v>う３０</v>
          </cell>
          <cell r="B565" t="str">
            <v>山田</v>
          </cell>
          <cell r="C565" t="str">
            <v>洋平</v>
          </cell>
          <cell r="D565" t="str">
            <v>うさかめ</v>
          </cell>
        </row>
        <row r="566">
          <cell r="A566" t="str">
            <v>う３１</v>
          </cell>
          <cell r="B566" t="str">
            <v>山本</v>
          </cell>
          <cell r="C566" t="str">
            <v>昌紀</v>
          </cell>
          <cell r="D566" t="str">
            <v>うさかめ</v>
          </cell>
        </row>
        <row r="567">
          <cell r="A567" t="str">
            <v>う３２</v>
          </cell>
          <cell r="B567" t="str">
            <v>山本</v>
          </cell>
          <cell r="C567" t="str">
            <v>浩之</v>
          </cell>
          <cell r="D567" t="str">
            <v>うさかめ</v>
          </cell>
        </row>
        <row r="568">
          <cell r="A568" t="str">
            <v>う３３</v>
          </cell>
          <cell r="B568" t="str">
            <v>吉村</v>
          </cell>
          <cell r="C568" t="str">
            <v>淳</v>
          </cell>
          <cell r="D568" t="str">
            <v>うさかめ</v>
          </cell>
        </row>
        <row r="569">
          <cell r="A569" t="str">
            <v>う３４</v>
          </cell>
          <cell r="B569" t="str">
            <v>稙田</v>
          </cell>
          <cell r="C569" t="str">
            <v>優也</v>
          </cell>
          <cell r="D569" t="str">
            <v>うさかめ</v>
          </cell>
        </row>
        <row r="570">
          <cell r="A570" t="str">
            <v>う３５</v>
          </cell>
          <cell r="B570" t="str">
            <v>今井</v>
          </cell>
          <cell r="C570" t="str">
            <v>順子</v>
          </cell>
          <cell r="D570" t="str">
            <v>うさかめ</v>
          </cell>
        </row>
        <row r="571">
          <cell r="A571" t="str">
            <v>う３６</v>
          </cell>
          <cell r="B571" t="str">
            <v>植垣</v>
          </cell>
          <cell r="C571" t="str">
            <v>貴美子</v>
          </cell>
          <cell r="D571" t="str">
            <v>うさかめ</v>
          </cell>
        </row>
        <row r="572">
          <cell r="A572" t="str">
            <v>う３７</v>
          </cell>
          <cell r="B572" t="str">
            <v>叶丸</v>
          </cell>
          <cell r="C572" t="str">
            <v>利恵子</v>
          </cell>
          <cell r="D572" t="str">
            <v>うさかめ</v>
          </cell>
        </row>
        <row r="573">
          <cell r="A573" t="str">
            <v>う３８</v>
          </cell>
          <cell r="B573" t="str">
            <v>川崎</v>
          </cell>
          <cell r="C573" t="str">
            <v>悦子</v>
          </cell>
          <cell r="D573" t="str">
            <v>うさかめ</v>
          </cell>
        </row>
        <row r="574">
          <cell r="A574" t="str">
            <v>う３９</v>
          </cell>
          <cell r="B574" t="str">
            <v>古株</v>
          </cell>
          <cell r="C574" t="str">
            <v>淳子</v>
          </cell>
          <cell r="D574" t="str">
            <v>うさかめ</v>
          </cell>
        </row>
        <row r="575">
          <cell r="A575" t="str">
            <v>う４０</v>
          </cell>
          <cell r="B575" t="str">
            <v>仙波</v>
          </cell>
          <cell r="C575" t="str">
            <v>敬子</v>
          </cell>
          <cell r="D575" t="str">
            <v>うさかめ</v>
          </cell>
        </row>
        <row r="576">
          <cell r="A576" t="str">
            <v>う４１</v>
          </cell>
          <cell r="B576" t="str">
            <v>竹下</v>
          </cell>
          <cell r="C576" t="str">
            <v>光代</v>
          </cell>
          <cell r="D576" t="str">
            <v>うさかめ</v>
          </cell>
        </row>
        <row r="577">
          <cell r="A577" t="str">
            <v>う４２</v>
          </cell>
          <cell r="B577" t="str">
            <v>辻</v>
          </cell>
          <cell r="C577" t="str">
            <v>佳子</v>
          </cell>
          <cell r="D577" t="str">
            <v>うさかめ</v>
          </cell>
        </row>
        <row r="578">
          <cell r="A578" t="str">
            <v>う４３</v>
          </cell>
          <cell r="B578" t="str">
            <v>西崎</v>
          </cell>
          <cell r="C578" t="str">
            <v>友香</v>
          </cell>
          <cell r="D578" t="str">
            <v>うさかめ</v>
          </cell>
        </row>
        <row r="579">
          <cell r="A579" t="str">
            <v>う４４</v>
          </cell>
          <cell r="B579" t="str">
            <v>倍田</v>
          </cell>
          <cell r="C579" t="str">
            <v>優子</v>
          </cell>
          <cell r="D579" t="str">
            <v>うさかめ</v>
          </cell>
        </row>
        <row r="580">
          <cell r="A580" t="str">
            <v>う４５</v>
          </cell>
          <cell r="B580" t="str">
            <v>村井</v>
          </cell>
          <cell r="C580" t="str">
            <v>典子</v>
          </cell>
          <cell r="D580" t="str">
            <v>うさかめ</v>
          </cell>
        </row>
        <row r="581">
          <cell r="A581" t="str">
            <v>う４６</v>
          </cell>
          <cell r="B581" t="str">
            <v>矢野</v>
          </cell>
          <cell r="C581" t="str">
            <v>由美子</v>
          </cell>
          <cell r="D581" t="str">
            <v>うさかめ</v>
          </cell>
        </row>
        <row r="582">
          <cell r="A582" t="str">
            <v>う４７</v>
          </cell>
          <cell r="B582" t="str">
            <v>山田</v>
          </cell>
          <cell r="C582" t="str">
            <v>みほ</v>
          </cell>
          <cell r="D582" t="str">
            <v>うさかめ</v>
          </cell>
        </row>
        <row r="583">
          <cell r="A583" t="str">
            <v>う４８</v>
          </cell>
          <cell r="B583" t="str">
            <v>山脇</v>
          </cell>
          <cell r="C583" t="str">
            <v>慶子</v>
          </cell>
          <cell r="D583" t="str">
            <v>うさかめ</v>
          </cell>
        </row>
        <row r="584">
          <cell r="A584" t="str">
            <v>う４９</v>
          </cell>
          <cell r="B584" t="str">
            <v>竹下</v>
          </cell>
          <cell r="C584" t="str">
            <v>恭平</v>
          </cell>
          <cell r="D584" t="str">
            <v>うさかめ</v>
          </cell>
        </row>
        <row r="585">
          <cell r="A585" t="str">
            <v>う５０</v>
          </cell>
          <cell r="B585" t="str">
            <v>田中</v>
          </cell>
          <cell r="C585" t="str">
            <v>伸一</v>
          </cell>
          <cell r="D585" t="str">
            <v>うさかめ</v>
          </cell>
        </row>
        <row r="586">
          <cell r="A586" t="str">
            <v>う５１</v>
          </cell>
          <cell r="B586" t="str">
            <v>深田</v>
          </cell>
          <cell r="C586" t="str">
            <v>健太郎</v>
          </cell>
          <cell r="D586" t="str">
            <v>うさかめ</v>
          </cell>
        </row>
        <row r="587">
          <cell r="A587" t="str">
            <v>う５２</v>
          </cell>
          <cell r="B587" t="str">
            <v>石岡</v>
          </cell>
          <cell r="C587" t="str">
            <v>良典</v>
          </cell>
          <cell r="D587" t="str">
            <v>うさかめ</v>
          </cell>
        </row>
        <row r="588">
          <cell r="A588" t="str">
            <v>う５３</v>
          </cell>
          <cell r="B588" t="str">
            <v>北野</v>
          </cell>
          <cell r="C588" t="str">
            <v>智尋</v>
          </cell>
          <cell r="D588" t="str">
            <v>うさかめ</v>
          </cell>
        </row>
        <row r="589">
          <cell r="A589" t="str">
            <v>う５４</v>
          </cell>
          <cell r="B589" t="str">
            <v>本田</v>
          </cell>
          <cell r="C589" t="str">
            <v>建一</v>
          </cell>
          <cell r="D589" t="str">
            <v>うさかめ</v>
          </cell>
        </row>
        <row r="590">
          <cell r="A590" t="str">
            <v>う５５</v>
          </cell>
          <cell r="B590" t="str">
            <v>木森</v>
          </cell>
          <cell r="C590" t="str">
            <v>厚志</v>
          </cell>
          <cell r="D590" t="str">
            <v>うさかめ</v>
          </cell>
        </row>
        <row r="595">
          <cell r="A595" t="str">
            <v>登録メンバー</v>
          </cell>
          <cell r="C595">
            <v>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yazakid@sekisuijsuhi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J168"/>
  <sheetViews>
    <sheetView zoomScaleSheetLayoutView="100" zoomScalePageLayoutView="0" workbookViewId="0" topLeftCell="A10">
      <selection activeCell="AJ9" sqref="AJ9:AQ10"/>
    </sheetView>
  </sheetViews>
  <sheetFormatPr defaultColWidth="1.875" defaultRowHeight="7.5" customHeight="1"/>
  <cols>
    <col min="1" max="1" width="0.875" style="264" customWidth="1"/>
    <col min="2" max="2" width="3.25390625" style="264" hidden="1" customWidth="1"/>
    <col min="3" max="5" width="1.875" style="264" hidden="1" customWidth="1"/>
    <col min="6" max="10" width="1.875" style="264" customWidth="1"/>
    <col min="11" max="11" width="0.875" style="264" customWidth="1"/>
    <col min="12" max="14" width="1.875" style="264" hidden="1" customWidth="1"/>
    <col min="15" max="18" width="1.875" style="264" customWidth="1"/>
    <col min="19" max="19" width="0.875" style="264" customWidth="1"/>
    <col min="20" max="26" width="1.875" style="264" customWidth="1"/>
    <col min="27" max="27" width="0.74609375" style="264" customWidth="1"/>
    <col min="28" max="34" width="1.875" style="264" customWidth="1"/>
    <col min="35" max="35" width="0.6171875" style="264" customWidth="1"/>
    <col min="36" max="41" width="1.875" style="264" customWidth="1"/>
    <col min="42" max="42" width="1.625" style="264" customWidth="1"/>
    <col min="43" max="43" width="0.74609375" style="264" hidden="1" customWidth="1"/>
    <col min="44" max="44" width="2.125" style="264" customWidth="1"/>
    <col min="45" max="45" width="3.50390625" style="264" customWidth="1"/>
    <col min="46" max="46" width="0.6171875" style="264" customWidth="1"/>
    <col min="47" max="47" width="0.37109375" style="264" customWidth="1"/>
    <col min="48" max="48" width="2.125" style="264" customWidth="1"/>
    <col min="49" max="51" width="1.875" style="264" customWidth="1"/>
    <col min="52" max="52" width="5.375" style="264" customWidth="1"/>
    <col min="53" max="53" width="3.25390625" style="264" customWidth="1"/>
    <col min="54" max="16384" width="1.875" style="264" customWidth="1"/>
  </cols>
  <sheetData>
    <row r="1" ht="16.5" customHeight="1"/>
    <row r="2" spans="3:118" s="227" customFormat="1" ht="12" customHeight="1">
      <c r="C2" s="401" t="s">
        <v>1488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</row>
    <row r="3" spans="3:118" s="227" customFormat="1" ht="12" customHeight="1"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</row>
    <row r="4" spans="3:118" s="227" customFormat="1" ht="12" customHeight="1"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</row>
    <row r="5" spans="3:118" s="227" customFormat="1" ht="12" customHeight="1"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401" t="s">
        <v>1626</v>
      </c>
      <c r="BA5" s="401"/>
      <c r="BB5" s="401"/>
      <c r="BC5" s="401"/>
      <c r="BD5" s="401"/>
      <c r="BE5" s="401"/>
      <c r="BF5" s="401"/>
      <c r="BG5" s="401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</row>
    <row r="6" spans="3:118" s="227" customFormat="1" ht="12" customHeight="1"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401"/>
      <c r="BA6" s="401"/>
      <c r="BB6" s="401"/>
      <c r="BC6" s="401"/>
      <c r="BD6" s="401"/>
      <c r="BE6" s="401"/>
      <c r="BF6" s="401"/>
      <c r="BG6" s="401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</row>
    <row r="7" spans="3:76" s="227" customFormat="1" ht="12" customHeight="1">
      <c r="C7" s="402" t="s">
        <v>1479</v>
      </c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</row>
    <row r="8" spans="3:76" s="227" customFormat="1" ht="17.25" customHeight="1" thickBot="1"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</row>
    <row r="9" spans="1:59" ht="12" customHeight="1">
      <c r="A9" s="266"/>
      <c r="C9" s="638" t="s">
        <v>0</v>
      </c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639"/>
      <c r="T9" s="647" t="str">
        <f>F13</f>
        <v>片岡</v>
      </c>
      <c r="U9" s="573"/>
      <c r="V9" s="573"/>
      <c r="W9" s="573"/>
      <c r="X9" s="573"/>
      <c r="Y9" s="573"/>
      <c r="Z9" s="573"/>
      <c r="AA9" s="639"/>
      <c r="AB9" s="647" t="str">
        <f>F17</f>
        <v>齋田</v>
      </c>
      <c r="AC9" s="573"/>
      <c r="AD9" s="573"/>
      <c r="AE9" s="573"/>
      <c r="AF9" s="573"/>
      <c r="AG9" s="573"/>
      <c r="AH9" s="573"/>
      <c r="AI9" s="573"/>
      <c r="AJ9" s="647" t="str">
        <f>F21</f>
        <v>鹿野</v>
      </c>
      <c r="AK9" s="573"/>
      <c r="AL9" s="573"/>
      <c r="AM9" s="573"/>
      <c r="AN9" s="573"/>
      <c r="AO9" s="573"/>
      <c r="AP9" s="573"/>
      <c r="AQ9" s="639"/>
      <c r="AR9" s="647" t="str">
        <f>F25</f>
        <v>杉原</v>
      </c>
      <c r="AS9" s="573"/>
      <c r="AT9" s="573"/>
      <c r="AU9" s="573"/>
      <c r="AV9" s="573"/>
      <c r="AW9" s="573"/>
      <c r="AX9" s="573"/>
      <c r="AY9" s="648"/>
      <c r="AZ9" s="571">
        <f>IF(AZ15&lt;&gt;"","取得","")</f>
      </c>
      <c r="BA9" s="268"/>
      <c r="BB9" s="573" t="s">
        <v>1</v>
      </c>
      <c r="BC9" s="573"/>
      <c r="BD9" s="573"/>
      <c r="BE9" s="573"/>
      <c r="BF9" s="573"/>
      <c r="BG9" s="574"/>
    </row>
    <row r="10" spans="1:59" ht="12" customHeight="1">
      <c r="A10" s="266"/>
      <c r="C10" s="640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5"/>
      <c r="T10" s="643"/>
      <c r="U10" s="404"/>
      <c r="V10" s="404"/>
      <c r="W10" s="404"/>
      <c r="X10" s="404"/>
      <c r="Y10" s="404"/>
      <c r="Z10" s="404"/>
      <c r="AA10" s="405"/>
      <c r="AB10" s="643"/>
      <c r="AC10" s="404"/>
      <c r="AD10" s="404"/>
      <c r="AE10" s="404"/>
      <c r="AF10" s="404"/>
      <c r="AG10" s="404"/>
      <c r="AH10" s="404"/>
      <c r="AI10" s="404"/>
      <c r="AJ10" s="643"/>
      <c r="AK10" s="404"/>
      <c r="AL10" s="404"/>
      <c r="AM10" s="404"/>
      <c r="AN10" s="404"/>
      <c r="AO10" s="404"/>
      <c r="AP10" s="404"/>
      <c r="AQ10" s="405"/>
      <c r="AR10" s="643"/>
      <c r="AS10" s="404"/>
      <c r="AT10" s="404"/>
      <c r="AU10" s="404"/>
      <c r="AV10" s="404"/>
      <c r="AW10" s="404"/>
      <c r="AX10" s="404"/>
      <c r="AY10" s="645"/>
      <c r="AZ10" s="572"/>
      <c r="BB10" s="404"/>
      <c r="BC10" s="404"/>
      <c r="BD10" s="404"/>
      <c r="BE10" s="404"/>
      <c r="BF10" s="404"/>
      <c r="BG10" s="460"/>
    </row>
    <row r="11" spans="1:59" ht="12" customHeight="1">
      <c r="A11" s="266"/>
      <c r="C11" s="640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5"/>
      <c r="T11" s="643" t="str">
        <f>O13</f>
        <v>川崎</v>
      </c>
      <c r="U11" s="404"/>
      <c r="V11" s="404"/>
      <c r="W11" s="404"/>
      <c r="X11" s="404"/>
      <c r="Y11" s="404"/>
      <c r="Z11" s="404"/>
      <c r="AA11" s="405"/>
      <c r="AB11" s="643" t="str">
        <f>O17</f>
        <v>齋田</v>
      </c>
      <c r="AC11" s="404"/>
      <c r="AD11" s="404"/>
      <c r="AE11" s="404"/>
      <c r="AF11" s="404"/>
      <c r="AG11" s="404"/>
      <c r="AH11" s="404"/>
      <c r="AI11" s="404"/>
      <c r="AJ11" s="643" t="str">
        <f>O21</f>
        <v>姫井</v>
      </c>
      <c r="AK11" s="404"/>
      <c r="AL11" s="404"/>
      <c r="AM11" s="404"/>
      <c r="AN11" s="404"/>
      <c r="AO11" s="404"/>
      <c r="AP11" s="404"/>
      <c r="AQ11" s="405"/>
      <c r="AR11" s="643" t="str">
        <f>O25</f>
        <v>治田</v>
      </c>
      <c r="AS11" s="404"/>
      <c r="AT11" s="404"/>
      <c r="AU11" s="404"/>
      <c r="AV11" s="404"/>
      <c r="AW11" s="404"/>
      <c r="AX11" s="404"/>
      <c r="AY11" s="645"/>
      <c r="AZ11" s="572">
        <f>IF(AZ15&lt;&gt;"","ゲーム率","")</f>
      </c>
      <c r="BA11" s="404"/>
      <c r="BB11" s="404" t="s">
        <v>2</v>
      </c>
      <c r="BC11" s="404"/>
      <c r="BD11" s="404"/>
      <c r="BE11" s="404"/>
      <c r="BF11" s="404"/>
      <c r="BG11" s="460"/>
    </row>
    <row r="12" spans="1:59" ht="12" customHeight="1">
      <c r="A12" s="266"/>
      <c r="C12" s="641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642"/>
      <c r="T12" s="644"/>
      <c r="U12" s="517"/>
      <c r="V12" s="517"/>
      <c r="W12" s="517"/>
      <c r="X12" s="517"/>
      <c r="Y12" s="517"/>
      <c r="Z12" s="517"/>
      <c r="AA12" s="642"/>
      <c r="AB12" s="644"/>
      <c r="AC12" s="517"/>
      <c r="AD12" s="517"/>
      <c r="AE12" s="517"/>
      <c r="AF12" s="517"/>
      <c r="AG12" s="517"/>
      <c r="AH12" s="517"/>
      <c r="AI12" s="517"/>
      <c r="AJ12" s="644"/>
      <c r="AK12" s="517"/>
      <c r="AL12" s="517"/>
      <c r="AM12" s="517"/>
      <c r="AN12" s="517"/>
      <c r="AO12" s="517"/>
      <c r="AP12" s="517"/>
      <c r="AQ12" s="642"/>
      <c r="AR12" s="644"/>
      <c r="AS12" s="517"/>
      <c r="AT12" s="517"/>
      <c r="AU12" s="517"/>
      <c r="AV12" s="517"/>
      <c r="AW12" s="517"/>
      <c r="AX12" s="517"/>
      <c r="AY12" s="646"/>
      <c r="AZ12" s="580"/>
      <c r="BA12" s="517"/>
      <c r="BB12" s="517"/>
      <c r="BC12" s="517"/>
      <c r="BD12" s="517"/>
      <c r="BE12" s="517"/>
      <c r="BF12" s="517"/>
      <c r="BG12" s="581"/>
    </row>
    <row r="13" spans="1:59" s="265" customFormat="1" ht="12" customHeight="1">
      <c r="A13" s="269"/>
      <c r="B13" s="459">
        <f>BD15</f>
        <v>2</v>
      </c>
      <c r="C13" s="607" t="s">
        <v>1465</v>
      </c>
      <c r="D13" s="608"/>
      <c r="E13" s="608"/>
      <c r="F13" s="637" t="str">
        <f>IF(C13="ここに","",VLOOKUP(C13,'[1]登録ナンバー'!$A$1:$C$620,2,0))</f>
        <v>片岡</v>
      </c>
      <c r="G13" s="637"/>
      <c r="H13" s="637"/>
      <c r="I13" s="637"/>
      <c r="J13" s="637"/>
      <c r="K13" s="637" t="s">
        <v>4</v>
      </c>
      <c r="L13" s="637" t="s">
        <v>1466</v>
      </c>
      <c r="M13" s="637"/>
      <c r="N13" s="637"/>
      <c r="O13" s="619" t="str">
        <f>IF(L13="ここに","",VLOOKUP(L13,'[2]登録ナンバー'!$A$1:$C$620,2,0))</f>
        <v>川崎</v>
      </c>
      <c r="P13" s="619"/>
      <c r="Q13" s="619"/>
      <c r="R13" s="619"/>
      <c r="S13" s="619"/>
      <c r="T13" s="620">
        <f>IF(AB13="","丸付き数字は試合順番","")</f>
      </c>
      <c r="U13" s="621"/>
      <c r="V13" s="621"/>
      <c r="W13" s="621"/>
      <c r="X13" s="621"/>
      <c r="Y13" s="621"/>
      <c r="Z13" s="621"/>
      <c r="AA13" s="622"/>
      <c r="AB13" s="629" t="s">
        <v>1485</v>
      </c>
      <c r="AC13" s="617"/>
      <c r="AD13" s="617"/>
      <c r="AE13" s="617" t="s">
        <v>5</v>
      </c>
      <c r="AF13" s="617">
        <v>2</v>
      </c>
      <c r="AG13" s="617"/>
      <c r="AH13" s="617"/>
      <c r="AI13" s="631"/>
      <c r="AJ13" s="629" t="s">
        <v>1485</v>
      </c>
      <c r="AK13" s="617"/>
      <c r="AL13" s="617"/>
      <c r="AM13" s="617" t="s">
        <v>5</v>
      </c>
      <c r="AN13" s="442">
        <v>4</v>
      </c>
      <c r="AO13" s="442"/>
      <c r="AP13" s="442"/>
      <c r="AQ13" s="446"/>
      <c r="AR13" s="629">
        <v>6</v>
      </c>
      <c r="AS13" s="617"/>
      <c r="AT13" s="617" t="s">
        <v>5</v>
      </c>
      <c r="AU13" s="617">
        <v>7</v>
      </c>
      <c r="AV13" s="617"/>
      <c r="AW13" s="617"/>
      <c r="AX13" s="617"/>
      <c r="AY13" s="633"/>
      <c r="AZ13" s="455">
        <f>IF(COUNTIF(BA13:BC26,1)=2,"直接対決","")</f>
      </c>
      <c r="BA13" s="457">
        <f>COUNTIF(T13:AY14,"⑥")+COUNTIF(T13:AY14,"⑦")</f>
        <v>2</v>
      </c>
      <c r="BB13" s="457"/>
      <c r="BC13" s="457"/>
      <c r="BD13" s="425">
        <f>IF(AB13="","",3-BA13)</f>
        <v>1</v>
      </c>
      <c r="BE13" s="425"/>
      <c r="BF13" s="425"/>
      <c r="BG13" s="426"/>
    </row>
    <row r="14" spans="1:59" s="265" customFormat="1" ht="6" customHeight="1">
      <c r="A14" s="269"/>
      <c r="B14" s="459"/>
      <c r="C14" s="603"/>
      <c r="D14" s="604"/>
      <c r="E14" s="604"/>
      <c r="F14" s="611"/>
      <c r="G14" s="611"/>
      <c r="H14" s="611"/>
      <c r="I14" s="611"/>
      <c r="J14" s="611"/>
      <c r="K14" s="611"/>
      <c r="L14" s="611"/>
      <c r="M14" s="611"/>
      <c r="N14" s="611"/>
      <c r="O14" s="613"/>
      <c r="P14" s="613"/>
      <c r="Q14" s="613"/>
      <c r="R14" s="613"/>
      <c r="S14" s="613"/>
      <c r="T14" s="623"/>
      <c r="U14" s="624"/>
      <c r="V14" s="624"/>
      <c r="W14" s="624"/>
      <c r="X14" s="624"/>
      <c r="Y14" s="624"/>
      <c r="Z14" s="624"/>
      <c r="AA14" s="625"/>
      <c r="AB14" s="630"/>
      <c r="AC14" s="618"/>
      <c r="AD14" s="618"/>
      <c r="AE14" s="618"/>
      <c r="AF14" s="618"/>
      <c r="AG14" s="618"/>
      <c r="AH14" s="618"/>
      <c r="AI14" s="632"/>
      <c r="AJ14" s="630"/>
      <c r="AK14" s="618"/>
      <c r="AL14" s="618"/>
      <c r="AM14" s="618"/>
      <c r="AN14" s="414"/>
      <c r="AO14" s="414"/>
      <c r="AP14" s="414"/>
      <c r="AQ14" s="447"/>
      <c r="AR14" s="630"/>
      <c r="AS14" s="618"/>
      <c r="AT14" s="618"/>
      <c r="AU14" s="618"/>
      <c r="AV14" s="618"/>
      <c r="AW14" s="618"/>
      <c r="AX14" s="618"/>
      <c r="AY14" s="634"/>
      <c r="AZ14" s="456"/>
      <c r="BA14" s="458"/>
      <c r="BB14" s="458"/>
      <c r="BC14" s="458"/>
      <c r="BD14" s="427"/>
      <c r="BE14" s="427"/>
      <c r="BF14" s="427"/>
      <c r="BG14" s="428"/>
    </row>
    <row r="15" spans="1:59" ht="17.25" customHeight="1">
      <c r="A15" s="266"/>
      <c r="C15" s="603" t="s">
        <v>6</v>
      </c>
      <c r="D15" s="604"/>
      <c r="E15" s="604"/>
      <c r="F15" s="610" t="s">
        <v>1418</v>
      </c>
      <c r="G15" s="610"/>
      <c r="H15" s="610"/>
      <c r="I15" s="610"/>
      <c r="J15" s="610"/>
      <c r="K15" s="364"/>
      <c r="L15" s="611" t="s">
        <v>6</v>
      </c>
      <c r="M15" s="611"/>
      <c r="N15" s="611"/>
      <c r="O15" s="613" t="str">
        <f>IF(L13="ここに","",VLOOKUP(L13,'[2]登録ナンバー'!$A$1:$D$620,4,0))</f>
        <v>うさかめ</v>
      </c>
      <c r="P15" s="613"/>
      <c r="Q15" s="613"/>
      <c r="R15" s="613"/>
      <c r="S15" s="614"/>
      <c r="T15" s="623"/>
      <c r="U15" s="624"/>
      <c r="V15" s="624"/>
      <c r="W15" s="624"/>
      <c r="X15" s="624"/>
      <c r="Y15" s="624"/>
      <c r="Z15" s="624"/>
      <c r="AA15" s="625"/>
      <c r="AB15" s="630"/>
      <c r="AC15" s="618"/>
      <c r="AD15" s="618"/>
      <c r="AE15" s="618"/>
      <c r="AF15" s="618"/>
      <c r="AG15" s="618"/>
      <c r="AH15" s="618"/>
      <c r="AI15" s="632"/>
      <c r="AJ15" s="630"/>
      <c r="AK15" s="618"/>
      <c r="AL15" s="618"/>
      <c r="AM15" s="618"/>
      <c r="AN15" s="414"/>
      <c r="AO15" s="414"/>
      <c r="AP15" s="414"/>
      <c r="AQ15" s="447"/>
      <c r="AR15" s="630"/>
      <c r="AS15" s="618"/>
      <c r="AT15" s="618"/>
      <c r="AU15" s="618"/>
      <c r="AV15" s="618"/>
      <c r="AW15" s="618"/>
      <c r="AX15" s="618"/>
      <c r="AY15" s="634"/>
      <c r="AZ15" s="437">
        <f>IF(OR(COUNTIF(BA13:BC26,2)=3,COUNTIF(BA13:BC26,1)=3),(AB16+AJ16+AR16)/(AB16+AJ16+AF13+AN13+AW13+AR16),"")</f>
      </c>
      <c r="BA15" s="438"/>
      <c r="BB15" s="438"/>
      <c r="BC15" s="438"/>
      <c r="BD15" s="439">
        <f>IF(AZ15&lt;&gt;"",RANK(AZ15,AZ15:AZ28),RANK(BA13,BA13:BC26))</f>
        <v>2</v>
      </c>
      <c r="BE15" s="439"/>
      <c r="BF15" s="439"/>
      <c r="BG15" s="440"/>
    </row>
    <row r="16" spans="1:59" ht="3.75" customHeight="1" hidden="1">
      <c r="A16" s="266"/>
      <c r="C16" s="603"/>
      <c r="D16" s="604"/>
      <c r="E16" s="604"/>
      <c r="F16" s="364"/>
      <c r="G16" s="364"/>
      <c r="H16" s="364"/>
      <c r="I16" s="364"/>
      <c r="J16" s="364"/>
      <c r="K16" s="364"/>
      <c r="L16" s="612"/>
      <c r="M16" s="611"/>
      <c r="N16" s="611"/>
      <c r="O16" s="332"/>
      <c r="P16" s="332"/>
      <c r="Q16" s="332"/>
      <c r="R16" s="334"/>
      <c r="S16" s="335"/>
      <c r="T16" s="626"/>
      <c r="U16" s="627"/>
      <c r="V16" s="627"/>
      <c r="W16" s="627"/>
      <c r="X16" s="627"/>
      <c r="Y16" s="627"/>
      <c r="Z16" s="627"/>
      <c r="AA16" s="628"/>
      <c r="AB16" s="365" t="str">
        <f>IF(AB13="⑦","7",IF(AB13="⑥","6",AB13))</f>
        <v>6</v>
      </c>
      <c r="AC16" s="366"/>
      <c r="AD16" s="366"/>
      <c r="AE16" s="366"/>
      <c r="AF16" s="366"/>
      <c r="AG16" s="366"/>
      <c r="AH16" s="366"/>
      <c r="AI16" s="367"/>
      <c r="AJ16" s="365" t="str">
        <f>IF(AJ13="⑦","7",IF(AJ13="⑥","6",AJ13))</f>
        <v>6</v>
      </c>
      <c r="AK16" s="366"/>
      <c r="AL16" s="366"/>
      <c r="AM16" s="366"/>
      <c r="AN16" s="366"/>
      <c r="AO16" s="366"/>
      <c r="AP16" s="366"/>
      <c r="AQ16" s="367"/>
      <c r="AR16" s="366">
        <f>IF(AR13="⑦","7",IF(AR13="⑥","6",AR13))</f>
        <v>6</v>
      </c>
      <c r="AS16" s="366"/>
      <c r="AT16" s="366"/>
      <c r="AU16" s="368"/>
      <c r="AV16" s="369"/>
      <c r="AW16" s="368"/>
      <c r="AX16" s="368"/>
      <c r="AY16" s="370"/>
      <c r="AZ16" s="615"/>
      <c r="BA16" s="616"/>
      <c r="BB16" s="616"/>
      <c r="BC16" s="616"/>
      <c r="BD16" s="635"/>
      <c r="BE16" s="635"/>
      <c r="BF16" s="635"/>
      <c r="BG16" s="636"/>
    </row>
    <row r="17" spans="1:59" ht="12" customHeight="1">
      <c r="A17" s="266"/>
      <c r="B17" s="459">
        <f>BD19</f>
        <v>3</v>
      </c>
      <c r="C17" s="607" t="s">
        <v>1474</v>
      </c>
      <c r="D17" s="608"/>
      <c r="E17" s="608"/>
      <c r="F17" s="609" t="str">
        <f>IF(C17="ここに","",VLOOKUP(C17,'[1]登録ナンバー'!$A$1:$C$620,2,0))</f>
        <v>齋田</v>
      </c>
      <c r="G17" s="609"/>
      <c r="H17" s="609"/>
      <c r="I17" s="609"/>
      <c r="J17" s="609"/>
      <c r="K17" s="609" t="s">
        <v>4</v>
      </c>
      <c r="L17" s="609" t="s">
        <v>1475</v>
      </c>
      <c r="M17" s="609"/>
      <c r="N17" s="609"/>
      <c r="O17" s="511" t="str">
        <f>IF(L17="ここに","",VLOOKUP(L17,'[2]登録ナンバー'!$A$1:$C$620,2,0))</f>
        <v>齋田</v>
      </c>
      <c r="P17" s="511"/>
      <c r="Q17" s="511"/>
      <c r="R17" s="511"/>
      <c r="S17" s="512"/>
      <c r="T17" s="504">
        <f>IF(AB13="","",IF(AND(AF13=6,AB13&lt;&gt;"⑦"),"⑥",IF(AF13=7,"⑦",AF13)))</f>
        <v>2</v>
      </c>
      <c r="U17" s="505"/>
      <c r="V17" s="505"/>
      <c r="W17" s="505" t="s">
        <v>5</v>
      </c>
      <c r="X17" s="505">
        <f>IF(AB13="","",IF(AB13="⑥",6,IF(AB13="⑦",7,AB13)))</f>
        <v>6</v>
      </c>
      <c r="Y17" s="505"/>
      <c r="Z17" s="505"/>
      <c r="AA17" s="508"/>
      <c r="AB17" s="518"/>
      <c r="AC17" s="519"/>
      <c r="AD17" s="519"/>
      <c r="AE17" s="519"/>
      <c r="AF17" s="519"/>
      <c r="AG17" s="519"/>
      <c r="AH17" s="519"/>
      <c r="AI17" s="520"/>
      <c r="AJ17" s="493" t="s">
        <v>1485</v>
      </c>
      <c r="AK17" s="494"/>
      <c r="AL17" s="494"/>
      <c r="AM17" s="494" t="s">
        <v>5</v>
      </c>
      <c r="AN17" s="505">
        <v>1</v>
      </c>
      <c r="AO17" s="505"/>
      <c r="AP17" s="505"/>
      <c r="AQ17" s="508"/>
      <c r="AR17" s="493">
        <v>4</v>
      </c>
      <c r="AS17" s="494"/>
      <c r="AT17" s="494" t="s">
        <v>5</v>
      </c>
      <c r="AU17" s="494">
        <v>6</v>
      </c>
      <c r="AV17" s="494"/>
      <c r="AW17" s="494"/>
      <c r="AX17" s="494"/>
      <c r="AY17" s="498"/>
      <c r="AZ17" s="500">
        <f>IF(COUNTIF(BA13:BC28,1)=2,"直接対決","")</f>
      </c>
      <c r="BA17" s="502">
        <f>COUNTIF(T17:AY18,"⑥")+COUNTIF(T17:AY18,"⑦")</f>
        <v>1</v>
      </c>
      <c r="BB17" s="502"/>
      <c r="BC17" s="502"/>
      <c r="BD17" s="466">
        <f>IF(AB13="","",3-BA17)</f>
        <v>2</v>
      </c>
      <c r="BE17" s="466"/>
      <c r="BF17" s="466"/>
      <c r="BG17" s="467"/>
    </row>
    <row r="18" spans="1:59" ht="6.75" customHeight="1">
      <c r="A18" s="266"/>
      <c r="B18" s="459"/>
      <c r="C18" s="603"/>
      <c r="D18" s="604"/>
      <c r="E18" s="604"/>
      <c r="F18" s="605"/>
      <c r="G18" s="605"/>
      <c r="H18" s="605"/>
      <c r="I18" s="605"/>
      <c r="J18" s="605"/>
      <c r="K18" s="605"/>
      <c r="L18" s="605"/>
      <c r="M18" s="605"/>
      <c r="N18" s="605"/>
      <c r="O18" s="471"/>
      <c r="P18" s="471"/>
      <c r="Q18" s="471"/>
      <c r="R18" s="471"/>
      <c r="S18" s="475"/>
      <c r="T18" s="506"/>
      <c r="U18" s="507"/>
      <c r="V18" s="507"/>
      <c r="W18" s="507"/>
      <c r="X18" s="507"/>
      <c r="Y18" s="507"/>
      <c r="Z18" s="507"/>
      <c r="AA18" s="509"/>
      <c r="AB18" s="521"/>
      <c r="AC18" s="522"/>
      <c r="AD18" s="522"/>
      <c r="AE18" s="522"/>
      <c r="AF18" s="522"/>
      <c r="AG18" s="522"/>
      <c r="AH18" s="522"/>
      <c r="AI18" s="523"/>
      <c r="AJ18" s="495"/>
      <c r="AK18" s="496"/>
      <c r="AL18" s="496"/>
      <c r="AM18" s="496"/>
      <c r="AN18" s="507"/>
      <c r="AO18" s="507"/>
      <c r="AP18" s="507"/>
      <c r="AQ18" s="509"/>
      <c r="AR18" s="495"/>
      <c r="AS18" s="496"/>
      <c r="AT18" s="496"/>
      <c r="AU18" s="496"/>
      <c r="AV18" s="496"/>
      <c r="AW18" s="496"/>
      <c r="AX18" s="496"/>
      <c r="AY18" s="499"/>
      <c r="AZ18" s="501"/>
      <c r="BA18" s="503"/>
      <c r="BB18" s="503"/>
      <c r="BC18" s="503"/>
      <c r="BD18" s="468"/>
      <c r="BE18" s="468"/>
      <c r="BF18" s="468"/>
      <c r="BG18" s="469"/>
    </row>
    <row r="19" spans="1:59" ht="15.75" customHeight="1">
      <c r="A19" s="266"/>
      <c r="B19" s="266"/>
      <c r="C19" s="603" t="s">
        <v>6</v>
      </c>
      <c r="D19" s="604"/>
      <c r="E19" s="604"/>
      <c r="F19" s="605" t="str">
        <f>IF(C17="ここに","",VLOOKUP(C17,'[1]登録ナンバー'!$A$1:$D$620,4,0))</f>
        <v>アビック</v>
      </c>
      <c r="G19" s="605"/>
      <c r="H19" s="605"/>
      <c r="I19" s="605"/>
      <c r="J19" s="605"/>
      <c r="K19" s="220"/>
      <c r="L19" s="605" t="s">
        <v>6</v>
      </c>
      <c r="M19" s="605"/>
      <c r="N19" s="605"/>
      <c r="O19" s="471" t="str">
        <f>IF(L17="ここに","",VLOOKUP(L17,'[2]登録ナンバー'!$A$1:$D$620,4,0))</f>
        <v>アビック</v>
      </c>
      <c r="P19" s="471"/>
      <c r="Q19" s="471"/>
      <c r="R19" s="471"/>
      <c r="S19" s="475"/>
      <c r="T19" s="506"/>
      <c r="U19" s="507"/>
      <c r="V19" s="507"/>
      <c r="W19" s="507"/>
      <c r="X19" s="507"/>
      <c r="Y19" s="507"/>
      <c r="Z19" s="507"/>
      <c r="AA19" s="509"/>
      <c r="AB19" s="521"/>
      <c r="AC19" s="522"/>
      <c r="AD19" s="522"/>
      <c r="AE19" s="522"/>
      <c r="AF19" s="522"/>
      <c r="AG19" s="522"/>
      <c r="AH19" s="522"/>
      <c r="AI19" s="523"/>
      <c r="AJ19" s="495"/>
      <c r="AK19" s="496"/>
      <c r="AL19" s="496"/>
      <c r="AM19" s="496"/>
      <c r="AN19" s="507"/>
      <c r="AO19" s="507"/>
      <c r="AP19" s="507"/>
      <c r="AQ19" s="509"/>
      <c r="AR19" s="495"/>
      <c r="AS19" s="496"/>
      <c r="AT19" s="496"/>
      <c r="AU19" s="496"/>
      <c r="AV19" s="496"/>
      <c r="AW19" s="496"/>
      <c r="AX19" s="496"/>
      <c r="AY19" s="499"/>
      <c r="AZ19" s="476">
        <f>IF(OR(COUNTIF(BA13:BC26,2)=3,COUNTIF(BA13:BC26,1)=3),(T20+AJ20+AR20)/(T20+AJ20+X17+AN17+AW17+AR20),"")</f>
      </c>
      <c r="BA19" s="404"/>
      <c r="BB19" s="404"/>
      <c r="BC19" s="404"/>
      <c r="BD19" s="480">
        <f>IF(AZ19&lt;&gt;"",RANK(AZ19,AZ15:AZ28),RANK(BA17,BA13:BC26))</f>
        <v>3</v>
      </c>
      <c r="BE19" s="480"/>
      <c r="BF19" s="480"/>
      <c r="BG19" s="481"/>
    </row>
    <row r="20" spans="1:59" ht="5.25" customHeight="1" hidden="1">
      <c r="A20" s="266"/>
      <c r="B20" s="266"/>
      <c r="C20" s="603"/>
      <c r="D20" s="604"/>
      <c r="E20" s="604"/>
      <c r="F20" s="220"/>
      <c r="G20" s="220"/>
      <c r="H20" s="220"/>
      <c r="I20" s="220"/>
      <c r="J20" s="220"/>
      <c r="K20" s="220"/>
      <c r="L20" s="606"/>
      <c r="M20" s="605"/>
      <c r="N20" s="605"/>
      <c r="O20" s="223"/>
      <c r="P20" s="223"/>
      <c r="Q20" s="223"/>
      <c r="R20" s="173"/>
      <c r="S20" s="174"/>
      <c r="T20" s="169">
        <f>IF(T17="⑦","7",IF(T17="⑥","6",T17))</f>
        <v>2</v>
      </c>
      <c r="U20" s="167"/>
      <c r="V20" s="167"/>
      <c r="W20" s="167"/>
      <c r="X20" s="167"/>
      <c r="Y20" s="167"/>
      <c r="Z20" s="167"/>
      <c r="AA20" s="168"/>
      <c r="AB20" s="524"/>
      <c r="AC20" s="525"/>
      <c r="AD20" s="525"/>
      <c r="AE20" s="525"/>
      <c r="AF20" s="525"/>
      <c r="AG20" s="525"/>
      <c r="AH20" s="525"/>
      <c r="AI20" s="526"/>
      <c r="AJ20" s="169" t="str">
        <f>IF(AJ17="⑦","7",IF(AJ17="⑥","6",AJ17))</f>
        <v>6</v>
      </c>
      <c r="AK20" s="170"/>
      <c r="AL20" s="170"/>
      <c r="AM20" s="170"/>
      <c r="AN20" s="170"/>
      <c r="AO20" s="170"/>
      <c r="AP20" s="170"/>
      <c r="AQ20" s="171"/>
      <c r="AR20" s="170">
        <f>IF(AR17="⑦","7",IF(AR17="⑥","6",AR17))</f>
        <v>4</v>
      </c>
      <c r="AS20" s="170"/>
      <c r="AT20" s="170"/>
      <c r="AU20" s="170"/>
      <c r="AV20" s="170"/>
      <c r="AW20" s="170"/>
      <c r="AX20" s="170"/>
      <c r="AY20" s="177"/>
      <c r="AZ20" s="477"/>
      <c r="BA20" s="517"/>
      <c r="BB20" s="517"/>
      <c r="BC20" s="517"/>
      <c r="BD20" s="482"/>
      <c r="BE20" s="482"/>
      <c r="BF20" s="482"/>
      <c r="BG20" s="483"/>
    </row>
    <row r="21" spans="1:59" ht="12" customHeight="1">
      <c r="A21" s="266"/>
      <c r="B21" s="459">
        <f>BD23</f>
        <v>4</v>
      </c>
      <c r="C21" s="607" t="s">
        <v>1119</v>
      </c>
      <c r="D21" s="608"/>
      <c r="E21" s="608"/>
      <c r="F21" s="609" t="str">
        <f>IF(C21="ここに","",VLOOKUP(C21,'[1]登録ナンバー'!$A$1:$C$620,2,0))</f>
        <v>鹿野</v>
      </c>
      <c r="G21" s="609"/>
      <c r="H21" s="609"/>
      <c r="I21" s="609"/>
      <c r="J21" s="609"/>
      <c r="K21" s="609" t="s">
        <v>4</v>
      </c>
      <c r="L21" s="609" t="s">
        <v>1120</v>
      </c>
      <c r="M21" s="609"/>
      <c r="N21" s="609"/>
      <c r="O21" s="511" t="str">
        <f>IF(L21="ここに","",VLOOKUP(L21,'[2]登録ナンバー'!$A$1:$C$620,2,0))</f>
        <v>姫井</v>
      </c>
      <c r="P21" s="511"/>
      <c r="Q21" s="511"/>
      <c r="R21" s="511"/>
      <c r="S21" s="512"/>
      <c r="T21" s="504">
        <f>IF(AO13="","",IF(AND(AO13=6,AJ13&lt;&gt;"⑦"),"⑥",IF(AO13=7,"⑦",AO13)))</f>
      </c>
      <c r="U21" s="505"/>
      <c r="V21" s="505"/>
      <c r="W21" s="505" t="s">
        <v>5</v>
      </c>
      <c r="X21" s="505">
        <f>IF(AO13="","",IF(AJ13="⑥",6,IF(AJ13="⑦",7,AJ13)))</f>
      </c>
      <c r="Y21" s="505"/>
      <c r="Z21" s="505"/>
      <c r="AA21" s="508"/>
      <c r="AB21" s="504">
        <v>1</v>
      </c>
      <c r="AC21" s="505"/>
      <c r="AD21" s="505"/>
      <c r="AE21" s="505" t="s">
        <v>5</v>
      </c>
      <c r="AF21" s="505">
        <v>6</v>
      </c>
      <c r="AG21" s="505"/>
      <c r="AH21" s="505"/>
      <c r="AI21" s="508"/>
      <c r="AJ21" s="484"/>
      <c r="AK21" s="485"/>
      <c r="AL21" s="485"/>
      <c r="AM21" s="485"/>
      <c r="AN21" s="485"/>
      <c r="AO21" s="485"/>
      <c r="AP21" s="485"/>
      <c r="AQ21" s="486"/>
      <c r="AR21" s="493">
        <v>6</v>
      </c>
      <c r="AS21" s="494"/>
      <c r="AT21" s="494" t="s">
        <v>5</v>
      </c>
      <c r="AU21" s="494">
        <v>7</v>
      </c>
      <c r="AV21" s="494"/>
      <c r="AW21" s="494"/>
      <c r="AX21" s="494"/>
      <c r="AY21" s="498"/>
      <c r="AZ21" s="500">
        <f>IF(COUNTIF(BA13:BC28,1)=2,"直接対決","")</f>
      </c>
      <c r="BA21" s="502">
        <f>COUNTIF(T21:AY22,"⑥")+COUNTIF(T21:AY22,"⑦")</f>
        <v>0</v>
      </c>
      <c r="BB21" s="502"/>
      <c r="BC21" s="502"/>
      <c r="BD21" s="466">
        <f>IF(AB13="","",3-BA21)</f>
        <v>3</v>
      </c>
      <c r="BE21" s="466"/>
      <c r="BF21" s="466"/>
      <c r="BG21" s="467"/>
    </row>
    <row r="22" spans="1:59" ht="6.75" customHeight="1">
      <c r="A22" s="266"/>
      <c r="B22" s="459"/>
      <c r="C22" s="603"/>
      <c r="D22" s="604"/>
      <c r="E22" s="604"/>
      <c r="F22" s="605"/>
      <c r="G22" s="605"/>
      <c r="H22" s="605"/>
      <c r="I22" s="605"/>
      <c r="J22" s="605"/>
      <c r="K22" s="605"/>
      <c r="L22" s="605"/>
      <c r="M22" s="605"/>
      <c r="N22" s="605"/>
      <c r="O22" s="471"/>
      <c r="P22" s="471"/>
      <c r="Q22" s="471"/>
      <c r="R22" s="471"/>
      <c r="S22" s="475"/>
      <c r="T22" s="506"/>
      <c r="U22" s="507"/>
      <c r="V22" s="507"/>
      <c r="W22" s="507"/>
      <c r="X22" s="507"/>
      <c r="Y22" s="507"/>
      <c r="Z22" s="507"/>
      <c r="AA22" s="509"/>
      <c r="AB22" s="506"/>
      <c r="AC22" s="507"/>
      <c r="AD22" s="507"/>
      <c r="AE22" s="507"/>
      <c r="AF22" s="507"/>
      <c r="AG22" s="507"/>
      <c r="AH22" s="507"/>
      <c r="AI22" s="509"/>
      <c r="AJ22" s="487"/>
      <c r="AK22" s="488"/>
      <c r="AL22" s="488"/>
      <c r="AM22" s="488"/>
      <c r="AN22" s="488"/>
      <c r="AO22" s="488"/>
      <c r="AP22" s="488"/>
      <c r="AQ22" s="489"/>
      <c r="AR22" s="495"/>
      <c r="AS22" s="496"/>
      <c r="AT22" s="496"/>
      <c r="AU22" s="496"/>
      <c r="AV22" s="496"/>
      <c r="AW22" s="496"/>
      <c r="AX22" s="496"/>
      <c r="AY22" s="499"/>
      <c r="AZ22" s="501"/>
      <c r="BA22" s="503"/>
      <c r="BB22" s="503"/>
      <c r="BC22" s="503"/>
      <c r="BD22" s="468"/>
      <c r="BE22" s="468"/>
      <c r="BF22" s="468"/>
      <c r="BG22" s="469"/>
    </row>
    <row r="23" spans="1:73" ht="15" customHeight="1">
      <c r="A23" s="266"/>
      <c r="B23" s="266"/>
      <c r="C23" s="603" t="s">
        <v>6</v>
      </c>
      <c r="D23" s="604"/>
      <c r="E23" s="604"/>
      <c r="F23" s="605" t="str">
        <f>IF(C21="ここに","",VLOOKUP(C21,'[1]登録ナンバー'!$A$1:$D$620,4,0))</f>
        <v>TDC</v>
      </c>
      <c r="G23" s="605"/>
      <c r="H23" s="605"/>
      <c r="I23" s="605"/>
      <c r="J23" s="605"/>
      <c r="K23" s="220"/>
      <c r="L23" s="605" t="s">
        <v>6</v>
      </c>
      <c r="M23" s="605"/>
      <c r="N23" s="605"/>
      <c r="O23" s="471" t="str">
        <f>IF(L21="ここに","",VLOOKUP(L21,'[2]登録ナンバー'!$A$1:$D$620,4,0))</f>
        <v>TDC</v>
      </c>
      <c r="P23" s="471"/>
      <c r="Q23" s="471"/>
      <c r="R23" s="471"/>
      <c r="S23" s="475"/>
      <c r="T23" s="506"/>
      <c r="U23" s="507"/>
      <c r="V23" s="507"/>
      <c r="W23" s="507"/>
      <c r="X23" s="507"/>
      <c r="Y23" s="507"/>
      <c r="Z23" s="507"/>
      <c r="AA23" s="509"/>
      <c r="AB23" s="506"/>
      <c r="AC23" s="507"/>
      <c r="AD23" s="507"/>
      <c r="AE23" s="507"/>
      <c r="AF23" s="507"/>
      <c r="AG23" s="507"/>
      <c r="AH23" s="507"/>
      <c r="AI23" s="509"/>
      <c r="AJ23" s="487"/>
      <c r="AK23" s="488"/>
      <c r="AL23" s="488"/>
      <c r="AM23" s="488"/>
      <c r="AN23" s="488"/>
      <c r="AO23" s="488"/>
      <c r="AP23" s="488"/>
      <c r="AQ23" s="489"/>
      <c r="AR23" s="495"/>
      <c r="AS23" s="496"/>
      <c r="AT23" s="497"/>
      <c r="AU23" s="496"/>
      <c r="AV23" s="496"/>
      <c r="AW23" s="496"/>
      <c r="AX23" s="496"/>
      <c r="AY23" s="499"/>
      <c r="AZ23" s="476">
        <f>IF(OR(COUNTIF(BA13:BC26,2)=3,COUNTIF(BA13:BC26,1)=3),(AB24+AR24+T24)/(T24+AF21+X21+AW21+AR24+AB24),"")</f>
      </c>
      <c r="BA23" s="478"/>
      <c r="BB23" s="478"/>
      <c r="BC23" s="478"/>
      <c r="BD23" s="480">
        <f>IF(AZ23&lt;&gt;"",RANK(AZ23,AZ15:AZ28),RANK(BA21,BA13:BC26))</f>
        <v>4</v>
      </c>
      <c r="BE23" s="480"/>
      <c r="BF23" s="480"/>
      <c r="BG23" s="481"/>
      <c r="BU23" s="18"/>
    </row>
    <row r="24" spans="1:59" ht="6.75" customHeight="1" hidden="1">
      <c r="A24" s="266"/>
      <c r="B24" s="266"/>
      <c r="C24" s="603"/>
      <c r="D24" s="604"/>
      <c r="E24" s="604"/>
      <c r="F24" s="220"/>
      <c r="G24" s="220"/>
      <c r="H24" s="220"/>
      <c r="I24" s="220"/>
      <c r="J24" s="220"/>
      <c r="K24" s="220"/>
      <c r="L24" s="606"/>
      <c r="M24" s="605"/>
      <c r="N24" s="605"/>
      <c r="O24" s="223"/>
      <c r="P24" s="223"/>
      <c r="Q24" s="223"/>
      <c r="R24" s="173"/>
      <c r="S24" s="174"/>
      <c r="T24" s="178">
        <f>IF(T21="⑦","7",IF(T21="⑥","6",T21))</f>
      </c>
      <c r="U24" s="227"/>
      <c r="V24" s="227"/>
      <c r="W24" s="227"/>
      <c r="X24" s="227"/>
      <c r="Y24" s="227"/>
      <c r="Z24" s="227"/>
      <c r="AA24" s="179"/>
      <c r="AB24" s="178">
        <f>IF(AB21="⑦","7",IF(AB21="⑥","6",AB21))</f>
        <v>1</v>
      </c>
      <c r="AC24" s="227"/>
      <c r="AD24" s="227"/>
      <c r="AE24" s="227"/>
      <c r="AF24" s="227"/>
      <c r="AG24" s="227"/>
      <c r="AH24" s="227"/>
      <c r="AI24" s="227"/>
      <c r="AJ24" s="490"/>
      <c r="AK24" s="491"/>
      <c r="AL24" s="491"/>
      <c r="AM24" s="491"/>
      <c r="AN24" s="491"/>
      <c r="AO24" s="491"/>
      <c r="AP24" s="491"/>
      <c r="AQ24" s="492"/>
      <c r="AR24" s="170">
        <f>IF(AR21="⑦","7",IF(AR21="⑥","6",AR21))</f>
        <v>6</v>
      </c>
      <c r="AS24" s="170"/>
      <c r="AT24" s="170"/>
      <c r="AU24" s="170"/>
      <c r="AV24" s="170"/>
      <c r="AW24" s="170"/>
      <c r="AX24" s="170"/>
      <c r="AY24" s="177"/>
      <c r="AZ24" s="477"/>
      <c r="BA24" s="479"/>
      <c r="BB24" s="479"/>
      <c r="BC24" s="479"/>
      <c r="BD24" s="482"/>
      <c r="BE24" s="482"/>
      <c r="BF24" s="482"/>
      <c r="BG24" s="483"/>
    </row>
    <row r="25" spans="1:59" ht="12" customHeight="1">
      <c r="A25" s="266"/>
      <c r="B25" s="459">
        <f>BD27</f>
        <v>1</v>
      </c>
      <c r="C25" s="461" t="s">
        <v>1162</v>
      </c>
      <c r="D25" s="462"/>
      <c r="E25" s="462"/>
      <c r="F25" s="569" t="str">
        <f>IF(C25="ここに","",VLOOKUP(C25,'[1]登録ナンバー'!$A$1:$C$620,2,0))</f>
        <v>杉原</v>
      </c>
      <c r="G25" s="569"/>
      <c r="H25" s="569"/>
      <c r="I25" s="569"/>
      <c r="J25" s="569"/>
      <c r="K25" s="533" t="s">
        <v>4</v>
      </c>
      <c r="L25" s="569" t="s">
        <v>1471</v>
      </c>
      <c r="M25" s="569"/>
      <c r="N25" s="569"/>
      <c r="O25" s="569" t="s">
        <v>1472</v>
      </c>
      <c r="P25" s="569"/>
      <c r="Q25" s="569"/>
      <c r="R25" s="569"/>
      <c r="S25" s="601"/>
      <c r="T25" s="590" t="s">
        <v>1486</v>
      </c>
      <c r="U25" s="545"/>
      <c r="V25" s="545"/>
      <c r="W25" s="545" t="s">
        <v>5</v>
      </c>
      <c r="X25" s="545">
        <v>6</v>
      </c>
      <c r="Y25" s="545"/>
      <c r="Z25" s="545"/>
      <c r="AA25" s="546"/>
      <c r="AB25" s="590" t="s">
        <v>1584</v>
      </c>
      <c r="AC25" s="545"/>
      <c r="AD25" s="545"/>
      <c r="AE25" s="545" t="s">
        <v>5</v>
      </c>
      <c r="AF25" s="545">
        <v>4</v>
      </c>
      <c r="AG25" s="545"/>
      <c r="AH25" s="545"/>
      <c r="AI25" s="546"/>
      <c r="AJ25" s="590" t="s">
        <v>1486</v>
      </c>
      <c r="AK25" s="545"/>
      <c r="AL25" s="545"/>
      <c r="AM25" s="545" t="s">
        <v>5</v>
      </c>
      <c r="AN25" s="545">
        <v>6</v>
      </c>
      <c r="AO25" s="545"/>
      <c r="AP25" s="545"/>
      <c r="AQ25" s="546"/>
      <c r="AR25" s="595"/>
      <c r="AS25" s="596"/>
      <c r="AT25" s="596"/>
      <c r="AU25" s="596"/>
      <c r="AV25" s="596"/>
      <c r="AW25" s="596"/>
      <c r="AX25" s="596"/>
      <c r="AY25" s="597"/>
      <c r="AZ25" s="554">
        <f>IF(COUNTIF(BA13:BC26,1)=2,"直接対決","")</f>
      </c>
      <c r="BA25" s="556">
        <f>COUNTIF(T25:AQ26,"⑥")+COUNTIF(T25:AQ26,"⑦")</f>
        <v>3</v>
      </c>
      <c r="BB25" s="556"/>
      <c r="BC25" s="556"/>
      <c r="BD25" s="528">
        <f>IF(AB13="","",3-BA25)</f>
        <v>0</v>
      </c>
      <c r="BE25" s="528"/>
      <c r="BF25" s="528"/>
      <c r="BG25" s="529"/>
    </row>
    <row r="26" spans="1:59" ht="7.5" customHeight="1">
      <c r="A26" s="266"/>
      <c r="B26" s="460"/>
      <c r="C26" s="429"/>
      <c r="D26" s="430"/>
      <c r="E26" s="430"/>
      <c r="F26" s="532"/>
      <c r="G26" s="532"/>
      <c r="H26" s="532"/>
      <c r="I26" s="532"/>
      <c r="J26" s="532"/>
      <c r="K26" s="533"/>
      <c r="L26" s="532"/>
      <c r="M26" s="532"/>
      <c r="N26" s="532"/>
      <c r="O26" s="532"/>
      <c r="P26" s="532"/>
      <c r="Q26" s="532"/>
      <c r="R26" s="532"/>
      <c r="S26" s="602"/>
      <c r="T26" s="591"/>
      <c r="U26" s="423"/>
      <c r="V26" s="423"/>
      <c r="W26" s="423"/>
      <c r="X26" s="423"/>
      <c r="Y26" s="423"/>
      <c r="Z26" s="423"/>
      <c r="AA26" s="547"/>
      <c r="AB26" s="591"/>
      <c r="AC26" s="423"/>
      <c r="AD26" s="423"/>
      <c r="AE26" s="423"/>
      <c r="AF26" s="423"/>
      <c r="AG26" s="423"/>
      <c r="AH26" s="423"/>
      <c r="AI26" s="547"/>
      <c r="AJ26" s="591"/>
      <c r="AK26" s="423"/>
      <c r="AL26" s="423"/>
      <c r="AM26" s="423"/>
      <c r="AN26" s="423"/>
      <c r="AO26" s="423"/>
      <c r="AP26" s="423"/>
      <c r="AQ26" s="547"/>
      <c r="AR26" s="598"/>
      <c r="AS26" s="599"/>
      <c r="AT26" s="599"/>
      <c r="AU26" s="599"/>
      <c r="AV26" s="599"/>
      <c r="AW26" s="599"/>
      <c r="AX26" s="599"/>
      <c r="AY26" s="600"/>
      <c r="AZ26" s="555"/>
      <c r="BA26" s="557"/>
      <c r="BB26" s="557"/>
      <c r="BC26" s="557"/>
      <c r="BD26" s="530"/>
      <c r="BE26" s="530"/>
      <c r="BF26" s="530"/>
      <c r="BG26" s="531"/>
    </row>
    <row r="27" spans="1:59" ht="17.25" customHeight="1" thickBot="1">
      <c r="A27" s="266"/>
      <c r="B27" s="266"/>
      <c r="C27" s="429" t="s">
        <v>6</v>
      </c>
      <c r="D27" s="430"/>
      <c r="E27" s="430"/>
      <c r="F27" s="532" t="str">
        <f>IF(C25="ここに","",VLOOKUP(C25,'[1]登録ナンバー'!$A$1:$D$620,4,0))</f>
        <v>アビック</v>
      </c>
      <c r="G27" s="532"/>
      <c r="H27" s="532"/>
      <c r="I27" s="532"/>
      <c r="J27" s="532"/>
      <c r="K27" s="377"/>
      <c r="L27" s="533" t="s">
        <v>6</v>
      </c>
      <c r="M27" s="533"/>
      <c r="N27" s="533"/>
      <c r="O27" s="533" t="s">
        <v>1473</v>
      </c>
      <c r="P27" s="533"/>
      <c r="Q27" s="533"/>
      <c r="R27" s="533"/>
      <c r="S27" s="589"/>
      <c r="T27" s="592"/>
      <c r="U27" s="593"/>
      <c r="V27" s="593"/>
      <c r="W27" s="423"/>
      <c r="X27" s="593"/>
      <c r="Y27" s="593"/>
      <c r="Z27" s="593"/>
      <c r="AA27" s="594"/>
      <c r="AB27" s="592"/>
      <c r="AC27" s="593"/>
      <c r="AD27" s="593"/>
      <c r="AE27" s="423"/>
      <c r="AF27" s="593"/>
      <c r="AG27" s="593"/>
      <c r="AH27" s="593"/>
      <c r="AI27" s="594"/>
      <c r="AJ27" s="592"/>
      <c r="AK27" s="593"/>
      <c r="AL27" s="593"/>
      <c r="AM27" s="593"/>
      <c r="AN27" s="593"/>
      <c r="AO27" s="593"/>
      <c r="AP27" s="593"/>
      <c r="AQ27" s="594"/>
      <c r="AR27" s="598"/>
      <c r="AS27" s="599"/>
      <c r="AT27" s="599"/>
      <c r="AU27" s="599"/>
      <c r="AV27" s="599"/>
      <c r="AW27" s="599"/>
      <c r="AX27" s="599"/>
      <c r="AY27" s="600"/>
      <c r="AZ27" s="537">
        <f>IF(OR(COUNTIF(BA13:BC26,2)=3,COUNTIF(BA13:BC26,1)=3),(AB28+AJ28+T28)/(AB28+AJ28+AF25+AN25+X25+T28),"")</f>
      </c>
      <c r="BA27" s="539"/>
      <c r="BB27" s="539"/>
      <c r="BC27" s="539"/>
      <c r="BD27" s="541">
        <f>IF(AZ27&lt;&gt;"",RANK(AZ27,AZ15:AZ28),RANK(BA25,BA13:BC26))</f>
        <v>1</v>
      </c>
      <c r="BE27" s="541"/>
      <c r="BF27" s="541"/>
      <c r="BG27" s="542"/>
    </row>
    <row r="28" spans="2:59" ht="6.75" customHeight="1" hidden="1">
      <c r="B28" s="266"/>
      <c r="C28" s="431"/>
      <c r="D28" s="432"/>
      <c r="E28" s="432"/>
      <c r="F28" s="377"/>
      <c r="G28" s="377"/>
      <c r="H28" s="377"/>
      <c r="I28" s="377"/>
      <c r="J28" s="378"/>
      <c r="K28" s="377"/>
      <c r="L28" s="534"/>
      <c r="M28" s="534"/>
      <c r="N28" s="534"/>
      <c r="O28" s="377"/>
      <c r="P28" s="377"/>
      <c r="Q28" s="377"/>
      <c r="R28" s="387"/>
      <c r="S28" s="388"/>
      <c r="T28" s="389" t="str">
        <f>IF(T25="⑦","7",IF(T25="⑥","6",T25))</f>
        <v>7</v>
      </c>
      <c r="U28" s="390"/>
      <c r="V28" s="390"/>
      <c r="W28" s="390"/>
      <c r="X28" s="390"/>
      <c r="Y28" s="390"/>
      <c r="Z28" s="390"/>
      <c r="AA28" s="391"/>
      <c r="AB28" s="389" t="str">
        <f>IF(AB25="⑦","7",IF(AB25="⑥","6",AB25))</f>
        <v>6</v>
      </c>
      <c r="AC28" s="390"/>
      <c r="AD28" s="390"/>
      <c r="AE28" s="390"/>
      <c r="AF28" s="390"/>
      <c r="AG28" s="390"/>
      <c r="AH28" s="390"/>
      <c r="AI28" s="391"/>
      <c r="AJ28" s="389" t="str">
        <f>IF(AJ25="⑦","7",IF(AJ25="⑥","6",AJ25))</f>
        <v>7</v>
      </c>
      <c r="AK28" s="390"/>
      <c r="AL28" s="390"/>
      <c r="AM28" s="390"/>
      <c r="AN28" s="390"/>
      <c r="AO28" s="390"/>
      <c r="AP28" s="390"/>
      <c r="AQ28" s="391"/>
      <c r="AR28" s="598"/>
      <c r="AS28" s="599"/>
      <c r="AT28" s="599"/>
      <c r="AU28" s="599"/>
      <c r="AV28" s="599"/>
      <c r="AW28" s="599"/>
      <c r="AX28" s="599"/>
      <c r="AY28" s="600"/>
      <c r="AZ28" s="537"/>
      <c r="BA28" s="539"/>
      <c r="BB28" s="539"/>
      <c r="BC28" s="539"/>
      <c r="BD28" s="541"/>
      <c r="BE28" s="541"/>
      <c r="BF28" s="541"/>
      <c r="BG28" s="542"/>
    </row>
    <row r="29" spans="3:59" ht="5.25" customHeight="1">
      <c r="C29" s="226"/>
      <c r="D29" s="226"/>
      <c r="E29" s="226"/>
      <c r="F29" s="226"/>
      <c r="G29" s="226"/>
      <c r="H29" s="226"/>
      <c r="I29" s="183"/>
      <c r="J29" s="183"/>
      <c r="K29" s="184"/>
      <c r="L29" s="185"/>
      <c r="M29" s="185"/>
      <c r="N29" s="185"/>
      <c r="O29" s="185"/>
      <c r="P29" s="185"/>
      <c r="Q29" s="185"/>
      <c r="R29" s="185"/>
      <c r="S29" s="184"/>
      <c r="T29" s="185"/>
      <c r="U29" s="185"/>
      <c r="V29" s="185"/>
      <c r="W29" s="185"/>
      <c r="X29" s="162"/>
      <c r="Y29" s="162"/>
      <c r="Z29" s="162"/>
      <c r="AA29" s="224"/>
      <c r="AB29" s="224"/>
      <c r="AC29" s="224"/>
      <c r="AD29" s="224"/>
      <c r="AE29" s="224"/>
      <c r="AF29" s="224"/>
      <c r="AG29" s="224"/>
      <c r="AH29" s="224"/>
      <c r="AI29" s="224"/>
      <c r="AJ29" s="187"/>
      <c r="AK29" s="187"/>
      <c r="AL29" s="187"/>
      <c r="AM29" s="187"/>
      <c r="AN29" s="187"/>
      <c r="AO29" s="187"/>
      <c r="AP29" s="187"/>
      <c r="AQ29" s="188"/>
      <c r="AR29" s="188"/>
      <c r="AS29" s="188"/>
      <c r="AT29" s="188"/>
      <c r="AU29" s="189"/>
      <c r="AV29" s="189"/>
      <c r="AW29" s="189"/>
      <c r="AX29" s="189"/>
      <c r="AY29" s="162"/>
      <c r="AZ29" s="268"/>
      <c r="BA29" s="268"/>
      <c r="BB29" s="268"/>
      <c r="BC29" s="268"/>
      <c r="BD29" s="268"/>
      <c r="BE29" s="268"/>
      <c r="BF29" s="268"/>
      <c r="BG29" s="268"/>
    </row>
    <row r="30" spans="3:51" ht="8.25" customHeight="1" thickBot="1"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2"/>
      <c r="AY30" s="295"/>
    </row>
    <row r="31" spans="1:59" ht="12" customHeight="1">
      <c r="A31" s="266"/>
      <c r="C31" s="583" t="s">
        <v>11</v>
      </c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9"/>
      <c r="T31" s="585" t="str">
        <f>F35</f>
        <v>高瀬</v>
      </c>
      <c r="U31" s="586"/>
      <c r="V31" s="586"/>
      <c r="W31" s="586"/>
      <c r="X31" s="586"/>
      <c r="Y31" s="586"/>
      <c r="Z31" s="586"/>
      <c r="AA31" s="587"/>
      <c r="AB31" s="506" t="str">
        <f>F39</f>
        <v>八木</v>
      </c>
      <c r="AC31" s="507"/>
      <c r="AD31" s="507"/>
      <c r="AE31" s="507"/>
      <c r="AF31" s="507"/>
      <c r="AG31" s="507"/>
      <c r="AH31" s="507"/>
      <c r="AI31" s="507"/>
      <c r="AJ31" s="506" t="str">
        <f>F43</f>
        <v>岡川</v>
      </c>
      <c r="AK31" s="507"/>
      <c r="AL31" s="507"/>
      <c r="AM31" s="507"/>
      <c r="AN31" s="507"/>
      <c r="AO31" s="507"/>
      <c r="AP31" s="507"/>
      <c r="AQ31" s="509"/>
      <c r="AR31" s="585" t="str">
        <f>F47</f>
        <v>西和田</v>
      </c>
      <c r="AS31" s="586"/>
      <c r="AT31" s="586"/>
      <c r="AU31" s="586"/>
      <c r="AV31" s="586"/>
      <c r="AW31" s="586"/>
      <c r="AX31" s="586"/>
      <c r="AY31" s="588"/>
      <c r="AZ31" s="571">
        <f>IF(AZ37&lt;&gt;"","取得","")</f>
      </c>
      <c r="BA31" s="268"/>
      <c r="BB31" s="573" t="s">
        <v>1</v>
      </c>
      <c r="BC31" s="573"/>
      <c r="BD31" s="573"/>
      <c r="BE31" s="573"/>
      <c r="BF31" s="573"/>
      <c r="BG31" s="574"/>
    </row>
    <row r="32" spans="1:59" ht="12" customHeight="1">
      <c r="A32" s="266"/>
      <c r="C32" s="583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9"/>
      <c r="T32" s="506"/>
      <c r="U32" s="507"/>
      <c r="V32" s="507"/>
      <c r="W32" s="507"/>
      <c r="X32" s="507"/>
      <c r="Y32" s="507"/>
      <c r="Z32" s="507"/>
      <c r="AA32" s="509"/>
      <c r="AB32" s="506"/>
      <c r="AC32" s="507"/>
      <c r="AD32" s="507"/>
      <c r="AE32" s="507"/>
      <c r="AF32" s="507"/>
      <c r="AG32" s="507"/>
      <c r="AH32" s="507"/>
      <c r="AI32" s="507"/>
      <c r="AJ32" s="506"/>
      <c r="AK32" s="507"/>
      <c r="AL32" s="507"/>
      <c r="AM32" s="507"/>
      <c r="AN32" s="507"/>
      <c r="AO32" s="507"/>
      <c r="AP32" s="507"/>
      <c r="AQ32" s="509"/>
      <c r="AR32" s="506"/>
      <c r="AS32" s="507"/>
      <c r="AT32" s="507"/>
      <c r="AU32" s="507"/>
      <c r="AV32" s="507"/>
      <c r="AW32" s="507"/>
      <c r="AX32" s="507"/>
      <c r="AY32" s="578"/>
      <c r="AZ32" s="572"/>
      <c r="BB32" s="404"/>
      <c r="BC32" s="404"/>
      <c r="BD32" s="404"/>
      <c r="BE32" s="404"/>
      <c r="BF32" s="404"/>
      <c r="BG32" s="460"/>
    </row>
    <row r="33" spans="1:59" ht="12" customHeight="1">
      <c r="A33" s="266"/>
      <c r="C33" s="583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9"/>
      <c r="T33" s="506" t="str">
        <f>O35</f>
        <v>植垣</v>
      </c>
      <c r="U33" s="507"/>
      <c r="V33" s="507"/>
      <c r="W33" s="507"/>
      <c r="X33" s="507"/>
      <c r="Y33" s="507"/>
      <c r="Z33" s="507"/>
      <c r="AA33" s="509"/>
      <c r="AB33" s="506" t="str">
        <f>O39</f>
        <v>八木</v>
      </c>
      <c r="AC33" s="507"/>
      <c r="AD33" s="507"/>
      <c r="AE33" s="507"/>
      <c r="AF33" s="507"/>
      <c r="AG33" s="507"/>
      <c r="AH33" s="507"/>
      <c r="AI33" s="507"/>
      <c r="AJ33" s="506" t="str">
        <f>O43</f>
        <v>速水</v>
      </c>
      <c r="AK33" s="507"/>
      <c r="AL33" s="507"/>
      <c r="AM33" s="507"/>
      <c r="AN33" s="507"/>
      <c r="AO33" s="507"/>
      <c r="AP33" s="507"/>
      <c r="AQ33" s="509"/>
      <c r="AR33" s="506" t="str">
        <f>O47</f>
        <v>西村</v>
      </c>
      <c r="AS33" s="507"/>
      <c r="AT33" s="507"/>
      <c r="AU33" s="507"/>
      <c r="AV33" s="507"/>
      <c r="AW33" s="507"/>
      <c r="AX33" s="507"/>
      <c r="AY33" s="578"/>
      <c r="AZ33" s="572">
        <f>IF(AZ37&lt;&gt;"","ゲーム率","")</f>
      </c>
      <c r="BA33" s="404"/>
      <c r="BB33" s="404" t="s">
        <v>2</v>
      </c>
      <c r="BC33" s="404"/>
      <c r="BD33" s="404"/>
      <c r="BE33" s="404"/>
      <c r="BF33" s="404"/>
      <c r="BG33" s="460"/>
    </row>
    <row r="34" spans="1:59" ht="12" customHeight="1">
      <c r="A34" s="266"/>
      <c r="C34" s="584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7"/>
      <c r="T34" s="575"/>
      <c r="U34" s="576"/>
      <c r="V34" s="576"/>
      <c r="W34" s="576"/>
      <c r="X34" s="576"/>
      <c r="Y34" s="576"/>
      <c r="Z34" s="576"/>
      <c r="AA34" s="577"/>
      <c r="AB34" s="575"/>
      <c r="AC34" s="576"/>
      <c r="AD34" s="576"/>
      <c r="AE34" s="576"/>
      <c r="AF34" s="576"/>
      <c r="AG34" s="576"/>
      <c r="AH34" s="576"/>
      <c r="AI34" s="576"/>
      <c r="AJ34" s="575"/>
      <c r="AK34" s="576"/>
      <c r="AL34" s="576"/>
      <c r="AM34" s="576"/>
      <c r="AN34" s="576"/>
      <c r="AO34" s="576"/>
      <c r="AP34" s="576"/>
      <c r="AQ34" s="577"/>
      <c r="AR34" s="575"/>
      <c r="AS34" s="576"/>
      <c r="AT34" s="576"/>
      <c r="AU34" s="576"/>
      <c r="AV34" s="576"/>
      <c r="AW34" s="576"/>
      <c r="AX34" s="576"/>
      <c r="AY34" s="579"/>
      <c r="AZ34" s="580"/>
      <c r="BA34" s="517"/>
      <c r="BB34" s="517"/>
      <c r="BC34" s="517"/>
      <c r="BD34" s="517"/>
      <c r="BE34" s="517"/>
      <c r="BF34" s="517"/>
      <c r="BG34" s="581"/>
    </row>
    <row r="35" spans="1:59" s="265" customFormat="1" ht="12" customHeight="1">
      <c r="A35" s="269"/>
      <c r="B35" s="459">
        <f>BD37</f>
        <v>1</v>
      </c>
      <c r="C35" s="461" t="s">
        <v>1469</v>
      </c>
      <c r="D35" s="462"/>
      <c r="E35" s="462"/>
      <c r="F35" s="569" t="str">
        <f>IF(C35="ここに","",VLOOKUP(C35,'[1]登録ナンバー'!$A$1:$C$620,2,0))</f>
        <v>高瀬</v>
      </c>
      <c r="G35" s="569"/>
      <c r="H35" s="569"/>
      <c r="I35" s="569"/>
      <c r="J35" s="569"/>
      <c r="K35" s="533" t="s">
        <v>4</v>
      </c>
      <c r="L35" s="569" t="s">
        <v>1470</v>
      </c>
      <c r="M35" s="569"/>
      <c r="N35" s="569"/>
      <c r="O35" s="570" t="str">
        <f>IF(L35="ここに","",VLOOKUP(L35,'[2]登録ナンバー'!$A$1:$C$620,2,0))</f>
        <v>植垣</v>
      </c>
      <c r="P35" s="570"/>
      <c r="Q35" s="570"/>
      <c r="R35" s="570"/>
      <c r="S35" s="570"/>
      <c r="T35" s="558">
        <f>IF(AB35="","丸付き数字は試合順番","")</f>
      </c>
      <c r="U35" s="559"/>
      <c r="V35" s="559"/>
      <c r="W35" s="559"/>
      <c r="X35" s="559"/>
      <c r="Y35" s="559"/>
      <c r="Z35" s="559"/>
      <c r="AA35" s="560"/>
      <c r="AB35" s="548" t="s">
        <v>1485</v>
      </c>
      <c r="AC35" s="549"/>
      <c r="AD35" s="549"/>
      <c r="AE35" s="549" t="s">
        <v>5</v>
      </c>
      <c r="AF35" s="549">
        <v>1</v>
      </c>
      <c r="AG35" s="549"/>
      <c r="AH35" s="549"/>
      <c r="AI35" s="567"/>
      <c r="AJ35" s="548" t="s">
        <v>1583</v>
      </c>
      <c r="AK35" s="549"/>
      <c r="AL35" s="549"/>
      <c r="AM35" s="549" t="s">
        <v>5</v>
      </c>
      <c r="AN35" s="545">
        <v>6</v>
      </c>
      <c r="AO35" s="545"/>
      <c r="AP35" s="545"/>
      <c r="AQ35" s="546"/>
      <c r="AR35" s="548" t="s">
        <v>1579</v>
      </c>
      <c r="AS35" s="549"/>
      <c r="AT35" s="549" t="s">
        <v>5</v>
      </c>
      <c r="AU35" s="549">
        <v>3</v>
      </c>
      <c r="AV35" s="549"/>
      <c r="AW35" s="549"/>
      <c r="AX35" s="549"/>
      <c r="AY35" s="552"/>
      <c r="AZ35" s="554">
        <f>IF(COUNTIF(BA35:BC48,1)=2,"直接対決","")</f>
      </c>
      <c r="BA35" s="556">
        <f>COUNTIF(T35:AY36,"⑥")+COUNTIF(T35:AY36,"⑦")</f>
        <v>3</v>
      </c>
      <c r="BB35" s="556"/>
      <c r="BC35" s="556"/>
      <c r="BD35" s="528">
        <f>IF(AB35="","",3-BA35)</f>
        <v>0</v>
      </c>
      <c r="BE35" s="528"/>
      <c r="BF35" s="528"/>
      <c r="BG35" s="529"/>
    </row>
    <row r="36" spans="1:59" s="265" customFormat="1" ht="4.5" customHeight="1">
      <c r="A36" s="269"/>
      <c r="B36" s="459"/>
      <c r="C36" s="429"/>
      <c r="D36" s="430"/>
      <c r="E36" s="430"/>
      <c r="F36" s="532"/>
      <c r="G36" s="532"/>
      <c r="H36" s="532"/>
      <c r="I36" s="532"/>
      <c r="J36" s="532"/>
      <c r="K36" s="533"/>
      <c r="L36" s="532"/>
      <c r="M36" s="532"/>
      <c r="N36" s="532"/>
      <c r="O36" s="535"/>
      <c r="P36" s="535"/>
      <c r="Q36" s="535"/>
      <c r="R36" s="535"/>
      <c r="S36" s="535"/>
      <c r="T36" s="561"/>
      <c r="U36" s="562"/>
      <c r="V36" s="562"/>
      <c r="W36" s="562"/>
      <c r="X36" s="562"/>
      <c r="Y36" s="562"/>
      <c r="Z36" s="562"/>
      <c r="AA36" s="563"/>
      <c r="AB36" s="550"/>
      <c r="AC36" s="551"/>
      <c r="AD36" s="551"/>
      <c r="AE36" s="551"/>
      <c r="AF36" s="551"/>
      <c r="AG36" s="551"/>
      <c r="AH36" s="551"/>
      <c r="AI36" s="568"/>
      <c r="AJ36" s="550"/>
      <c r="AK36" s="551"/>
      <c r="AL36" s="551"/>
      <c r="AM36" s="551"/>
      <c r="AN36" s="423"/>
      <c r="AO36" s="423"/>
      <c r="AP36" s="423"/>
      <c r="AQ36" s="547"/>
      <c r="AR36" s="550"/>
      <c r="AS36" s="551"/>
      <c r="AT36" s="551"/>
      <c r="AU36" s="551"/>
      <c r="AV36" s="551"/>
      <c r="AW36" s="551"/>
      <c r="AX36" s="551"/>
      <c r="AY36" s="553"/>
      <c r="AZ36" s="555"/>
      <c r="BA36" s="557"/>
      <c r="BB36" s="557"/>
      <c r="BC36" s="557"/>
      <c r="BD36" s="530"/>
      <c r="BE36" s="530"/>
      <c r="BF36" s="530"/>
      <c r="BG36" s="531"/>
    </row>
    <row r="37" spans="1:59" ht="16.5" customHeight="1">
      <c r="A37" s="266"/>
      <c r="C37" s="429" t="s">
        <v>6</v>
      </c>
      <c r="D37" s="430"/>
      <c r="E37" s="430"/>
      <c r="F37" s="532" t="str">
        <f>IF(C35="ここに","",VLOOKUP(C35,'[1]登録ナンバー'!$A$1:$D$620,4,0))</f>
        <v>うさかめ</v>
      </c>
      <c r="G37" s="532"/>
      <c r="H37" s="532"/>
      <c r="I37" s="532"/>
      <c r="J37" s="532"/>
      <c r="K37" s="377"/>
      <c r="L37" s="533" t="s">
        <v>6</v>
      </c>
      <c r="M37" s="533"/>
      <c r="N37" s="533"/>
      <c r="O37" s="535" t="str">
        <f>IF(L35="ここに","",VLOOKUP(L35,'[2]登録ナンバー'!$A$1:$D$620,4,0))</f>
        <v>うさかめ</v>
      </c>
      <c r="P37" s="535"/>
      <c r="Q37" s="535"/>
      <c r="R37" s="535"/>
      <c r="S37" s="536"/>
      <c r="T37" s="561"/>
      <c r="U37" s="562"/>
      <c r="V37" s="562"/>
      <c r="W37" s="562"/>
      <c r="X37" s="562"/>
      <c r="Y37" s="562"/>
      <c r="Z37" s="562"/>
      <c r="AA37" s="563"/>
      <c r="AB37" s="550"/>
      <c r="AC37" s="551"/>
      <c r="AD37" s="551"/>
      <c r="AE37" s="551"/>
      <c r="AF37" s="551"/>
      <c r="AG37" s="551"/>
      <c r="AH37" s="551"/>
      <c r="AI37" s="568"/>
      <c r="AJ37" s="550"/>
      <c r="AK37" s="551"/>
      <c r="AL37" s="551"/>
      <c r="AM37" s="551"/>
      <c r="AN37" s="423"/>
      <c r="AO37" s="423"/>
      <c r="AP37" s="423"/>
      <c r="AQ37" s="547"/>
      <c r="AR37" s="550"/>
      <c r="AS37" s="551"/>
      <c r="AT37" s="551"/>
      <c r="AU37" s="551"/>
      <c r="AV37" s="551"/>
      <c r="AW37" s="551"/>
      <c r="AX37" s="551"/>
      <c r="AY37" s="553"/>
      <c r="AZ37" s="537">
        <f>IF(OR(COUNTIF(BA35:BC48,2)=3,COUNTIF(BA35:BC48,1)=3),(AB38+AJ38+AR38)/(AB38+AJ38+AF35+AN35+AW35+AR38),"")</f>
      </c>
      <c r="BA37" s="539"/>
      <c r="BB37" s="539"/>
      <c r="BC37" s="539"/>
      <c r="BD37" s="541">
        <f>IF(AZ37&lt;&gt;"",RANK(AZ37,AZ37:AZ50),RANK(BA35,BA35:BC48))</f>
        <v>1</v>
      </c>
      <c r="BE37" s="541"/>
      <c r="BF37" s="541"/>
      <c r="BG37" s="542"/>
    </row>
    <row r="38" spans="1:59" ht="6" customHeight="1" hidden="1">
      <c r="A38" s="266"/>
      <c r="C38" s="431"/>
      <c r="D38" s="432"/>
      <c r="E38" s="432"/>
      <c r="F38" s="377"/>
      <c r="G38" s="377"/>
      <c r="H38" s="377"/>
      <c r="I38" s="377"/>
      <c r="J38" s="378"/>
      <c r="K38" s="377"/>
      <c r="L38" s="534"/>
      <c r="M38" s="534"/>
      <c r="N38" s="534"/>
      <c r="O38" s="379"/>
      <c r="P38" s="379"/>
      <c r="Q38" s="379"/>
      <c r="R38" s="380"/>
      <c r="S38" s="381"/>
      <c r="T38" s="564"/>
      <c r="U38" s="565"/>
      <c r="V38" s="565"/>
      <c r="W38" s="565"/>
      <c r="X38" s="565"/>
      <c r="Y38" s="565"/>
      <c r="Z38" s="565"/>
      <c r="AA38" s="566"/>
      <c r="AB38" s="382" t="str">
        <f>IF(AB35="⑦","7",IF(AB35="⑥","6",AB35))</f>
        <v>6</v>
      </c>
      <c r="AC38" s="383"/>
      <c r="AD38" s="383"/>
      <c r="AE38" s="383"/>
      <c r="AF38" s="383"/>
      <c r="AG38" s="383"/>
      <c r="AH38" s="383"/>
      <c r="AI38" s="384"/>
      <c r="AJ38" s="382" t="str">
        <f>IF(AJ35="⑦","7",IF(AJ35="⑥","6",AJ35))</f>
        <v>7</v>
      </c>
      <c r="AK38" s="383"/>
      <c r="AL38" s="383"/>
      <c r="AM38" s="383"/>
      <c r="AN38" s="383"/>
      <c r="AO38" s="383"/>
      <c r="AP38" s="383"/>
      <c r="AQ38" s="384"/>
      <c r="AR38" s="383" t="str">
        <f>IF(AR35="⑦","7",IF(AR35="⑥","6",AR35))</f>
        <v>6</v>
      </c>
      <c r="AS38" s="383"/>
      <c r="AT38" s="383"/>
      <c r="AU38" s="385"/>
      <c r="AV38" s="316"/>
      <c r="AW38" s="385"/>
      <c r="AX38" s="385"/>
      <c r="AY38" s="386"/>
      <c r="AZ38" s="538"/>
      <c r="BA38" s="540"/>
      <c r="BB38" s="540"/>
      <c r="BC38" s="540"/>
      <c r="BD38" s="543"/>
      <c r="BE38" s="543"/>
      <c r="BF38" s="543"/>
      <c r="BG38" s="544"/>
    </row>
    <row r="39" spans="1:59" ht="12" customHeight="1">
      <c r="A39" s="266"/>
      <c r="B39" s="459">
        <f>BD41</f>
        <v>4</v>
      </c>
      <c r="C39" s="461" t="s">
        <v>1467</v>
      </c>
      <c r="D39" s="462"/>
      <c r="E39" s="462"/>
      <c r="F39" s="527" t="str">
        <f>IF(C39="ここに","",VLOOKUP(C39,'[1]登録ナンバー'!$A$1:$C$620,2,0))</f>
        <v>八木</v>
      </c>
      <c r="G39" s="527"/>
      <c r="H39" s="527"/>
      <c r="I39" s="527"/>
      <c r="J39" s="527"/>
      <c r="K39" s="514" t="s">
        <v>4</v>
      </c>
      <c r="L39" s="527" t="s">
        <v>3</v>
      </c>
      <c r="M39" s="527"/>
      <c r="N39" s="527"/>
      <c r="O39" s="527" t="s">
        <v>1122</v>
      </c>
      <c r="P39" s="527"/>
      <c r="Q39" s="527"/>
      <c r="R39" s="527"/>
      <c r="S39" s="527"/>
      <c r="T39" s="504">
        <f>IF(AB35="","",IF(AND(AF35=6,AB35&lt;&gt;"⑦"),"⑥",IF(AF35=7,"⑦",AF35)))</f>
        <v>1</v>
      </c>
      <c r="U39" s="505"/>
      <c r="V39" s="505"/>
      <c r="W39" s="505" t="s">
        <v>5</v>
      </c>
      <c r="X39" s="505">
        <f>IF(AB35="","",IF(AB35="⑥",6,IF(AB35="⑦",7,AB35)))</f>
        <v>6</v>
      </c>
      <c r="Y39" s="505"/>
      <c r="Z39" s="505"/>
      <c r="AA39" s="508"/>
      <c r="AB39" s="518"/>
      <c r="AC39" s="519"/>
      <c r="AD39" s="519"/>
      <c r="AE39" s="519"/>
      <c r="AF39" s="519"/>
      <c r="AG39" s="519"/>
      <c r="AH39" s="519"/>
      <c r="AI39" s="520"/>
      <c r="AJ39" s="493">
        <v>4</v>
      </c>
      <c r="AK39" s="494"/>
      <c r="AL39" s="494"/>
      <c r="AM39" s="494" t="s">
        <v>5</v>
      </c>
      <c r="AN39" s="505">
        <v>6</v>
      </c>
      <c r="AO39" s="505"/>
      <c r="AP39" s="505"/>
      <c r="AQ39" s="508"/>
      <c r="AR39" s="493">
        <v>1</v>
      </c>
      <c r="AS39" s="494"/>
      <c r="AT39" s="494" t="s">
        <v>5</v>
      </c>
      <c r="AU39" s="494">
        <v>6</v>
      </c>
      <c r="AV39" s="494"/>
      <c r="AW39" s="494"/>
      <c r="AX39" s="494"/>
      <c r="AY39" s="498"/>
      <c r="AZ39" s="500">
        <f>IF(COUNTIF(BA35:BC50,1)=2,"直接対決","")</f>
      </c>
      <c r="BA39" s="502">
        <f>COUNTIF(T39:AY40,"⑥")+COUNTIF(T39:AY40,"⑦")</f>
        <v>0</v>
      </c>
      <c r="BB39" s="502"/>
      <c r="BC39" s="502"/>
      <c r="BD39" s="466">
        <f>IF(AB35="","",3-BA39)</f>
        <v>3</v>
      </c>
      <c r="BE39" s="466"/>
      <c r="BF39" s="466"/>
      <c r="BG39" s="467"/>
    </row>
    <row r="40" spans="1:59" ht="6" customHeight="1">
      <c r="A40" s="266"/>
      <c r="B40" s="459"/>
      <c r="C40" s="429"/>
      <c r="D40" s="430"/>
      <c r="E40" s="430"/>
      <c r="F40" s="513"/>
      <c r="G40" s="513"/>
      <c r="H40" s="513"/>
      <c r="I40" s="513"/>
      <c r="J40" s="513"/>
      <c r="K40" s="514"/>
      <c r="L40" s="513"/>
      <c r="M40" s="513"/>
      <c r="N40" s="513"/>
      <c r="O40" s="513"/>
      <c r="P40" s="513"/>
      <c r="Q40" s="513"/>
      <c r="R40" s="513"/>
      <c r="S40" s="513"/>
      <c r="T40" s="506"/>
      <c r="U40" s="507"/>
      <c r="V40" s="507"/>
      <c r="W40" s="507"/>
      <c r="X40" s="507"/>
      <c r="Y40" s="507"/>
      <c r="Z40" s="507"/>
      <c r="AA40" s="509"/>
      <c r="AB40" s="521"/>
      <c r="AC40" s="522"/>
      <c r="AD40" s="522"/>
      <c r="AE40" s="522"/>
      <c r="AF40" s="522"/>
      <c r="AG40" s="522"/>
      <c r="AH40" s="522"/>
      <c r="AI40" s="523"/>
      <c r="AJ40" s="495"/>
      <c r="AK40" s="496"/>
      <c r="AL40" s="496"/>
      <c r="AM40" s="496"/>
      <c r="AN40" s="507"/>
      <c r="AO40" s="507"/>
      <c r="AP40" s="507"/>
      <c r="AQ40" s="509"/>
      <c r="AR40" s="495"/>
      <c r="AS40" s="496"/>
      <c r="AT40" s="496"/>
      <c r="AU40" s="496"/>
      <c r="AV40" s="496"/>
      <c r="AW40" s="496"/>
      <c r="AX40" s="496"/>
      <c r="AY40" s="499"/>
      <c r="AZ40" s="501"/>
      <c r="BA40" s="503"/>
      <c r="BB40" s="503"/>
      <c r="BC40" s="503"/>
      <c r="BD40" s="468"/>
      <c r="BE40" s="468"/>
      <c r="BF40" s="468"/>
      <c r="BG40" s="469"/>
    </row>
    <row r="41" spans="1:59" ht="17.25" customHeight="1">
      <c r="A41" s="266"/>
      <c r="B41" s="266"/>
      <c r="C41" s="429" t="s">
        <v>6</v>
      </c>
      <c r="D41" s="430"/>
      <c r="E41" s="430"/>
      <c r="F41" s="513" t="str">
        <f>IF(C39="ここに","",VLOOKUP(C39,'[1]登録ナンバー'!$A$1:$D$620,4,0))</f>
        <v>ぼんズ</v>
      </c>
      <c r="G41" s="513"/>
      <c r="H41" s="513"/>
      <c r="I41" s="513"/>
      <c r="J41" s="513"/>
      <c r="K41" s="222"/>
      <c r="L41" s="514" t="s">
        <v>6</v>
      </c>
      <c r="M41" s="514"/>
      <c r="N41" s="514"/>
      <c r="O41" s="514" t="s">
        <v>1468</v>
      </c>
      <c r="P41" s="514"/>
      <c r="Q41" s="514"/>
      <c r="R41" s="514"/>
      <c r="S41" s="516"/>
      <c r="T41" s="506"/>
      <c r="U41" s="507"/>
      <c r="V41" s="507"/>
      <c r="W41" s="507"/>
      <c r="X41" s="507"/>
      <c r="Y41" s="507"/>
      <c r="Z41" s="507"/>
      <c r="AA41" s="509"/>
      <c r="AB41" s="521"/>
      <c r="AC41" s="522"/>
      <c r="AD41" s="522"/>
      <c r="AE41" s="522"/>
      <c r="AF41" s="522"/>
      <c r="AG41" s="522"/>
      <c r="AH41" s="522"/>
      <c r="AI41" s="523"/>
      <c r="AJ41" s="495"/>
      <c r="AK41" s="496"/>
      <c r="AL41" s="496"/>
      <c r="AM41" s="496"/>
      <c r="AN41" s="507"/>
      <c r="AO41" s="507"/>
      <c r="AP41" s="507"/>
      <c r="AQ41" s="509"/>
      <c r="AR41" s="495"/>
      <c r="AS41" s="496"/>
      <c r="AT41" s="496"/>
      <c r="AU41" s="496"/>
      <c r="AV41" s="496"/>
      <c r="AW41" s="496"/>
      <c r="AX41" s="496"/>
      <c r="AY41" s="499"/>
      <c r="AZ41" s="476">
        <f>IF(OR(COUNTIF(BA35:BC48,2)=3,COUNTIF(BA35:BC48,1)=3),(T42+AJ42+AR42)/(T42+AJ42+X39+AN39+AW39+AR42),"")</f>
      </c>
      <c r="BA41" s="404"/>
      <c r="BB41" s="404"/>
      <c r="BC41" s="404"/>
      <c r="BD41" s="480">
        <f>IF(AZ41&lt;&gt;"",RANK(AZ41,AZ37:AZ50),RANK(BA39,BA35:BC48))</f>
        <v>4</v>
      </c>
      <c r="BE41" s="480"/>
      <c r="BF41" s="480"/>
      <c r="BG41" s="481"/>
    </row>
    <row r="42" spans="1:59" ht="4.5" customHeight="1" hidden="1">
      <c r="A42" s="266"/>
      <c r="B42" s="266"/>
      <c r="C42" s="431"/>
      <c r="D42" s="432"/>
      <c r="E42" s="432"/>
      <c r="F42" s="222"/>
      <c r="G42" s="222"/>
      <c r="H42" s="222"/>
      <c r="I42" s="222"/>
      <c r="J42" s="221"/>
      <c r="K42" s="222"/>
      <c r="L42" s="515"/>
      <c r="M42" s="515"/>
      <c r="N42" s="515"/>
      <c r="O42" s="222"/>
      <c r="P42" s="222"/>
      <c r="Q42" s="222"/>
      <c r="R42" s="225"/>
      <c r="S42" s="219"/>
      <c r="T42" s="169">
        <f>IF(T39="⑦","7",IF(T39="⑥","6",T39))</f>
        <v>1</v>
      </c>
      <c r="U42" s="167"/>
      <c r="V42" s="167"/>
      <c r="W42" s="167"/>
      <c r="X42" s="167"/>
      <c r="Y42" s="167"/>
      <c r="Z42" s="167"/>
      <c r="AA42" s="168"/>
      <c r="AB42" s="524"/>
      <c r="AC42" s="525"/>
      <c r="AD42" s="525"/>
      <c r="AE42" s="525"/>
      <c r="AF42" s="525"/>
      <c r="AG42" s="525"/>
      <c r="AH42" s="525"/>
      <c r="AI42" s="526"/>
      <c r="AJ42" s="169">
        <f>IF(AJ39="⑦","7",IF(AJ39="⑥","6",AJ39))</f>
        <v>4</v>
      </c>
      <c r="AK42" s="170"/>
      <c r="AL42" s="170"/>
      <c r="AM42" s="170"/>
      <c r="AN42" s="170"/>
      <c r="AO42" s="170"/>
      <c r="AP42" s="170"/>
      <c r="AQ42" s="171"/>
      <c r="AR42" s="170">
        <f>IF(AR39="⑦","7",IF(AR39="⑥","6",AR39))</f>
        <v>1</v>
      </c>
      <c r="AS42" s="170"/>
      <c r="AT42" s="170"/>
      <c r="AU42" s="170"/>
      <c r="AV42" s="170"/>
      <c r="AW42" s="170"/>
      <c r="AX42" s="170"/>
      <c r="AY42" s="177"/>
      <c r="AZ42" s="477"/>
      <c r="BA42" s="517"/>
      <c r="BB42" s="517"/>
      <c r="BC42" s="517"/>
      <c r="BD42" s="482"/>
      <c r="BE42" s="482"/>
      <c r="BF42" s="482"/>
      <c r="BG42" s="483"/>
    </row>
    <row r="43" spans="1:59" ht="12" customHeight="1">
      <c r="A43" s="266"/>
      <c r="B43" s="459">
        <f>BD45</f>
        <v>3</v>
      </c>
      <c r="C43" s="510" t="s">
        <v>1121</v>
      </c>
      <c r="D43" s="511"/>
      <c r="E43" s="511"/>
      <c r="F43" s="511" t="str">
        <f>IF(C43="ここに","",VLOOKUP(C43,'[1]登録ナンバー'!$A$1:$C$620,2,0))</f>
        <v>岡川</v>
      </c>
      <c r="G43" s="511"/>
      <c r="H43" s="511"/>
      <c r="I43" s="511"/>
      <c r="J43" s="511"/>
      <c r="K43" s="474" t="s">
        <v>4</v>
      </c>
      <c r="L43" s="511" t="s">
        <v>1476</v>
      </c>
      <c r="M43" s="511"/>
      <c r="N43" s="511"/>
      <c r="O43" s="511" t="str">
        <f>IF(L43="ここに","",VLOOKUP(L43,'[2]登録ナンバー'!$A$1:$C$620,2,0))</f>
        <v>速水</v>
      </c>
      <c r="P43" s="511"/>
      <c r="Q43" s="511"/>
      <c r="R43" s="511"/>
      <c r="S43" s="512"/>
      <c r="T43" s="504">
        <v>6</v>
      </c>
      <c r="U43" s="505"/>
      <c r="V43" s="505"/>
      <c r="W43" s="505" t="s">
        <v>5</v>
      </c>
      <c r="X43" s="505">
        <v>7</v>
      </c>
      <c r="Y43" s="505"/>
      <c r="Z43" s="505"/>
      <c r="AA43" s="508"/>
      <c r="AB43" s="504" t="s">
        <v>1581</v>
      </c>
      <c r="AC43" s="505"/>
      <c r="AD43" s="505"/>
      <c r="AE43" s="505" t="s">
        <v>5</v>
      </c>
      <c r="AF43" s="505">
        <v>4</v>
      </c>
      <c r="AG43" s="505"/>
      <c r="AH43" s="505"/>
      <c r="AI43" s="508"/>
      <c r="AJ43" s="484"/>
      <c r="AK43" s="485"/>
      <c r="AL43" s="485"/>
      <c r="AM43" s="485"/>
      <c r="AN43" s="485"/>
      <c r="AO43" s="485"/>
      <c r="AP43" s="485"/>
      <c r="AQ43" s="486"/>
      <c r="AR43" s="493">
        <v>1</v>
      </c>
      <c r="AS43" s="494"/>
      <c r="AT43" s="494" t="s">
        <v>5</v>
      </c>
      <c r="AU43" s="494">
        <v>6</v>
      </c>
      <c r="AV43" s="494"/>
      <c r="AW43" s="494"/>
      <c r="AX43" s="494"/>
      <c r="AY43" s="498"/>
      <c r="AZ43" s="500">
        <f>IF(COUNTIF(BA35:BC50,1)=2,"直接対決","")</f>
      </c>
      <c r="BA43" s="502">
        <f>COUNTIF(T43:AY44,"⑥")+COUNTIF(T43:AY44,"⑦")</f>
        <v>1</v>
      </c>
      <c r="BB43" s="502"/>
      <c r="BC43" s="502"/>
      <c r="BD43" s="466">
        <f>IF(AB35="","",3-BA43)</f>
        <v>2</v>
      </c>
      <c r="BE43" s="466"/>
      <c r="BF43" s="466"/>
      <c r="BG43" s="467"/>
    </row>
    <row r="44" spans="1:59" ht="6.75" customHeight="1">
      <c r="A44" s="266"/>
      <c r="B44" s="459"/>
      <c r="C44" s="470"/>
      <c r="D44" s="471"/>
      <c r="E44" s="471"/>
      <c r="F44" s="471"/>
      <c r="G44" s="471"/>
      <c r="H44" s="471"/>
      <c r="I44" s="471"/>
      <c r="J44" s="471"/>
      <c r="K44" s="474"/>
      <c r="L44" s="471"/>
      <c r="M44" s="471"/>
      <c r="N44" s="471"/>
      <c r="O44" s="471"/>
      <c r="P44" s="471"/>
      <c r="Q44" s="471"/>
      <c r="R44" s="471"/>
      <c r="S44" s="475"/>
      <c r="T44" s="506"/>
      <c r="U44" s="507"/>
      <c r="V44" s="507"/>
      <c r="W44" s="507"/>
      <c r="X44" s="507"/>
      <c r="Y44" s="507"/>
      <c r="Z44" s="507"/>
      <c r="AA44" s="509"/>
      <c r="AB44" s="506"/>
      <c r="AC44" s="507"/>
      <c r="AD44" s="507"/>
      <c r="AE44" s="507"/>
      <c r="AF44" s="507"/>
      <c r="AG44" s="507"/>
      <c r="AH44" s="507"/>
      <c r="AI44" s="509"/>
      <c r="AJ44" s="487"/>
      <c r="AK44" s="488"/>
      <c r="AL44" s="488"/>
      <c r="AM44" s="488"/>
      <c r="AN44" s="488"/>
      <c r="AO44" s="488"/>
      <c r="AP44" s="488"/>
      <c r="AQ44" s="489"/>
      <c r="AR44" s="495"/>
      <c r="AS44" s="496"/>
      <c r="AT44" s="496"/>
      <c r="AU44" s="496"/>
      <c r="AV44" s="496"/>
      <c r="AW44" s="496"/>
      <c r="AX44" s="496"/>
      <c r="AY44" s="499"/>
      <c r="AZ44" s="501"/>
      <c r="BA44" s="503"/>
      <c r="BB44" s="503"/>
      <c r="BC44" s="503"/>
      <c r="BD44" s="468"/>
      <c r="BE44" s="468"/>
      <c r="BF44" s="468"/>
      <c r="BG44" s="469"/>
    </row>
    <row r="45" spans="1:59" ht="18.75" customHeight="1">
      <c r="A45" s="266"/>
      <c r="B45" s="266"/>
      <c r="C45" s="470" t="s">
        <v>6</v>
      </c>
      <c r="D45" s="471"/>
      <c r="E45" s="471"/>
      <c r="F45" s="471" t="str">
        <f>IF(C43="ここに","",VLOOKUP(C43,'[1]登録ナンバー'!$A$1:$D$620,4,0))</f>
        <v>村田ＴＣ</v>
      </c>
      <c r="G45" s="471"/>
      <c r="H45" s="471"/>
      <c r="I45" s="471"/>
      <c r="J45" s="471"/>
      <c r="K45" s="223"/>
      <c r="L45" s="474" t="s">
        <v>6</v>
      </c>
      <c r="M45" s="474"/>
      <c r="N45" s="474"/>
      <c r="O45" s="471" t="str">
        <f>IF(L43="ここに","",VLOOKUP(L43,'[2]登録ナンバー'!$A$1:$D$620,4,0))</f>
        <v>村田ＴＣ</v>
      </c>
      <c r="P45" s="471"/>
      <c r="Q45" s="471"/>
      <c r="R45" s="471"/>
      <c r="S45" s="475"/>
      <c r="T45" s="506"/>
      <c r="U45" s="507"/>
      <c r="V45" s="507"/>
      <c r="W45" s="507"/>
      <c r="X45" s="507"/>
      <c r="Y45" s="507"/>
      <c r="Z45" s="507"/>
      <c r="AA45" s="509"/>
      <c r="AB45" s="506"/>
      <c r="AC45" s="507"/>
      <c r="AD45" s="507"/>
      <c r="AE45" s="507"/>
      <c r="AF45" s="507"/>
      <c r="AG45" s="507"/>
      <c r="AH45" s="507"/>
      <c r="AI45" s="509"/>
      <c r="AJ45" s="487"/>
      <c r="AK45" s="488"/>
      <c r="AL45" s="488"/>
      <c r="AM45" s="488"/>
      <c r="AN45" s="488"/>
      <c r="AO45" s="488"/>
      <c r="AP45" s="488"/>
      <c r="AQ45" s="489"/>
      <c r="AR45" s="495"/>
      <c r="AS45" s="496"/>
      <c r="AT45" s="497"/>
      <c r="AU45" s="496"/>
      <c r="AV45" s="496"/>
      <c r="AW45" s="496"/>
      <c r="AX45" s="496"/>
      <c r="AY45" s="499"/>
      <c r="AZ45" s="476">
        <f>IF(OR(COUNTIF(BA35:BC48,2)=3,COUNTIF(BA35:BC48,1)=3),(AB46+AR46+T46)/(T46+AF43+X43+AW43+AR46+AB46),"")</f>
      </c>
      <c r="BA45" s="478"/>
      <c r="BB45" s="478"/>
      <c r="BC45" s="478"/>
      <c r="BD45" s="480">
        <f>IF(AZ45&lt;&gt;"",RANK(AZ45,AZ37:AZ50),RANK(BA43,BA35:BC48))</f>
        <v>3</v>
      </c>
      <c r="BE45" s="480"/>
      <c r="BF45" s="480"/>
      <c r="BG45" s="481"/>
    </row>
    <row r="46" spans="1:59" ht="4.5" customHeight="1" hidden="1">
      <c r="A46" s="266"/>
      <c r="B46" s="266"/>
      <c r="C46" s="472"/>
      <c r="D46" s="473"/>
      <c r="E46" s="473"/>
      <c r="F46" s="223"/>
      <c r="G46" s="223"/>
      <c r="H46" s="223"/>
      <c r="I46" s="223"/>
      <c r="J46" s="223"/>
      <c r="K46" s="223"/>
      <c r="L46" s="473"/>
      <c r="M46" s="473"/>
      <c r="N46" s="473"/>
      <c r="O46" s="223"/>
      <c r="P46" s="223"/>
      <c r="Q46" s="223"/>
      <c r="R46" s="173"/>
      <c r="S46" s="174"/>
      <c r="T46" s="178">
        <f>IF(T43="⑦","7",IF(T43="⑥","6",T43))</f>
        <v>6</v>
      </c>
      <c r="U46" s="227"/>
      <c r="V46" s="227"/>
      <c r="W46" s="227"/>
      <c r="X46" s="227"/>
      <c r="Y46" s="227"/>
      <c r="Z46" s="227"/>
      <c r="AA46" s="179"/>
      <c r="AB46" s="178" t="str">
        <f>IF(AB43="⑦","7",IF(AB43="⑥","6",AB43))</f>
        <v>6</v>
      </c>
      <c r="AC46" s="227"/>
      <c r="AD46" s="227"/>
      <c r="AE46" s="227"/>
      <c r="AF46" s="227"/>
      <c r="AG46" s="227"/>
      <c r="AH46" s="227"/>
      <c r="AI46" s="227"/>
      <c r="AJ46" s="490"/>
      <c r="AK46" s="491"/>
      <c r="AL46" s="491"/>
      <c r="AM46" s="491"/>
      <c r="AN46" s="491"/>
      <c r="AO46" s="491"/>
      <c r="AP46" s="491"/>
      <c r="AQ46" s="492"/>
      <c r="AR46" s="170">
        <f>IF(AR43="⑦","7",IF(AR43="⑥","6",AR43))</f>
        <v>1</v>
      </c>
      <c r="AS46" s="170"/>
      <c r="AT46" s="170"/>
      <c r="AU46" s="170"/>
      <c r="AV46" s="170"/>
      <c r="AW46" s="170"/>
      <c r="AX46" s="170"/>
      <c r="AY46" s="177"/>
      <c r="AZ46" s="477"/>
      <c r="BA46" s="479"/>
      <c r="BB46" s="479"/>
      <c r="BC46" s="479"/>
      <c r="BD46" s="482"/>
      <c r="BE46" s="482"/>
      <c r="BF46" s="482"/>
      <c r="BG46" s="483"/>
    </row>
    <row r="47" spans="1:59" ht="12" customHeight="1">
      <c r="A47" s="266"/>
      <c r="B47" s="459">
        <f>BD49</f>
        <v>2</v>
      </c>
      <c r="C47" s="461" t="s">
        <v>1477</v>
      </c>
      <c r="D47" s="462"/>
      <c r="E47" s="462"/>
      <c r="F47" s="463" t="str">
        <f>IF(C47="ここに","",VLOOKUP(C47,'[1]登録ナンバー'!$A$1:$C$620,2,0))</f>
        <v>西和田</v>
      </c>
      <c r="G47" s="463"/>
      <c r="H47" s="463"/>
      <c r="I47" s="463"/>
      <c r="J47" s="463"/>
      <c r="K47" s="434" t="s">
        <v>4</v>
      </c>
      <c r="L47" s="463" t="s">
        <v>1478</v>
      </c>
      <c r="M47" s="463"/>
      <c r="N47" s="463"/>
      <c r="O47" s="463" t="str">
        <f>IF(L47="ここに","",VLOOKUP(L47,'[1]登録ナンバー'!$A$1:$C$620,2,0))</f>
        <v>西村</v>
      </c>
      <c r="P47" s="463"/>
      <c r="Q47" s="463"/>
      <c r="R47" s="463"/>
      <c r="S47" s="464"/>
      <c r="T47" s="441">
        <v>3</v>
      </c>
      <c r="U47" s="442"/>
      <c r="V47" s="442"/>
      <c r="W47" s="442" t="s">
        <v>5</v>
      </c>
      <c r="X47" s="442">
        <v>6</v>
      </c>
      <c r="Y47" s="442"/>
      <c r="Z47" s="442"/>
      <c r="AA47" s="446"/>
      <c r="AB47" s="441" t="s">
        <v>1599</v>
      </c>
      <c r="AC47" s="442"/>
      <c r="AD47" s="442"/>
      <c r="AE47" s="442" t="s">
        <v>5</v>
      </c>
      <c r="AF47" s="442">
        <v>1</v>
      </c>
      <c r="AG47" s="442"/>
      <c r="AH47" s="442"/>
      <c r="AI47" s="446"/>
      <c r="AJ47" s="441" t="s">
        <v>1579</v>
      </c>
      <c r="AK47" s="442"/>
      <c r="AL47" s="442"/>
      <c r="AM47" s="442" t="s">
        <v>5</v>
      </c>
      <c r="AN47" s="442">
        <v>1</v>
      </c>
      <c r="AO47" s="442"/>
      <c r="AP47" s="442"/>
      <c r="AQ47" s="446"/>
      <c r="AR47" s="449"/>
      <c r="AS47" s="450"/>
      <c r="AT47" s="450"/>
      <c r="AU47" s="450"/>
      <c r="AV47" s="450"/>
      <c r="AW47" s="450"/>
      <c r="AX47" s="450"/>
      <c r="AY47" s="451"/>
      <c r="AZ47" s="455">
        <f>IF(COUNTIF(BA35:BC48,1)=2,"直接対決","")</f>
      </c>
      <c r="BA47" s="457">
        <f>COUNTIF(T47:AQ48,"⑥")+COUNTIF(T47:AQ48,"⑦")</f>
        <v>2</v>
      </c>
      <c r="BB47" s="457"/>
      <c r="BC47" s="457"/>
      <c r="BD47" s="425">
        <f>IF(AB35="","",3-BA47)</f>
        <v>1</v>
      </c>
      <c r="BE47" s="425"/>
      <c r="BF47" s="425"/>
      <c r="BG47" s="426"/>
    </row>
    <row r="48" spans="1:59" ht="5.25" customHeight="1">
      <c r="A48" s="266"/>
      <c r="B48" s="460"/>
      <c r="C48" s="429"/>
      <c r="D48" s="430"/>
      <c r="E48" s="430"/>
      <c r="F48" s="433"/>
      <c r="G48" s="433"/>
      <c r="H48" s="433"/>
      <c r="I48" s="433"/>
      <c r="J48" s="433"/>
      <c r="K48" s="434"/>
      <c r="L48" s="433"/>
      <c r="M48" s="433"/>
      <c r="N48" s="433"/>
      <c r="O48" s="433"/>
      <c r="P48" s="433"/>
      <c r="Q48" s="433"/>
      <c r="R48" s="433"/>
      <c r="S48" s="465"/>
      <c r="T48" s="443"/>
      <c r="U48" s="414"/>
      <c r="V48" s="414"/>
      <c r="W48" s="414"/>
      <c r="X48" s="414"/>
      <c r="Y48" s="414"/>
      <c r="Z48" s="414"/>
      <c r="AA48" s="447"/>
      <c r="AB48" s="443"/>
      <c r="AC48" s="414"/>
      <c r="AD48" s="414"/>
      <c r="AE48" s="414"/>
      <c r="AF48" s="414"/>
      <c r="AG48" s="414"/>
      <c r="AH48" s="414"/>
      <c r="AI48" s="447"/>
      <c r="AJ48" s="443"/>
      <c r="AK48" s="414"/>
      <c r="AL48" s="414"/>
      <c r="AM48" s="414"/>
      <c r="AN48" s="414"/>
      <c r="AO48" s="414"/>
      <c r="AP48" s="414"/>
      <c r="AQ48" s="447"/>
      <c r="AR48" s="452"/>
      <c r="AS48" s="453"/>
      <c r="AT48" s="453"/>
      <c r="AU48" s="453"/>
      <c r="AV48" s="453"/>
      <c r="AW48" s="453"/>
      <c r="AX48" s="453"/>
      <c r="AY48" s="454"/>
      <c r="AZ48" s="456"/>
      <c r="BA48" s="458"/>
      <c r="BB48" s="458"/>
      <c r="BC48" s="458"/>
      <c r="BD48" s="427"/>
      <c r="BE48" s="427"/>
      <c r="BF48" s="427"/>
      <c r="BG48" s="428"/>
    </row>
    <row r="49" spans="1:59" ht="15" customHeight="1" thickBot="1">
      <c r="A49" s="266"/>
      <c r="B49" s="266"/>
      <c r="C49" s="429" t="s">
        <v>6</v>
      </c>
      <c r="D49" s="430"/>
      <c r="E49" s="430"/>
      <c r="F49" s="433" t="str">
        <f>IF(C47="ここに","",VLOOKUP(C47,'[1]登録ナンバー'!$A$1:$D$620,4,0))</f>
        <v>うさかめ</v>
      </c>
      <c r="G49" s="433"/>
      <c r="H49" s="433"/>
      <c r="I49" s="433"/>
      <c r="J49" s="433"/>
      <c r="K49" s="371"/>
      <c r="L49" s="434" t="s">
        <v>6</v>
      </c>
      <c r="M49" s="434"/>
      <c r="N49" s="434"/>
      <c r="O49" s="434" t="str">
        <f>IF(L47="ここに","",VLOOKUP(L47,'[1]登録ナンバー'!$A$1:$D$620,4,0))</f>
        <v>村田ＴＣ</v>
      </c>
      <c r="P49" s="434"/>
      <c r="Q49" s="434"/>
      <c r="R49" s="434"/>
      <c r="S49" s="436"/>
      <c r="T49" s="444"/>
      <c r="U49" s="445"/>
      <c r="V49" s="445"/>
      <c r="W49" s="414"/>
      <c r="X49" s="445"/>
      <c r="Y49" s="445"/>
      <c r="Z49" s="445"/>
      <c r="AA49" s="448"/>
      <c r="AB49" s="444"/>
      <c r="AC49" s="445"/>
      <c r="AD49" s="445"/>
      <c r="AE49" s="414"/>
      <c r="AF49" s="445"/>
      <c r="AG49" s="445"/>
      <c r="AH49" s="445"/>
      <c r="AI49" s="448"/>
      <c r="AJ49" s="444"/>
      <c r="AK49" s="445"/>
      <c r="AL49" s="445"/>
      <c r="AM49" s="445"/>
      <c r="AN49" s="445"/>
      <c r="AO49" s="445"/>
      <c r="AP49" s="445"/>
      <c r="AQ49" s="448"/>
      <c r="AR49" s="452"/>
      <c r="AS49" s="453"/>
      <c r="AT49" s="453"/>
      <c r="AU49" s="453"/>
      <c r="AV49" s="453"/>
      <c r="AW49" s="453"/>
      <c r="AX49" s="453"/>
      <c r="AY49" s="454"/>
      <c r="AZ49" s="437">
        <f>IF(OR(COUNTIF(BA35:BC48,2)=3,COUNTIF(BA35:BC48,1)=3),(AB50+AJ50+T50)/(AB50+AJ50+AF47+AN47+X47+T50),"")</f>
      </c>
      <c r="BA49" s="438"/>
      <c r="BB49" s="438"/>
      <c r="BC49" s="438"/>
      <c r="BD49" s="439">
        <f>IF(AZ49&lt;&gt;"",RANK(AZ49,AZ37:AZ50),RANK(BA47,BA35:BC48))</f>
        <v>2</v>
      </c>
      <c r="BE49" s="439"/>
      <c r="BF49" s="439"/>
      <c r="BG49" s="440"/>
    </row>
    <row r="50" spans="2:59" ht="4.5" customHeight="1" hidden="1">
      <c r="B50" s="266"/>
      <c r="C50" s="431"/>
      <c r="D50" s="432"/>
      <c r="E50" s="432"/>
      <c r="F50" s="371"/>
      <c r="G50" s="371"/>
      <c r="H50" s="371"/>
      <c r="I50" s="371"/>
      <c r="J50" s="371"/>
      <c r="K50" s="371"/>
      <c r="L50" s="435"/>
      <c r="M50" s="435"/>
      <c r="N50" s="435"/>
      <c r="O50" s="371"/>
      <c r="P50" s="371"/>
      <c r="Q50" s="371"/>
      <c r="R50" s="372"/>
      <c r="S50" s="373"/>
      <c r="T50" s="374">
        <f>IF(T47="⑦","7",IF(T47="⑥","6",T47))</f>
        <v>3</v>
      </c>
      <c r="U50" s="375"/>
      <c r="V50" s="375"/>
      <c r="W50" s="375"/>
      <c r="X50" s="375"/>
      <c r="Y50" s="375"/>
      <c r="Z50" s="375"/>
      <c r="AA50" s="376"/>
      <c r="AB50" s="374" t="str">
        <f>IF(AB47="⑦","7",IF(AB47="⑥","6",AB47))</f>
        <v>6</v>
      </c>
      <c r="AC50" s="375"/>
      <c r="AD50" s="375"/>
      <c r="AE50" s="375"/>
      <c r="AF50" s="375"/>
      <c r="AG50" s="375"/>
      <c r="AH50" s="375"/>
      <c r="AI50" s="376"/>
      <c r="AJ50" s="374" t="str">
        <f>IF(AJ47="⑦","7",IF(AJ47="⑥","6",AJ47))</f>
        <v>6</v>
      </c>
      <c r="AK50" s="375"/>
      <c r="AL50" s="375"/>
      <c r="AM50" s="375"/>
      <c r="AN50" s="375"/>
      <c r="AO50" s="375"/>
      <c r="AP50" s="375"/>
      <c r="AQ50" s="376"/>
      <c r="AR50" s="452"/>
      <c r="AS50" s="453"/>
      <c r="AT50" s="453"/>
      <c r="AU50" s="453"/>
      <c r="AV50" s="453"/>
      <c r="AW50" s="453"/>
      <c r="AX50" s="453"/>
      <c r="AY50" s="454"/>
      <c r="AZ50" s="437"/>
      <c r="BA50" s="438"/>
      <c r="BB50" s="438"/>
      <c r="BC50" s="438"/>
      <c r="BD50" s="439"/>
      <c r="BE50" s="439"/>
      <c r="BF50" s="439"/>
      <c r="BG50" s="440"/>
    </row>
    <row r="51" spans="3:59" ht="3" customHeight="1">
      <c r="C51" s="273"/>
      <c r="D51" s="273"/>
      <c r="E51" s="273"/>
      <c r="F51" s="273"/>
      <c r="G51" s="273"/>
      <c r="H51" s="273"/>
      <c r="I51" s="273"/>
      <c r="J51" s="273"/>
      <c r="K51" s="274"/>
      <c r="L51" s="268"/>
      <c r="M51" s="268"/>
      <c r="N51" s="268"/>
      <c r="O51" s="268"/>
      <c r="P51" s="268"/>
      <c r="Q51" s="268"/>
      <c r="R51" s="268"/>
      <c r="S51" s="274"/>
      <c r="T51" s="268"/>
      <c r="U51" s="268"/>
      <c r="V51" s="268"/>
      <c r="W51" s="268"/>
      <c r="X51" s="268"/>
      <c r="Y51" s="268"/>
      <c r="Z51" s="268"/>
      <c r="AA51" s="274"/>
      <c r="AB51" s="268"/>
      <c r="AC51" s="268"/>
      <c r="AD51" s="268"/>
      <c r="AE51" s="268"/>
      <c r="AF51" s="268"/>
      <c r="AG51" s="268"/>
      <c r="AH51" s="268"/>
      <c r="AI51" s="267"/>
      <c r="AJ51" s="267"/>
      <c r="AK51" s="267"/>
      <c r="AL51" s="267"/>
      <c r="AM51" s="267"/>
      <c r="AN51" s="267"/>
      <c r="AO51" s="267"/>
      <c r="AP51" s="267"/>
      <c r="AQ51" s="275"/>
      <c r="AR51" s="275"/>
      <c r="AS51" s="275"/>
      <c r="AT51" s="275"/>
      <c r="AU51" s="276"/>
      <c r="AV51" s="276"/>
      <c r="AW51" s="276"/>
      <c r="AX51" s="276"/>
      <c r="AY51" s="268"/>
      <c r="AZ51" s="268"/>
      <c r="BA51" s="268"/>
      <c r="BB51" s="268"/>
      <c r="BC51" s="268"/>
      <c r="BD51" s="268"/>
      <c r="BE51" s="268"/>
      <c r="BF51" s="268"/>
      <c r="BG51" s="268"/>
    </row>
    <row r="52" spans="3:56" s="54" customFormat="1" ht="21" customHeight="1">
      <c r="C52" s="54" t="s">
        <v>1573</v>
      </c>
      <c r="AN52" s="264"/>
      <c r="AO52" s="264"/>
      <c r="BC52" s="264"/>
      <c r="BD52" s="264"/>
    </row>
    <row r="53" spans="2:52" ht="7.5" customHeight="1">
      <c r="B53" s="277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P53" s="411" t="s">
        <v>7</v>
      </c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  <c r="AO53" s="411"/>
      <c r="AP53" s="411"/>
      <c r="AQ53" s="411"/>
      <c r="AR53" s="411"/>
      <c r="AS53" s="411"/>
      <c r="AT53" s="411"/>
      <c r="AU53" s="411"/>
      <c r="AV53" s="411"/>
      <c r="AW53" s="411"/>
      <c r="AX53" s="278"/>
      <c r="AY53" s="278"/>
      <c r="AZ53" s="278"/>
    </row>
    <row r="54" spans="2:49" ht="7.5" customHeight="1">
      <c r="B54" s="277"/>
      <c r="C54" s="279"/>
      <c r="O54" s="265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</row>
    <row r="55" spans="2:49" ht="17.25" customHeight="1">
      <c r="B55" s="277"/>
      <c r="C55" s="265"/>
      <c r="O55" s="280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</row>
    <row r="56" spans="2:62" s="265" customFormat="1" ht="7.5" customHeight="1">
      <c r="B56" s="277"/>
      <c r="C56" s="421" t="str">
        <f>IF(AB13="","リーグ1・1位",VLOOKUP(1,$B$13:$S$26,5,FALSE))</f>
        <v>杉原</v>
      </c>
      <c r="D56" s="421"/>
      <c r="E56" s="421"/>
      <c r="F56" s="421"/>
      <c r="G56" s="421"/>
      <c r="H56" s="421"/>
      <c r="I56" s="421"/>
      <c r="J56" s="421"/>
      <c r="K56" s="421"/>
      <c r="L56" s="421"/>
      <c r="M56" s="404" t="str">
        <f>IF(AB13="","",VLOOKUP(1,$B$13:$R$26,14,FALSE))</f>
        <v>治田</v>
      </c>
      <c r="N56" s="404"/>
      <c r="O56" s="404"/>
      <c r="P56" s="404"/>
      <c r="Q56" s="404"/>
      <c r="R56" s="404"/>
      <c r="S56" s="404"/>
      <c r="T56" s="404"/>
      <c r="U56" s="404"/>
      <c r="V56" s="404"/>
      <c r="W56" s="277"/>
      <c r="X56" s="277"/>
      <c r="Y56" s="277"/>
      <c r="Z56" s="277"/>
      <c r="AA56" s="277"/>
      <c r="AB56" s="412" t="s">
        <v>8</v>
      </c>
      <c r="AC56" s="412"/>
      <c r="AD56" s="412"/>
      <c r="AE56" s="412"/>
      <c r="AF56" s="412"/>
      <c r="AG56" s="412"/>
      <c r="AH56" s="277"/>
      <c r="AI56" s="277"/>
      <c r="AJ56" s="277"/>
      <c r="AK56" s="277"/>
      <c r="AL56" s="277"/>
      <c r="AM56" s="423" t="str">
        <f>IF(AB13="","リーグ1.2位",VLOOKUP(2,$B$13:$S$28,5,FALSE))</f>
        <v>片岡</v>
      </c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4" t="str">
        <f>IF(AB13="","",VLOOKUP(2,$B$13:$R$28,14,FALSE))</f>
        <v>川崎</v>
      </c>
      <c r="AZ56" s="424"/>
      <c r="BA56" s="424"/>
      <c r="BB56" s="424"/>
      <c r="BC56" s="424"/>
      <c r="BD56" s="424"/>
      <c r="BE56" s="424"/>
      <c r="BF56" s="424"/>
      <c r="BG56" s="424"/>
      <c r="BH56" s="281"/>
      <c r="BI56" s="281"/>
      <c r="BJ56" s="281"/>
    </row>
    <row r="57" spans="2:62" s="265" customFormat="1" ht="7.5" customHeight="1" thickBot="1">
      <c r="B57" s="277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282"/>
      <c r="X57" s="282"/>
      <c r="Y57" s="282"/>
      <c r="Z57" s="282"/>
      <c r="AA57" s="277"/>
      <c r="AB57" s="412"/>
      <c r="AC57" s="412"/>
      <c r="AD57" s="412"/>
      <c r="AE57" s="412"/>
      <c r="AF57" s="412"/>
      <c r="AG57" s="412"/>
      <c r="AH57" s="277"/>
      <c r="AI57" s="282"/>
      <c r="AJ57" s="282"/>
      <c r="AK57" s="282"/>
      <c r="AL57" s="282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4"/>
      <c r="AZ57" s="424"/>
      <c r="BA57" s="424"/>
      <c r="BB57" s="424"/>
      <c r="BC57" s="424"/>
      <c r="BD57" s="424"/>
      <c r="BE57" s="424"/>
      <c r="BF57" s="424"/>
      <c r="BG57" s="424"/>
      <c r="BH57" s="281"/>
      <c r="BI57" s="281"/>
      <c r="BJ57" s="281"/>
    </row>
    <row r="58" spans="2:62" ht="7.5" customHeight="1">
      <c r="B58" s="277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5"/>
      <c r="AA58" s="283"/>
      <c r="AD58" s="284"/>
      <c r="AH58" s="340"/>
      <c r="AI58" s="415"/>
      <c r="AJ58" s="404"/>
      <c r="AK58" s="404"/>
      <c r="AL58" s="404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4"/>
      <c r="AZ58" s="424"/>
      <c r="BA58" s="424"/>
      <c r="BB58" s="424"/>
      <c r="BC58" s="424"/>
      <c r="BD58" s="424"/>
      <c r="BE58" s="424"/>
      <c r="BF58" s="424"/>
      <c r="BG58" s="424"/>
      <c r="BH58" s="281"/>
      <c r="BI58" s="281"/>
      <c r="BJ58" s="281"/>
    </row>
    <row r="59" spans="2:59" ht="7.5" customHeight="1">
      <c r="B59" s="277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5"/>
      <c r="AB59" s="415" t="s">
        <v>1614</v>
      </c>
      <c r="AC59" s="404"/>
      <c r="AD59" s="404"/>
      <c r="AE59" s="404"/>
      <c r="AF59" s="404"/>
      <c r="AG59" s="404"/>
      <c r="AH59" s="340"/>
      <c r="AI59" s="404"/>
      <c r="AJ59" s="404"/>
      <c r="AK59" s="404"/>
      <c r="AL59" s="404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4"/>
      <c r="AZ59" s="424"/>
      <c r="BA59" s="424"/>
      <c r="BB59" s="424"/>
      <c r="BC59" s="424"/>
      <c r="BD59" s="424"/>
      <c r="BE59" s="424"/>
      <c r="BF59" s="424"/>
      <c r="BG59" s="424"/>
    </row>
    <row r="60" spans="2:59" ht="7.5" customHeight="1">
      <c r="B60" s="277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Z60" s="272"/>
      <c r="AB60" s="404"/>
      <c r="AC60" s="404"/>
      <c r="AD60" s="404"/>
      <c r="AE60" s="404"/>
      <c r="AF60" s="404"/>
      <c r="AG60" s="404"/>
      <c r="AH60" s="340"/>
      <c r="AY60" s="296"/>
      <c r="AZ60" s="296"/>
      <c r="BA60" s="296"/>
      <c r="BB60" s="296"/>
      <c r="BC60" s="296"/>
      <c r="BD60" s="296"/>
      <c r="BE60" s="296"/>
      <c r="BF60" s="296"/>
      <c r="BG60" s="296"/>
    </row>
    <row r="61" spans="2:59" ht="7.5" customHeight="1" thickBot="1">
      <c r="B61" s="277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Y61" s="404"/>
      <c r="Z61" s="405"/>
      <c r="AA61" s="285"/>
      <c r="AB61" s="271"/>
      <c r="AC61" s="271"/>
      <c r="AD61" s="286"/>
      <c r="AE61" s="392"/>
      <c r="AF61" s="363"/>
      <c r="AG61" s="363"/>
      <c r="AH61" s="361"/>
      <c r="AI61" s="404"/>
      <c r="AJ61" s="404"/>
      <c r="AK61" s="265"/>
      <c r="AY61" s="296"/>
      <c r="AZ61" s="296"/>
      <c r="BA61" s="296"/>
      <c r="BB61" s="296"/>
      <c r="BC61" s="296"/>
      <c r="BD61" s="296"/>
      <c r="BE61" s="296"/>
      <c r="BF61" s="296"/>
      <c r="BG61" s="296"/>
    </row>
    <row r="62" spans="2:59" ht="7.5" customHeight="1">
      <c r="B62" s="277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Y62" s="404"/>
      <c r="Z62" s="404"/>
      <c r="AA62" s="418" t="s">
        <v>1609</v>
      </c>
      <c r="AB62" s="406"/>
      <c r="AC62" s="406"/>
      <c r="AD62" s="406"/>
      <c r="AE62" s="420" t="s">
        <v>1610</v>
      </c>
      <c r="AF62" s="421"/>
      <c r="AG62" s="421"/>
      <c r="AH62" s="422"/>
      <c r="AI62" s="404"/>
      <c r="AJ62" s="404"/>
      <c r="AK62" s="265"/>
      <c r="AY62" s="296"/>
      <c r="AZ62" s="296"/>
      <c r="BA62" s="296"/>
      <c r="BB62" s="296"/>
      <c r="BC62" s="296"/>
      <c r="BD62" s="296"/>
      <c r="BE62" s="296"/>
      <c r="BF62" s="296"/>
      <c r="BG62" s="296"/>
    </row>
    <row r="63" spans="3:59" ht="7.5" customHeight="1"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AA63" s="419"/>
      <c r="AB63" s="406"/>
      <c r="AC63" s="406"/>
      <c r="AD63" s="406"/>
      <c r="AE63" s="421"/>
      <c r="AF63" s="421"/>
      <c r="AG63" s="421"/>
      <c r="AH63" s="422"/>
      <c r="AM63" s="404" t="str">
        <f>IF(AB35="","リーグ2・1位",VLOOKUP(1,$B$35:$S$49,5,FALSE))</f>
        <v>高瀬</v>
      </c>
      <c r="AN63" s="404"/>
      <c r="AO63" s="404"/>
      <c r="AP63" s="404"/>
      <c r="AQ63" s="404"/>
      <c r="AR63" s="404"/>
      <c r="AS63" s="404"/>
      <c r="AT63" s="404"/>
      <c r="AU63" s="404"/>
      <c r="AV63" s="404"/>
      <c r="AW63" s="404"/>
      <c r="AX63" s="404"/>
      <c r="AY63" s="406" t="str">
        <f>IF(AB35="","",VLOOKUP(1,$B$35:$R$50,14,FALSE))</f>
        <v>植垣</v>
      </c>
      <c r="AZ63" s="406"/>
      <c r="BA63" s="406"/>
      <c r="BB63" s="406"/>
      <c r="BC63" s="406"/>
      <c r="BD63" s="406"/>
      <c r="BE63" s="406"/>
      <c r="BF63" s="406"/>
      <c r="BG63" s="406"/>
    </row>
    <row r="64" spans="3:59" ht="7.5" customHeight="1">
      <c r="C64" s="413" t="str">
        <f>IF(AB35="","リーグ2・2位",VLOOKUP(2,$B$35:$S$48,5,FALSE))</f>
        <v>西和田</v>
      </c>
      <c r="D64" s="413"/>
      <c r="E64" s="413"/>
      <c r="F64" s="413"/>
      <c r="G64" s="413"/>
      <c r="H64" s="413"/>
      <c r="I64" s="413"/>
      <c r="J64" s="413"/>
      <c r="K64" s="413"/>
      <c r="L64" s="413"/>
      <c r="M64" s="414" t="str">
        <f>IF(AB35="","",VLOOKUP(2,$B$35:$R$48,14,FALSE))</f>
        <v>西村</v>
      </c>
      <c r="N64" s="414"/>
      <c r="O64" s="414"/>
      <c r="P64" s="414"/>
      <c r="Q64" s="414"/>
      <c r="R64" s="414"/>
      <c r="S64" s="414"/>
      <c r="T64" s="414"/>
      <c r="U64" s="414"/>
      <c r="V64" s="414"/>
      <c r="AA64" s="339"/>
      <c r="AH64" s="272"/>
      <c r="AM64" s="404"/>
      <c r="AN64" s="404"/>
      <c r="AO64" s="404"/>
      <c r="AP64" s="404"/>
      <c r="AQ64" s="404"/>
      <c r="AR64" s="404"/>
      <c r="AS64" s="404"/>
      <c r="AT64" s="404"/>
      <c r="AU64" s="404"/>
      <c r="AV64" s="404"/>
      <c r="AW64" s="404"/>
      <c r="AX64" s="404"/>
      <c r="AY64" s="406"/>
      <c r="AZ64" s="406"/>
      <c r="BA64" s="406"/>
      <c r="BB64" s="406"/>
      <c r="BC64" s="406"/>
      <c r="BD64" s="406"/>
      <c r="BE64" s="406"/>
      <c r="BF64" s="406"/>
      <c r="BG64" s="406"/>
    </row>
    <row r="65" spans="3:59" ht="7.5" customHeight="1" thickBot="1"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285"/>
      <c r="X65" s="285"/>
      <c r="Y65" s="285"/>
      <c r="Z65" s="285"/>
      <c r="AA65" s="339"/>
      <c r="AB65" s="265"/>
      <c r="AC65" s="265"/>
      <c r="AD65" s="265"/>
      <c r="AE65" s="265"/>
      <c r="AF65" s="265"/>
      <c r="AG65" s="265"/>
      <c r="AH65" s="272"/>
      <c r="AI65" s="285"/>
      <c r="AJ65" s="285"/>
      <c r="AK65" s="285"/>
      <c r="AL65" s="285"/>
      <c r="AM65" s="404"/>
      <c r="AN65" s="404"/>
      <c r="AO65" s="404"/>
      <c r="AP65" s="404"/>
      <c r="AQ65" s="404"/>
      <c r="AR65" s="404"/>
      <c r="AS65" s="404"/>
      <c r="AT65" s="404"/>
      <c r="AU65" s="404"/>
      <c r="AV65" s="404"/>
      <c r="AW65" s="404"/>
      <c r="AX65" s="404"/>
      <c r="AY65" s="406"/>
      <c r="AZ65" s="406"/>
      <c r="BA65" s="406"/>
      <c r="BB65" s="406"/>
      <c r="BC65" s="406"/>
      <c r="BD65" s="406"/>
      <c r="BE65" s="406"/>
      <c r="BF65" s="406"/>
      <c r="BG65" s="406"/>
    </row>
    <row r="66" spans="3:59" ht="7.5" customHeight="1"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5"/>
      <c r="X66" s="404"/>
      <c r="Y66" s="404"/>
      <c r="Z66" s="404"/>
      <c r="AA66" s="404"/>
      <c r="AB66" s="265"/>
      <c r="AC66" s="265"/>
      <c r="AD66" s="265"/>
      <c r="AE66" s="265"/>
      <c r="AF66" s="265"/>
      <c r="AG66" s="265"/>
      <c r="AH66" s="277"/>
      <c r="AI66" s="404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6"/>
      <c r="AZ66" s="406"/>
      <c r="BA66" s="406"/>
      <c r="BB66" s="406"/>
      <c r="BC66" s="406"/>
      <c r="BD66" s="406"/>
      <c r="BE66" s="406"/>
      <c r="BF66" s="406"/>
      <c r="BG66" s="406"/>
    </row>
    <row r="67" spans="3:59" ht="7.5" customHeight="1"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04"/>
      <c r="X67" s="404"/>
      <c r="Y67" s="404"/>
      <c r="Z67" s="404"/>
      <c r="AA67" s="404"/>
      <c r="AB67" s="277"/>
      <c r="AC67" s="277"/>
      <c r="AD67" s="277"/>
      <c r="AE67" s="277"/>
      <c r="AF67" s="277"/>
      <c r="AG67" s="277"/>
      <c r="AH67" s="277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4"/>
      <c r="AU67" s="404"/>
      <c r="AV67" s="404"/>
      <c r="AW67" s="404"/>
      <c r="AX67" s="404"/>
      <c r="AY67" s="406"/>
      <c r="AZ67" s="406"/>
      <c r="BA67" s="406"/>
      <c r="BB67" s="406"/>
      <c r="BC67" s="406"/>
      <c r="BD67" s="406"/>
      <c r="BE67" s="406"/>
      <c r="BF67" s="406"/>
      <c r="BG67" s="406"/>
    </row>
    <row r="68" spans="3:59" ht="7.5" customHeight="1"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77"/>
      <c r="AC68" s="277"/>
      <c r="AD68" s="277"/>
      <c r="AE68" s="277"/>
      <c r="AF68" s="277"/>
      <c r="AG68" s="277"/>
      <c r="AH68" s="277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</row>
    <row r="69" spans="3:59" ht="7.5" customHeight="1"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77"/>
      <c r="AC69" s="277"/>
      <c r="AD69" s="277"/>
      <c r="AE69" s="277"/>
      <c r="AF69" s="277"/>
      <c r="AG69" s="277"/>
      <c r="AH69" s="277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</row>
    <row r="70" spans="3:59" ht="7.5" customHeight="1"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77"/>
      <c r="AC70" s="277"/>
      <c r="AD70" s="277"/>
      <c r="AE70" s="277"/>
      <c r="AF70" s="277"/>
      <c r="AG70" s="277"/>
      <c r="AH70" s="277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</row>
    <row r="71" spans="17:46" ht="7.5" customHeight="1">
      <c r="Q71" s="408" t="s">
        <v>9</v>
      </c>
      <c r="R71" s="408"/>
      <c r="S71" s="408"/>
      <c r="T71" s="408"/>
      <c r="U71" s="408"/>
      <c r="V71" s="408"/>
      <c r="W71" s="408"/>
      <c r="X71" s="408"/>
      <c r="Y71" s="291"/>
      <c r="Z71" s="291"/>
      <c r="AA71" s="291"/>
      <c r="AB71" s="291"/>
      <c r="AC71" s="291"/>
      <c r="AD71" s="291"/>
      <c r="AP71" s="265"/>
      <c r="AQ71" s="265"/>
      <c r="AR71" s="265"/>
      <c r="AS71" s="265"/>
      <c r="AT71" s="265"/>
    </row>
    <row r="72" spans="17:46" ht="7.5" customHeight="1">
      <c r="Q72" s="408"/>
      <c r="R72" s="408"/>
      <c r="S72" s="408"/>
      <c r="T72" s="408"/>
      <c r="U72" s="408"/>
      <c r="V72" s="408"/>
      <c r="W72" s="408"/>
      <c r="X72" s="408"/>
      <c r="Y72" s="291"/>
      <c r="Z72" s="291"/>
      <c r="AA72" s="291"/>
      <c r="AB72" s="291"/>
      <c r="AC72" s="291"/>
      <c r="AD72" s="291"/>
      <c r="AP72" s="265"/>
      <c r="AQ72" s="265"/>
      <c r="AR72" s="265"/>
      <c r="AS72" s="265"/>
      <c r="AT72" s="265"/>
    </row>
    <row r="73" spans="3:46" ht="12" customHeight="1"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Q73" s="408"/>
      <c r="R73" s="408"/>
      <c r="S73" s="408"/>
      <c r="T73" s="408"/>
      <c r="U73" s="408"/>
      <c r="V73" s="408"/>
      <c r="W73" s="408"/>
      <c r="X73" s="408"/>
      <c r="Y73" s="291"/>
      <c r="Z73" s="291"/>
      <c r="AA73" s="291"/>
      <c r="AB73" s="291"/>
      <c r="AC73" s="291"/>
      <c r="AD73" s="291"/>
      <c r="AE73" s="291"/>
      <c r="AF73" s="291"/>
      <c r="AG73" s="291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</row>
    <row r="74" spans="4:34" ht="7.5" customHeight="1">
      <c r="D74" s="279"/>
      <c r="R74" s="265"/>
      <c r="S74" s="404" t="s">
        <v>1611</v>
      </c>
      <c r="T74" s="404"/>
      <c r="U74" s="404"/>
      <c r="V74" s="404"/>
      <c r="W74" s="404"/>
      <c r="X74" s="404"/>
      <c r="Y74" s="404"/>
      <c r="Z74" s="404"/>
      <c r="AA74" s="404"/>
      <c r="AB74" s="265"/>
      <c r="AC74" s="265"/>
      <c r="AD74" s="265"/>
      <c r="AE74" s="265"/>
      <c r="AF74" s="265"/>
      <c r="AG74" s="265"/>
      <c r="AH74" s="265"/>
    </row>
    <row r="75" spans="4:38" ht="7.5" customHeight="1">
      <c r="D75" s="265"/>
      <c r="S75" s="404"/>
      <c r="T75" s="404"/>
      <c r="U75" s="404"/>
      <c r="V75" s="404"/>
      <c r="W75" s="404"/>
      <c r="X75" s="404"/>
      <c r="Y75" s="404"/>
      <c r="Z75" s="404"/>
      <c r="AA75" s="404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</row>
    <row r="76" spans="4:38" ht="7.5" customHeight="1">
      <c r="D76" s="265"/>
      <c r="S76" s="404"/>
      <c r="T76" s="404"/>
      <c r="U76" s="404"/>
      <c r="V76" s="404"/>
      <c r="W76" s="404"/>
      <c r="X76" s="404"/>
      <c r="Y76" s="404"/>
      <c r="Z76" s="404"/>
      <c r="AA76" s="404"/>
      <c r="AB76" s="292"/>
      <c r="AC76" s="292"/>
      <c r="AD76" s="293"/>
      <c r="AE76" s="277"/>
      <c r="AF76" s="277"/>
      <c r="AG76" s="277"/>
      <c r="AH76" s="277"/>
      <c r="AI76" s="277"/>
      <c r="AJ76" s="277"/>
      <c r="AK76" s="277"/>
      <c r="AL76" s="277"/>
    </row>
    <row r="77" spans="4:39" ht="7.5" customHeight="1" thickBot="1">
      <c r="D77" s="265"/>
      <c r="S77" s="404"/>
      <c r="T77" s="404"/>
      <c r="U77" s="404"/>
      <c r="V77" s="404"/>
      <c r="W77" s="404"/>
      <c r="X77" s="404"/>
      <c r="Y77" s="404"/>
      <c r="Z77" s="404"/>
      <c r="AA77" s="404"/>
      <c r="AD77" s="362"/>
      <c r="AI77" s="404" t="s">
        <v>10</v>
      </c>
      <c r="AJ77" s="404"/>
      <c r="AK77" s="404"/>
      <c r="AL77" s="404"/>
      <c r="AM77" s="404"/>
    </row>
    <row r="78" spans="4:39" ht="7.5" customHeight="1">
      <c r="D78" s="265"/>
      <c r="S78" s="404" t="s">
        <v>1612</v>
      </c>
      <c r="T78" s="404"/>
      <c r="U78" s="404"/>
      <c r="V78" s="404"/>
      <c r="W78" s="404"/>
      <c r="X78" s="404"/>
      <c r="Y78" s="404"/>
      <c r="Z78" s="404"/>
      <c r="AA78" s="404"/>
      <c r="AD78" s="340"/>
      <c r="AE78" s="416" t="s">
        <v>1613</v>
      </c>
      <c r="AF78" s="417"/>
      <c r="AG78" s="417"/>
      <c r="AH78" s="417"/>
      <c r="AI78" s="404"/>
      <c r="AJ78" s="404"/>
      <c r="AK78" s="404"/>
      <c r="AL78" s="404"/>
      <c r="AM78" s="404"/>
    </row>
    <row r="79" spans="4:39" ht="7.5" customHeight="1" thickBot="1">
      <c r="D79" s="265"/>
      <c r="S79" s="404"/>
      <c r="T79" s="404"/>
      <c r="U79" s="404"/>
      <c r="V79" s="404"/>
      <c r="W79" s="404"/>
      <c r="X79" s="404"/>
      <c r="Y79" s="404"/>
      <c r="Z79" s="404"/>
      <c r="AA79" s="404"/>
      <c r="AB79" s="363"/>
      <c r="AC79" s="363"/>
      <c r="AD79" s="361"/>
      <c r="AE79" s="406"/>
      <c r="AF79" s="406"/>
      <c r="AG79" s="406"/>
      <c r="AH79" s="406"/>
      <c r="AI79" s="404"/>
      <c r="AJ79" s="404"/>
      <c r="AK79" s="404"/>
      <c r="AL79" s="404"/>
      <c r="AM79" s="404"/>
    </row>
    <row r="80" spans="4:37" ht="7.5" customHeight="1">
      <c r="D80" s="265"/>
      <c r="S80" s="404"/>
      <c r="T80" s="404"/>
      <c r="U80" s="404"/>
      <c r="V80" s="404"/>
      <c r="W80" s="404"/>
      <c r="X80" s="404"/>
      <c r="Y80" s="404"/>
      <c r="Z80" s="404"/>
      <c r="AA80" s="404"/>
      <c r="AC80" s="265"/>
      <c r="AD80" s="265"/>
      <c r="AE80" s="406"/>
      <c r="AF80" s="406"/>
      <c r="AG80" s="406"/>
      <c r="AH80" s="406"/>
      <c r="AI80" s="265"/>
      <c r="AJ80" s="265"/>
      <c r="AK80" s="265"/>
    </row>
    <row r="97" spans="2:52" ht="7.5" customHeight="1">
      <c r="B97" s="277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P97" s="411" t="s">
        <v>1574</v>
      </c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  <c r="AP97" s="411"/>
      <c r="AQ97" s="411"/>
      <c r="AR97" s="411"/>
      <c r="AS97" s="411"/>
      <c r="AT97" s="411"/>
      <c r="AU97" s="411"/>
      <c r="AV97" s="411"/>
      <c r="AW97" s="411"/>
      <c r="AX97" s="278"/>
      <c r="AY97" s="278"/>
      <c r="AZ97" s="278"/>
    </row>
    <row r="98" spans="2:49" ht="7.5" customHeight="1">
      <c r="B98" s="277"/>
      <c r="C98" s="279"/>
      <c r="O98" s="265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1"/>
      <c r="AH98" s="411"/>
      <c r="AI98" s="411"/>
      <c r="AJ98" s="411"/>
      <c r="AK98" s="411"/>
      <c r="AL98" s="411"/>
      <c r="AM98" s="411"/>
      <c r="AN98" s="411"/>
      <c r="AO98" s="411"/>
      <c r="AP98" s="411"/>
      <c r="AQ98" s="411"/>
      <c r="AR98" s="411"/>
      <c r="AS98" s="411"/>
      <c r="AT98" s="411"/>
      <c r="AU98" s="411"/>
      <c r="AV98" s="411"/>
      <c r="AW98" s="411"/>
    </row>
    <row r="99" spans="2:49" ht="7.5" customHeight="1">
      <c r="B99" s="277"/>
      <c r="C99" s="265"/>
      <c r="O99" s="280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411"/>
      <c r="AQ99" s="411"/>
      <c r="AR99" s="411"/>
      <c r="AS99" s="411"/>
      <c r="AT99" s="411"/>
      <c r="AU99" s="411"/>
      <c r="AV99" s="411"/>
      <c r="AW99" s="411"/>
    </row>
    <row r="100" spans="2:62" s="265" customFormat="1" ht="7.5" customHeight="1">
      <c r="B100" s="277"/>
      <c r="C100" s="404" t="str">
        <f>IF(AB35="","リーグ1・3位",VLOOKUP(3,$B$13:$S$26,5,FALSE))</f>
        <v>齋田</v>
      </c>
      <c r="D100" s="404"/>
      <c r="E100" s="404"/>
      <c r="F100" s="404"/>
      <c r="G100" s="404"/>
      <c r="H100" s="404"/>
      <c r="I100" s="404"/>
      <c r="J100" s="404"/>
      <c r="K100" s="404"/>
      <c r="L100" s="404"/>
      <c r="M100" s="404" t="str">
        <f>IF(AB35="","",VLOOKUP(3,$B$13:$S$26,14,FALSE))</f>
        <v>齋田</v>
      </c>
      <c r="N100" s="404"/>
      <c r="O100" s="404"/>
      <c r="P100" s="404"/>
      <c r="Q100" s="404"/>
      <c r="R100" s="404"/>
      <c r="S100" s="404"/>
      <c r="T100" s="404"/>
      <c r="U100" s="404"/>
      <c r="V100" s="404"/>
      <c r="W100" s="277"/>
      <c r="X100" s="277"/>
      <c r="Y100" s="277"/>
      <c r="Z100" s="277"/>
      <c r="AA100" s="277"/>
      <c r="AB100" s="412" t="s">
        <v>1575</v>
      </c>
      <c r="AC100" s="412"/>
      <c r="AD100" s="412"/>
      <c r="AE100" s="412"/>
      <c r="AF100" s="412"/>
      <c r="AG100" s="412"/>
      <c r="AH100" s="277"/>
      <c r="AI100" s="277"/>
      <c r="AJ100" s="277"/>
      <c r="AK100" s="277"/>
      <c r="AL100" s="277"/>
      <c r="AM100" s="404" t="str">
        <f>IF(AB35="","リーグ1.4位",VLOOKUP(4,$B$13:$S$27,5,FALSE))</f>
        <v>鹿野</v>
      </c>
      <c r="AN100" s="404"/>
      <c r="AO100" s="404"/>
      <c r="AP100" s="404"/>
      <c r="AQ100" s="404"/>
      <c r="AR100" s="404"/>
      <c r="AS100" s="404"/>
      <c r="AT100" s="404"/>
      <c r="AU100" s="404"/>
      <c r="AV100" s="404"/>
      <c r="AW100" s="404"/>
      <c r="AX100" s="404"/>
      <c r="AY100" s="404" t="str">
        <f>IF(AB35="","",VLOOKUP(4,$B$13:$R$28,14,FALSE))</f>
        <v>姫井</v>
      </c>
      <c r="AZ100" s="404"/>
      <c r="BA100" s="404"/>
      <c r="BB100" s="404"/>
      <c r="BC100" s="404"/>
      <c r="BD100" s="404"/>
      <c r="BE100" s="404"/>
      <c r="BF100" s="404"/>
      <c r="BG100" s="404"/>
      <c r="BH100" s="281"/>
      <c r="BI100" s="281"/>
      <c r="BJ100" s="281"/>
    </row>
    <row r="101" spans="2:62" s="265" customFormat="1" ht="7.5" customHeight="1" thickBot="1">
      <c r="B101" s="277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282"/>
      <c r="X101" s="282"/>
      <c r="Y101" s="282"/>
      <c r="Z101" s="282"/>
      <c r="AA101" s="277"/>
      <c r="AB101" s="412"/>
      <c r="AC101" s="412"/>
      <c r="AD101" s="412"/>
      <c r="AE101" s="412"/>
      <c r="AF101" s="412"/>
      <c r="AG101" s="412"/>
      <c r="AH101" s="277"/>
      <c r="AI101" s="282"/>
      <c r="AJ101" s="282"/>
      <c r="AK101" s="282"/>
      <c r="AL101" s="282"/>
      <c r="AM101" s="404"/>
      <c r="AN101" s="404"/>
      <c r="AO101" s="404"/>
      <c r="AP101" s="404"/>
      <c r="AQ101" s="404"/>
      <c r="AR101" s="404"/>
      <c r="AS101" s="404"/>
      <c r="AT101" s="404"/>
      <c r="AU101" s="404"/>
      <c r="AV101" s="404"/>
      <c r="AW101" s="404"/>
      <c r="AX101" s="404"/>
      <c r="AY101" s="404"/>
      <c r="AZ101" s="404"/>
      <c r="BA101" s="404"/>
      <c r="BB101" s="404"/>
      <c r="BC101" s="404"/>
      <c r="BD101" s="404"/>
      <c r="BE101" s="404"/>
      <c r="BF101" s="404"/>
      <c r="BG101" s="404"/>
      <c r="BH101" s="281"/>
      <c r="BI101" s="281"/>
      <c r="BJ101" s="281"/>
    </row>
    <row r="102" spans="2:62" ht="7.5" customHeight="1">
      <c r="B102" s="277"/>
      <c r="C102" s="404"/>
      <c r="D102" s="404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5"/>
      <c r="AA102" s="283"/>
      <c r="AD102" s="284"/>
      <c r="AH102" s="272"/>
      <c r="AI102" s="404"/>
      <c r="AJ102" s="404"/>
      <c r="AK102" s="404"/>
      <c r="AL102" s="404"/>
      <c r="AM102" s="404"/>
      <c r="AN102" s="404"/>
      <c r="AO102" s="404"/>
      <c r="AP102" s="404"/>
      <c r="AQ102" s="404"/>
      <c r="AR102" s="404"/>
      <c r="AS102" s="404"/>
      <c r="AT102" s="404"/>
      <c r="AU102" s="404"/>
      <c r="AV102" s="404"/>
      <c r="AW102" s="404"/>
      <c r="AX102" s="404"/>
      <c r="AY102" s="404"/>
      <c r="AZ102" s="404"/>
      <c r="BA102" s="404"/>
      <c r="BB102" s="404"/>
      <c r="BC102" s="404"/>
      <c r="BD102" s="404"/>
      <c r="BE102" s="404"/>
      <c r="BF102" s="404"/>
      <c r="BG102" s="404"/>
      <c r="BH102" s="281"/>
      <c r="BI102" s="281"/>
      <c r="BJ102" s="281"/>
    </row>
    <row r="103" spans="2:59" ht="7.5" customHeight="1">
      <c r="B103" s="277"/>
      <c r="C103" s="404"/>
      <c r="D103" s="404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5"/>
      <c r="AB103" s="404"/>
      <c r="AC103" s="404"/>
      <c r="AD103" s="404"/>
      <c r="AE103" s="404"/>
      <c r="AF103" s="404"/>
      <c r="AG103" s="404"/>
      <c r="AH103" s="272"/>
      <c r="AI103" s="404"/>
      <c r="AJ103" s="404"/>
      <c r="AK103" s="404"/>
      <c r="AL103" s="404"/>
      <c r="AM103" s="404"/>
      <c r="AN103" s="404"/>
      <c r="AO103" s="404"/>
      <c r="AP103" s="404"/>
      <c r="AQ103" s="404"/>
      <c r="AR103" s="404"/>
      <c r="AS103" s="404"/>
      <c r="AT103" s="404"/>
      <c r="AU103" s="404"/>
      <c r="AV103" s="404"/>
      <c r="AW103" s="404"/>
      <c r="AX103" s="404"/>
      <c r="AY103" s="404"/>
      <c r="AZ103" s="404"/>
      <c r="BA103" s="404"/>
      <c r="BB103" s="404"/>
      <c r="BC103" s="404"/>
      <c r="BD103" s="404"/>
      <c r="BE103" s="404"/>
      <c r="BF103" s="404"/>
      <c r="BG103" s="404"/>
    </row>
    <row r="104" spans="2:34" ht="7.5" customHeight="1">
      <c r="B104" s="277"/>
      <c r="Z104" s="272"/>
      <c r="AB104" s="404"/>
      <c r="AC104" s="404"/>
      <c r="AD104" s="404"/>
      <c r="AE104" s="404"/>
      <c r="AF104" s="404"/>
      <c r="AG104" s="404"/>
      <c r="AH104" s="272"/>
    </row>
    <row r="105" spans="2:37" ht="7.5" customHeight="1" thickBot="1">
      <c r="B105" s="277"/>
      <c r="Y105" s="404" t="s">
        <v>1483</v>
      </c>
      <c r="Z105" s="405"/>
      <c r="AA105" s="285"/>
      <c r="AB105" s="271"/>
      <c r="AC105" s="271"/>
      <c r="AD105" s="286"/>
      <c r="AE105" s="287"/>
      <c r="AF105" s="288"/>
      <c r="AG105" s="288"/>
      <c r="AH105" s="289"/>
      <c r="AI105" s="404" t="s">
        <v>1484</v>
      </c>
      <c r="AJ105" s="404"/>
      <c r="AK105" s="265"/>
    </row>
    <row r="106" spans="2:37" ht="7.5" customHeight="1">
      <c r="B106" s="277"/>
      <c r="Y106" s="404"/>
      <c r="Z106" s="405"/>
      <c r="AA106" s="404"/>
      <c r="AB106" s="404"/>
      <c r="AC106" s="404"/>
      <c r="AD106" s="404"/>
      <c r="AE106" s="406" t="s">
        <v>1487</v>
      </c>
      <c r="AF106" s="406"/>
      <c r="AG106" s="406"/>
      <c r="AH106" s="407"/>
      <c r="AI106" s="404"/>
      <c r="AJ106" s="404"/>
      <c r="AK106" s="265"/>
    </row>
    <row r="107" spans="26:59" ht="7.5" customHeight="1">
      <c r="Z107" s="272"/>
      <c r="AA107" s="404"/>
      <c r="AB107" s="404"/>
      <c r="AC107" s="404"/>
      <c r="AD107" s="404"/>
      <c r="AE107" s="406"/>
      <c r="AF107" s="406"/>
      <c r="AG107" s="406"/>
      <c r="AH107" s="407"/>
      <c r="AM107" s="404" t="str">
        <f>IF(AB35="","リーグ2・3位",VLOOKUP(3,$B$35:$R$50,5,FALSE))</f>
        <v>岡川</v>
      </c>
      <c r="AN107" s="404"/>
      <c r="AO107" s="404"/>
      <c r="AP107" s="404"/>
      <c r="AQ107" s="404"/>
      <c r="AR107" s="404"/>
      <c r="AS107" s="404"/>
      <c r="AT107" s="404"/>
      <c r="AU107" s="404"/>
      <c r="AV107" s="404"/>
      <c r="AW107" s="404"/>
      <c r="AX107" s="404"/>
      <c r="AY107" s="404" t="str">
        <f>IF(AB35="","",VLOOKUP(3,$B$35:$S$50,14,FALSE))</f>
        <v>速水</v>
      </c>
      <c r="AZ107" s="404"/>
      <c r="BA107" s="404"/>
      <c r="BB107" s="404"/>
      <c r="BC107" s="404"/>
      <c r="BD107" s="404"/>
      <c r="BE107" s="404"/>
      <c r="BF107" s="404"/>
      <c r="BG107" s="404"/>
    </row>
    <row r="108" spans="3:59" ht="7.5" customHeight="1">
      <c r="C108" s="404" t="str">
        <f>IF(AB35="","リーグ2・4位",VLOOKUP(4,$B$35:$S$48,5,FALSE))</f>
        <v>八木</v>
      </c>
      <c r="D108" s="404"/>
      <c r="E108" s="404"/>
      <c r="F108" s="404"/>
      <c r="G108" s="404"/>
      <c r="H108" s="404"/>
      <c r="I108" s="404"/>
      <c r="J108" s="404"/>
      <c r="K108" s="404"/>
      <c r="L108" s="404"/>
      <c r="M108" s="404" t="str">
        <f>IF(AB35="","",VLOOKUP(4,$B$35:$R$48,14,FALSE))</f>
        <v>八木</v>
      </c>
      <c r="N108" s="404"/>
      <c r="O108" s="404"/>
      <c r="P108" s="404"/>
      <c r="Q108" s="404"/>
      <c r="R108" s="404"/>
      <c r="S108" s="404"/>
      <c r="T108" s="404"/>
      <c r="U108" s="404"/>
      <c r="V108" s="404"/>
      <c r="Z108" s="272"/>
      <c r="AH108" s="272"/>
      <c r="AM108" s="404"/>
      <c r="AN108" s="404"/>
      <c r="AO108" s="404"/>
      <c r="AP108" s="404"/>
      <c r="AQ108" s="404"/>
      <c r="AR108" s="404"/>
      <c r="AS108" s="404"/>
      <c r="AT108" s="404"/>
      <c r="AU108" s="404"/>
      <c r="AV108" s="404"/>
      <c r="AW108" s="404"/>
      <c r="AX108" s="404"/>
      <c r="AY108" s="404"/>
      <c r="AZ108" s="404"/>
      <c r="BA108" s="404"/>
      <c r="BB108" s="404"/>
      <c r="BC108" s="404"/>
      <c r="BD108" s="404"/>
      <c r="BE108" s="404"/>
      <c r="BF108" s="404"/>
      <c r="BG108" s="404"/>
    </row>
    <row r="109" spans="3:59" ht="7.5" customHeight="1" thickBot="1"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285"/>
      <c r="X109" s="285"/>
      <c r="Y109" s="285"/>
      <c r="Z109" s="290"/>
      <c r="AB109" s="265"/>
      <c r="AC109" s="265"/>
      <c r="AD109" s="265"/>
      <c r="AE109" s="265"/>
      <c r="AF109" s="265"/>
      <c r="AG109" s="265"/>
      <c r="AH109" s="272"/>
      <c r="AI109" s="285"/>
      <c r="AJ109" s="285"/>
      <c r="AK109" s="285"/>
      <c r="AL109" s="285"/>
      <c r="AM109" s="404"/>
      <c r="AN109" s="404"/>
      <c r="AO109" s="404"/>
      <c r="AP109" s="404"/>
      <c r="AQ109" s="404"/>
      <c r="AR109" s="404"/>
      <c r="AS109" s="404"/>
      <c r="AT109" s="404"/>
      <c r="AU109" s="404"/>
      <c r="AV109" s="404"/>
      <c r="AW109" s="404"/>
      <c r="AX109" s="404"/>
      <c r="AY109" s="404"/>
      <c r="AZ109" s="404"/>
      <c r="BA109" s="404"/>
      <c r="BB109" s="404"/>
      <c r="BC109" s="404"/>
      <c r="BD109" s="404"/>
      <c r="BE109" s="404"/>
      <c r="BF109" s="404"/>
      <c r="BG109" s="404"/>
    </row>
    <row r="110" spans="3:59" ht="7.5" customHeight="1"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265"/>
      <c r="AC110" s="265"/>
      <c r="AD110" s="265"/>
      <c r="AE110" s="265"/>
      <c r="AF110" s="265"/>
      <c r="AG110" s="265"/>
      <c r="AH110" s="277"/>
      <c r="AI110" s="404"/>
      <c r="AJ110" s="404"/>
      <c r="AK110" s="404"/>
      <c r="AL110" s="404"/>
      <c r="AM110" s="404"/>
      <c r="AN110" s="404"/>
      <c r="AO110" s="404"/>
      <c r="AP110" s="404"/>
      <c r="AQ110" s="404"/>
      <c r="AR110" s="404"/>
      <c r="AS110" s="404"/>
      <c r="AT110" s="404"/>
      <c r="AU110" s="404"/>
      <c r="AV110" s="404"/>
      <c r="AW110" s="404"/>
      <c r="AX110" s="404"/>
      <c r="AY110" s="404"/>
      <c r="AZ110" s="404"/>
      <c r="BA110" s="404"/>
      <c r="BB110" s="404"/>
      <c r="BC110" s="404"/>
      <c r="BD110" s="404"/>
      <c r="BE110" s="404"/>
      <c r="BF110" s="404"/>
      <c r="BG110" s="404"/>
    </row>
    <row r="111" spans="3:59" ht="7.5" customHeight="1"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277"/>
      <c r="AC111" s="277"/>
      <c r="AD111" s="277"/>
      <c r="AE111" s="277"/>
      <c r="AF111" s="277"/>
      <c r="AG111" s="277"/>
      <c r="AH111" s="277"/>
      <c r="AI111" s="404"/>
      <c r="AJ111" s="404"/>
      <c r="AK111" s="404"/>
      <c r="AL111" s="404"/>
      <c r="AM111" s="404"/>
      <c r="AN111" s="404"/>
      <c r="AO111" s="404"/>
      <c r="AP111" s="404"/>
      <c r="AQ111" s="404"/>
      <c r="AR111" s="404"/>
      <c r="AS111" s="404"/>
      <c r="AT111" s="404"/>
      <c r="AU111" s="404"/>
      <c r="AV111" s="404"/>
      <c r="AW111" s="404"/>
      <c r="AX111" s="404"/>
      <c r="AY111" s="404"/>
      <c r="AZ111" s="404"/>
      <c r="BA111" s="404"/>
      <c r="BB111" s="404"/>
      <c r="BC111" s="404"/>
      <c r="BD111" s="404"/>
      <c r="BE111" s="404"/>
      <c r="BF111" s="404"/>
      <c r="BG111" s="404"/>
    </row>
    <row r="112" spans="17:46" ht="7.5" customHeight="1">
      <c r="Q112" s="408" t="s">
        <v>1576</v>
      </c>
      <c r="R112" s="408"/>
      <c r="S112" s="408"/>
      <c r="T112" s="408"/>
      <c r="U112" s="408"/>
      <c r="V112" s="408"/>
      <c r="W112" s="408"/>
      <c r="X112" s="408"/>
      <c r="Y112" s="291"/>
      <c r="Z112" s="291"/>
      <c r="AA112" s="291"/>
      <c r="AB112" s="291"/>
      <c r="AC112" s="291"/>
      <c r="AD112" s="291"/>
      <c r="AP112" s="265"/>
      <c r="AQ112" s="265"/>
      <c r="AR112" s="265"/>
      <c r="AS112" s="265"/>
      <c r="AT112" s="265"/>
    </row>
    <row r="113" spans="17:46" ht="7.5" customHeight="1">
      <c r="Q113" s="408"/>
      <c r="R113" s="408"/>
      <c r="S113" s="408"/>
      <c r="T113" s="408"/>
      <c r="U113" s="408"/>
      <c r="V113" s="408"/>
      <c r="W113" s="408"/>
      <c r="X113" s="408"/>
      <c r="Y113" s="291"/>
      <c r="Z113" s="291"/>
      <c r="AA113" s="291"/>
      <c r="AB113" s="291"/>
      <c r="AC113" s="291"/>
      <c r="AD113" s="291"/>
      <c r="AP113" s="265"/>
      <c r="AQ113" s="265"/>
      <c r="AR113" s="265"/>
      <c r="AS113" s="265"/>
      <c r="AT113" s="265"/>
    </row>
    <row r="114" spans="3:46" ht="12" customHeight="1"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Q114" s="408"/>
      <c r="R114" s="408"/>
      <c r="S114" s="408"/>
      <c r="T114" s="408"/>
      <c r="U114" s="408"/>
      <c r="V114" s="408"/>
      <c r="W114" s="408"/>
      <c r="X114" s="408"/>
      <c r="Y114" s="291"/>
      <c r="Z114" s="291"/>
      <c r="AA114" s="291"/>
      <c r="AB114" s="291"/>
      <c r="AC114" s="291"/>
      <c r="AD114" s="291"/>
      <c r="AE114" s="291"/>
      <c r="AF114" s="291"/>
      <c r="AG114" s="291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</row>
    <row r="115" spans="4:34" ht="7.5" customHeight="1">
      <c r="D115" s="279"/>
      <c r="R115" s="265"/>
      <c r="S115" s="404"/>
      <c r="T115" s="404"/>
      <c r="U115" s="404"/>
      <c r="V115" s="404"/>
      <c r="W115" s="404"/>
      <c r="X115" s="404"/>
      <c r="Y115" s="404"/>
      <c r="Z115" s="404"/>
      <c r="AA115" s="404"/>
      <c r="AB115" s="265"/>
      <c r="AC115" s="265"/>
      <c r="AD115" s="265"/>
      <c r="AE115" s="265"/>
      <c r="AF115" s="265"/>
      <c r="AG115" s="265"/>
      <c r="AH115" s="265"/>
    </row>
    <row r="116" spans="4:38" ht="7.5" customHeight="1">
      <c r="D116" s="265"/>
      <c r="S116" s="404"/>
      <c r="T116" s="404"/>
      <c r="U116" s="404"/>
      <c r="V116" s="404"/>
      <c r="W116" s="404"/>
      <c r="X116" s="404"/>
      <c r="Y116" s="404"/>
      <c r="Z116" s="404"/>
      <c r="AA116" s="404"/>
      <c r="AB116" s="277"/>
      <c r="AC116" s="277"/>
      <c r="AD116" s="277"/>
      <c r="AE116" s="277"/>
      <c r="AF116" s="277"/>
      <c r="AG116" s="277"/>
      <c r="AH116" s="277"/>
      <c r="AI116" s="277"/>
      <c r="AJ116" s="277"/>
      <c r="AK116" s="277"/>
      <c r="AL116" s="277"/>
    </row>
    <row r="117" spans="4:38" ht="7.5" customHeight="1">
      <c r="D117" s="265"/>
      <c r="S117" s="404"/>
      <c r="T117" s="404"/>
      <c r="U117" s="404"/>
      <c r="V117" s="404"/>
      <c r="W117" s="404"/>
      <c r="X117" s="404"/>
      <c r="Y117" s="404"/>
      <c r="Z117" s="404"/>
      <c r="AA117" s="404"/>
      <c r="AB117" s="292"/>
      <c r="AC117" s="292"/>
      <c r="AD117" s="293"/>
      <c r="AE117" s="277"/>
      <c r="AF117" s="277"/>
      <c r="AG117" s="277"/>
      <c r="AH117" s="277"/>
      <c r="AI117" s="277"/>
      <c r="AJ117" s="277"/>
      <c r="AK117" s="277"/>
      <c r="AL117" s="277"/>
    </row>
    <row r="118" spans="4:39" ht="7.5" customHeight="1" thickBot="1">
      <c r="D118" s="265"/>
      <c r="S118" s="404"/>
      <c r="T118" s="404"/>
      <c r="U118" s="404"/>
      <c r="V118" s="404"/>
      <c r="W118" s="404"/>
      <c r="X118" s="404"/>
      <c r="Y118" s="404"/>
      <c r="Z118" s="404"/>
      <c r="AA118" s="404"/>
      <c r="AC118" s="404" t="s">
        <v>1486</v>
      </c>
      <c r="AD118" s="409"/>
      <c r="AE118" s="285"/>
      <c r="AF118" s="285"/>
      <c r="AG118" s="285"/>
      <c r="AH118" s="285"/>
      <c r="AI118" s="404" t="s">
        <v>1577</v>
      </c>
      <c r="AJ118" s="404"/>
      <c r="AK118" s="404"/>
      <c r="AL118" s="404"/>
      <c r="AM118" s="404"/>
    </row>
    <row r="119" spans="4:39" ht="7.5" customHeight="1">
      <c r="D119" s="265"/>
      <c r="S119" s="404"/>
      <c r="T119" s="404"/>
      <c r="U119" s="404"/>
      <c r="V119" s="404"/>
      <c r="W119" s="404"/>
      <c r="X119" s="404"/>
      <c r="Y119" s="404"/>
      <c r="Z119" s="404"/>
      <c r="AA119" s="404"/>
      <c r="AC119" s="404"/>
      <c r="AD119" s="409"/>
      <c r="AE119" s="410"/>
      <c r="AF119" s="410"/>
      <c r="AG119" s="410"/>
      <c r="AH119" s="410"/>
      <c r="AI119" s="404"/>
      <c r="AJ119" s="404"/>
      <c r="AK119" s="404"/>
      <c r="AL119" s="404"/>
      <c r="AM119" s="404"/>
    </row>
    <row r="120" spans="4:39" ht="7.5" customHeight="1">
      <c r="D120" s="265"/>
      <c r="S120" s="404"/>
      <c r="T120" s="404"/>
      <c r="U120" s="404"/>
      <c r="V120" s="404"/>
      <c r="W120" s="404"/>
      <c r="X120" s="404"/>
      <c r="Y120" s="404"/>
      <c r="Z120" s="404"/>
      <c r="AA120" s="404"/>
      <c r="AB120" s="288"/>
      <c r="AC120" s="288"/>
      <c r="AD120" s="294"/>
      <c r="AE120" s="404"/>
      <c r="AF120" s="404"/>
      <c r="AG120" s="404"/>
      <c r="AH120" s="404"/>
      <c r="AI120" s="404"/>
      <c r="AJ120" s="404"/>
      <c r="AK120" s="404"/>
      <c r="AL120" s="404"/>
      <c r="AM120" s="404"/>
    </row>
    <row r="121" spans="4:37" ht="7.5" customHeight="1">
      <c r="D121" s="265"/>
      <c r="S121" s="404"/>
      <c r="T121" s="404"/>
      <c r="U121" s="404"/>
      <c r="V121" s="404"/>
      <c r="W121" s="404"/>
      <c r="X121" s="404"/>
      <c r="Y121" s="404"/>
      <c r="Z121" s="404"/>
      <c r="AA121" s="404"/>
      <c r="AC121" s="265"/>
      <c r="AD121" s="265"/>
      <c r="AE121" s="404"/>
      <c r="AF121" s="404"/>
      <c r="AG121" s="404"/>
      <c r="AH121" s="404"/>
      <c r="AI121" s="265"/>
      <c r="AJ121" s="265"/>
      <c r="AK121" s="265"/>
    </row>
    <row r="130" ht="7.5" customHeight="1">
      <c r="CK130" s="270"/>
    </row>
    <row r="131" ht="7.5" customHeight="1">
      <c r="CK131" s="270"/>
    </row>
    <row r="132" ht="7.5" customHeight="1">
      <c r="CK132" s="270"/>
    </row>
    <row r="133" ht="7.5" customHeight="1">
      <c r="CK133" s="270"/>
    </row>
    <row r="134" ht="7.5" customHeight="1">
      <c r="CK134" s="270"/>
    </row>
    <row r="135" ht="7.5" customHeight="1">
      <c r="CK135" s="270"/>
    </row>
    <row r="136" spans="89:91" ht="7.5" customHeight="1">
      <c r="CK136" s="270"/>
      <c r="CM136" s="265"/>
    </row>
    <row r="137" spans="89:124" ht="7.5" customHeight="1">
      <c r="CK137" s="270"/>
      <c r="DL137" s="265"/>
      <c r="DM137" s="279"/>
      <c r="DN137" s="279"/>
      <c r="DO137" s="279"/>
      <c r="DP137" s="279"/>
      <c r="DQ137" s="279"/>
      <c r="DR137" s="279"/>
      <c r="DS137" s="279"/>
      <c r="DT137" s="279"/>
    </row>
    <row r="138" spans="89:90" ht="7.5" customHeight="1">
      <c r="CK138" s="270"/>
      <c r="CL138" s="265"/>
    </row>
    <row r="139" ht="7.5" customHeight="1">
      <c r="CK139" s="270"/>
    </row>
    <row r="140" spans="2:97" s="277" customFormat="1" ht="7.5" customHeight="1"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64"/>
      <c r="BE140" s="264"/>
      <c r="BF140" s="264"/>
      <c r="BG140" s="264"/>
      <c r="BH140" s="264"/>
      <c r="BI140" s="264"/>
      <c r="BJ140" s="264"/>
      <c r="BK140" s="264"/>
      <c r="BL140" s="264"/>
      <c r="BM140" s="264"/>
      <c r="BN140" s="264"/>
      <c r="BO140" s="264"/>
      <c r="BP140" s="264"/>
      <c r="BQ140" s="264"/>
      <c r="BR140" s="264"/>
      <c r="BS140" s="264"/>
      <c r="BT140" s="264"/>
      <c r="BU140" s="264"/>
      <c r="BV140" s="264"/>
      <c r="BW140" s="264"/>
      <c r="BX140" s="264"/>
      <c r="BY140" s="264"/>
      <c r="BZ140" s="264"/>
      <c r="CA140" s="264"/>
      <c r="CB140" s="264"/>
      <c r="CC140" s="264"/>
      <c r="CD140" s="264"/>
      <c r="CE140" s="264"/>
      <c r="CF140" s="264"/>
      <c r="CG140" s="264"/>
      <c r="CH140" s="264"/>
      <c r="CI140" s="264"/>
      <c r="CJ140" s="264"/>
      <c r="CK140" s="270"/>
      <c r="CL140" s="264"/>
      <c r="CM140" s="264"/>
      <c r="CN140" s="264"/>
      <c r="CO140" s="264"/>
      <c r="CP140" s="264"/>
      <c r="CQ140" s="264"/>
      <c r="CR140" s="264"/>
      <c r="CS140" s="264"/>
    </row>
    <row r="141" spans="2:133" s="277" customFormat="1" ht="7.5" customHeight="1"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4"/>
      <c r="AS141" s="264"/>
      <c r="AT141" s="264"/>
      <c r="AU141" s="264"/>
      <c r="AV141" s="264"/>
      <c r="AW141" s="264"/>
      <c r="AX141" s="264"/>
      <c r="AY141" s="264"/>
      <c r="AZ141" s="264"/>
      <c r="BA141" s="264"/>
      <c r="BB141" s="264"/>
      <c r="BC141" s="264"/>
      <c r="BD141" s="264"/>
      <c r="BE141" s="264"/>
      <c r="BF141" s="264"/>
      <c r="BG141" s="264"/>
      <c r="BH141" s="264"/>
      <c r="BI141" s="264"/>
      <c r="BJ141" s="264"/>
      <c r="BK141" s="264"/>
      <c r="BL141" s="264"/>
      <c r="BM141" s="264"/>
      <c r="BN141" s="264"/>
      <c r="BO141" s="264"/>
      <c r="BP141" s="264"/>
      <c r="BQ141" s="264"/>
      <c r="BR141" s="264"/>
      <c r="BS141" s="264"/>
      <c r="BT141" s="264"/>
      <c r="BU141" s="264"/>
      <c r="BV141" s="264"/>
      <c r="BW141" s="264"/>
      <c r="BX141" s="264"/>
      <c r="BY141" s="264"/>
      <c r="BZ141" s="264"/>
      <c r="CA141" s="264"/>
      <c r="CB141" s="264"/>
      <c r="CC141" s="264"/>
      <c r="CD141" s="264"/>
      <c r="CE141" s="264"/>
      <c r="CF141" s="264"/>
      <c r="CG141" s="264"/>
      <c r="CH141" s="264"/>
      <c r="CI141" s="264"/>
      <c r="CJ141" s="264"/>
      <c r="CK141" s="270"/>
      <c r="CL141" s="264"/>
      <c r="CM141" s="264"/>
      <c r="CN141" s="264"/>
      <c r="CO141" s="264"/>
      <c r="CP141" s="264"/>
      <c r="CQ141" s="264"/>
      <c r="CR141" s="264"/>
      <c r="CS141" s="264"/>
      <c r="CT141" s="264"/>
      <c r="CU141" s="264"/>
      <c r="CV141" s="264"/>
      <c r="CW141" s="264"/>
      <c r="CX141" s="264"/>
      <c r="CY141" s="264"/>
      <c r="CZ141" s="264"/>
      <c r="DA141" s="264"/>
      <c r="DB141" s="264"/>
      <c r="DC141" s="264"/>
      <c r="DD141" s="264"/>
      <c r="DE141" s="264"/>
      <c r="DF141" s="264"/>
      <c r="DG141" s="264"/>
      <c r="DH141" s="264"/>
      <c r="DI141" s="264"/>
      <c r="DJ141" s="264"/>
      <c r="DK141" s="264"/>
      <c r="DL141" s="264"/>
      <c r="DM141" s="264"/>
      <c r="DN141" s="264"/>
      <c r="DO141" s="264"/>
      <c r="DP141" s="264"/>
      <c r="DQ141" s="264"/>
      <c r="DR141" s="264"/>
      <c r="DS141" s="264"/>
      <c r="DT141" s="264"/>
      <c r="DU141" s="264"/>
      <c r="DV141" s="264"/>
      <c r="DW141" s="264"/>
      <c r="DX141" s="264"/>
      <c r="DY141" s="264"/>
      <c r="DZ141" s="264"/>
      <c r="EA141" s="264"/>
      <c r="EB141" s="264"/>
      <c r="EC141" s="264"/>
    </row>
    <row r="142" spans="2:140" s="277" customFormat="1" ht="7.5" customHeight="1"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64"/>
      <c r="BE142" s="264"/>
      <c r="BF142" s="264"/>
      <c r="BG142" s="264"/>
      <c r="BH142" s="264"/>
      <c r="BI142" s="264"/>
      <c r="BJ142" s="264"/>
      <c r="BK142" s="264"/>
      <c r="BL142" s="264"/>
      <c r="BM142" s="264"/>
      <c r="BN142" s="264"/>
      <c r="BO142" s="264"/>
      <c r="BP142" s="264"/>
      <c r="BQ142" s="264"/>
      <c r="BR142" s="264"/>
      <c r="BS142" s="264"/>
      <c r="BT142" s="264"/>
      <c r="BU142" s="264"/>
      <c r="BV142" s="264"/>
      <c r="BW142" s="264"/>
      <c r="BX142" s="264"/>
      <c r="BY142" s="264"/>
      <c r="BZ142" s="264"/>
      <c r="CA142" s="264"/>
      <c r="CB142" s="264"/>
      <c r="CC142" s="264"/>
      <c r="CD142" s="264"/>
      <c r="CE142" s="264"/>
      <c r="CF142" s="264"/>
      <c r="CG142" s="264"/>
      <c r="CH142" s="264"/>
      <c r="CI142" s="264"/>
      <c r="CJ142" s="264"/>
      <c r="CK142" s="264"/>
      <c r="CL142" s="264"/>
      <c r="CM142" s="264"/>
      <c r="CN142" s="264"/>
      <c r="CO142" s="264"/>
      <c r="CP142" s="264"/>
      <c r="CQ142" s="264"/>
      <c r="CR142" s="264"/>
      <c r="CS142" s="264"/>
      <c r="CT142" s="264"/>
      <c r="CU142" s="264"/>
      <c r="CV142" s="264"/>
      <c r="CW142" s="264"/>
      <c r="CX142" s="264"/>
      <c r="CY142" s="264"/>
      <c r="CZ142" s="264"/>
      <c r="DA142" s="264"/>
      <c r="DB142" s="264"/>
      <c r="DC142" s="264"/>
      <c r="DD142" s="264"/>
      <c r="DE142" s="264"/>
      <c r="DF142" s="264"/>
      <c r="DG142" s="264"/>
      <c r="DH142" s="264"/>
      <c r="DI142" s="264"/>
      <c r="DJ142" s="264"/>
      <c r="DK142" s="264"/>
      <c r="DL142" s="264"/>
      <c r="DM142" s="264"/>
      <c r="DN142" s="264"/>
      <c r="DO142" s="264"/>
      <c r="DP142" s="264"/>
      <c r="DQ142" s="264"/>
      <c r="DR142" s="264"/>
      <c r="DS142" s="264"/>
      <c r="DT142" s="264"/>
      <c r="DU142" s="264"/>
      <c r="DV142" s="264"/>
      <c r="DW142" s="264"/>
      <c r="DX142" s="264"/>
      <c r="DY142" s="264"/>
      <c r="DZ142" s="264"/>
      <c r="EA142" s="264"/>
      <c r="EB142" s="264"/>
      <c r="EC142" s="264"/>
      <c r="ED142" s="264"/>
      <c r="EE142" s="264"/>
      <c r="EF142" s="264"/>
      <c r="EG142" s="264"/>
      <c r="EH142" s="264"/>
      <c r="EI142" s="264"/>
      <c r="EJ142" s="264"/>
    </row>
    <row r="143" spans="2:132" s="277" customFormat="1" ht="7.5" customHeight="1"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64"/>
      <c r="BG143" s="264"/>
      <c r="BH143" s="264"/>
      <c r="BI143" s="264"/>
      <c r="BJ143" s="264"/>
      <c r="BK143" s="264"/>
      <c r="BL143" s="264"/>
      <c r="BM143" s="264"/>
      <c r="BN143" s="264"/>
      <c r="BO143" s="264"/>
      <c r="BP143" s="264"/>
      <c r="BQ143" s="264"/>
      <c r="BR143" s="264"/>
      <c r="BS143" s="264"/>
      <c r="BT143" s="264"/>
      <c r="BU143" s="264"/>
      <c r="BV143" s="264"/>
      <c r="BW143" s="264"/>
      <c r="BX143" s="264"/>
      <c r="BY143" s="264"/>
      <c r="BZ143" s="264"/>
      <c r="CA143" s="264"/>
      <c r="CB143" s="264"/>
      <c r="CC143" s="264"/>
      <c r="CD143" s="264"/>
      <c r="CE143" s="264"/>
      <c r="CF143" s="264"/>
      <c r="CG143" s="264"/>
      <c r="CH143" s="264"/>
      <c r="CI143" s="264"/>
      <c r="CJ143" s="264"/>
      <c r="CK143" s="264"/>
      <c r="CL143" s="264"/>
      <c r="CM143" s="264"/>
      <c r="CN143" s="264"/>
      <c r="CO143" s="264"/>
      <c r="CP143" s="264"/>
      <c r="CQ143" s="264"/>
      <c r="CR143" s="264"/>
      <c r="CS143" s="264"/>
      <c r="CT143" s="264"/>
      <c r="CU143" s="264"/>
      <c r="CV143" s="264"/>
      <c r="CW143" s="264"/>
      <c r="CX143" s="264"/>
      <c r="CY143" s="264"/>
      <c r="CZ143" s="264"/>
      <c r="DA143" s="264"/>
      <c r="DB143" s="264"/>
      <c r="DC143" s="264"/>
      <c r="DD143" s="264"/>
      <c r="DE143" s="264"/>
      <c r="DF143" s="264"/>
      <c r="DG143" s="264"/>
      <c r="DH143" s="264"/>
      <c r="DI143" s="264"/>
      <c r="DJ143" s="264"/>
      <c r="DK143" s="264"/>
      <c r="DL143" s="264"/>
      <c r="DM143" s="264"/>
      <c r="DN143" s="264"/>
      <c r="DO143" s="264"/>
      <c r="DP143" s="264"/>
      <c r="DQ143" s="264"/>
      <c r="DR143" s="264"/>
      <c r="DS143" s="264"/>
      <c r="DT143" s="264"/>
      <c r="DU143" s="264"/>
      <c r="DV143" s="264"/>
      <c r="DW143" s="264"/>
      <c r="DX143" s="264"/>
      <c r="DY143" s="264"/>
      <c r="DZ143" s="264"/>
      <c r="EA143" s="264"/>
      <c r="EB143" s="264"/>
    </row>
    <row r="144" spans="2:118" s="277" customFormat="1" ht="7.5" customHeight="1"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4"/>
      <c r="BK144" s="264"/>
      <c r="BL144" s="264"/>
      <c r="BM144" s="264"/>
      <c r="BN144" s="264"/>
      <c r="BO144" s="264"/>
      <c r="BP144" s="264"/>
      <c r="BQ144" s="264"/>
      <c r="BR144" s="264"/>
      <c r="BS144" s="264"/>
      <c r="BT144" s="264"/>
      <c r="BU144" s="264"/>
      <c r="BV144" s="264"/>
      <c r="BW144" s="264"/>
      <c r="BX144" s="264"/>
      <c r="BY144" s="264"/>
      <c r="BZ144" s="264"/>
      <c r="CA144" s="264"/>
      <c r="CB144" s="264"/>
      <c r="CC144" s="264"/>
      <c r="CD144" s="264"/>
      <c r="CE144" s="264"/>
      <c r="CF144" s="264"/>
      <c r="CG144" s="264"/>
      <c r="CH144" s="264"/>
      <c r="CI144" s="264"/>
      <c r="CJ144" s="264"/>
      <c r="CK144" s="264"/>
      <c r="CL144" s="264"/>
      <c r="CM144" s="264"/>
      <c r="CN144" s="264"/>
      <c r="CO144" s="264"/>
      <c r="CP144" s="264"/>
      <c r="CQ144" s="264"/>
      <c r="CT144" s="264"/>
      <c r="CU144" s="264"/>
      <c r="CV144" s="264"/>
      <c r="CW144" s="264"/>
      <c r="CX144" s="264"/>
      <c r="CY144" s="264"/>
      <c r="CZ144" s="264"/>
      <c r="DA144" s="264"/>
      <c r="DB144" s="264"/>
      <c r="DC144" s="264"/>
      <c r="DD144" s="264"/>
      <c r="DE144" s="264"/>
      <c r="DF144" s="264"/>
      <c r="DG144" s="264"/>
      <c r="DH144" s="264"/>
      <c r="DI144" s="264"/>
      <c r="DJ144" s="264"/>
      <c r="DK144" s="264"/>
      <c r="DL144" s="264"/>
      <c r="DM144" s="264"/>
      <c r="DN144" s="264"/>
    </row>
    <row r="145" spans="2:118" s="277" customFormat="1" ht="7.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4"/>
      <c r="AL145" s="264"/>
      <c r="AM145" s="264"/>
      <c r="AN145" s="264"/>
      <c r="AO145" s="264"/>
      <c r="AP145" s="264"/>
      <c r="AQ145" s="264"/>
      <c r="AR145" s="264"/>
      <c r="AS145" s="264"/>
      <c r="AT145" s="264"/>
      <c r="AU145" s="264"/>
      <c r="AV145" s="264"/>
      <c r="AW145" s="264"/>
      <c r="AX145" s="264"/>
      <c r="AY145" s="264"/>
      <c r="AZ145" s="264"/>
      <c r="BA145" s="264"/>
      <c r="BB145" s="264"/>
      <c r="BC145" s="264"/>
      <c r="BD145" s="264"/>
      <c r="BE145" s="264"/>
      <c r="BF145" s="264"/>
      <c r="BG145" s="264"/>
      <c r="BH145" s="264"/>
      <c r="BI145" s="264"/>
      <c r="BJ145" s="264"/>
      <c r="BK145" s="264"/>
      <c r="BL145" s="264"/>
      <c r="BM145" s="264"/>
      <c r="BN145" s="264"/>
      <c r="BO145" s="264"/>
      <c r="BP145" s="264"/>
      <c r="BQ145" s="264"/>
      <c r="BR145" s="264"/>
      <c r="BS145" s="264"/>
      <c r="BT145" s="264"/>
      <c r="BU145" s="264"/>
      <c r="BV145" s="264"/>
      <c r="BW145" s="264"/>
      <c r="BX145" s="264"/>
      <c r="BY145" s="264"/>
      <c r="BZ145" s="264"/>
      <c r="CA145" s="264"/>
      <c r="CB145" s="264"/>
      <c r="CC145" s="264"/>
      <c r="CD145" s="264"/>
      <c r="CE145" s="264"/>
      <c r="CF145" s="264"/>
      <c r="CG145" s="264"/>
      <c r="CH145" s="264"/>
      <c r="CI145" s="264"/>
      <c r="CJ145" s="264"/>
      <c r="CK145" s="264"/>
      <c r="CL145" s="264"/>
      <c r="CM145" s="264"/>
      <c r="CN145" s="264"/>
      <c r="CO145" s="264"/>
      <c r="CP145" s="264"/>
      <c r="CQ145" s="264"/>
      <c r="CT145" s="264"/>
      <c r="CU145" s="264"/>
      <c r="CV145" s="264"/>
      <c r="CW145" s="264"/>
      <c r="CX145" s="264"/>
      <c r="CY145" s="264"/>
      <c r="CZ145" s="264"/>
      <c r="DA145" s="264"/>
      <c r="DB145" s="264"/>
      <c r="DC145" s="264"/>
      <c r="DD145" s="264"/>
      <c r="DE145" s="264"/>
      <c r="DF145" s="264"/>
      <c r="DG145" s="264"/>
      <c r="DH145" s="264"/>
      <c r="DI145" s="264"/>
      <c r="DJ145" s="264"/>
      <c r="DK145" s="264"/>
      <c r="DL145" s="264"/>
      <c r="DM145" s="264"/>
      <c r="DN145" s="264"/>
    </row>
    <row r="146" spans="2:118" s="277" customFormat="1" ht="7.5" customHeight="1"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4"/>
      <c r="BI146" s="264"/>
      <c r="BJ146" s="264"/>
      <c r="BK146" s="264"/>
      <c r="BL146" s="264"/>
      <c r="BM146" s="264"/>
      <c r="BN146" s="264"/>
      <c r="BO146" s="264"/>
      <c r="BP146" s="264"/>
      <c r="BQ146" s="264"/>
      <c r="BR146" s="264"/>
      <c r="BS146" s="264"/>
      <c r="BT146" s="264"/>
      <c r="BU146" s="264"/>
      <c r="BV146" s="264"/>
      <c r="BW146" s="264"/>
      <c r="BX146" s="264"/>
      <c r="BY146" s="264"/>
      <c r="BZ146" s="264"/>
      <c r="CA146" s="264"/>
      <c r="CB146" s="264"/>
      <c r="CC146" s="264"/>
      <c r="CD146" s="264"/>
      <c r="CE146" s="264"/>
      <c r="CF146" s="264"/>
      <c r="CG146" s="264"/>
      <c r="CH146" s="264"/>
      <c r="CI146" s="264"/>
      <c r="CJ146" s="264"/>
      <c r="CK146" s="264"/>
      <c r="CL146" s="264"/>
      <c r="CM146" s="264"/>
      <c r="CN146" s="264"/>
      <c r="CO146" s="264"/>
      <c r="CP146" s="264"/>
      <c r="CQ146" s="264"/>
      <c r="CT146" s="264"/>
      <c r="CU146" s="264"/>
      <c r="CV146" s="264"/>
      <c r="CW146" s="264"/>
      <c r="CX146" s="264"/>
      <c r="CY146" s="264"/>
      <c r="CZ146" s="264"/>
      <c r="DA146" s="264"/>
      <c r="DB146" s="264"/>
      <c r="DC146" s="264"/>
      <c r="DD146" s="264"/>
      <c r="DE146" s="264"/>
      <c r="DF146" s="264"/>
      <c r="DG146" s="264"/>
      <c r="DH146" s="264"/>
      <c r="DI146" s="264"/>
      <c r="DJ146" s="264"/>
      <c r="DK146" s="264"/>
      <c r="DL146" s="264"/>
      <c r="DM146" s="264"/>
      <c r="DN146" s="264"/>
    </row>
    <row r="147" spans="2:118" s="277" customFormat="1" ht="7.5" customHeight="1"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4"/>
      <c r="BD147" s="264"/>
      <c r="BE147" s="264"/>
      <c r="BF147" s="264"/>
      <c r="BG147" s="264"/>
      <c r="BH147" s="264"/>
      <c r="BI147" s="264"/>
      <c r="BJ147" s="264"/>
      <c r="BK147" s="264"/>
      <c r="BL147" s="264"/>
      <c r="BM147" s="264"/>
      <c r="BN147" s="264"/>
      <c r="BO147" s="264"/>
      <c r="BP147" s="264"/>
      <c r="BQ147" s="264"/>
      <c r="BR147" s="264"/>
      <c r="BS147" s="264"/>
      <c r="BT147" s="264"/>
      <c r="BU147" s="264"/>
      <c r="BV147" s="264"/>
      <c r="BW147" s="264"/>
      <c r="BX147" s="264"/>
      <c r="BY147" s="264"/>
      <c r="BZ147" s="264"/>
      <c r="CA147" s="264"/>
      <c r="CB147" s="264"/>
      <c r="CC147" s="264"/>
      <c r="CD147" s="264"/>
      <c r="CE147" s="264"/>
      <c r="CF147" s="264"/>
      <c r="CG147" s="264"/>
      <c r="CH147" s="264"/>
      <c r="CI147" s="264"/>
      <c r="CJ147" s="264"/>
      <c r="CK147" s="264"/>
      <c r="CL147" s="264"/>
      <c r="CM147" s="264"/>
      <c r="CN147" s="264"/>
      <c r="CO147" s="264"/>
      <c r="CP147" s="264"/>
      <c r="CQ147" s="264"/>
      <c r="CT147" s="264"/>
      <c r="CU147" s="264"/>
      <c r="CV147" s="264"/>
      <c r="CW147" s="264"/>
      <c r="CX147" s="264"/>
      <c r="CY147" s="264"/>
      <c r="CZ147" s="264"/>
      <c r="DA147" s="264"/>
      <c r="DB147" s="264"/>
      <c r="DC147" s="264"/>
      <c r="DD147" s="264"/>
      <c r="DE147" s="264"/>
      <c r="DF147" s="264"/>
      <c r="DG147" s="264"/>
      <c r="DH147" s="264"/>
      <c r="DI147" s="264"/>
      <c r="DJ147" s="264"/>
      <c r="DK147" s="264"/>
      <c r="DL147" s="264"/>
      <c r="DM147" s="264"/>
      <c r="DN147" s="264"/>
    </row>
    <row r="148" spans="98:118" ht="7.5" customHeight="1">
      <c r="CT148" s="277"/>
      <c r="CU148" s="277"/>
      <c r="CV148" s="277"/>
      <c r="CW148" s="277"/>
      <c r="CX148" s="277"/>
      <c r="CY148" s="277"/>
      <c r="CZ148" s="277"/>
      <c r="DA148" s="277"/>
      <c r="DB148" s="277"/>
      <c r="DC148" s="277"/>
      <c r="DD148" s="277"/>
      <c r="DE148" s="277"/>
      <c r="DF148" s="277"/>
      <c r="DG148" s="277"/>
      <c r="DH148" s="277"/>
      <c r="DI148" s="277"/>
      <c r="DJ148" s="277"/>
      <c r="DK148" s="277"/>
      <c r="DL148" s="277"/>
      <c r="DM148" s="277"/>
      <c r="DN148" s="277"/>
    </row>
    <row r="150" ht="7.5" customHeight="1">
      <c r="DQ150" s="265"/>
    </row>
    <row r="154" spans="91:97" ht="7.5" customHeight="1">
      <c r="CM154" s="265"/>
      <c r="CN154" s="265"/>
      <c r="CO154" s="265"/>
      <c r="CP154" s="265"/>
      <c r="CR154" s="277"/>
      <c r="CS154" s="277"/>
    </row>
    <row r="155" spans="2:108" s="277" customFormat="1" ht="7.5" customHeight="1"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4"/>
      <c r="AQ155" s="264"/>
      <c r="AR155" s="264"/>
      <c r="AS155" s="264"/>
      <c r="AT155" s="264"/>
      <c r="AU155" s="264"/>
      <c r="AV155" s="264"/>
      <c r="AW155" s="264"/>
      <c r="AX155" s="264"/>
      <c r="AY155" s="264"/>
      <c r="AZ155" s="264"/>
      <c r="BA155" s="264"/>
      <c r="BB155" s="264"/>
      <c r="BC155" s="264"/>
      <c r="BD155" s="264"/>
      <c r="BE155" s="264"/>
      <c r="BF155" s="264"/>
      <c r="BG155" s="264"/>
      <c r="BH155" s="264"/>
      <c r="BI155" s="264"/>
      <c r="BJ155" s="264"/>
      <c r="BK155" s="264"/>
      <c r="BL155" s="264"/>
      <c r="BM155" s="264"/>
      <c r="BN155" s="264"/>
      <c r="BO155" s="264"/>
      <c r="BP155" s="264"/>
      <c r="BQ155" s="264"/>
      <c r="BR155" s="264"/>
      <c r="BS155" s="264"/>
      <c r="BT155" s="264"/>
      <c r="BU155" s="264"/>
      <c r="BV155" s="264"/>
      <c r="BW155" s="264"/>
      <c r="BX155" s="264"/>
      <c r="BY155" s="264"/>
      <c r="BZ155" s="264"/>
      <c r="CA155" s="264"/>
      <c r="CB155" s="264"/>
      <c r="CC155" s="264"/>
      <c r="CD155" s="264"/>
      <c r="CE155" s="264"/>
      <c r="CF155" s="264"/>
      <c r="CG155" s="264"/>
      <c r="CH155" s="264"/>
      <c r="CI155" s="264"/>
      <c r="CJ155" s="264"/>
      <c r="CK155" s="264"/>
      <c r="CL155" s="264"/>
      <c r="CM155" s="265"/>
      <c r="CN155" s="265"/>
      <c r="CO155" s="265"/>
      <c r="CP155" s="265"/>
      <c r="CQ155" s="265"/>
      <c r="CR155" s="265"/>
      <c r="CS155" s="265"/>
      <c r="CT155" s="265"/>
      <c r="CW155" s="264"/>
      <c r="CX155" s="264"/>
      <c r="CY155" s="264"/>
      <c r="CZ155" s="264"/>
      <c r="DA155" s="264"/>
      <c r="DB155" s="264"/>
      <c r="DC155" s="264"/>
      <c r="DD155" s="264"/>
    </row>
    <row r="156" spans="2:121" s="277" customFormat="1" ht="7.5" customHeight="1"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64"/>
      <c r="AR156" s="264"/>
      <c r="AS156" s="264"/>
      <c r="AT156" s="264"/>
      <c r="AU156" s="264"/>
      <c r="AV156" s="264"/>
      <c r="AW156" s="264"/>
      <c r="AX156" s="264"/>
      <c r="AY156" s="264"/>
      <c r="AZ156" s="264"/>
      <c r="BA156" s="264"/>
      <c r="BB156" s="264"/>
      <c r="BC156" s="264"/>
      <c r="BD156" s="264"/>
      <c r="BE156" s="264"/>
      <c r="BF156" s="264"/>
      <c r="BG156" s="264"/>
      <c r="BH156" s="264"/>
      <c r="BI156" s="264"/>
      <c r="BJ156" s="264"/>
      <c r="BK156" s="264"/>
      <c r="BL156" s="264"/>
      <c r="BM156" s="264"/>
      <c r="BN156" s="264"/>
      <c r="BO156" s="264"/>
      <c r="BP156" s="264"/>
      <c r="BQ156" s="264"/>
      <c r="BR156" s="264"/>
      <c r="BS156" s="264"/>
      <c r="BT156" s="264"/>
      <c r="BU156" s="264"/>
      <c r="BV156" s="264"/>
      <c r="BW156" s="264"/>
      <c r="BX156" s="264"/>
      <c r="BY156" s="264"/>
      <c r="BZ156" s="264"/>
      <c r="CA156" s="264"/>
      <c r="CB156" s="264"/>
      <c r="CC156" s="264"/>
      <c r="CD156" s="264"/>
      <c r="CE156" s="264"/>
      <c r="CF156" s="264"/>
      <c r="CG156" s="264"/>
      <c r="CH156" s="264"/>
      <c r="CI156" s="264"/>
      <c r="CJ156" s="264"/>
      <c r="CK156" s="264"/>
      <c r="CL156" s="264"/>
      <c r="CM156" s="265"/>
      <c r="CN156" s="265"/>
      <c r="CO156" s="265"/>
      <c r="CP156" s="265"/>
      <c r="CQ156" s="265"/>
      <c r="CR156" s="265"/>
      <c r="CS156" s="265"/>
      <c r="CT156" s="265"/>
      <c r="CU156" s="265"/>
      <c r="CV156" s="265"/>
      <c r="CW156" s="265"/>
      <c r="CX156" s="265"/>
      <c r="CY156" s="265"/>
      <c r="CZ156" s="265"/>
      <c r="DA156" s="265"/>
      <c r="DB156" s="265"/>
      <c r="DC156" s="265"/>
      <c r="DD156" s="265"/>
      <c r="DE156" s="264"/>
      <c r="DF156" s="264"/>
      <c r="DG156" s="264"/>
      <c r="DH156" s="264"/>
      <c r="DI156" s="264"/>
      <c r="DJ156" s="264"/>
      <c r="DK156" s="264"/>
      <c r="DL156" s="264"/>
      <c r="DM156" s="264"/>
      <c r="DN156" s="264"/>
      <c r="DO156" s="264"/>
      <c r="DP156" s="264"/>
      <c r="DQ156" s="264"/>
    </row>
    <row r="157" spans="2:130" s="277" customFormat="1" ht="7.5" customHeight="1"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264"/>
      <c r="AU157" s="264"/>
      <c r="AV157" s="264"/>
      <c r="AW157" s="264"/>
      <c r="AX157" s="264"/>
      <c r="AY157" s="264"/>
      <c r="AZ157" s="264"/>
      <c r="BA157" s="264"/>
      <c r="BB157" s="264"/>
      <c r="BC157" s="264"/>
      <c r="BD157" s="264"/>
      <c r="BE157" s="264"/>
      <c r="BF157" s="264"/>
      <c r="BG157" s="264"/>
      <c r="BH157" s="264"/>
      <c r="BI157" s="264"/>
      <c r="BJ157" s="264"/>
      <c r="BK157" s="264"/>
      <c r="BL157" s="264"/>
      <c r="BM157" s="264"/>
      <c r="BN157" s="264"/>
      <c r="BO157" s="264"/>
      <c r="BP157" s="264"/>
      <c r="BQ157" s="264"/>
      <c r="BR157" s="264"/>
      <c r="BS157" s="264"/>
      <c r="BT157" s="264"/>
      <c r="BU157" s="264"/>
      <c r="BV157" s="264"/>
      <c r="BW157" s="264"/>
      <c r="BX157" s="264"/>
      <c r="BY157" s="264"/>
      <c r="BZ157" s="264"/>
      <c r="CA157" s="264"/>
      <c r="CB157" s="264"/>
      <c r="CC157" s="264"/>
      <c r="CD157" s="264"/>
      <c r="CE157" s="264"/>
      <c r="CF157" s="264"/>
      <c r="CG157" s="264"/>
      <c r="CH157" s="264"/>
      <c r="CI157" s="264"/>
      <c r="CJ157" s="264"/>
      <c r="CK157" s="264"/>
      <c r="CL157" s="264"/>
      <c r="CM157" s="265"/>
      <c r="CN157" s="265"/>
      <c r="CO157" s="265"/>
      <c r="CP157" s="265"/>
      <c r="CQ157" s="265"/>
      <c r="CR157" s="265"/>
      <c r="CS157" s="265"/>
      <c r="CT157" s="265"/>
      <c r="CU157" s="265"/>
      <c r="CV157" s="265"/>
      <c r="CW157" s="265"/>
      <c r="CX157" s="265"/>
      <c r="CY157" s="265"/>
      <c r="CZ157" s="265"/>
      <c r="DA157" s="265"/>
      <c r="DB157" s="265"/>
      <c r="DC157" s="265"/>
      <c r="DD157" s="265"/>
      <c r="DE157" s="264"/>
      <c r="DF157" s="264"/>
      <c r="DG157" s="264"/>
      <c r="DH157" s="264"/>
      <c r="DI157" s="264"/>
      <c r="DJ157" s="264"/>
      <c r="DK157" s="264"/>
      <c r="DL157" s="264"/>
      <c r="DM157" s="264"/>
      <c r="DN157" s="264"/>
      <c r="DO157" s="264"/>
      <c r="DP157" s="264"/>
      <c r="DQ157" s="264"/>
      <c r="DR157" s="264"/>
      <c r="DS157" s="264"/>
      <c r="DT157" s="264"/>
      <c r="DU157" s="264"/>
      <c r="DV157" s="264"/>
      <c r="DW157" s="264"/>
      <c r="DX157" s="264"/>
      <c r="DY157" s="264"/>
      <c r="DZ157" s="264"/>
    </row>
    <row r="158" spans="2:135" s="277" customFormat="1" ht="7.5" customHeight="1"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64"/>
      <c r="AK158" s="264"/>
      <c r="AL158" s="264"/>
      <c r="AM158" s="264"/>
      <c r="AN158" s="264"/>
      <c r="AO158" s="264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4"/>
      <c r="BM158" s="264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264"/>
      <c r="BY158" s="264"/>
      <c r="BZ158" s="264"/>
      <c r="CA158" s="264"/>
      <c r="CB158" s="264"/>
      <c r="CC158" s="264"/>
      <c r="CD158" s="264"/>
      <c r="CE158" s="264"/>
      <c r="CF158" s="264"/>
      <c r="CG158" s="264"/>
      <c r="CH158" s="264"/>
      <c r="CI158" s="264"/>
      <c r="CJ158" s="264"/>
      <c r="CK158" s="264"/>
      <c r="CL158" s="264"/>
      <c r="CM158" s="265"/>
      <c r="CN158" s="265"/>
      <c r="CO158" s="265"/>
      <c r="CP158" s="265"/>
      <c r="CQ158" s="265"/>
      <c r="CR158" s="265"/>
      <c r="CS158" s="265"/>
      <c r="CT158" s="265"/>
      <c r="CU158" s="264"/>
      <c r="CV158" s="264"/>
      <c r="CW158" s="264"/>
      <c r="CX158" s="264"/>
      <c r="CY158" s="264"/>
      <c r="CZ158" s="264"/>
      <c r="DA158" s="264"/>
      <c r="DB158" s="264"/>
      <c r="DC158" s="264"/>
      <c r="DD158" s="264"/>
      <c r="DE158" s="264"/>
      <c r="DF158" s="264"/>
      <c r="DG158" s="264"/>
      <c r="DH158" s="264"/>
      <c r="DI158" s="264"/>
      <c r="DJ158" s="264"/>
      <c r="DK158" s="264"/>
      <c r="DL158" s="264"/>
      <c r="DM158" s="264"/>
      <c r="DN158" s="264"/>
      <c r="DO158" s="264"/>
      <c r="DP158" s="264"/>
      <c r="DQ158" s="264"/>
      <c r="DR158" s="264"/>
      <c r="DS158" s="264"/>
      <c r="DT158" s="264"/>
      <c r="DU158" s="264"/>
      <c r="DV158" s="264"/>
      <c r="DW158" s="264"/>
      <c r="DX158" s="264"/>
      <c r="DY158" s="264"/>
      <c r="DZ158" s="264"/>
      <c r="EA158" s="264"/>
      <c r="EB158" s="264"/>
      <c r="EC158" s="264"/>
      <c r="ED158" s="264"/>
      <c r="EE158" s="264"/>
    </row>
    <row r="159" spans="2:122" s="277" customFormat="1" ht="7.5" customHeight="1"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264"/>
      <c r="AP159" s="264"/>
      <c r="AQ159" s="264"/>
      <c r="AR159" s="264"/>
      <c r="AS159" s="264"/>
      <c r="AT159" s="264"/>
      <c r="AU159" s="264"/>
      <c r="AV159" s="264"/>
      <c r="AW159" s="264"/>
      <c r="AX159" s="264"/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  <c r="BI159" s="264"/>
      <c r="BJ159" s="264"/>
      <c r="BK159" s="264"/>
      <c r="BL159" s="264"/>
      <c r="BM159" s="264"/>
      <c r="BN159" s="264"/>
      <c r="BO159" s="264"/>
      <c r="BP159" s="264"/>
      <c r="BQ159" s="264"/>
      <c r="BR159" s="264"/>
      <c r="BS159" s="264"/>
      <c r="BT159" s="264"/>
      <c r="BU159" s="264"/>
      <c r="BV159" s="264"/>
      <c r="BW159" s="264"/>
      <c r="BX159" s="264"/>
      <c r="BY159" s="264"/>
      <c r="BZ159" s="264"/>
      <c r="CA159" s="264"/>
      <c r="CB159" s="264"/>
      <c r="CC159" s="264"/>
      <c r="CD159" s="264"/>
      <c r="CE159" s="264"/>
      <c r="CF159" s="264"/>
      <c r="CG159" s="264"/>
      <c r="CH159" s="264"/>
      <c r="CI159" s="264"/>
      <c r="CJ159" s="264"/>
      <c r="CK159" s="264"/>
      <c r="CL159" s="264"/>
      <c r="CM159" s="265"/>
      <c r="CN159" s="265"/>
      <c r="CO159" s="265"/>
      <c r="CP159" s="265"/>
      <c r="CQ159" s="265"/>
      <c r="CR159" s="265"/>
      <c r="CS159" s="265"/>
      <c r="CT159" s="265"/>
      <c r="CW159" s="264"/>
      <c r="CX159" s="264"/>
      <c r="CY159" s="264"/>
      <c r="CZ159" s="264"/>
      <c r="DA159" s="264"/>
      <c r="DB159" s="264"/>
      <c r="DC159" s="264"/>
      <c r="DD159" s="264"/>
      <c r="DE159" s="264"/>
      <c r="DF159" s="264"/>
      <c r="DG159" s="264"/>
      <c r="DH159" s="264"/>
      <c r="DI159" s="264"/>
      <c r="DJ159" s="264"/>
      <c r="DK159" s="264"/>
      <c r="DL159" s="264"/>
      <c r="DM159" s="264"/>
      <c r="DN159" s="264"/>
      <c r="DO159" s="264"/>
      <c r="DP159" s="264"/>
      <c r="DQ159" s="264"/>
      <c r="DR159" s="265"/>
    </row>
    <row r="160" spans="2:122" s="277" customFormat="1" ht="7.5" customHeight="1"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4"/>
      <c r="AQ160" s="264"/>
      <c r="AR160" s="264"/>
      <c r="AS160" s="264"/>
      <c r="AT160" s="264"/>
      <c r="AU160" s="264"/>
      <c r="AV160" s="264"/>
      <c r="AW160" s="264"/>
      <c r="AX160" s="264"/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264"/>
      <c r="BT160" s="264"/>
      <c r="BU160" s="264"/>
      <c r="BV160" s="264"/>
      <c r="BW160" s="264"/>
      <c r="BX160" s="264"/>
      <c r="BY160" s="264"/>
      <c r="BZ160" s="264"/>
      <c r="CA160" s="264"/>
      <c r="CB160" s="264"/>
      <c r="CC160" s="264"/>
      <c r="CD160" s="264"/>
      <c r="CE160" s="264"/>
      <c r="CF160" s="264"/>
      <c r="CG160" s="264"/>
      <c r="CH160" s="264"/>
      <c r="CI160" s="264"/>
      <c r="CJ160" s="264"/>
      <c r="CK160" s="264"/>
      <c r="CL160" s="264"/>
      <c r="CM160" s="265"/>
      <c r="CN160" s="265"/>
      <c r="CO160" s="265"/>
      <c r="CP160" s="265"/>
      <c r="CQ160" s="265"/>
      <c r="CR160" s="265"/>
      <c r="CS160" s="265"/>
      <c r="CT160" s="265"/>
      <c r="CW160" s="264"/>
      <c r="CX160" s="264"/>
      <c r="CY160" s="264"/>
      <c r="CZ160" s="264"/>
      <c r="DA160" s="264"/>
      <c r="DB160" s="264"/>
      <c r="DC160" s="264"/>
      <c r="DD160" s="264"/>
      <c r="DE160" s="264"/>
      <c r="DF160" s="264"/>
      <c r="DG160" s="264"/>
      <c r="DH160" s="264"/>
      <c r="DI160" s="264"/>
      <c r="DJ160" s="264"/>
      <c r="DK160" s="264"/>
      <c r="DL160" s="264"/>
      <c r="DM160" s="264"/>
      <c r="DN160" s="264"/>
      <c r="DO160" s="264"/>
      <c r="DP160" s="264"/>
      <c r="DQ160" s="264"/>
      <c r="DR160" s="265"/>
    </row>
    <row r="161" spans="2:122" s="277" customFormat="1" ht="7.5" customHeight="1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/>
      <c r="AF161" s="264"/>
      <c r="AG161" s="264"/>
      <c r="AH161" s="264"/>
      <c r="AI161" s="264"/>
      <c r="AJ161" s="264"/>
      <c r="AK161" s="264"/>
      <c r="AL161" s="264"/>
      <c r="AM161" s="264"/>
      <c r="AN161" s="264"/>
      <c r="AO161" s="264"/>
      <c r="AP161" s="264"/>
      <c r="AQ161" s="264"/>
      <c r="AR161" s="264"/>
      <c r="AS161" s="264"/>
      <c r="AT161" s="264"/>
      <c r="AU161" s="264"/>
      <c r="AV161" s="264"/>
      <c r="AW161" s="264"/>
      <c r="AX161" s="264"/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  <c r="BI161" s="264"/>
      <c r="BJ161" s="264"/>
      <c r="BK161" s="264"/>
      <c r="BL161" s="264"/>
      <c r="BM161" s="264"/>
      <c r="BN161" s="264"/>
      <c r="BO161" s="264"/>
      <c r="BP161" s="264"/>
      <c r="BQ161" s="264"/>
      <c r="BR161" s="264"/>
      <c r="BS161" s="264"/>
      <c r="BT161" s="264"/>
      <c r="BU161" s="264"/>
      <c r="BV161" s="264"/>
      <c r="BW161" s="264"/>
      <c r="BX161" s="264"/>
      <c r="BY161" s="264"/>
      <c r="BZ161" s="264"/>
      <c r="CA161" s="264"/>
      <c r="CB161" s="264"/>
      <c r="CC161" s="264"/>
      <c r="CD161" s="264"/>
      <c r="CE161" s="264"/>
      <c r="CF161" s="264"/>
      <c r="CG161" s="264"/>
      <c r="CH161" s="264"/>
      <c r="CI161" s="264"/>
      <c r="CJ161" s="264"/>
      <c r="CK161" s="264"/>
      <c r="CL161" s="264"/>
      <c r="CM161" s="265"/>
      <c r="CN161" s="265"/>
      <c r="CO161" s="265"/>
      <c r="CP161" s="265"/>
      <c r="CQ161" s="265"/>
      <c r="CR161" s="265"/>
      <c r="CS161" s="265"/>
      <c r="CT161" s="265"/>
      <c r="CW161" s="264"/>
      <c r="CX161" s="264"/>
      <c r="CY161" s="264"/>
      <c r="CZ161" s="264"/>
      <c r="DA161" s="264"/>
      <c r="DB161" s="264"/>
      <c r="DC161" s="264"/>
      <c r="DD161" s="264"/>
      <c r="DE161" s="264"/>
      <c r="DF161" s="264"/>
      <c r="DG161" s="264"/>
      <c r="DH161" s="264"/>
      <c r="DI161" s="264"/>
      <c r="DJ161" s="264"/>
      <c r="DK161" s="264"/>
      <c r="DL161" s="264"/>
      <c r="DM161" s="264"/>
      <c r="DN161" s="264"/>
      <c r="DO161" s="264"/>
      <c r="DP161" s="264"/>
      <c r="DQ161" s="264"/>
      <c r="DR161" s="264"/>
    </row>
    <row r="162" spans="2:122" s="277" customFormat="1" ht="7.5" customHeight="1"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264"/>
      <c r="AU162" s="264"/>
      <c r="AV162" s="264"/>
      <c r="AW162" s="264"/>
      <c r="AX162" s="264"/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  <c r="BI162" s="264"/>
      <c r="BJ162" s="264"/>
      <c r="BK162" s="264"/>
      <c r="BL162" s="264"/>
      <c r="BM162" s="264"/>
      <c r="BN162" s="264"/>
      <c r="BO162" s="264"/>
      <c r="BP162" s="264"/>
      <c r="BQ162" s="264"/>
      <c r="BR162" s="264"/>
      <c r="BS162" s="264"/>
      <c r="BT162" s="264"/>
      <c r="BU162" s="264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4"/>
      <c r="CJ162" s="264"/>
      <c r="CK162" s="264"/>
      <c r="CL162" s="264"/>
      <c r="CM162" s="265"/>
      <c r="CN162" s="265"/>
      <c r="CO162" s="265"/>
      <c r="CP162" s="265"/>
      <c r="CQ162" s="265"/>
      <c r="CR162" s="265"/>
      <c r="CS162" s="265"/>
      <c r="CT162" s="265"/>
      <c r="CW162" s="270"/>
      <c r="CX162" s="270"/>
      <c r="CY162" s="270"/>
      <c r="CZ162" s="270"/>
      <c r="DA162" s="270"/>
      <c r="DB162" s="270"/>
      <c r="DC162" s="270"/>
      <c r="DD162" s="270"/>
      <c r="DE162" s="270"/>
      <c r="DF162" s="270"/>
      <c r="DG162" s="270"/>
      <c r="DH162" s="270"/>
      <c r="DI162" s="270"/>
      <c r="DJ162" s="270"/>
      <c r="DK162" s="270"/>
      <c r="DL162" s="270"/>
      <c r="DM162" s="270"/>
      <c r="DN162" s="270"/>
      <c r="DO162" s="270"/>
      <c r="DP162" s="270"/>
      <c r="DQ162" s="270"/>
      <c r="DR162" s="264"/>
    </row>
    <row r="163" spans="91:122" ht="7.5" customHeight="1">
      <c r="CM163" s="265"/>
      <c r="CN163" s="265"/>
      <c r="CO163" s="265"/>
      <c r="CP163" s="265"/>
      <c r="CQ163" s="265"/>
      <c r="CR163" s="265"/>
      <c r="CS163" s="265"/>
      <c r="CT163" s="265"/>
      <c r="CW163" s="270"/>
      <c r="CX163" s="270"/>
      <c r="CY163" s="270"/>
      <c r="CZ163" s="270"/>
      <c r="DA163" s="270"/>
      <c r="DB163" s="270"/>
      <c r="DC163" s="270"/>
      <c r="DD163" s="270"/>
      <c r="DE163" s="270"/>
      <c r="DF163" s="270"/>
      <c r="DG163" s="270"/>
      <c r="DH163" s="270"/>
      <c r="DI163" s="270"/>
      <c r="DJ163" s="270"/>
      <c r="DK163" s="270"/>
      <c r="DL163" s="270"/>
      <c r="DM163" s="270"/>
      <c r="DN163" s="270"/>
      <c r="DO163" s="270"/>
      <c r="DP163" s="270"/>
      <c r="DQ163" s="270"/>
      <c r="DR163" s="265"/>
    </row>
    <row r="164" spans="91:122" ht="7.5" customHeight="1">
      <c r="CM164" s="265"/>
      <c r="CN164" s="265"/>
      <c r="CO164" s="265"/>
      <c r="CP164" s="265"/>
      <c r="CQ164" s="265"/>
      <c r="CR164" s="265"/>
      <c r="CS164" s="265"/>
      <c r="CT164" s="265"/>
      <c r="DR164" s="265"/>
    </row>
    <row r="165" spans="91:122" ht="7.5" customHeight="1">
      <c r="CM165" s="265"/>
      <c r="CN165" s="265"/>
      <c r="CO165" s="265"/>
      <c r="CP165" s="265"/>
      <c r="CQ165" s="265"/>
      <c r="CR165" s="265"/>
      <c r="CS165" s="265"/>
      <c r="CT165" s="265"/>
      <c r="DR165" s="265"/>
    </row>
    <row r="166" spans="91:98" ht="7.5" customHeight="1">
      <c r="CM166" s="265"/>
      <c r="CN166" s="265"/>
      <c r="CO166" s="265"/>
      <c r="CP166" s="265"/>
      <c r="CQ166" s="265"/>
      <c r="CR166" s="265"/>
      <c r="CS166" s="265"/>
      <c r="CT166" s="265"/>
    </row>
    <row r="167" spans="91:95" ht="7.5" customHeight="1">
      <c r="CM167" s="265"/>
      <c r="CN167" s="265"/>
      <c r="CO167" s="265"/>
      <c r="CP167" s="265"/>
      <c r="CQ167" s="265"/>
    </row>
    <row r="168" ht="7.5" customHeight="1">
      <c r="CQ168" s="265"/>
    </row>
  </sheetData>
  <sheetProtection/>
  <mergeCells count="287">
    <mergeCell ref="AZ9:AZ10"/>
    <mergeCell ref="AR11:AY12"/>
    <mergeCell ref="AZ11:BA12"/>
    <mergeCell ref="AJ11:AQ12"/>
    <mergeCell ref="T11:AA12"/>
    <mergeCell ref="T9:AA10"/>
    <mergeCell ref="AB9:AI10"/>
    <mergeCell ref="AJ9:AQ10"/>
    <mergeCell ref="AR9:AY10"/>
    <mergeCell ref="BD15:BG16"/>
    <mergeCell ref="BB9:BG10"/>
    <mergeCell ref="B13:B14"/>
    <mergeCell ref="C13:E14"/>
    <mergeCell ref="F13:J14"/>
    <mergeCell ref="K13:K14"/>
    <mergeCell ref="L13:N14"/>
    <mergeCell ref="C9:S12"/>
    <mergeCell ref="AJ13:AL15"/>
    <mergeCell ref="AB11:AI12"/>
    <mergeCell ref="AE13:AE15"/>
    <mergeCell ref="AF13:AI15"/>
    <mergeCell ref="BA13:BC14"/>
    <mergeCell ref="BB11:BG12"/>
    <mergeCell ref="AN13:AQ15"/>
    <mergeCell ref="AR13:AS15"/>
    <mergeCell ref="AT13:AT15"/>
    <mergeCell ref="AU13:AY15"/>
    <mergeCell ref="AZ13:AZ14"/>
    <mergeCell ref="BD13:BG14"/>
    <mergeCell ref="C15:E16"/>
    <mergeCell ref="F15:J15"/>
    <mergeCell ref="L15:N16"/>
    <mergeCell ref="O15:S15"/>
    <mergeCell ref="AZ15:AZ16"/>
    <mergeCell ref="BA15:BC16"/>
    <mergeCell ref="AM13:AM15"/>
    <mergeCell ref="O13:S14"/>
    <mergeCell ref="T13:AA16"/>
    <mergeCell ref="AB13:AD15"/>
    <mergeCell ref="B17:B18"/>
    <mergeCell ref="C17:E18"/>
    <mergeCell ref="F17:J18"/>
    <mergeCell ref="K17:K18"/>
    <mergeCell ref="L17:N18"/>
    <mergeCell ref="O17:S18"/>
    <mergeCell ref="AT17:AT19"/>
    <mergeCell ref="AU17:AY19"/>
    <mergeCell ref="AZ17:AZ18"/>
    <mergeCell ref="BA17:BC18"/>
    <mergeCell ref="T17:V19"/>
    <mergeCell ref="W17:W19"/>
    <mergeCell ref="X17:AA19"/>
    <mergeCell ref="AB17:AI20"/>
    <mergeCell ref="AJ17:AL19"/>
    <mergeCell ref="AM17:AM19"/>
    <mergeCell ref="BD17:BG18"/>
    <mergeCell ref="C19:E20"/>
    <mergeCell ref="F19:J19"/>
    <mergeCell ref="L19:N20"/>
    <mergeCell ref="O19:S19"/>
    <mergeCell ref="AZ19:AZ20"/>
    <mergeCell ref="BA19:BC20"/>
    <mergeCell ref="BD19:BG20"/>
    <mergeCell ref="AN17:AQ19"/>
    <mergeCell ref="AR17:AS19"/>
    <mergeCell ref="B21:B22"/>
    <mergeCell ref="C21:E22"/>
    <mergeCell ref="F21:J22"/>
    <mergeCell ref="K21:K22"/>
    <mergeCell ref="L21:N22"/>
    <mergeCell ref="O21:S22"/>
    <mergeCell ref="AT21:AT23"/>
    <mergeCell ref="AU21:AY23"/>
    <mergeCell ref="AZ21:AZ22"/>
    <mergeCell ref="BA21:BC22"/>
    <mergeCell ref="T21:V23"/>
    <mergeCell ref="W21:W23"/>
    <mergeCell ref="X21:AA23"/>
    <mergeCell ref="AB21:AD23"/>
    <mergeCell ref="AE21:AE23"/>
    <mergeCell ref="AF21:AI23"/>
    <mergeCell ref="BD21:BG22"/>
    <mergeCell ref="C23:E24"/>
    <mergeCell ref="F23:J23"/>
    <mergeCell ref="L23:N24"/>
    <mergeCell ref="O23:S23"/>
    <mergeCell ref="AZ23:AZ24"/>
    <mergeCell ref="BA23:BC24"/>
    <mergeCell ref="BD23:BG24"/>
    <mergeCell ref="AJ21:AQ24"/>
    <mergeCell ref="AR21:AS23"/>
    <mergeCell ref="B25:B26"/>
    <mergeCell ref="C25:E26"/>
    <mergeCell ref="F25:J26"/>
    <mergeCell ref="K25:K26"/>
    <mergeCell ref="L25:N26"/>
    <mergeCell ref="O25:S26"/>
    <mergeCell ref="AN25:AQ27"/>
    <mergeCell ref="AR25:AY28"/>
    <mergeCell ref="AZ25:AZ26"/>
    <mergeCell ref="BA25:BC26"/>
    <mergeCell ref="T25:V27"/>
    <mergeCell ref="W25:W27"/>
    <mergeCell ref="X25:AA27"/>
    <mergeCell ref="AB25:AD27"/>
    <mergeCell ref="AE25:AE27"/>
    <mergeCell ref="AF25:AI27"/>
    <mergeCell ref="BD25:BG26"/>
    <mergeCell ref="C27:E28"/>
    <mergeCell ref="F27:J27"/>
    <mergeCell ref="L27:N28"/>
    <mergeCell ref="O27:S27"/>
    <mergeCell ref="AZ27:AZ28"/>
    <mergeCell ref="BA27:BC28"/>
    <mergeCell ref="BD27:BG28"/>
    <mergeCell ref="AJ25:AL27"/>
    <mergeCell ref="AM25:AM27"/>
    <mergeCell ref="C30:AX30"/>
    <mergeCell ref="C31:S34"/>
    <mergeCell ref="T31:AA32"/>
    <mergeCell ref="AB31:AI32"/>
    <mergeCell ref="AJ31:AQ32"/>
    <mergeCell ref="AR31:AY32"/>
    <mergeCell ref="AZ31:AZ32"/>
    <mergeCell ref="BB31:BG32"/>
    <mergeCell ref="T33:AA34"/>
    <mergeCell ref="AB33:AI34"/>
    <mergeCell ref="AJ33:AQ34"/>
    <mergeCell ref="AR33:AY34"/>
    <mergeCell ref="AZ33:BA34"/>
    <mergeCell ref="BB33:BG34"/>
    <mergeCell ref="B35:B36"/>
    <mergeCell ref="C35:E36"/>
    <mergeCell ref="F35:J36"/>
    <mergeCell ref="K35:K36"/>
    <mergeCell ref="L35:N36"/>
    <mergeCell ref="O35:S36"/>
    <mergeCell ref="AT35:AT37"/>
    <mergeCell ref="AU35:AY37"/>
    <mergeCell ref="AZ35:AZ36"/>
    <mergeCell ref="BA35:BC36"/>
    <mergeCell ref="T35:AA38"/>
    <mergeCell ref="AB35:AD37"/>
    <mergeCell ref="AE35:AE37"/>
    <mergeCell ref="AF35:AI37"/>
    <mergeCell ref="AJ35:AL37"/>
    <mergeCell ref="AM35:AM37"/>
    <mergeCell ref="BD35:BG36"/>
    <mergeCell ref="C37:E38"/>
    <mergeCell ref="F37:J37"/>
    <mergeCell ref="L37:N38"/>
    <mergeCell ref="O37:S37"/>
    <mergeCell ref="AZ37:AZ38"/>
    <mergeCell ref="BA37:BC38"/>
    <mergeCell ref="BD37:BG38"/>
    <mergeCell ref="AN35:AQ37"/>
    <mergeCell ref="AR35:AS37"/>
    <mergeCell ref="B39:B40"/>
    <mergeCell ref="C39:E40"/>
    <mergeCell ref="F39:J40"/>
    <mergeCell ref="K39:K40"/>
    <mergeCell ref="L39:N40"/>
    <mergeCell ref="O39:S40"/>
    <mergeCell ref="AT39:AT41"/>
    <mergeCell ref="AU39:AY41"/>
    <mergeCell ref="AZ39:AZ40"/>
    <mergeCell ref="BA39:BC40"/>
    <mergeCell ref="T39:V41"/>
    <mergeCell ref="W39:W41"/>
    <mergeCell ref="X39:AA41"/>
    <mergeCell ref="AB39:AI42"/>
    <mergeCell ref="AJ39:AL41"/>
    <mergeCell ref="AM39:AM41"/>
    <mergeCell ref="BD39:BG40"/>
    <mergeCell ref="C41:E42"/>
    <mergeCell ref="F41:J41"/>
    <mergeCell ref="L41:N42"/>
    <mergeCell ref="O41:S41"/>
    <mergeCell ref="AZ41:AZ42"/>
    <mergeCell ref="BA41:BC42"/>
    <mergeCell ref="BD41:BG42"/>
    <mergeCell ref="AN39:AQ41"/>
    <mergeCell ref="AR39:AS41"/>
    <mergeCell ref="B43:B44"/>
    <mergeCell ref="C43:E44"/>
    <mergeCell ref="F43:J44"/>
    <mergeCell ref="K43:K44"/>
    <mergeCell ref="L43:N44"/>
    <mergeCell ref="O43:S44"/>
    <mergeCell ref="AT43:AT45"/>
    <mergeCell ref="AU43:AY45"/>
    <mergeCell ref="AZ43:AZ44"/>
    <mergeCell ref="BA43:BC44"/>
    <mergeCell ref="T43:V45"/>
    <mergeCell ref="W43:W45"/>
    <mergeCell ref="X43:AA45"/>
    <mergeCell ref="AB43:AD45"/>
    <mergeCell ref="AE43:AE45"/>
    <mergeCell ref="AF43:AI45"/>
    <mergeCell ref="BD43:BG44"/>
    <mergeCell ref="C45:E46"/>
    <mergeCell ref="F45:J45"/>
    <mergeCell ref="L45:N46"/>
    <mergeCell ref="O45:S45"/>
    <mergeCell ref="AZ45:AZ46"/>
    <mergeCell ref="BA45:BC46"/>
    <mergeCell ref="BD45:BG46"/>
    <mergeCell ref="AJ43:AQ46"/>
    <mergeCell ref="AR43:AS45"/>
    <mergeCell ref="B47:B48"/>
    <mergeCell ref="C47:E48"/>
    <mergeCell ref="F47:J48"/>
    <mergeCell ref="K47:K48"/>
    <mergeCell ref="L47:N48"/>
    <mergeCell ref="O47:S48"/>
    <mergeCell ref="AN47:AQ49"/>
    <mergeCell ref="AR47:AY50"/>
    <mergeCell ref="AZ47:AZ48"/>
    <mergeCell ref="BA47:BC48"/>
    <mergeCell ref="T47:V49"/>
    <mergeCell ref="W47:W49"/>
    <mergeCell ref="X47:AA49"/>
    <mergeCell ref="AB47:AD49"/>
    <mergeCell ref="AE47:AE49"/>
    <mergeCell ref="AF47:AI49"/>
    <mergeCell ref="BD47:BG48"/>
    <mergeCell ref="C49:E50"/>
    <mergeCell ref="F49:J49"/>
    <mergeCell ref="L49:N50"/>
    <mergeCell ref="O49:S49"/>
    <mergeCell ref="AZ49:AZ50"/>
    <mergeCell ref="BA49:BC50"/>
    <mergeCell ref="BD49:BG50"/>
    <mergeCell ref="AJ47:AL49"/>
    <mergeCell ref="AM47:AM49"/>
    <mergeCell ref="P53:AW55"/>
    <mergeCell ref="C56:L59"/>
    <mergeCell ref="M56:V59"/>
    <mergeCell ref="AB56:AG57"/>
    <mergeCell ref="AM56:AX59"/>
    <mergeCell ref="AY56:BG59"/>
    <mergeCell ref="W58:Z59"/>
    <mergeCell ref="AI58:AL59"/>
    <mergeCell ref="AB59:AG60"/>
    <mergeCell ref="Y61:Z62"/>
    <mergeCell ref="AI61:AJ62"/>
    <mergeCell ref="AA62:AD63"/>
    <mergeCell ref="AE62:AH63"/>
    <mergeCell ref="AM63:AX67"/>
    <mergeCell ref="AY63:BG67"/>
    <mergeCell ref="C64:L67"/>
    <mergeCell ref="M64:V67"/>
    <mergeCell ref="W66:AA67"/>
    <mergeCell ref="AI66:AL67"/>
    <mergeCell ref="Q71:X73"/>
    <mergeCell ref="S74:AA77"/>
    <mergeCell ref="AI77:AM79"/>
    <mergeCell ref="S78:AA80"/>
    <mergeCell ref="AE78:AH80"/>
    <mergeCell ref="AY107:BG111"/>
    <mergeCell ref="P97:AW99"/>
    <mergeCell ref="C100:L103"/>
    <mergeCell ref="M100:V103"/>
    <mergeCell ref="AB100:AG101"/>
    <mergeCell ref="AM100:AX103"/>
    <mergeCell ref="AY100:BG103"/>
    <mergeCell ref="W102:Z103"/>
    <mergeCell ref="AI102:AL103"/>
    <mergeCell ref="AB103:AG104"/>
    <mergeCell ref="AE106:AH107"/>
    <mergeCell ref="Q112:X114"/>
    <mergeCell ref="S115:AA118"/>
    <mergeCell ref="AC118:AD119"/>
    <mergeCell ref="AI118:AM120"/>
    <mergeCell ref="S119:AA121"/>
    <mergeCell ref="AE119:AH121"/>
    <mergeCell ref="AM107:AX111"/>
    <mergeCell ref="AZ5:BG6"/>
    <mergeCell ref="C2:BG4"/>
    <mergeCell ref="C7:BG8"/>
    <mergeCell ref="C108:L111"/>
    <mergeCell ref="M108:V111"/>
    <mergeCell ref="W110:AA111"/>
    <mergeCell ref="AI110:AL111"/>
    <mergeCell ref="Y105:Z106"/>
    <mergeCell ref="AI105:AJ106"/>
    <mergeCell ref="AA106:AD107"/>
  </mergeCells>
  <conditionalFormatting sqref="C15 C23 C19 L19 L23">
    <cfRule type="expression" priority="1" dxfId="14" stopIfTrue="1">
      <formula>$AV$19=2</formula>
    </cfRule>
    <cfRule type="expression" priority="2" dxfId="15" stopIfTrue="1">
      <formula>$AV$19=1</formula>
    </cfRule>
  </conditionalFormatting>
  <conditionalFormatting sqref="L15">
    <cfRule type="expression" priority="3" dxfId="14" stopIfTrue="1">
      <formula>$AV$19=2</formula>
    </cfRule>
    <cfRule type="expression" priority="4" dxfId="15" stopIfTrue="1">
      <formula>$AV$19=1</formula>
    </cfRule>
  </conditionalFormatting>
  <conditionalFormatting sqref="F19">
    <cfRule type="expression" priority="5" dxfId="14" stopIfTrue="1">
      <formula>$AV$19=2</formula>
    </cfRule>
    <cfRule type="expression" priority="6" dxfId="15" stopIfTrue="1">
      <formula>$AV$19=1</formula>
    </cfRule>
  </conditionalFormatting>
  <conditionalFormatting sqref="F23">
    <cfRule type="expression" priority="7" dxfId="14" stopIfTrue="1">
      <formula>$AV$19=2</formula>
    </cfRule>
    <cfRule type="expression" priority="8" dxfId="15" stopIfTrue="1">
      <formula>$AV$19=1</formula>
    </cfRule>
  </conditionalFormatting>
  <printOptions/>
  <pageMargins left="0" right="0" top="0" bottom="0" header="0.31496062992125984" footer="0.31496062992125984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FE175"/>
  <sheetViews>
    <sheetView tabSelected="1" zoomScaleSheetLayoutView="100" zoomScalePageLayoutView="0" workbookViewId="0" topLeftCell="A77">
      <selection activeCell="BM123" sqref="BM123:CH126"/>
    </sheetView>
  </sheetViews>
  <sheetFormatPr defaultColWidth="1.12109375" defaultRowHeight="7.5" customHeight="1"/>
  <cols>
    <col min="1" max="1" width="1.12109375" style="159" customWidth="1"/>
    <col min="2" max="2" width="0.74609375" style="159" hidden="1" customWidth="1"/>
    <col min="3" max="3" width="0.875" style="159" hidden="1" customWidth="1"/>
    <col min="4" max="4" width="2.625" style="159" hidden="1" customWidth="1"/>
    <col min="5" max="5" width="1.875" style="159" hidden="1" customWidth="1"/>
    <col min="6" max="9" width="0.875" style="159" customWidth="1"/>
    <col min="10" max="10" width="2.00390625" style="159" customWidth="1"/>
    <col min="11" max="11" width="0.875" style="159" customWidth="1"/>
    <col min="12" max="13" width="0.875" style="159" hidden="1" customWidth="1"/>
    <col min="14" max="14" width="4.50390625" style="159" hidden="1" customWidth="1"/>
    <col min="15" max="17" width="0.875" style="159" customWidth="1"/>
    <col min="18" max="18" width="1.625" style="159" customWidth="1"/>
    <col min="19" max="20" width="0.875" style="159" customWidth="1"/>
    <col min="21" max="21" width="1.4921875" style="159" customWidth="1"/>
    <col min="22" max="29" width="0.875" style="159" customWidth="1"/>
    <col min="30" max="30" width="1.4921875" style="159" customWidth="1"/>
    <col min="31" max="33" width="0.875" style="159" customWidth="1"/>
    <col min="34" max="34" width="1.37890625" style="159" customWidth="1"/>
    <col min="35" max="37" width="0.875" style="159" customWidth="1"/>
    <col min="38" max="38" width="1.37890625" style="159" customWidth="1"/>
    <col min="39" max="41" width="0.875" style="159" customWidth="1"/>
    <col min="42" max="42" width="0.2421875" style="159" customWidth="1"/>
    <col min="43" max="43" width="1.625" style="159" customWidth="1"/>
    <col min="44" max="44" width="1.12109375" style="159" customWidth="1"/>
    <col min="45" max="45" width="2.875" style="159" customWidth="1"/>
    <col min="46" max="47" width="0.37109375" style="159" customWidth="1"/>
    <col min="48" max="48" width="2.00390625" style="159" customWidth="1"/>
    <col min="49" max="49" width="1.25" style="159" customWidth="1"/>
    <col min="50" max="50" width="0.5" style="159" customWidth="1"/>
    <col min="51" max="51" width="0.37109375" style="159" customWidth="1"/>
    <col min="52" max="52" width="4.75390625" style="159" customWidth="1"/>
    <col min="53" max="53" width="2.375" style="159" customWidth="1"/>
    <col min="54" max="54" width="1.25" style="159" customWidth="1"/>
    <col min="55" max="55" width="0.12890625" style="159" customWidth="1"/>
    <col min="56" max="58" width="1.25" style="159" customWidth="1"/>
    <col min="59" max="59" width="0.6171875" style="159" customWidth="1"/>
    <col min="60" max="60" width="1.25" style="159" customWidth="1"/>
    <col min="61" max="61" width="0.74609375" style="159" hidden="1" customWidth="1"/>
    <col min="62" max="62" width="0.875" style="159" hidden="1" customWidth="1"/>
    <col min="63" max="63" width="4.375" style="159" hidden="1" customWidth="1"/>
    <col min="64" max="64" width="0.875" style="159" hidden="1" customWidth="1"/>
    <col min="65" max="68" width="0.875" style="159" customWidth="1"/>
    <col min="69" max="69" width="2.125" style="159" customWidth="1"/>
    <col min="70" max="70" width="0.875" style="159" customWidth="1"/>
    <col min="71" max="71" width="3.125" style="159" hidden="1" customWidth="1"/>
    <col min="72" max="72" width="0.875" style="159" hidden="1" customWidth="1"/>
    <col min="73" max="73" width="1.625" style="159" hidden="1" customWidth="1"/>
    <col min="74" max="75" width="0.875" style="159" customWidth="1"/>
    <col min="76" max="76" width="1.37890625" style="159" customWidth="1"/>
    <col min="77" max="79" width="0.875" style="159" customWidth="1"/>
    <col min="80" max="80" width="1.4921875" style="159" customWidth="1"/>
    <col min="81" max="102" width="0.875" style="159" customWidth="1"/>
    <col min="103" max="103" width="1.00390625" style="159" customWidth="1"/>
    <col min="104" max="104" width="2.00390625" style="159" customWidth="1"/>
    <col min="105" max="105" width="1.4921875" style="159" customWidth="1"/>
    <col min="106" max="106" width="0.12890625" style="159" customWidth="1"/>
    <col min="107" max="109" width="1.25" style="159" customWidth="1"/>
    <col min="110" max="110" width="0.37109375" style="159" customWidth="1"/>
    <col min="111" max="111" width="4.25390625" style="159" customWidth="1"/>
    <col min="112" max="112" width="2.375" style="159" customWidth="1"/>
    <col min="113" max="113" width="0.37109375" style="159" customWidth="1"/>
    <col min="114" max="117" width="1.12109375" style="159" customWidth="1"/>
    <col min="118" max="118" width="0.6171875" style="159" customWidth="1"/>
    <col min="119" max="16384" width="1.12109375" style="159" customWidth="1"/>
  </cols>
  <sheetData>
    <row r="3" spans="3:118" ht="12" customHeight="1">
      <c r="C3" s="665" t="s">
        <v>1625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5"/>
      <c r="AR3" s="665"/>
      <c r="AS3" s="665"/>
      <c r="AT3" s="665"/>
      <c r="AU3" s="665"/>
      <c r="AV3" s="665"/>
      <c r="AW3" s="665"/>
      <c r="AX3" s="665"/>
      <c r="AY3" s="665"/>
      <c r="AZ3" s="665"/>
      <c r="BA3" s="665"/>
      <c r="BB3" s="665"/>
      <c r="BC3" s="665"/>
      <c r="BD3" s="665"/>
      <c r="BE3" s="665"/>
      <c r="BF3" s="665"/>
      <c r="BG3" s="665"/>
      <c r="BH3" s="665"/>
      <c r="BI3" s="665"/>
      <c r="BJ3" s="665"/>
      <c r="BK3" s="665"/>
      <c r="BL3" s="665"/>
      <c r="BM3" s="665"/>
      <c r="BN3" s="665"/>
      <c r="BO3" s="665"/>
      <c r="BP3" s="665"/>
      <c r="BQ3" s="665"/>
      <c r="BR3" s="665"/>
      <c r="BS3" s="665"/>
      <c r="BT3" s="665"/>
      <c r="BU3" s="665"/>
      <c r="BV3" s="665"/>
      <c r="BW3" s="665"/>
      <c r="BX3" s="665"/>
      <c r="BY3" s="665"/>
      <c r="BZ3" s="665"/>
      <c r="CA3" s="665"/>
      <c r="CB3" s="665"/>
      <c r="CC3" s="665"/>
      <c r="CD3" s="665"/>
      <c r="CE3" s="665"/>
      <c r="CF3" s="665"/>
      <c r="CG3" s="665"/>
      <c r="CH3" s="665"/>
      <c r="CI3" s="665"/>
      <c r="CJ3" s="665"/>
      <c r="CK3" s="665"/>
      <c r="CL3" s="665"/>
      <c r="CM3" s="665"/>
      <c r="CN3" s="665"/>
      <c r="CO3" s="665"/>
      <c r="CP3" s="665"/>
      <c r="CQ3" s="665"/>
      <c r="CR3" s="665"/>
      <c r="CS3" s="665"/>
      <c r="CT3" s="665"/>
      <c r="CU3" s="665"/>
      <c r="CV3" s="665"/>
      <c r="CW3" s="665"/>
      <c r="CX3" s="665"/>
      <c r="CY3" s="665"/>
      <c r="CZ3" s="665"/>
      <c r="DA3" s="665"/>
      <c r="DB3" s="665"/>
      <c r="DC3" s="665"/>
      <c r="DD3" s="665"/>
      <c r="DE3" s="665"/>
      <c r="DF3" s="665"/>
      <c r="DG3" s="665"/>
      <c r="DH3" s="665"/>
      <c r="DI3" s="665"/>
      <c r="DJ3" s="665"/>
      <c r="DK3" s="665"/>
      <c r="DL3" s="665"/>
      <c r="DM3" s="665"/>
      <c r="DN3" s="665"/>
    </row>
    <row r="4" spans="3:118" ht="12" customHeight="1"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  <c r="AG4" s="665"/>
      <c r="AH4" s="665"/>
      <c r="AI4" s="665"/>
      <c r="AJ4" s="665"/>
      <c r="AK4" s="665"/>
      <c r="AL4" s="665"/>
      <c r="AM4" s="665"/>
      <c r="AN4" s="665"/>
      <c r="AO4" s="665"/>
      <c r="AP4" s="665"/>
      <c r="AQ4" s="665"/>
      <c r="AR4" s="665"/>
      <c r="AS4" s="665"/>
      <c r="AT4" s="665"/>
      <c r="AU4" s="665"/>
      <c r="AV4" s="665"/>
      <c r="AW4" s="665"/>
      <c r="AX4" s="665"/>
      <c r="AY4" s="665"/>
      <c r="AZ4" s="665"/>
      <c r="BA4" s="665"/>
      <c r="BB4" s="665"/>
      <c r="BC4" s="665"/>
      <c r="BD4" s="665"/>
      <c r="BE4" s="665"/>
      <c r="BF4" s="665"/>
      <c r="BG4" s="665"/>
      <c r="BH4" s="665"/>
      <c r="BI4" s="665"/>
      <c r="BJ4" s="665"/>
      <c r="BK4" s="665"/>
      <c r="BL4" s="665"/>
      <c r="BM4" s="665"/>
      <c r="BN4" s="665"/>
      <c r="BO4" s="665"/>
      <c r="BP4" s="665"/>
      <c r="BQ4" s="665"/>
      <c r="BR4" s="665"/>
      <c r="BS4" s="665"/>
      <c r="BT4" s="665"/>
      <c r="BU4" s="665"/>
      <c r="BV4" s="665"/>
      <c r="BW4" s="665"/>
      <c r="BX4" s="665"/>
      <c r="BY4" s="665"/>
      <c r="BZ4" s="665"/>
      <c r="CA4" s="665"/>
      <c r="CB4" s="665"/>
      <c r="CC4" s="665"/>
      <c r="CD4" s="665"/>
      <c r="CE4" s="665"/>
      <c r="CF4" s="665"/>
      <c r="CG4" s="665"/>
      <c r="CH4" s="665"/>
      <c r="CI4" s="665"/>
      <c r="CJ4" s="665"/>
      <c r="CK4" s="665"/>
      <c r="CL4" s="665"/>
      <c r="CM4" s="665"/>
      <c r="CN4" s="665"/>
      <c r="CO4" s="665"/>
      <c r="CP4" s="665"/>
      <c r="CQ4" s="665"/>
      <c r="CR4" s="665"/>
      <c r="CS4" s="665"/>
      <c r="CT4" s="665"/>
      <c r="CU4" s="665"/>
      <c r="CV4" s="665"/>
      <c r="CW4" s="665"/>
      <c r="CX4" s="665"/>
      <c r="CY4" s="665"/>
      <c r="CZ4" s="665"/>
      <c r="DA4" s="665"/>
      <c r="DB4" s="665"/>
      <c r="DC4" s="665"/>
      <c r="DD4" s="665"/>
      <c r="DE4" s="665"/>
      <c r="DF4" s="665"/>
      <c r="DG4" s="665"/>
      <c r="DH4" s="665"/>
      <c r="DI4" s="665"/>
      <c r="DJ4" s="665"/>
      <c r="DK4" s="665"/>
      <c r="DL4" s="665"/>
      <c r="DM4" s="665"/>
      <c r="DN4" s="665"/>
    </row>
    <row r="5" spans="3:118" ht="12" customHeight="1"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AN5" s="665"/>
      <c r="AO5" s="665"/>
      <c r="AP5" s="665"/>
      <c r="AQ5" s="665"/>
      <c r="AR5" s="665"/>
      <c r="AS5" s="665"/>
      <c r="AT5" s="665"/>
      <c r="AU5" s="665"/>
      <c r="AV5" s="665"/>
      <c r="AW5" s="665"/>
      <c r="AX5" s="665"/>
      <c r="AY5" s="665"/>
      <c r="AZ5" s="665"/>
      <c r="BA5" s="665"/>
      <c r="BB5" s="665"/>
      <c r="BC5" s="665"/>
      <c r="BD5" s="665"/>
      <c r="BE5" s="665"/>
      <c r="BF5" s="665"/>
      <c r="BG5" s="665"/>
      <c r="BH5" s="665"/>
      <c r="BI5" s="665"/>
      <c r="BJ5" s="665"/>
      <c r="BK5" s="665"/>
      <c r="BL5" s="665"/>
      <c r="BM5" s="665"/>
      <c r="BN5" s="665"/>
      <c r="BO5" s="665"/>
      <c r="BP5" s="665"/>
      <c r="BQ5" s="665"/>
      <c r="BR5" s="665"/>
      <c r="BS5" s="665"/>
      <c r="BT5" s="665"/>
      <c r="BU5" s="665"/>
      <c r="BV5" s="665"/>
      <c r="BW5" s="665"/>
      <c r="BX5" s="665"/>
      <c r="BY5" s="665"/>
      <c r="BZ5" s="665"/>
      <c r="CA5" s="665"/>
      <c r="CB5" s="665"/>
      <c r="CC5" s="665"/>
      <c r="CD5" s="665"/>
      <c r="CE5" s="665"/>
      <c r="CF5" s="665"/>
      <c r="CG5" s="665"/>
      <c r="CH5" s="665"/>
      <c r="CI5" s="665"/>
      <c r="CJ5" s="665"/>
      <c r="CK5" s="665"/>
      <c r="CL5" s="665"/>
      <c r="CM5" s="665"/>
      <c r="CN5" s="665"/>
      <c r="CO5" s="665"/>
      <c r="CP5" s="665"/>
      <c r="CQ5" s="665"/>
      <c r="CR5" s="665"/>
      <c r="CS5" s="665"/>
      <c r="CT5" s="665"/>
      <c r="CU5" s="665"/>
      <c r="CV5" s="665"/>
      <c r="CW5" s="665"/>
      <c r="CX5" s="665"/>
      <c r="CY5" s="665"/>
      <c r="CZ5" s="665"/>
      <c r="DA5" s="665"/>
      <c r="DB5" s="665"/>
      <c r="DC5" s="665"/>
      <c r="DD5" s="665"/>
      <c r="DE5" s="665"/>
      <c r="DF5" s="665"/>
      <c r="DG5" s="665"/>
      <c r="DH5" s="665"/>
      <c r="DI5" s="665"/>
      <c r="DJ5" s="665"/>
      <c r="DK5" s="665"/>
      <c r="DL5" s="665"/>
      <c r="DM5" s="665"/>
      <c r="DN5" s="665"/>
    </row>
    <row r="6" spans="3:110" ht="42.75" customHeight="1">
      <c r="C6" s="160"/>
      <c r="D6" s="666" t="s">
        <v>1118</v>
      </c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160"/>
      <c r="V6" s="160"/>
      <c r="W6" s="160"/>
      <c r="X6" s="662" t="s">
        <v>1480</v>
      </c>
      <c r="Y6" s="662"/>
      <c r="Z6" s="662"/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2"/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2"/>
      <c r="AY6" s="662"/>
      <c r="AZ6" s="662"/>
      <c r="BA6" s="662"/>
      <c r="BB6" s="662"/>
      <c r="BC6" s="662"/>
      <c r="BD6" s="662"/>
      <c r="BE6" s="662"/>
      <c r="BF6" s="662"/>
      <c r="BG6" s="662"/>
      <c r="BH6" s="662"/>
      <c r="BI6" s="662"/>
      <c r="BJ6" s="662"/>
      <c r="BK6" s="662"/>
      <c r="BL6" s="662"/>
      <c r="BM6" s="662"/>
      <c r="BN6" s="662"/>
      <c r="BO6" s="662"/>
      <c r="BP6" s="662"/>
      <c r="BQ6" s="662"/>
      <c r="BR6" s="662"/>
      <c r="BS6" s="662"/>
      <c r="BT6" s="662"/>
      <c r="BU6" s="662"/>
      <c r="BV6" s="662"/>
      <c r="BW6" s="662"/>
      <c r="BX6" s="662"/>
      <c r="BY6" s="662"/>
      <c r="BZ6" s="662"/>
      <c r="CA6" s="662"/>
      <c r="CB6" s="662"/>
      <c r="CC6" s="662"/>
      <c r="CD6" s="662"/>
      <c r="CE6" s="662"/>
      <c r="CF6" s="662"/>
      <c r="CG6" s="662"/>
      <c r="CH6" s="662"/>
      <c r="CI6" s="662"/>
      <c r="CJ6" s="662"/>
      <c r="CK6" s="662"/>
      <c r="CL6" s="662"/>
      <c r="CM6" s="662"/>
      <c r="CN6" s="662"/>
      <c r="CO6" s="662"/>
      <c r="CP6" s="662"/>
      <c r="CQ6" s="662"/>
      <c r="CR6" s="662"/>
      <c r="CS6" s="662"/>
      <c r="CT6" s="662"/>
      <c r="CU6" s="662"/>
      <c r="CV6" s="662"/>
      <c r="CW6" s="662"/>
      <c r="CX6" s="662"/>
      <c r="CY6" s="662"/>
      <c r="CZ6" s="662"/>
      <c r="DA6" s="662"/>
      <c r="DB6" s="662"/>
      <c r="DC6" s="662"/>
      <c r="DD6" s="662"/>
      <c r="DE6" s="662"/>
      <c r="DF6" s="662"/>
    </row>
    <row r="7" spans="3:118" ht="12" customHeight="1">
      <c r="C7" s="663" t="s">
        <v>1461</v>
      </c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  <c r="AO7" s="663"/>
      <c r="AP7" s="663"/>
      <c r="AQ7" s="663"/>
      <c r="AR7" s="663"/>
      <c r="AS7" s="663"/>
      <c r="AT7" s="663"/>
      <c r="AU7" s="663"/>
      <c r="AV7" s="663"/>
      <c r="AW7" s="663"/>
      <c r="AX7" s="663"/>
      <c r="AY7" s="663"/>
      <c r="AZ7" s="663"/>
      <c r="BA7" s="663"/>
      <c r="BB7" s="663"/>
      <c r="BC7" s="663"/>
      <c r="BD7" s="663"/>
      <c r="BE7" s="663"/>
      <c r="BF7" s="663"/>
      <c r="BG7" s="161"/>
      <c r="BH7" s="161"/>
      <c r="BJ7" s="663" t="s">
        <v>1463</v>
      </c>
      <c r="BK7" s="663"/>
      <c r="BL7" s="663"/>
      <c r="BM7" s="663"/>
      <c r="BN7" s="663"/>
      <c r="BO7" s="663"/>
      <c r="BP7" s="663"/>
      <c r="BQ7" s="663"/>
      <c r="BR7" s="663"/>
      <c r="BS7" s="663"/>
      <c r="BT7" s="663"/>
      <c r="BU7" s="663"/>
      <c r="BV7" s="663"/>
      <c r="BW7" s="663"/>
      <c r="BX7" s="663"/>
      <c r="BY7" s="663"/>
      <c r="BZ7" s="663"/>
      <c r="CA7" s="663"/>
      <c r="CB7" s="663"/>
      <c r="CC7" s="663"/>
      <c r="CD7" s="663"/>
      <c r="CE7" s="663"/>
      <c r="CF7" s="663"/>
      <c r="CG7" s="663"/>
      <c r="CH7" s="663"/>
      <c r="CI7" s="663"/>
      <c r="CJ7" s="663"/>
      <c r="CK7" s="663"/>
      <c r="CL7" s="663"/>
      <c r="CM7" s="663"/>
      <c r="CN7" s="663"/>
      <c r="CO7" s="663"/>
      <c r="CP7" s="663"/>
      <c r="CQ7" s="663"/>
      <c r="CR7" s="663"/>
      <c r="CS7" s="663"/>
      <c r="CT7" s="663"/>
      <c r="CU7" s="663"/>
      <c r="CV7" s="663"/>
      <c r="CW7" s="663"/>
      <c r="CX7" s="663"/>
      <c r="CY7" s="663"/>
      <c r="CZ7" s="663"/>
      <c r="DA7" s="663"/>
      <c r="DB7" s="663"/>
      <c r="DC7" s="663"/>
      <c r="DD7" s="663"/>
      <c r="DE7" s="663"/>
      <c r="DF7" s="663"/>
      <c r="DG7" s="663"/>
      <c r="DH7" s="663"/>
      <c r="DI7" s="663"/>
      <c r="DJ7" s="663"/>
      <c r="DK7" s="663"/>
      <c r="DL7" s="663"/>
      <c r="DM7" s="663"/>
      <c r="DN7" s="663"/>
    </row>
    <row r="8" spans="3:118" ht="21.75" customHeight="1" thickBot="1"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4"/>
      <c r="AZ8" s="664"/>
      <c r="BA8" s="664"/>
      <c r="BB8" s="664"/>
      <c r="BC8" s="664"/>
      <c r="BD8" s="664"/>
      <c r="BE8" s="664"/>
      <c r="BF8" s="664"/>
      <c r="BG8" s="161"/>
      <c r="BH8" s="161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</row>
    <row r="9" spans="1:118" ht="12" customHeight="1">
      <c r="A9" s="175"/>
      <c r="C9" s="583" t="s">
        <v>0</v>
      </c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9"/>
      <c r="T9" s="585" t="str">
        <f>F13</f>
        <v>金武</v>
      </c>
      <c r="U9" s="586"/>
      <c r="V9" s="586"/>
      <c r="W9" s="586"/>
      <c r="X9" s="586"/>
      <c r="Y9" s="586"/>
      <c r="Z9" s="586"/>
      <c r="AA9" s="587"/>
      <c r="AB9" s="506" t="str">
        <f>F17</f>
        <v>東</v>
      </c>
      <c r="AC9" s="507"/>
      <c r="AD9" s="507"/>
      <c r="AE9" s="507"/>
      <c r="AF9" s="507"/>
      <c r="AG9" s="507"/>
      <c r="AH9" s="507"/>
      <c r="AI9" s="507"/>
      <c r="AJ9" s="585" t="str">
        <f>F21</f>
        <v>木村</v>
      </c>
      <c r="AK9" s="586"/>
      <c r="AL9" s="586"/>
      <c r="AM9" s="586"/>
      <c r="AN9" s="586"/>
      <c r="AO9" s="586"/>
      <c r="AP9" s="586"/>
      <c r="AQ9" s="587"/>
      <c r="AR9" s="585" t="str">
        <f>F25</f>
        <v>澤村</v>
      </c>
      <c r="AS9" s="586"/>
      <c r="AT9" s="586"/>
      <c r="AU9" s="586"/>
      <c r="AV9" s="586"/>
      <c r="AW9" s="586"/>
      <c r="AX9" s="586"/>
      <c r="AY9" s="588"/>
      <c r="AZ9" s="723">
        <f>IF(AZ15&lt;&gt;"","取得","")</f>
      </c>
      <c r="BA9" s="162"/>
      <c r="BB9" s="586" t="s">
        <v>1</v>
      </c>
      <c r="BC9" s="586"/>
      <c r="BD9" s="586"/>
      <c r="BE9" s="586"/>
      <c r="BF9" s="586"/>
      <c r="BG9" s="690"/>
      <c r="BH9" s="163"/>
      <c r="BJ9" s="583" t="s">
        <v>31</v>
      </c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7"/>
      <c r="BY9" s="507"/>
      <c r="BZ9" s="509"/>
      <c r="CA9" s="585" t="str">
        <f>BM13</f>
        <v>川並</v>
      </c>
      <c r="CB9" s="586"/>
      <c r="CC9" s="586"/>
      <c r="CD9" s="586"/>
      <c r="CE9" s="586"/>
      <c r="CF9" s="586"/>
      <c r="CG9" s="586"/>
      <c r="CH9" s="587"/>
      <c r="CI9" s="506" t="str">
        <f>BM17</f>
        <v>西川</v>
      </c>
      <c r="CJ9" s="507"/>
      <c r="CK9" s="507"/>
      <c r="CL9" s="507"/>
      <c r="CM9" s="507"/>
      <c r="CN9" s="507"/>
      <c r="CO9" s="507"/>
      <c r="CP9" s="507"/>
      <c r="CQ9" s="585" t="str">
        <f>BM21</f>
        <v>藤井</v>
      </c>
      <c r="CR9" s="586"/>
      <c r="CS9" s="586"/>
      <c r="CT9" s="586"/>
      <c r="CU9" s="586"/>
      <c r="CV9" s="586"/>
      <c r="CW9" s="586"/>
      <c r="CX9" s="587"/>
      <c r="CY9" s="585" t="str">
        <f>BM25</f>
        <v>川上</v>
      </c>
      <c r="CZ9" s="586"/>
      <c r="DA9" s="586"/>
      <c r="DB9" s="586"/>
      <c r="DC9" s="586"/>
      <c r="DD9" s="586"/>
      <c r="DE9" s="586"/>
      <c r="DF9" s="588"/>
      <c r="DG9" s="723">
        <f>IF(DG15&lt;&gt;"","取得","")</f>
      </c>
      <c r="DH9" s="162"/>
      <c r="DI9" s="586" t="s">
        <v>1</v>
      </c>
      <c r="DJ9" s="586"/>
      <c r="DK9" s="586"/>
      <c r="DL9" s="586"/>
      <c r="DM9" s="586"/>
      <c r="DN9" s="690"/>
    </row>
    <row r="10" spans="1:118" ht="12" customHeight="1">
      <c r="A10" s="175"/>
      <c r="C10" s="583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9"/>
      <c r="T10" s="506"/>
      <c r="U10" s="507"/>
      <c r="V10" s="507"/>
      <c r="W10" s="507"/>
      <c r="X10" s="507"/>
      <c r="Y10" s="507"/>
      <c r="Z10" s="507"/>
      <c r="AA10" s="509"/>
      <c r="AB10" s="506"/>
      <c r="AC10" s="507"/>
      <c r="AD10" s="507"/>
      <c r="AE10" s="507"/>
      <c r="AF10" s="507"/>
      <c r="AG10" s="507"/>
      <c r="AH10" s="507"/>
      <c r="AI10" s="507"/>
      <c r="AJ10" s="506"/>
      <c r="AK10" s="507"/>
      <c r="AL10" s="507"/>
      <c r="AM10" s="507"/>
      <c r="AN10" s="507"/>
      <c r="AO10" s="507"/>
      <c r="AP10" s="507"/>
      <c r="AQ10" s="509"/>
      <c r="AR10" s="506"/>
      <c r="AS10" s="507"/>
      <c r="AT10" s="507"/>
      <c r="AU10" s="507"/>
      <c r="AV10" s="507"/>
      <c r="AW10" s="507"/>
      <c r="AX10" s="507"/>
      <c r="AY10" s="578"/>
      <c r="AZ10" s="676"/>
      <c r="BB10" s="507"/>
      <c r="BC10" s="507"/>
      <c r="BD10" s="507"/>
      <c r="BE10" s="507"/>
      <c r="BF10" s="507"/>
      <c r="BG10" s="678"/>
      <c r="BH10" s="163"/>
      <c r="BJ10" s="583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9"/>
      <c r="CA10" s="506"/>
      <c r="CB10" s="507"/>
      <c r="CC10" s="507"/>
      <c r="CD10" s="507"/>
      <c r="CE10" s="507"/>
      <c r="CF10" s="507"/>
      <c r="CG10" s="507"/>
      <c r="CH10" s="509"/>
      <c r="CI10" s="506"/>
      <c r="CJ10" s="507"/>
      <c r="CK10" s="507"/>
      <c r="CL10" s="507"/>
      <c r="CM10" s="507"/>
      <c r="CN10" s="507"/>
      <c r="CO10" s="507"/>
      <c r="CP10" s="507"/>
      <c r="CQ10" s="506"/>
      <c r="CR10" s="507"/>
      <c r="CS10" s="507"/>
      <c r="CT10" s="507"/>
      <c r="CU10" s="507"/>
      <c r="CV10" s="507"/>
      <c r="CW10" s="507"/>
      <c r="CX10" s="509"/>
      <c r="CY10" s="506"/>
      <c r="CZ10" s="507"/>
      <c r="DA10" s="507"/>
      <c r="DB10" s="507"/>
      <c r="DC10" s="507"/>
      <c r="DD10" s="507"/>
      <c r="DE10" s="507"/>
      <c r="DF10" s="578"/>
      <c r="DG10" s="676"/>
      <c r="DI10" s="507"/>
      <c r="DJ10" s="507"/>
      <c r="DK10" s="507"/>
      <c r="DL10" s="507"/>
      <c r="DM10" s="507"/>
      <c r="DN10" s="678"/>
    </row>
    <row r="11" spans="1:118" ht="12" customHeight="1">
      <c r="A11" s="175"/>
      <c r="C11" s="583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9"/>
      <c r="T11" s="506" t="str">
        <f>O13</f>
        <v>内田</v>
      </c>
      <c r="U11" s="507"/>
      <c r="V11" s="507"/>
      <c r="W11" s="507"/>
      <c r="X11" s="507"/>
      <c r="Y11" s="507"/>
      <c r="Z11" s="507"/>
      <c r="AA11" s="509"/>
      <c r="AB11" s="506" t="str">
        <f>O17</f>
        <v>佐竹</v>
      </c>
      <c r="AC11" s="507"/>
      <c r="AD11" s="507"/>
      <c r="AE11" s="507"/>
      <c r="AF11" s="507"/>
      <c r="AG11" s="507"/>
      <c r="AH11" s="507"/>
      <c r="AI11" s="507"/>
      <c r="AJ11" s="506" t="str">
        <f>O21</f>
        <v>福永</v>
      </c>
      <c r="AK11" s="507"/>
      <c r="AL11" s="507"/>
      <c r="AM11" s="507"/>
      <c r="AN11" s="507"/>
      <c r="AO11" s="507"/>
      <c r="AP11" s="507"/>
      <c r="AQ11" s="509"/>
      <c r="AR11" s="507" t="str">
        <f>O25</f>
        <v>鹿取</v>
      </c>
      <c r="AS11" s="507"/>
      <c r="AT11" s="507"/>
      <c r="AU11" s="507"/>
      <c r="AV11" s="507"/>
      <c r="AW11" s="507"/>
      <c r="AX11" s="507"/>
      <c r="AY11" s="578"/>
      <c r="AZ11" s="676">
        <f>IF(AZ15&lt;&gt;"","ゲーム率","")</f>
      </c>
      <c r="BA11" s="507"/>
      <c r="BB11" s="507" t="s">
        <v>2</v>
      </c>
      <c r="BC11" s="507"/>
      <c r="BD11" s="507"/>
      <c r="BE11" s="507"/>
      <c r="BF11" s="507"/>
      <c r="BG11" s="678"/>
      <c r="BH11" s="163"/>
      <c r="BJ11" s="583"/>
      <c r="BK11" s="507"/>
      <c r="BL11" s="507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7"/>
      <c r="BX11" s="507"/>
      <c r="BY11" s="507"/>
      <c r="BZ11" s="509"/>
      <c r="CA11" s="506" t="str">
        <f>BV13</f>
        <v>田中</v>
      </c>
      <c r="CB11" s="507"/>
      <c r="CC11" s="507"/>
      <c r="CD11" s="507"/>
      <c r="CE11" s="507"/>
      <c r="CF11" s="507"/>
      <c r="CG11" s="507"/>
      <c r="CH11" s="509"/>
      <c r="CI11" s="506" t="str">
        <f>BV17</f>
        <v>藤原</v>
      </c>
      <c r="CJ11" s="507"/>
      <c r="CK11" s="507"/>
      <c r="CL11" s="507"/>
      <c r="CM11" s="507"/>
      <c r="CN11" s="507"/>
      <c r="CO11" s="507"/>
      <c r="CP11" s="507"/>
      <c r="CQ11" s="506" t="str">
        <f>BV21</f>
        <v>岩崎</v>
      </c>
      <c r="CR11" s="507"/>
      <c r="CS11" s="507"/>
      <c r="CT11" s="507"/>
      <c r="CU11" s="507"/>
      <c r="CV11" s="507"/>
      <c r="CW11" s="507"/>
      <c r="CX11" s="509"/>
      <c r="CY11" s="507" t="str">
        <f>BV25</f>
        <v>村田</v>
      </c>
      <c r="CZ11" s="507"/>
      <c r="DA11" s="507"/>
      <c r="DB11" s="507"/>
      <c r="DC11" s="507"/>
      <c r="DD11" s="507"/>
      <c r="DE11" s="507"/>
      <c r="DF11" s="578"/>
      <c r="DG11" s="676">
        <f>IF(DG15&lt;&gt;"","ゲーム率","")</f>
      </c>
      <c r="DH11" s="507"/>
      <c r="DI11" s="507" t="s">
        <v>2</v>
      </c>
      <c r="DJ11" s="507"/>
      <c r="DK11" s="507"/>
      <c r="DL11" s="507"/>
      <c r="DM11" s="507"/>
      <c r="DN11" s="678"/>
    </row>
    <row r="12" spans="1:118" ht="12" customHeight="1">
      <c r="A12" s="175"/>
      <c r="C12" s="584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7"/>
      <c r="T12" s="575"/>
      <c r="U12" s="576"/>
      <c r="V12" s="576"/>
      <c r="W12" s="576"/>
      <c r="X12" s="576"/>
      <c r="Y12" s="576"/>
      <c r="Z12" s="576"/>
      <c r="AA12" s="577"/>
      <c r="AB12" s="575"/>
      <c r="AC12" s="576"/>
      <c r="AD12" s="576"/>
      <c r="AE12" s="576"/>
      <c r="AF12" s="576"/>
      <c r="AG12" s="576"/>
      <c r="AH12" s="576"/>
      <c r="AI12" s="576"/>
      <c r="AJ12" s="575"/>
      <c r="AK12" s="576"/>
      <c r="AL12" s="576"/>
      <c r="AM12" s="576"/>
      <c r="AN12" s="576"/>
      <c r="AO12" s="576"/>
      <c r="AP12" s="576"/>
      <c r="AQ12" s="577"/>
      <c r="AR12" s="576"/>
      <c r="AS12" s="576"/>
      <c r="AT12" s="576"/>
      <c r="AU12" s="576"/>
      <c r="AV12" s="576"/>
      <c r="AW12" s="576"/>
      <c r="AX12" s="576"/>
      <c r="AY12" s="579"/>
      <c r="AZ12" s="677"/>
      <c r="BA12" s="576"/>
      <c r="BB12" s="576"/>
      <c r="BC12" s="576"/>
      <c r="BD12" s="576"/>
      <c r="BE12" s="576"/>
      <c r="BF12" s="576"/>
      <c r="BG12" s="679"/>
      <c r="BH12" s="163"/>
      <c r="BJ12" s="584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6"/>
      <c r="BX12" s="576"/>
      <c r="BY12" s="576"/>
      <c r="BZ12" s="577"/>
      <c r="CA12" s="575"/>
      <c r="CB12" s="576"/>
      <c r="CC12" s="576"/>
      <c r="CD12" s="576"/>
      <c r="CE12" s="576"/>
      <c r="CF12" s="576"/>
      <c r="CG12" s="576"/>
      <c r="CH12" s="577"/>
      <c r="CI12" s="575"/>
      <c r="CJ12" s="576"/>
      <c r="CK12" s="576"/>
      <c r="CL12" s="576"/>
      <c r="CM12" s="576"/>
      <c r="CN12" s="576"/>
      <c r="CO12" s="576"/>
      <c r="CP12" s="576"/>
      <c r="CQ12" s="575"/>
      <c r="CR12" s="576"/>
      <c r="CS12" s="576"/>
      <c r="CT12" s="576"/>
      <c r="CU12" s="576"/>
      <c r="CV12" s="576"/>
      <c r="CW12" s="576"/>
      <c r="CX12" s="577"/>
      <c r="CY12" s="576"/>
      <c r="CZ12" s="576"/>
      <c r="DA12" s="576"/>
      <c r="DB12" s="576"/>
      <c r="DC12" s="576"/>
      <c r="DD12" s="576"/>
      <c r="DE12" s="576"/>
      <c r="DF12" s="579"/>
      <c r="DG12" s="677"/>
      <c r="DH12" s="576"/>
      <c r="DI12" s="576"/>
      <c r="DJ12" s="576"/>
      <c r="DK12" s="576"/>
      <c r="DL12" s="576"/>
      <c r="DM12" s="576"/>
      <c r="DN12" s="679"/>
    </row>
    <row r="13" spans="1:118" s="161" customFormat="1" ht="12" customHeight="1">
      <c r="A13" s="217"/>
      <c r="B13" s="712">
        <f>BD15</f>
        <v>1</v>
      </c>
      <c r="C13" s="727" t="s">
        <v>1124</v>
      </c>
      <c r="D13" s="505"/>
      <c r="E13" s="505"/>
      <c r="F13" s="545" t="str">
        <f>IF(C13="ここに","",VLOOKUP(C13,'登録ナンバー'!$A$1:$C$620,2,0))</f>
        <v>金武</v>
      </c>
      <c r="G13" s="545"/>
      <c r="H13" s="545"/>
      <c r="I13" s="545"/>
      <c r="J13" s="545"/>
      <c r="K13" s="545" t="s">
        <v>4</v>
      </c>
      <c r="L13" s="545" t="s">
        <v>1126</v>
      </c>
      <c r="M13" s="545"/>
      <c r="N13" s="545"/>
      <c r="O13" s="545" t="str">
        <f>IF(L13="ここに","",VLOOKUP(L13,'登録ナンバー'!$A$1:$C$620,2,0))</f>
        <v>内田</v>
      </c>
      <c r="P13" s="545"/>
      <c r="Q13" s="545"/>
      <c r="R13" s="545"/>
      <c r="S13" s="546"/>
      <c r="T13" s="558">
        <f>IF(AB13="","丸付き数字は試合順番","")</f>
      </c>
      <c r="U13" s="559"/>
      <c r="V13" s="559"/>
      <c r="W13" s="559"/>
      <c r="X13" s="559"/>
      <c r="Y13" s="559"/>
      <c r="Z13" s="559"/>
      <c r="AA13" s="560"/>
      <c r="AB13" s="548" t="s">
        <v>1579</v>
      </c>
      <c r="AC13" s="549"/>
      <c r="AD13" s="549"/>
      <c r="AE13" s="549" t="s">
        <v>5</v>
      </c>
      <c r="AF13" s="549">
        <v>1</v>
      </c>
      <c r="AG13" s="549"/>
      <c r="AH13" s="549"/>
      <c r="AI13" s="567"/>
      <c r="AJ13" s="548" t="s">
        <v>1579</v>
      </c>
      <c r="AK13" s="549"/>
      <c r="AL13" s="549"/>
      <c r="AM13" s="549" t="s">
        <v>5</v>
      </c>
      <c r="AN13" s="545">
        <v>1</v>
      </c>
      <c r="AO13" s="545"/>
      <c r="AP13" s="545"/>
      <c r="AQ13" s="546"/>
      <c r="AR13" s="548" t="s">
        <v>1485</v>
      </c>
      <c r="AS13" s="549"/>
      <c r="AT13" s="549" t="s">
        <v>5</v>
      </c>
      <c r="AU13" s="549">
        <v>0</v>
      </c>
      <c r="AV13" s="549"/>
      <c r="AW13" s="549"/>
      <c r="AX13" s="549"/>
      <c r="AY13" s="552"/>
      <c r="AZ13" s="554">
        <f>IF(COUNTIF(BA13:BC26,1)=2,"直接対決","")</f>
      </c>
      <c r="BA13" s="556">
        <f>COUNTIF(T13:AY14,"⑥")+COUNTIF(T13:AY14,"⑦")</f>
        <v>3</v>
      </c>
      <c r="BB13" s="556"/>
      <c r="BC13" s="556"/>
      <c r="BD13" s="528">
        <f>IF(AB13="","",3-BA13)</f>
        <v>0</v>
      </c>
      <c r="BE13" s="528"/>
      <c r="BF13" s="528"/>
      <c r="BG13" s="529"/>
      <c r="BH13" s="164"/>
      <c r="BI13" s="712">
        <f>DK15</f>
        <v>3</v>
      </c>
      <c r="BJ13" s="510" t="s">
        <v>1435</v>
      </c>
      <c r="BK13" s="511"/>
      <c r="BL13" s="511"/>
      <c r="BM13" s="511" t="str">
        <f>IF(BJ13="ここに","",VLOOKUP(BJ13,'登録ナンバー'!$A$1:$C$620,2,0))</f>
        <v>川並</v>
      </c>
      <c r="BN13" s="511"/>
      <c r="BO13" s="511"/>
      <c r="BP13" s="511"/>
      <c r="BQ13" s="511"/>
      <c r="BR13" s="474" t="s">
        <v>4</v>
      </c>
      <c r="BS13" s="511" t="s">
        <v>1436</v>
      </c>
      <c r="BT13" s="511"/>
      <c r="BU13" s="511"/>
      <c r="BV13" s="511" t="str">
        <f>IF(BS13="ここに","",VLOOKUP(BS13,'登録ナンバー'!$A$1:$C$620,2,0))</f>
        <v>田中</v>
      </c>
      <c r="BW13" s="511"/>
      <c r="BX13" s="511"/>
      <c r="BY13" s="511"/>
      <c r="BZ13" s="511"/>
      <c r="CA13" s="667">
        <f>IF(CI13="","丸付き数字は試合順番","")</f>
      </c>
      <c r="CB13" s="668"/>
      <c r="CC13" s="668"/>
      <c r="CD13" s="668"/>
      <c r="CE13" s="668"/>
      <c r="CF13" s="668"/>
      <c r="CG13" s="668"/>
      <c r="CH13" s="669"/>
      <c r="CI13" s="493">
        <v>4</v>
      </c>
      <c r="CJ13" s="494"/>
      <c r="CK13" s="494"/>
      <c r="CL13" s="494" t="s">
        <v>5</v>
      </c>
      <c r="CM13" s="494">
        <v>6</v>
      </c>
      <c r="CN13" s="494"/>
      <c r="CO13" s="494"/>
      <c r="CP13" s="737"/>
      <c r="CQ13" s="493" t="s">
        <v>1579</v>
      </c>
      <c r="CR13" s="494"/>
      <c r="CS13" s="494"/>
      <c r="CT13" s="494" t="s">
        <v>5</v>
      </c>
      <c r="CU13" s="505">
        <v>4</v>
      </c>
      <c r="CV13" s="505"/>
      <c r="CW13" s="505"/>
      <c r="CX13" s="508"/>
      <c r="CY13" s="493">
        <v>4</v>
      </c>
      <c r="CZ13" s="494"/>
      <c r="DA13" s="494" t="s">
        <v>5</v>
      </c>
      <c r="DB13" s="494">
        <v>6</v>
      </c>
      <c r="DC13" s="494"/>
      <c r="DD13" s="494"/>
      <c r="DE13" s="494"/>
      <c r="DF13" s="498"/>
      <c r="DG13" s="684" t="str">
        <f>IF(COUNTIF(DH13:DJ26,1)=2,"直接対決","")</f>
        <v>直接対決</v>
      </c>
      <c r="DH13" s="721">
        <f>COUNTIF(CA13:DF14,"⑥")+COUNTIF(CA13:DF14,"⑦")</f>
        <v>1</v>
      </c>
      <c r="DI13" s="721"/>
      <c r="DJ13" s="721"/>
      <c r="DK13" s="706">
        <f>IF(CI13="","",3-DH13)</f>
        <v>2</v>
      </c>
      <c r="DL13" s="706"/>
      <c r="DM13" s="706"/>
      <c r="DN13" s="707"/>
    </row>
    <row r="14" spans="1:118" s="161" customFormat="1" ht="12" customHeight="1">
      <c r="A14" s="217"/>
      <c r="B14" s="712"/>
      <c r="C14" s="583"/>
      <c r="D14" s="507"/>
      <c r="E14" s="507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547"/>
      <c r="T14" s="561"/>
      <c r="U14" s="562"/>
      <c r="V14" s="562"/>
      <c r="W14" s="562"/>
      <c r="X14" s="562"/>
      <c r="Y14" s="562"/>
      <c r="Z14" s="562"/>
      <c r="AA14" s="563"/>
      <c r="AB14" s="550"/>
      <c r="AC14" s="551"/>
      <c r="AD14" s="551"/>
      <c r="AE14" s="551"/>
      <c r="AF14" s="551"/>
      <c r="AG14" s="551"/>
      <c r="AH14" s="551"/>
      <c r="AI14" s="568"/>
      <c r="AJ14" s="550"/>
      <c r="AK14" s="551"/>
      <c r="AL14" s="551"/>
      <c r="AM14" s="551"/>
      <c r="AN14" s="423"/>
      <c r="AO14" s="423"/>
      <c r="AP14" s="423"/>
      <c r="AQ14" s="547"/>
      <c r="AR14" s="550"/>
      <c r="AS14" s="551"/>
      <c r="AT14" s="551"/>
      <c r="AU14" s="551"/>
      <c r="AV14" s="551"/>
      <c r="AW14" s="551"/>
      <c r="AX14" s="551"/>
      <c r="AY14" s="553"/>
      <c r="AZ14" s="555"/>
      <c r="BA14" s="557"/>
      <c r="BB14" s="557"/>
      <c r="BC14" s="557"/>
      <c r="BD14" s="530"/>
      <c r="BE14" s="530"/>
      <c r="BF14" s="530"/>
      <c r="BG14" s="531"/>
      <c r="BH14" s="164"/>
      <c r="BI14" s="712"/>
      <c r="BJ14" s="470"/>
      <c r="BK14" s="471"/>
      <c r="BL14" s="471"/>
      <c r="BM14" s="471"/>
      <c r="BN14" s="471"/>
      <c r="BO14" s="471"/>
      <c r="BP14" s="471"/>
      <c r="BQ14" s="471"/>
      <c r="BR14" s="474"/>
      <c r="BS14" s="471"/>
      <c r="BT14" s="471"/>
      <c r="BU14" s="471"/>
      <c r="BV14" s="471"/>
      <c r="BW14" s="471"/>
      <c r="BX14" s="471"/>
      <c r="BY14" s="471"/>
      <c r="BZ14" s="471"/>
      <c r="CA14" s="670"/>
      <c r="CB14" s="671"/>
      <c r="CC14" s="671"/>
      <c r="CD14" s="671"/>
      <c r="CE14" s="671"/>
      <c r="CF14" s="671"/>
      <c r="CG14" s="671"/>
      <c r="CH14" s="672"/>
      <c r="CI14" s="495"/>
      <c r="CJ14" s="496"/>
      <c r="CK14" s="496"/>
      <c r="CL14" s="496"/>
      <c r="CM14" s="496"/>
      <c r="CN14" s="496"/>
      <c r="CO14" s="496"/>
      <c r="CP14" s="738"/>
      <c r="CQ14" s="495"/>
      <c r="CR14" s="496"/>
      <c r="CS14" s="496"/>
      <c r="CT14" s="496"/>
      <c r="CU14" s="507"/>
      <c r="CV14" s="507"/>
      <c r="CW14" s="507"/>
      <c r="CX14" s="509"/>
      <c r="CY14" s="495"/>
      <c r="CZ14" s="496"/>
      <c r="DA14" s="496"/>
      <c r="DB14" s="496"/>
      <c r="DC14" s="496"/>
      <c r="DD14" s="496"/>
      <c r="DE14" s="496"/>
      <c r="DF14" s="499"/>
      <c r="DG14" s="685"/>
      <c r="DH14" s="722"/>
      <c r="DI14" s="722"/>
      <c r="DJ14" s="722"/>
      <c r="DK14" s="708"/>
      <c r="DL14" s="708"/>
      <c r="DM14" s="708"/>
      <c r="DN14" s="709"/>
    </row>
    <row r="15" spans="1:118" ht="16.5" customHeight="1">
      <c r="A15" s="175"/>
      <c r="C15" s="583" t="s">
        <v>6</v>
      </c>
      <c r="D15" s="507"/>
      <c r="E15" s="507"/>
      <c r="F15" s="423" t="str">
        <f>IF(C13="ここに","",VLOOKUP(C13,'登録ナンバー'!$A$1:$D$620,4,0))</f>
        <v>グリフィンズ</v>
      </c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547"/>
      <c r="T15" s="561"/>
      <c r="U15" s="562"/>
      <c r="V15" s="562"/>
      <c r="W15" s="562"/>
      <c r="X15" s="562"/>
      <c r="Y15" s="562"/>
      <c r="Z15" s="562"/>
      <c r="AA15" s="563"/>
      <c r="AB15" s="550"/>
      <c r="AC15" s="551"/>
      <c r="AD15" s="551"/>
      <c r="AE15" s="551"/>
      <c r="AF15" s="551"/>
      <c r="AG15" s="551"/>
      <c r="AH15" s="551"/>
      <c r="AI15" s="568"/>
      <c r="AJ15" s="550"/>
      <c r="AK15" s="551"/>
      <c r="AL15" s="551"/>
      <c r="AM15" s="551"/>
      <c r="AN15" s="423"/>
      <c r="AO15" s="423"/>
      <c r="AP15" s="423"/>
      <c r="AQ15" s="547"/>
      <c r="AR15" s="550"/>
      <c r="AS15" s="551"/>
      <c r="AT15" s="551"/>
      <c r="AU15" s="551"/>
      <c r="AV15" s="551"/>
      <c r="AW15" s="551"/>
      <c r="AX15" s="551"/>
      <c r="AY15" s="553"/>
      <c r="AZ15" s="537">
        <f>IF(OR(COUNTIF(BA13:BC26,2)=3,COUNTIF(BA13:BC26,1)=3),(AB16+AJ16+AR16)/(AB16+AJ16+AF13+AN13+AW13+AR16),"")</f>
      </c>
      <c r="BA15" s="539"/>
      <c r="BB15" s="539"/>
      <c r="BC15" s="539"/>
      <c r="BD15" s="541">
        <f>IF(AZ15&lt;&gt;"",RANK(AZ15,AZ15:AZ28),RANK(BA13,BA13:BC26))</f>
        <v>1</v>
      </c>
      <c r="BE15" s="541"/>
      <c r="BF15" s="541"/>
      <c r="BG15" s="542"/>
      <c r="BH15" s="165"/>
      <c r="BJ15" s="470" t="s">
        <v>6</v>
      </c>
      <c r="BK15" s="471"/>
      <c r="BL15" s="471"/>
      <c r="BM15" s="470" t="str">
        <f>IF(BJ13="ここに","",VLOOKUP(BJ13,'登録ナンバー'!$A$1:$D$620,4,0))</f>
        <v>Kテニス</v>
      </c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5"/>
      <c r="CA15" s="670"/>
      <c r="CB15" s="671"/>
      <c r="CC15" s="671"/>
      <c r="CD15" s="671"/>
      <c r="CE15" s="671"/>
      <c r="CF15" s="671"/>
      <c r="CG15" s="671"/>
      <c r="CH15" s="672"/>
      <c r="CI15" s="495"/>
      <c r="CJ15" s="496"/>
      <c r="CK15" s="496"/>
      <c r="CL15" s="496"/>
      <c r="CM15" s="496"/>
      <c r="CN15" s="496"/>
      <c r="CO15" s="496"/>
      <c r="CP15" s="738"/>
      <c r="CQ15" s="495"/>
      <c r="CR15" s="496"/>
      <c r="CS15" s="496"/>
      <c r="CT15" s="496"/>
      <c r="CU15" s="507"/>
      <c r="CV15" s="507"/>
      <c r="CW15" s="507"/>
      <c r="CX15" s="509"/>
      <c r="CY15" s="495"/>
      <c r="CZ15" s="496"/>
      <c r="DA15" s="496"/>
      <c r="DB15" s="496"/>
      <c r="DC15" s="496"/>
      <c r="DD15" s="496"/>
      <c r="DE15" s="496"/>
      <c r="DF15" s="499"/>
      <c r="DG15" s="741">
        <f>IF(OR(COUNTIF(DH13:DJ26,2)=3,COUNTIF(DH13:DJ26,1)=3),(CI16+CQ16+CY16)/(CI16+CQ16+CM13+CU13+DD13+CY16),"")</f>
      </c>
      <c r="DH15" s="686"/>
      <c r="DI15" s="686"/>
      <c r="DJ15" s="686"/>
      <c r="DK15" s="680">
        <f>IF(DG15&lt;&gt;"",RANK(DG15,DG15:DG28),RANK(DH13,DH13:DJ26))</f>
        <v>3</v>
      </c>
      <c r="DL15" s="680"/>
      <c r="DM15" s="680"/>
      <c r="DN15" s="681"/>
    </row>
    <row r="16" spans="1:118" ht="6" customHeight="1" hidden="1">
      <c r="A16" s="175"/>
      <c r="C16" s="583"/>
      <c r="D16" s="507"/>
      <c r="E16" s="507"/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50"/>
      <c r="T16" s="564"/>
      <c r="U16" s="565"/>
      <c r="V16" s="565"/>
      <c r="W16" s="565"/>
      <c r="X16" s="565"/>
      <c r="Y16" s="565"/>
      <c r="Z16" s="565"/>
      <c r="AA16" s="566"/>
      <c r="AB16" s="321" t="str">
        <f>IF(AB13="⑦","7",IF(AB13="⑥","6",AB13))</f>
        <v>6</v>
      </c>
      <c r="AC16" s="322"/>
      <c r="AD16" s="322"/>
      <c r="AE16" s="322"/>
      <c r="AF16" s="322"/>
      <c r="AG16" s="322"/>
      <c r="AH16" s="322"/>
      <c r="AI16" s="323"/>
      <c r="AJ16" s="321" t="str">
        <f>IF(AJ13="⑦","7",IF(AJ13="⑥","6",AJ13))</f>
        <v>6</v>
      </c>
      <c r="AK16" s="322"/>
      <c r="AL16" s="322"/>
      <c r="AM16" s="322"/>
      <c r="AN16" s="322"/>
      <c r="AO16" s="322"/>
      <c r="AP16" s="322"/>
      <c r="AQ16" s="323"/>
      <c r="AR16" s="322" t="str">
        <f>IF(AR13="⑦","7",IF(AR13="⑥","6",AR13))</f>
        <v>6</v>
      </c>
      <c r="AS16" s="322"/>
      <c r="AT16" s="322"/>
      <c r="AU16" s="324"/>
      <c r="AV16" s="316"/>
      <c r="AW16" s="324"/>
      <c r="AX16" s="324"/>
      <c r="AY16" s="325"/>
      <c r="AZ16" s="538"/>
      <c r="BA16" s="540"/>
      <c r="BB16" s="540"/>
      <c r="BC16" s="540"/>
      <c r="BD16" s="543"/>
      <c r="BE16" s="543"/>
      <c r="BF16" s="543"/>
      <c r="BG16" s="544"/>
      <c r="BH16" s="165"/>
      <c r="BJ16" s="472"/>
      <c r="BK16" s="473"/>
      <c r="BL16" s="473"/>
      <c r="BM16" s="470"/>
      <c r="BN16" s="471"/>
      <c r="BO16" s="471"/>
      <c r="BP16" s="471"/>
      <c r="BQ16" s="471"/>
      <c r="BR16" s="471"/>
      <c r="BS16" s="471"/>
      <c r="BT16" s="471"/>
      <c r="BU16" s="471"/>
      <c r="BV16" s="471"/>
      <c r="BW16" s="471"/>
      <c r="BX16" s="471"/>
      <c r="BY16" s="471"/>
      <c r="BZ16" s="475"/>
      <c r="CA16" s="673"/>
      <c r="CB16" s="674"/>
      <c r="CC16" s="674"/>
      <c r="CD16" s="674"/>
      <c r="CE16" s="674"/>
      <c r="CF16" s="674"/>
      <c r="CG16" s="674"/>
      <c r="CH16" s="675"/>
      <c r="CI16" s="312">
        <f>IF(CI13="⑦","7",IF(CI13="⑥","6",CI13))</f>
        <v>4</v>
      </c>
      <c r="CJ16" s="299"/>
      <c r="CK16" s="299"/>
      <c r="CL16" s="299"/>
      <c r="CM16" s="299"/>
      <c r="CN16" s="299"/>
      <c r="CO16" s="299"/>
      <c r="CP16" s="313"/>
      <c r="CQ16" s="312" t="str">
        <f>IF(CQ13="⑦","7",IF(CQ13="⑥","6",CQ13))</f>
        <v>6</v>
      </c>
      <c r="CR16" s="299"/>
      <c r="CS16" s="299"/>
      <c r="CT16" s="299"/>
      <c r="CU16" s="299"/>
      <c r="CV16" s="299"/>
      <c r="CW16" s="299"/>
      <c r="CX16" s="313"/>
      <c r="CY16" s="299">
        <f>IF(CY13="⑦","7",IF(CY13="⑥","6",CY13))</f>
        <v>4</v>
      </c>
      <c r="CZ16" s="299"/>
      <c r="DA16" s="299"/>
      <c r="DB16" s="298"/>
      <c r="DC16" s="300"/>
      <c r="DD16" s="298"/>
      <c r="DE16" s="298"/>
      <c r="DF16" s="302"/>
      <c r="DG16" s="742"/>
      <c r="DH16" s="687"/>
      <c r="DI16" s="687"/>
      <c r="DJ16" s="687"/>
      <c r="DK16" s="710"/>
      <c r="DL16" s="710"/>
      <c r="DM16" s="710"/>
      <c r="DN16" s="711"/>
    </row>
    <row r="17" spans="1:118" ht="12" customHeight="1">
      <c r="A17" s="175"/>
      <c r="B17" s="712">
        <f>BD19</f>
        <v>2</v>
      </c>
      <c r="C17" s="727" t="s">
        <v>1447</v>
      </c>
      <c r="D17" s="505"/>
      <c r="E17" s="505"/>
      <c r="F17" s="442" t="str">
        <f>IF(C17="ここに","",VLOOKUP(C17,'登録ナンバー'!$A$1:$C$620,2,0))</f>
        <v>東</v>
      </c>
      <c r="G17" s="442"/>
      <c r="H17" s="442"/>
      <c r="I17" s="442"/>
      <c r="J17" s="442"/>
      <c r="K17" s="442" t="s">
        <v>4</v>
      </c>
      <c r="L17" s="442" t="s">
        <v>1448</v>
      </c>
      <c r="M17" s="442"/>
      <c r="N17" s="442"/>
      <c r="O17" s="442" t="str">
        <f>IF(L17="ここに","",VLOOKUP(L17,'登録ナンバー'!$A$1:$C$620,2,0))</f>
        <v>佐竹</v>
      </c>
      <c r="P17" s="442"/>
      <c r="Q17" s="442"/>
      <c r="R17" s="442"/>
      <c r="S17" s="446"/>
      <c r="T17" s="441">
        <f>IF(AB13="","",IF(AND(AF13=6,AB13&lt;&gt;"⑦"),"⑥",IF(AF13=7,"⑦",AF13)))</f>
        <v>1</v>
      </c>
      <c r="U17" s="442"/>
      <c r="V17" s="442"/>
      <c r="W17" s="442" t="s">
        <v>5</v>
      </c>
      <c r="X17" s="442">
        <f>IF(AB13="","",IF(AB13="⑥",6,IF(AB13="⑦",7,AB13)))</f>
        <v>6</v>
      </c>
      <c r="Y17" s="442"/>
      <c r="Z17" s="442"/>
      <c r="AA17" s="446"/>
      <c r="AB17" s="728"/>
      <c r="AC17" s="729"/>
      <c r="AD17" s="729"/>
      <c r="AE17" s="729"/>
      <c r="AF17" s="729"/>
      <c r="AG17" s="729"/>
      <c r="AH17" s="729"/>
      <c r="AI17" s="730"/>
      <c r="AJ17" s="629" t="s">
        <v>1582</v>
      </c>
      <c r="AK17" s="617"/>
      <c r="AL17" s="617"/>
      <c r="AM17" s="617" t="s">
        <v>5</v>
      </c>
      <c r="AN17" s="442">
        <v>5</v>
      </c>
      <c r="AO17" s="442"/>
      <c r="AP17" s="442"/>
      <c r="AQ17" s="446"/>
      <c r="AR17" s="629" t="s">
        <v>1485</v>
      </c>
      <c r="AS17" s="617"/>
      <c r="AT17" s="617" t="s">
        <v>5</v>
      </c>
      <c r="AU17" s="617">
        <v>1</v>
      </c>
      <c r="AV17" s="617"/>
      <c r="AW17" s="617"/>
      <c r="AX17" s="617"/>
      <c r="AY17" s="633"/>
      <c r="AZ17" s="455">
        <f>IF(COUNTIF(BA13:BC28,1)=2,"直接対決","")</f>
      </c>
      <c r="BA17" s="457">
        <f>COUNTIF(T17:AY18,"⑥")+COUNTIF(T17:AY18,"⑦")</f>
        <v>2</v>
      </c>
      <c r="BB17" s="457"/>
      <c r="BC17" s="457"/>
      <c r="BD17" s="425">
        <f>IF(AB13="","",3-BA17)</f>
        <v>1</v>
      </c>
      <c r="BE17" s="425"/>
      <c r="BF17" s="425"/>
      <c r="BG17" s="426"/>
      <c r="BH17" s="164"/>
      <c r="BI17" s="712">
        <f>DK19</f>
        <v>1</v>
      </c>
      <c r="BJ17" s="510" t="s">
        <v>1445</v>
      </c>
      <c r="BK17" s="511"/>
      <c r="BL17" s="511"/>
      <c r="BM17" s="619" t="str">
        <f>IF(BJ17="ここに","",VLOOKUP(BJ17,'登録ナンバー'!$A$1:$C$620,2,0))</f>
        <v>西川</v>
      </c>
      <c r="BN17" s="619"/>
      <c r="BO17" s="619"/>
      <c r="BP17" s="619"/>
      <c r="BQ17" s="619"/>
      <c r="BR17" s="719" t="s">
        <v>4</v>
      </c>
      <c r="BS17" s="619" t="s">
        <v>1446</v>
      </c>
      <c r="BT17" s="619"/>
      <c r="BU17" s="619"/>
      <c r="BV17" s="619" t="str">
        <f>IF(BS17="ここに","",VLOOKUP(BS17,'登録ナンバー'!$A$1:$C$620,2,0))</f>
        <v>藤原</v>
      </c>
      <c r="BW17" s="619"/>
      <c r="BX17" s="619"/>
      <c r="BY17" s="619"/>
      <c r="BZ17" s="688"/>
      <c r="CA17" s="441" t="str">
        <f>IF(CI13="","",IF(AND(CM13=6,CI13&lt;&gt;"⑦"),"⑥",IF(CM13=7,"⑦",CM13)))</f>
        <v>⑥</v>
      </c>
      <c r="CB17" s="442"/>
      <c r="CC17" s="442"/>
      <c r="CD17" s="442" t="s">
        <v>5</v>
      </c>
      <c r="CE17" s="442">
        <f>IF(CI13="","",IF(CI13="⑥",6,IF(CI13="⑦",7,CI13)))</f>
        <v>4</v>
      </c>
      <c r="CF17" s="442"/>
      <c r="CG17" s="442"/>
      <c r="CH17" s="446"/>
      <c r="CI17" s="728"/>
      <c r="CJ17" s="729"/>
      <c r="CK17" s="729"/>
      <c r="CL17" s="729"/>
      <c r="CM17" s="729"/>
      <c r="CN17" s="729"/>
      <c r="CO17" s="729"/>
      <c r="CP17" s="730"/>
      <c r="CQ17" s="629" t="s">
        <v>1581</v>
      </c>
      <c r="CR17" s="617"/>
      <c r="CS17" s="617"/>
      <c r="CT17" s="617" t="s">
        <v>5</v>
      </c>
      <c r="CU17" s="442">
        <v>2</v>
      </c>
      <c r="CV17" s="442"/>
      <c r="CW17" s="442"/>
      <c r="CX17" s="446"/>
      <c r="CY17" s="629">
        <v>3</v>
      </c>
      <c r="CZ17" s="617"/>
      <c r="DA17" s="617" t="s">
        <v>5</v>
      </c>
      <c r="DB17" s="617">
        <v>6</v>
      </c>
      <c r="DC17" s="617"/>
      <c r="DD17" s="617"/>
      <c r="DE17" s="617"/>
      <c r="DF17" s="633"/>
      <c r="DG17" s="455" t="str">
        <f>IF(COUNTIF(DH13:DJ28,1)=2,"直接対決","")</f>
        <v>直接対決</v>
      </c>
      <c r="DH17" s="457">
        <f>COUNTIF(CA17:DF18,"⑥")+COUNTIF(CA17:DF18,"⑦")</f>
        <v>2</v>
      </c>
      <c r="DI17" s="457"/>
      <c r="DJ17" s="457"/>
      <c r="DK17" s="425">
        <f>IF(CI13="","",3-DH17)</f>
        <v>1</v>
      </c>
      <c r="DL17" s="425"/>
      <c r="DM17" s="425"/>
      <c r="DN17" s="426"/>
    </row>
    <row r="18" spans="1:118" ht="12" customHeight="1">
      <c r="A18" s="175"/>
      <c r="B18" s="712"/>
      <c r="C18" s="583"/>
      <c r="D18" s="507"/>
      <c r="E18" s="507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47"/>
      <c r="T18" s="443"/>
      <c r="U18" s="414"/>
      <c r="V18" s="414"/>
      <c r="W18" s="414"/>
      <c r="X18" s="414"/>
      <c r="Y18" s="414"/>
      <c r="Z18" s="414"/>
      <c r="AA18" s="447"/>
      <c r="AB18" s="731"/>
      <c r="AC18" s="732"/>
      <c r="AD18" s="732"/>
      <c r="AE18" s="732"/>
      <c r="AF18" s="732"/>
      <c r="AG18" s="732"/>
      <c r="AH18" s="732"/>
      <c r="AI18" s="733"/>
      <c r="AJ18" s="630"/>
      <c r="AK18" s="618"/>
      <c r="AL18" s="618"/>
      <c r="AM18" s="618"/>
      <c r="AN18" s="414"/>
      <c r="AO18" s="414"/>
      <c r="AP18" s="414"/>
      <c r="AQ18" s="447"/>
      <c r="AR18" s="630"/>
      <c r="AS18" s="618"/>
      <c r="AT18" s="618"/>
      <c r="AU18" s="618"/>
      <c r="AV18" s="618"/>
      <c r="AW18" s="618"/>
      <c r="AX18" s="618"/>
      <c r="AY18" s="634"/>
      <c r="AZ18" s="456"/>
      <c r="BA18" s="458"/>
      <c r="BB18" s="458"/>
      <c r="BC18" s="458"/>
      <c r="BD18" s="427"/>
      <c r="BE18" s="427"/>
      <c r="BF18" s="427"/>
      <c r="BG18" s="428"/>
      <c r="BH18" s="164"/>
      <c r="BI18" s="712"/>
      <c r="BJ18" s="470"/>
      <c r="BK18" s="471"/>
      <c r="BL18" s="471"/>
      <c r="BM18" s="613"/>
      <c r="BN18" s="613"/>
      <c r="BO18" s="613"/>
      <c r="BP18" s="613"/>
      <c r="BQ18" s="613"/>
      <c r="BR18" s="719"/>
      <c r="BS18" s="613"/>
      <c r="BT18" s="613"/>
      <c r="BU18" s="613"/>
      <c r="BV18" s="613"/>
      <c r="BW18" s="613"/>
      <c r="BX18" s="613"/>
      <c r="BY18" s="613"/>
      <c r="BZ18" s="614"/>
      <c r="CA18" s="443"/>
      <c r="CB18" s="414"/>
      <c r="CC18" s="414"/>
      <c r="CD18" s="414"/>
      <c r="CE18" s="414"/>
      <c r="CF18" s="414"/>
      <c r="CG18" s="414"/>
      <c r="CH18" s="447"/>
      <c r="CI18" s="731"/>
      <c r="CJ18" s="732"/>
      <c r="CK18" s="732"/>
      <c r="CL18" s="732"/>
      <c r="CM18" s="732"/>
      <c r="CN18" s="732"/>
      <c r="CO18" s="732"/>
      <c r="CP18" s="733"/>
      <c r="CQ18" s="630"/>
      <c r="CR18" s="618"/>
      <c r="CS18" s="618"/>
      <c r="CT18" s="618"/>
      <c r="CU18" s="414"/>
      <c r="CV18" s="414"/>
      <c r="CW18" s="414"/>
      <c r="CX18" s="447"/>
      <c r="CY18" s="630"/>
      <c r="CZ18" s="618"/>
      <c r="DA18" s="618"/>
      <c r="DB18" s="618"/>
      <c r="DC18" s="618"/>
      <c r="DD18" s="618"/>
      <c r="DE18" s="618"/>
      <c r="DF18" s="634"/>
      <c r="DG18" s="456"/>
      <c r="DH18" s="458"/>
      <c r="DI18" s="458"/>
      <c r="DJ18" s="458"/>
      <c r="DK18" s="427"/>
      <c r="DL18" s="427"/>
      <c r="DM18" s="427"/>
      <c r="DN18" s="428"/>
    </row>
    <row r="19" spans="1:118" ht="20.25" customHeight="1">
      <c r="A19" s="175"/>
      <c r="B19" s="175"/>
      <c r="C19" s="583"/>
      <c r="D19" s="507"/>
      <c r="E19" s="507"/>
      <c r="F19" s="414" t="str">
        <f>IF(C17="ここに","",VLOOKUP(C17,'登録ナンバー'!$A$1:$D$620,4,0))</f>
        <v>ぼんズ</v>
      </c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47"/>
      <c r="T19" s="443"/>
      <c r="U19" s="414"/>
      <c r="V19" s="414"/>
      <c r="W19" s="414"/>
      <c r="X19" s="414"/>
      <c r="Y19" s="414"/>
      <c r="Z19" s="414"/>
      <c r="AA19" s="447"/>
      <c r="AB19" s="731"/>
      <c r="AC19" s="732"/>
      <c r="AD19" s="732"/>
      <c r="AE19" s="732"/>
      <c r="AF19" s="732"/>
      <c r="AG19" s="732"/>
      <c r="AH19" s="732"/>
      <c r="AI19" s="733"/>
      <c r="AJ19" s="630"/>
      <c r="AK19" s="618"/>
      <c r="AL19" s="618"/>
      <c r="AM19" s="618"/>
      <c r="AN19" s="414"/>
      <c r="AO19" s="414"/>
      <c r="AP19" s="414"/>
      <c r="AQ19" s="447"/>
      <c r="AR19" s="630"/>
      <c r="AS19" s="618"/>
      <c r="AT19" s="618"/>
      <c r="AU19" s="618"/>
      <c r="AV19" s="618"/>
      <c r="AW19" s="618"/>
      <c r="AX19" s="618"/>
      <c r="AY19" s="634"/>
      <c r="AZ19" s="437">
        <f>IF(OR(COUNTIF(BA13:BC26,2)=3,COUNTIF(BA13:BC26,1)=3),(T20+AJ20+AR20)/(T20+AJ20+X17+AN17+AW17+AR20),"")</f>
      </c>
      <c r="BA19" s="414"/>
      <c r="BB19" s="414"/>
      <c r="BC19" s="414"/>
      <c r="BD19" s="439">
        <f>IF(AZ19&lt;&gt;"",RANK(AZ19,AZ15:AZ28),RANK(BA17,BA13:BC26))</f>
        <v>2</v>
      </c>
      <c r="BE19" s="439"/>
      <c r="BF19" s="439"/>
      <c r="BG19" s="440"/>
      <c r="BH19" s="176"/>
      <c r="BI19" s="175"/>
      <c r="BJ19" s="470" t="s">
        <v>6</v>
      </c>
      <c r="BK19" s="471"/>
      <c r="BL19" s="471"/>
      <c r="BM19" s="613" t="str">
        <f>IF(BJ17="ここに","",VLOOKUP(BJ17,'登録ナンバー'!$A$1:$D$620,4,0))</f>
        <v>ぼんズ</v>
      </c>
      <c r="BN19" s="613"/>
      <c r="BO19" s="613"/>
      <c r="BP19" s="613"/>
      <c r="BQ19" s="613"/>
      <c r="BR19" s="613"/>
      <c r="BS19" s="613"/>
      <c r="BT19" s="613"/>
      <c r="BU19" s="613"/>
      <c r="BV19" s="613"/>
      <c r="BW19" s="613"/>
      <c r="BX19" s="613"/>
      <c r="BY19" s="613"/>
      <c r="BZ19" s="614"/>
      <c r="CA19" s="443"/>
      <c r="CB19" s="414"/>
      <c r="CC19" s="414"/>
      <c r="CD19" s="414"/>
      <c r="CE19" s="414"/>
      <c r="CF19" s="414"/>
      <c r="CG19" s="414"/>
      <c r="CH19" s="447"/>
      <c r="CI19" s="731"/>
      <c r="CJ19" s="732"/>
      <c r="CK19" s="732"/>
      <c r="CL19" s="732"/>
      <c r="CM19" s="732"/>
      <c r="CN19" s="732"/>
      <c r="CO19" s="732"/>
      <c r="CP19" s="733"/>
      <c r="CQ19" s="630"/>
      <c r="CR19" s="618"/>
      <c r="CS19" s="618"/>
      <c r="CT19" s="618"/>
      <c r="CU19" s="414"/>
      <c r="CV19" s="414"/>
      <c r="CW19" s="414"/>
      <c r="CX19" s="447"/>
      <c r="CY19" s="630"/>
      <c r="CZ19" s="618"/>
      <c r="DA19" s="618"/>
      <c r="DB19" s="618"/>
      <c r="DC19" s="618"/>
      <c r="DD19" s="618"/>
      <c r="DE19" s="618"/>
      <c r="DF19" s="634"/>
      <c r="DG19" s="437">
        <f>IF(OR(COUNTIF(DH13:DJ26,2)=3,COUNTIF(DH13:DJ26,1)=3),(CA20+CQ20+CY20)/(CA20+CQ20+CE17+CU17+DD17+CY20),"")</f>
      </c>
      <c r="DH19" s="414"/>
      <c r="DI19" s="414"/>
      <c r="DJ19" s="414"/>
      <c r="DK19" s="439">
        <f>IF(DG19&lt;&gt;"",RANK(DG19,DG15:DG28),RANK(DH17,DH13:DJ26))</f>
        <v>1</v>
      </c>
      <c r="DL19" s="439"/>
      <c r="DM19" s="439"/>
      <c r="DN19" s="440"/>
    </row>
    <row r="20" spans="1:118" ht="4.5" customHeight="1" hidden="1">
      <c r="A20" s="175"/>
      <c r="B20" s="175"/>
      <c r="C20" s="583"/>
      <c r="D20" s="507"/>
      <c r="E20" s="507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40"/>
      <c r="T20" s="326">
        <f>IF(T17="⑦","7",IF(T17="⑥","6",T17))</f>
        <v>1</v>
      </c>
      <c r="U20" s="327"/>
      <c r="V20" s="327"/>
      <c r="W20" s="327"/>
      <c r="X20" s="327"/>
      <c r="Y20" s="327"/>
      <c r="Z20" s="327"/>
      <c r="AA20" s="328"/>
      <c r="AB20" s="734"/>
      <c r="AC20" s="735"/>
      <c r="AD20" s="735"/>
      <c r="AE20" s="735"/>
      <c r="AF20" s="735"/>
      <c r="AG20" s="735"/>
      <c r="AH20" s="735"/>
      <c r="AI20" s="736"/>
      <c r="AJ20" s="326" t="str">
        <f>IF(AJ17="⑦","7",IF(AJ17="⑥","6",AJ17))</f>
        <v>7</v>
      </c>
      <c r="AK20" s="329"/>
      <c r="AL20" s="329"/>
      <c r="AM20" s="329"/>
      <c r="AN20" s="329"/>
      <c r="AO20" s="329"/>
      <c r="AP20" s="329"/>
      <c r="AQ20" s="330"/>
      <c r="AR20" s="329" t="str">
        <f>IF(AR17="⑦","7",IF(AR17="⑥","6",AR17))</f>
        <v>6</v>
      </c>
      <c r="AS20" s="329"/>
      <c r="AT20" s="329"/>
      <c r="AU20" s="329"/>
      <c r="AV20" s="329"/>
      <c r="AW20" s="329"/>
      <c r="AX20" s="329"/>
      <c r="AY20" s="331"/>
      <c r="AZ20" s="615"/>
      <c r="BA20" s="739"/>
      <c r="BB20" s="739"/>
      <c r="BC20" s="739"/>
      <c r="BD20" s="635"/>
      <c r="BE20" s="635"/>
      <c r="BF20" s="635"/>
      <c r="BG20" s="636"/>
      <c r="BH20" s="176"/>
      <c r="BI20" s="175"/>
      <c r="BJ20" s="472"/>
      <c r="BK20" s="473"/>
      <c r="BL20" s="473"/>
      <c r="BM20" s="613"/>
      <c r="BN20" s="613"/>
      <c r="BO20" s="613"/>
      <c r="BP20" s="613"/>
      <c r="BQ20" s="613"/>
      <c r="BR20" s="613"/>
      <c r="BS20" s="613"/>
      <c r="BT20" s="613"/>
      <c r="BU20" s="613"/>
      <c r="BV20" s="613"/>
      <c r="BW20" s="613"/>
      <c r="BX20" s="613"/>
      <c r="BY20" s="613"/>
      <c r="BZ20" s="614"/>
      <c r="CA20" s="326" t="str">
        <f>IF(CA17="⑦","7",IF(CA17="⑥","6",CA17))</f>
        <v>6</v>
      </c>
      <c r="CB20" s="327"/>
      <c r="CC20" s="327"/>
      <c r="CD20" s="327"/>
      <c r="CE20" s="327"/>
      <c r="CF20" s="327"/>
      <c r="CG20" s="327"/>
      <c r="CH20" s="328"/>
      <c r="CI20" s="734"/>
      <c r="CJ20" s="735"/>
      <c r="CK20" s="735"/>
      <c r="CL20" s="735"/>
      <c r="CM20" s="735"/>
      <c r="CN20" s="735"/>
      <c r="CO20" s="735"/>
      <c r="CP20" s="736"/>
      <c r="CQ20" s="326" t="str">
        <f>IF(CQ17="⑦","7",IF(CQ17="⑥","6",CQ17))</f>
        <v>6</v>
      </c>
      <c r="CR20" s="329"/>
      <c r="CS20" s="329"/>
      <c r="CT20" s="329"/>
      <c r="CU20" s="329"/>
      <c r="CV20" s="329"/>
      <c r="CW20" s="329"/>
      <c r="CX20" s="330"/>
      <c r="CY20" s="329">
        <f>IF(CY17="⑦","7",IF(CY17="⑥","6",CY17))</f>
        <v>3</v>
      </c>
      <c r="CZ20" s="329"/>
      <c r="DA20" s="329"/>
      <c r="DB20" s="329"/>
      <c r="DC20" s="329"/>
      <c r="DD20" s="329"/>
      <c r="DE20" s="329"/>
      <c r="DF20" s="331"/>
      <c r="DG20" s="615"/>
      <c r="DH20" s="739"/>
      <c r="DI20" s="739"/>
      <c r="DJ20" s="739"/>
      <c r="DK20" s="635"/>
      <c r="DL20" s="635"/>
      <c r="DM20" s="635"/>
      <c r="DN20" s="636"/>
    </row>
    <row r="21" spans="1:118" ht="12" customHeight="1">
      <c r="A21" s="175"/>
      <c r="B21" s="712">
        <f>BD23</f>
        <v>3</v>
      </c>
      <c r="C21" s="727" t="s">
        <v>1439</v>
      </c>
      <c r="D21" s="505"/>
      <c r="E21" s="505"/>
      <c r="F21" s="505" t="str">
        <f>IF(C21="ここに","",VLOOKUP(C21,'登録ナンバー'!$A$1:$C$620,2,0))</f>
        <v>木村</v>
      </c>
      <c r="G21" s="505"/>
      <c r="H21" s="505"/>
      <c r="I21" s="505"/>
      <c r="J21" s="505"/>
      <c r="K21" s="505" t="s">
        <v>4</v>
      </c>
      <c r="L21" s="505" t="s">
        <v>1440</v>
      </c>
      <c r="M21" s="505"/>
      <c r="N21" s="505"/>
      <c r="O21" s="505" t="str">
        <f>IF(L21="ここに","",VLOOKUP(L21,'登録ナンバー'!$A$1:$C$620,2,0))</f>
        <v>福永</v>
      </c>
      <c r="P21" s="505"/>
      <c r="Q21" s="505"/>
      <c r="R21" s="505"/>
      <c r="S21" s="508"/>
      <c r="T21" s="504">
        <f>IF(AN13="","",IF(AND(AN13=6,AJ13&lt;&gt;"⑦"),"⑥",IF(AN13=7,"⑦",AN13)))</f>
        <v>1</v>
      </c>
      <c r="U21" s="505"/>
      <c r="V21" s="505"/>
      <c r="W21" s="505" t="s">
        <v>5</v>
      </c>
      <c r="X21" s="505">
        <f>IF(AN13="","",IF(AJ13="⑥",6,IF(AJ13="⑦",7,AJ13)))</f>
        <v>6</v>
      </c>
      <c r="Y21" s="505"/>
      <c r="Z21" s="505"/>
      <c r="AA21" s="508"/>
      <c r="AB21" s="504">
        <v>5</v>
      </c>
      <c r="AC21" s="505"/>
      <c r="AD21" s="505"/>
      <c r="AE21" s="505" t="s">
        <v>5</v>
      </c>
      <c r="AF21" s="505">
        <v>7</v>
      </c>
      <c r="AG21" s="505"/>
      <c r="AH21" s="505"/>
      <c r="AI21" s="508"/>
      <c r="AJ21" s="484"/>
      <c r="AK21" s="485"/>
      <c r="AL21" s="485"/>
      <c r="AM21" s="485"/>
      <c r="AN21" s="485"/>
      <c r="AO21" s="485"/>
      <c r="AP21" s="485"/>
      <c r="AQ21" s="486"/>
      <c r="AR21" s="493" t="s">
        <v>1579</v>
      </c>
      <c r="AS21" s="494"/>
      <c r="AT21" s="494" t="s">
        <v>5</v>
      </c>
      <c r="AU21" s="494">
        <v>0</v>
      </c>
      <c r="AV21" s="494"/>
      <c r="AW21" s="494"/>
      <c r="AX21" s="494"/>
      <c r="AY21" s="498"/>
      <c r="AZ21" s="684">
        <f>IF(COUNTIF(BA13:BC28,1)=2,"直接対決","")</f>
      </c>
      <c r="BA21" s="721">
        <f>COUNTIF(T21:AY22,"⑥")+COUNTIF(T21:AY22,"⑦")</f>
        <v>1</v>
      </c>
      <c r="BB21" s="721"/>
      <c r="BC21" s="721"/>
      <c r="BD21" s="706">
        <f>IF(AB13="","",3-BA21)</f>
        <v>2</v>
      </c>
      <c r="BE21" s="706"/>
      <c r="BF21" s="706"/>
      <c r="BG21" s="707"/>
      <c r="BH21" s="164"/>
      <c r="BI21" s="712">
        <f>DK23</f>
        <v>4</v>
      </c>
      <c r="BJ21" s="510" t="s">
        <v>1433</v>
      </c>
      <c r="BK21" s="511"/>
      <c r="BL21" s="511"/>
      <c r="BM21" s="511" t="str">
        <f>IF(BJ21="ここに","",VLOOKUP(BJ21,'登録ナンバー'!$A$1:$C$620,2,0))</f>
        <v>藤井</v>
      </c>
      <c r="BN21" s="511"/>
      <c r="BO21" s="511"/>
      <c r="BP21" s="511"/>
      <c r="BQ21" s="511"/>
      <c r="BR21" s="474" t="s">
        <v>4</v>
      </c>
      <c r="BS21" s="511" t="s">
        <v>1434</v>
      </c>
      <c r="BT21" s="511"/>
      <c r="BU21" s="511"/>
      <c r="BV21" s="511" t="str">
        <f>IF(BS21="ここに","",VLOOKUP(BS21,'登録ナンバー'!$A$1:$C$620,2,0))</f>
        <v>岩崎</v>
      </c>
      <c r="BW21" s="511"/>
      <c r="BX21" s="511"/>
      <c r="BY21" s="511"/>
      <c r="BZ21" s="512"/>
      <c r="CA21" s="504">
        <f>IF(CU13="","",IF(AND(CU13=6,CQ13&lt;&gt;"⑦"),"⑥",IF(CU13=7,"⑦",CU13)))</f>
        <v>4</v>
      </c>
      <c r="CB21" s="505"/>
      <c r="CC21" s="505"/>
      <c r="CD21" s="505" t="s">
        <v>5</v>
      </c>
      <c r="CE21" s="505">
        <f>IF(CU13="","",IF(CQ13="⑥",6,IF(CQ13="⑦",7,CQ13)))</f>
        <v>6</v>
      </c>
      <c r="CF21" s="505"/>
      <c r="CG21" s="505"/>
      <c r="CH21" s="508"/>
      <c r="CI21" s="504">
        <v>2</v>
      </c>
      <c r="CJ21" s="505"/>
      <c r="CK21" s="505"/>
      <c r="CL21" s="505" t="s">
        <v>5</v>
      </c>
      <c r="CM21" s="505">
        <f>IF(CU17="","",IF(CQ17="⑥",6,IF(CQ17="⑦",7,CQ17)))</f>
        <v>6</v>
      </c>
      <c r="CN21" s="505"/>
      <c r="CO21" s="505"/>
      <c r="CP21" s="508"/>
      <c r="CQ21" s="484"/>
      <c r="CR21" s="485"/>
      <c r="CS21" s="485"/>
      <c r="CT21" s="485"/>
      <c r="CU21" s="485"/>
      <c r="CV21" s="485"/>
      <c r="CW21" s="485"/>
      <c r="CX21" s="486"/>
      <c r="CY21" s="493" t="s">
        <v>1486</v>
      </c>
      <c r="CZ21" s="494"/>
      <c r="DA21" s="494" t="s">
        <v>5</v>
      </c>
      <c r="DB21" s="494">
        <v>5</v>
      </c>
      <c r="DC21" s="494"/>
      <c r="DD21" s="494"/>
      <c r="DE21" s="494"/>
      <c r="DF21" s="498"/>
      <c r="DG21" s="684" t="str">
        <f>IF(COUNTIF(DH13:DJ28,1)=2,"直接対決","")</f>
        <v>直接対決</v>
      </c>
      <c r="DH21" s="721">
        <f>COUNTIF(CA21:DF22,"⑥")+COUNTIF(CA21:DF22,"⑦")</f>
        <v>1</v>
      </c>
      <c r="DI21" s="721"/>
      <c r="DJ21" s="721"/>
      <c r="DK21" s="706">
        <f>IF(CI13="","",3-DH21)</f>
        <v>2</v>
      </c>
      <c r="DL21" s="706"/>
      <c r="DM21" s="706"/>
      <c r="DN21" s="707"/>
    </row>
    <row r="22" spans="1:118" ht="12" customHeight="1">
      <c r="A22" s="175"/>
      <c r="B22" s="712"/>
      <c r="C22" s="583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9"/>
      <c r="T22" s="506"/>
      <c r="U22" s="507"/>
      <c r="V22" s="507"/>
      <c r="W22" s="507"/>
      <c r="X22" s="507"/>
      <c r="Y22" s="507"/>
      <c r="Z22" s="507"/>
      <c r="AA22" s="509"/>
      <c r="AB22" s="506"/>
      <c r="AC22" s="507"/>
      <c r="AD22" s="507"/>
      <c r="AE22" s="507"/>
      <c r="AF22" s="507"/>
      <c r="AG22" s="507"/>
      <c r="AH22" s="507"/>
      <c r="AI22" s="509"/>
      <c r="AJ22" s="487"/>
      <c r="AK22" s="488"/>
      <c r="AL22" s="488"/>
      <c r="AM22" s="488"/>
      <c r="AN22" s="488"/>
      <c r="AO22" s="488"/>
      <c r="AP22" s="488"/>
      <c r="AQ22" s="489"/>
      <c r="AR22" s="495"/>
      <c r="AS22" s="496"/>
      <c r="AT22" s="496"/>
      <c r="AU22" s="496"/>
      <c r="AV22" s="496"/>
      <c r="AW22" s="496"/>
      <c r="AX22" s="496"/>
      <c r="AY22" s="499"/>
      <c r="AZ22" s="685"/>
      <c r="BA22" s="722"/>
      <c r="BB22" s="722"/>
      <c r="BC22" s="722"/>
      <c r="BD22" s="708"/>
      <c r="BE22" s="708"/>
      <c r="BF22" s="708"/>
      <c r="BG22" s="709"/>
      <c r="BH22" s="164"/>
      <c r="BI22" s="712"/>
      <c r="BJ22" s="470"/>
      <c r="BK22" s="471"/>
      <c r="BL22" s="471"/>
      <c r="BM22" s="471"/>
      <c r="BN22" s="471"/>
      <c r="BO22" s="471"/>
      <c r="BP22" s="471"/>
      <c r="BQ22" s="471"/>
      <c r="BR22" s="474"/>
      <c r="BS22" s="471"/>
      <c r="BT22" s="471"/>
      <c r="BU22" s="471"/>
      <c r="BV22" s="471"/>
      <c r="BW22" s="471"/>
      <c r="BX22" s="471"/>
      <c r="BY22" s="471"/>
      <c r="BZ22" s="475"/>
      <c r="CA22" s="506"/>
      <c r="CB22" s="507"/>
      <c r="CC22" s="507"/>
      <c r="CD22" s="507"/>
      <c r="CE22" s="507"/>
      <c r="CF22" s="507"/>
      <c r="CG22" s="507"/>
      <c r="CH22" s="509"/>
      <c r="CI22" s="506"/>
      <c r="CJ22" s="507"/>
      <c r="CK22" s="507"/>
      <c r="CL22" s="507"/>
      <c r="CM22" s="507"/>
      <c r="CN22" s="507"/>
      <c r="CO22" s="507"/>
      <c r="CP22" s="509"/>
      <c r="CQ22" s="487"/>
      <c r="CR22" s="488"/>
      <c r="CS22" s="488"/>
      <c r="CT22" s="488"/>
      <c r="CU22" s="488"/>
      <c r="CV22" s="488"/>
      <c r="CW22" s="488"/>
      <c r="CX22" s="489"/>
      <c r="CY22" s="495"/>
      <c r="CZ22" s="496"/>
      <c r="DA22" s="496"/>
      <c r="DB22" s="496"/>
      <c r="DC22" s="496"/>
      <c r="DD22" s="496"/>
      <c r="DE22" s="496"/>
      <c r="DF22" s="499"/>
      <c r="DG22" s="685"/>
      <c r="DH22" s="722"/>
      <c r="DI22" s="722"/>
      <c r="DJ22" s="722"/>
      <c r="DK22" s="708"/>
      <c r="DL22" s="708"/>
      <c r="DM22" s="708"/>
      <c r="DN22" s="709"/>
    </row>
    <row r="23" spans="1:118" ht="18.75" customHeight="1">
      <c r="A23" s="175"/>
      <c r="B23" s="175"/>
      <c r="C23" s="583" t="s">
        <v>6</v>
      </c>
      <c r="D23" s="507"/>
      <c r="E23" s="507"/>
      <c r="F23" s="507" t="str">
        <f>IF(C21="ここに","",VLOOKUP(C21,'登録ナンバー'!$A$1:$D$620,4,0))</f>
        <v>Kテニス</v>
      </c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9"/>
      <c r="T23" s="506"/>
      <c r="U23" s="507"/>
      <c r="V23" s="507"/>
      <c r="W23" s="507"/>
      <c r="X23" s="507"/>
      <c r="Y23" s="507"/>
      <c r="Z23" s="507"/>
      <c r="AA23" s="509"/>
      <c r="AB23" s="506"/>
      <c r="AC23" s="507"/>
      <c r="AD23" s="507"/>
      <c r="AE23" s="507"/>
      <c r="AF23" s="507"/>
      <c r="AG23" s="507"/>
      <c r="AH23" s="507"/>
      <c r="AI23" s="509"/>
      <c r="AJ23" s="487"/>
      <c r="AK23" s="488"/>
      <c r="AL23" s="488"/>
      <c r="AM23" s="488"/>
      <c r="AN23" s="488"/>
      <c r="AO23" s="488"/>
      <c r="AP23" s="488"/>
      <c r="AQ23" s="489"/>
      <c r="AR23" s="495"/>
      <c r="AS23" s="496"/>
      <c r="AT23" s="497"/>
      <c r="AU23" s="496"/>
      <c r="AV23" s="496"/>
      <c r="AW23" s="496"/>
      <c r="AX23" s="496"/>
      <c r="AY23" s="499"/>
      <c r="AZ23" s="741">
        <f>IF(OR(COUNTIF(BA13:BC26,2)=3,COUNTIF(BA13:BC26,1)=3),(AB24+AR24+T24)/(T24+AF21+X21+AW21+AR24+AB24),"")</f>
      </c>
      <c r="BA23" s="686"/>
      <c r="BB23" s="686"/>
      <c r="BC23" s="686"/>
      <c r="BD23" s="680">
        <f>IF(AZ23&lt;&gt;"",RANK(AZ23,AZ15:AZ28),RANK(BA21,BA13:BC26))</f>
        <v>3</v>
      </c>
      <c r="BE23" s="680"/>
      <c r="BF23" s="680"/>
      <c r="BG23" s="681"/>
      <c r="BH23" s="176"/>
      <c r="BI23" s="175"/>
      <c r="BJ23" s="470" t="s">
        <v>6</v>
      </c>
      <c r="BK23" s="471"/>
      <c r="BL23" s="471"/>
      <c r="BM23" s="471" t="str">
        <f>IF(BJ21="ここに","",VLOOKUP(BJ21,'登録ナンバー'!$A$1:$D$620,4,0))</f>
        <v>グリフィンズ</v>
      </c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5"/>
      <c r="CA23" s="506"/>
      <c r="CB23" s="507"/>
      <c r="CC23" s="507"/>
      <c r="CD23" s="507"/>
      <c r="CE23" s="507"/>
      <c r="CF23" s="507"/>
      <c r="CG23" s="507"/>
      <c r="CH23" s="509"/>
      <c r="CI23" s="506"/>
      <c r="CJ23" s="507"/>
      <c r="CK23" s="507"/>
      <c r="CL23" s="507"/>
      <c r="CM23" s="507"/>
      <c r="CN23" s="507"/>
      <c r="CO23" s="507"/>
      <c r="CP23" s="509"/>
      <c r="CQ23" s="487"/>
      <c r="CR23" s="488"/>
      <c r="CS23" s="488"/>
      <c r="CT23" s="488"/>
      <c r="CU23" s="488"/>
      <c r="CV23" s="488"/>
      <c r="CW23" s="488"/>
      <c r="CX23" s="489"/>
      <c r="CY23" s="495"/>
      <c r="CZ23" s="496"/>
      <c r="DA23" s="497"/>
      <c r="DB23" s="496"/>
      <c r="DC23" s="496"/>
      <c r="DD23" s="496"/>
      <c r="DE23" s="496"/>
      <c r="DF23" s="499"/>
      <c r="DG23" s="741">
        <f>IF(OR(COUNTIF(DH13:DJ26,2)=3,COUNTIF(DH13:DJ26,1)=3),(CI24+CY24+CA24)/(CA24+CM21+CE21+DD21+CY24+CI24),"")</f>
      </c>
      <c r="DH23" s="686"/>
      <c r="DI23" s="686"/>
      <c r="DJ23" s="686"/>
      <c r="DK23" s="680">
        <v>4</v>
      </c>
      <c r="DL23" s="680"/>
      <c r="DM23" s="680"/>
      <c r="DN23" s="681"/>
    </row>
    <row r="24" spans="1:118" ht="3.75" customHeight="1" hidden="1">
      <c r="A24" s="175"/>
      <c r="B24" s="175"/>
      <c r="C24" s="583"/>
      <c r="D24" s="507"/>
      <c r="E24" s="507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7"/>
      <c r="T24" s="297">
        <f>IF(T21="⑦","7",IF(T21="⑥","6",T21))</f>
        <v>1</v>
      </c>
      <c r="U24" s="300"/>
      <c r="V24" s="300"/>
      <c r="W24" s="300"/>
      <c r="X24" s="300"/>
      <c r="Y24" s="300"/>
      <c r="Z24" s="300"/>
      <c r="AA24" s="301"/>
      <c r="AB24" s="297">
        <f>IF(AB21="⑦","7",IF(AB21="⑥","6",AB21))</f>
        <v>5</v>
      </c>
      <c r="AC24" s="300"/>
      <c r="AD24" s="300"/>
      <c r="AE24" s="300"/>
      <c r="AF24" s="300"/>
      <c r="AG24" s="300"/>
      <c r="AH24" s="300"/>
      <c r="AI24" s="300"/>
      <c r="AJ24" s="490"/>
      <c r="AK24" s="491"/>
      <c r="AL24" s="491"/>
      <c r="AM24" s="491"/>
      <c r="AN24" s="491"/>
      <c r="AO24" s="491"/>
      <c r="AP24" s="491"/>
      <c r="AQ24" s="492"/>
      <c r="AR24" s="299" t="str">
        <f>IF(AR21="⑦","7",IF(AR21="⑥","6",AR21))</f>
        <v>6</v>
      </c>
      <c r="AS24" s="299"/>
      <c r="AT24" s="299"/>
      <c r="AU24" s="299"/>
      <c r="AV24" s="299"/>
      <c r="AW24" s="299"/>
      <c r="AX24" s="299"/>
      <c r="AY24" s="314"/>
      <c r="AZ24" s="742"/>
      <c r="BA24" s="687"/>
      <c r="BB24" s="687"/>
      <c r="BC24" s="687"/>
      <c r="BD24" s="710"/>
      <c r="BE24" s="710"/>
      <c r="BF24" s="710"/>
      <c r="BG24" s="711"/>
      <c r="BH24" s="176"/>
      <c r="BI24" s="175"/>
      <c r="BJ24" s="472"/>
      <c r="BK24" s="473"/>
      <c r="BL24" s="473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5"/>
      <c r="CA24" s="297">
        <f>IF(CA21="⑦","7",IF(CA21="⑥","6",CA21))</f>
        <v>4</v>
      </c>
      <c r="CB24" s="300"/>
      <c r="CC24" s="300"/>
      <c r="CD24" s="300"/>
      <c r="CE24" s="300"/>
      <c r="CF24" s="300"/>
      <c r="CG24" s="300"/>
      <c r="CH24" s="301"/>
      <c r="CI24" s="297">
        <f>IF(CI21="⑦","7",IF(CI21="⑥","6",CI21))</f>
        <v>2</v>
      </c>
      <c r="CJ24" s="300"/>
      <c r="CK24" s="300"/>
      <c r="CL24" s="300"/>
      <c r="CM24" s="300"/>
      <c r="CN24" s="300"/>
      <c r="CO24" s="300"/>
      <c r="CP24" s="300"/>
      <c r="CQ24" s="490"/>
      <c r="CR24" s="491"/>
      <c r="CS24" s="491"/>
      <c r="CT24" s="491"/>
      <c r="CU24" s="491"/>
      <c r="CV24" s="491"/>
      <c r="CW24" s="491"/>
      <c r="CX24" s="492"/>
      <c r="CY24" s="299" t="str">
        <f>IF(CY21="⑦","7",IF(CY21="⑥","6",CY21))</f>
        <v>7</v>
      </c>
      <c r="CZ24" s="299"/>
      <c r="DA24" s="299"/>
      <c r="DB24" s="299"/>
      <c r="DC24" s="299"/>
      <c r="DD24" s="299"/>
      <c r="DE24" s="299"/>
      <c r="DF24" s="314"/>
      <c r="DG24" s="742"/>
      <c r="DH24" s="687"/>
      <c r="DI24" s="687"/>
      <c r="DJ24" s="687"/>
      <c r="DK24" s="710"/>
      <c r="DL24" s="710"/>
      <c r="DM24" s="710"/>
      <c r="DN24" s="711"/>
    </row>
    <row r="25" spans="1:118" ht="12" customHeight="1">
      <c r="A25" s="175"/>
      <c r="B25" s="712">
        <f>BD27</f>
        <v>4</v>
      </c>
      <c r="C25" s="727" t="s">
        <v>3</v>
      </c>
      <c r="D25" s="505"/>
      <c r="E25" s="505"/>
      <c r="F25" s="505" t="s">
        <v>1481</v>
      </c>
      <c r="G25" s="505"/>
      <c r="H25" s="505"/>
      <c r="I25" s="505"/>
      <c r="J25" s="505"/>
      <c r="K25" s="505" t="s">
        <v>4</v>
      </c>
      <c r="L25" s="505" t="s">
        <v>3</v>
      </c>
      <c r="M25" s="505"/>
      <c r="N25" s="505"/>
      <c r="O25" s="505" t="s">
        <v>1460</v>
      </c>
      <c r="P25" s="505"/>
      <c r="Q25" s="505"/>
      <c r="R25" s="505"/>
      <c r="S25" s="508"/>
      <c r="T25" s="504">
        <v>0</v>
      </c>
      <c r="U25" s="505"/>
      <c r="V25" s="505"/>
      <c r="W25" s="505" t="s">
        <v>5</v>
      </c>
      <c r="X25" s="505">
        <v>6</v>
      </c>
      <c r="Y25" s="505"/>
      <c r="Z25" s="505"/>
      <c r="AA25" s="508"/>
      <c r="AB25" s="504">
        <v>1</v>
      </c>
      <c r="AC25" s="505"/>
      <c r="AD25" s="505"/>
      <c r="AE25" s="505" t="s">
        <v>5</v>
      </c>
      <c r="AF25" s="505">
        <f>IF(AU17="","",IF(AR17="⑥",6,IF(AR17="⑦",7,AR17)))</f>
        <v>6</v>
      </c>
      <c r="AG25" s="505"/>
      <c r="AH25" s="505"/>
      <c r="AI25" s="508"/>
      <c r="AJ25" s="504">
        <v>0</v>
      </c>
      <c r="AK25" s="505"/>
      <c r="AL25" s="505"/>
      <c r="AM25" s="505" t="s">
        <v>5</v>
      </c>
      <c r="AN25" s="505">
        <f>IF(AU21="","",IF(AR21="⑥",6,IF(AR21="⑦",7,AR21)))</f>
        <v>6</v>
      </c>
      <c r="AO25" s="505"/>
      <c r="AP25" s="505"/>
      <c r="AQ25" s="508"/>
      <c r="AR25" s="484"/>
      <c r="AS25" s="485"/>
      <c r="AT25" s="485"/>
      <c r="AU25" s="485"/>
      <c r="AV25" s="485"/>
      <c r="AW25" s="485"/>
      <c r="AX25" s="485"/>
      <c r="AY25" s="724"/>
      <c r="AZ25" s="684">
        <f>IF(COUNTIF(BA13:BC26,1)=2,"直接対決","")</f>
      </c>
      <c r="BA25" s="721">
        <f>COUNTIF(T25:AQ26,"⑥")+COUNTIF(T25:AQ26,"⑦")</f>
        <v>0</v>
      </c>
      <c r="BB25" s="721"/>
      <c r="BC25" s="721"/>
      <c r="BD25" s="706">
        <f>IF(AB13="","",3-BA25)</f>
        <v>3</v>
      </c>
      <c r="BE25" s="706"/>
      <c r="BF25" s="706"/>
      <c r="BG25" s="707"/>
      <c r="BH25" s="164"/>
      <c r="BI25" s="712">
        <f>DK27</f>
        <v>1</v>
      </c>
      <c r="BJ25" s="510" t="s">
        <v>1454</v>
      </c>
      <c r="BK25" s="511"/>
      <c r="BL25" s="511"/>
      <c r="BM25" s="570" t="str">
        <f>IF(BJ25="ここに","",VLOOKUP(BJ25,'登録ナンバー'!$A$1:$C$620,2,0))</f>
        <v>川上</v>
      </c>
      <c r="BN25" s="570"/>
      <c r="BO25" s="570"/>
      <c r="BP25" s="570"/>
      <c r="BQ25" s="570"/>
      <c r="BR25" s="747" t="s">
        <v>4</v>
      </c>
      <c r="BS25" s="570" t="s">
        <v>1455</v>
      </c>
      <c r="BT25" s="570"/>
      <c r="BU25" s="570"/>
      <c r="BV25" s="570" t="str">
        <f>IF(BS25="ここに","",VLOOKUP(BS25,'登録ナンバー'!$A$1:$C$620,2,0))</f>
        <v>村田</v>
      </c>
      <c r="BW25" s="570"/>
      <c r="BX25" s="570"/>
      <c r="BY25" s="570"/>
      <c r="BZ25" s="745"/>
      <c r="CA25" s="590" t="s">
        <v>1579</v>
      </c>
      <c r="CB25" s="545"/>
      <c r="CC25" s="545"/>
      <c r="CD25" s="545" t="s">
        <v>5</v>
      </c>
      <c r="CE25" s="545">
        <f>IF(DB13="","",IF(CY13="⑥",6,IF(CY13="⑦",7,CY13)))</f>
        <v>4</v>
      </c>
      <c r="CF25" s="545"/>
      <c r="CG25" s="545"/>
      <c r="CH25" s="546"/>
      <c r="CI25" s="590" t="s">
        <v>1485</v>
      </c>
      <c r="CJ25" s="545"/>
      <c r="CK25" s="545"/>
      <c r="CL25" s="545" t="s">
        <v>5</v>
      </c>
      <c r="CM25" s="545">
        <f>IF(DB17="","",IF(CY17="⑥",6,IF(CY17="⑦",7,CY17)))</f>
        <v>3</v>
      </c>
      <c r="CN25" s="545"/>
      <c r="CO25" s="545"/>
      <c r="CP25" s="546"/>
      <c r="CQ25" s="590">
        <v>5</v>
      </c>
      <c r="CR25" s="545"/>
      <c r="CS25" s="545"/>
      <c r="CT25" s="545" t="s">
        <v>5</v>
      </c>
      <c r="CU25" s="545">
        <f>IF(DB21="","",IF(CY21="⑥",6,IF(CY21="⑦",7,CY21)))</f>
        <v>7</v>
      </c>
      <c r="CV25" s="545"/>
      <c r="CW25" s="545"/>
      <c r="CX25" s="546"/>
      <c r="CY25" s="595"/>
      <c r="CZ25" s="596"/>
      <c r="DA25" s="596"/>
      <c r="DB25" s="596"/>
      <c r="DC25" s="596"/>
      <c r="DD25" s="596"/>
      <c r="DE25" s="596"/>
      <c r="DF25" s="597"/>
      <c r="DG25" s="554" t="str">
        <f>IF(COUNTIF(DH13:DJ26,1)=2,"直接対決","")</f>
        <v>直接対決</v>
      </c>
      <c r="DH25" s="556">
        <f>COUNTIF(CA25:CX26,"⑥")+COUNTIF(CA25:CX26,"⑦")</f>
        <v>2</v>
      </c>
      <c r="DI25" s="556"/>
      <c r="DJ25" s="556"/>
      <c r="DK25" s="528">
        <f>IF(CI13="","",3-DH25)</f>
        <v>1</v>
      </c>
      <c r="DL25" s="528"/>
      <c r="DM25" s="528"/>
      <c r="DN25" s="529"/>
    </row>
    <row r="26" spans="1:118" ht="12" customHeight="1">
      <c r="A26" s="175"/>
      <c r="B26" s="678"/>
      <c r="C26" s="583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9"/>
      <c r="T26" s="506"/>
      <c r="U26" s="507"/>
      <c r="V26" s="507"/>
      <c r="W26" s="507"/>
      <c r="X26" s="507"/>
      <c r="Y26" s="507"/>
      <c r="Z26" s="507"/>
      <c r="AA26" s="509"/>
      <c r="AB26" s="506"/>
      <c r="AC26" s="507"/>
      <c r="AD26" s="507"/>
      <c r="AE26" s="507"/>
      <c r="AF26" s="507"/>
      <c r="AG26" s="507"/>
      <c r="AH26" s="507"/>
      <c r="AI26" s="509"/>
      <c r="AJ26" s="506"/>
      <c r="AK26" s="507"/>
      <c r="AL26" s="507"/>
      <c r="AM26" s="507"/>
      <c r="AN26" s="507"/>
      <c r="AO26" s="507"/>
      <c r="AP26" s="507"/>
      <c r="AQ26" s="509"/>
      <c r="AR26" s="487"/>
      <c r="AS26" s="488"/>
      <c r="AT26" s="488"/>
      <c r="AU26" s="488"/>
      <c r="AV26" s="488"/>
      <c r="AW26" s="488"/>
      <c r="AX26" s="488"/>
      <c r="AY26" s="725"/>
      <c r="AZ26" s="685"/>
      <c r="BA26" s="722"/>
      <c r="BB26" s="722"/>
      <c r="BC26" s="722"/>
      <c r="BD26" s="708"/>
      <c r="BE26" s="708"/>
      <c r="BF26" s="708"/>
      <c r="BG26" s="709"/>
      <c r="BH26" s="164"/>
      <c r="BI26" s="678"/>
      <c r="BJ26" s="470"/>
      <c r="BK26" s="471"/>
      <c r="BL26" s="471"/>
      <c r="BM26" s="535"/>
      <c r="BN26" s="535"/>
      <c r="BO26" s="535"/>
      <c r="BP26" s="535"/>
      <c r="BQ26" s="535"/>
      <c r="BR26" s="747"/>
      <c r="BS26" s="535"/>
      <c r="BT26" s="535"/>
      <c r="BU26" s="535"/>
      <c r="BV26" s="535"/>
      <c r="BW26" s="535"/>
      <c r="BX26" s="535"/>
      <c r="BY26" s="535"/>
      <c r="BZ26" s="536"/>
      <c r="CA26" s="591"/>
      <c r="CB26" s="423"/>
      <c r="CC26" s="423"/>
      <c r="CD26" s="423"/>
      <c r="CE26" s="423"/>
      <c r="CF26" s="423"/>
      <c r="CG26" s="423"/>
      <c r="CH26" s="547"/>
      <c r="CI26" s="591"/>
      <c r="CJ26" s="423"/>
      <c r="CK26" s="423"/>
      <c r="CL26" s="423"/>
      <c r="CM26" s="423"/>
      <c r="CN26" s="423"/>
      <c r="CO26" s="423"/>
      <c r="CP26" s="547"/>
      <c r="CQ26" s="591"/>
      <c r="CR26" s="423"/>
      <c r="CS26" s="423"/>
      <c r="CT26" s="423"/>
      <c r="CU26" s="423"/>
      <c r="CV26" s="423"/>
      <c r="CW26" s="423"/>
      <c r="CX26" s="547"/>
      <c r="CY26" s="598"/>
      <c r="CZ26" s="599"/>
      <c r="DA26" s="599"/>
      <c r="DB26" s="599"/>
      <c r="DC26" s="599"/>
      <c r="DD26" s="599"/>
      <c r="DE26" s="599"/>
      <c r="DF26" s="600"/>
      <c r="DG26" s="555"/>
      <c r="DH26" s="557"/>
      <c r="DI26" s="557"/>
      <c r="DJ26" s="557"/>
      <c r="DK26" s="530"/>
      <c r="DL26" s="530"/>
      <c r="DM26" s="530"/>
      <c r="DN26" s="531"/>
    </row>
    <row r="27" spans="1:118" ht="19.5" customHeight="1" thickBot="1">
      <c r="A27" s="175"/>
      <c r="B27" s="175"/>
      <c r="C27" s="756" t="s">
        <v>6</v>
      </c>
      <c r="D27" s="582"/>
      <c r="E27" s="582"/>
      <c r="F27" s="507" t="s">
        <v>1453</v>
      </c>
      <c r="G27" s="507"/>
      <c r="H27" s="507"/>
      <c r="I27" s="507"/>
      <c r="J27" s="507"/>
      <c r="K27" s="161"/>
      <c r="L27" s="507" t="s">
        <v>6</v>
      </c>
      <c r="M27" s="507"/>
      <c r="N27" s="507"/>
      <c r="O27" s="507" t="s">
        <v>1453</v>
      </c>
      <c r="P27" s="507"/>
      <c r="Q27" s="507"/>
      <c r="R27" s="507"/>
      <c r="S27" s="509"/>
      <c r="T27" s="726"/>
      <c r="U27" s="582"/>
      <c r="V27" s="582"/>
      <c r="W27" s="507"/>
      <c r="X27" s="582"/>
      <c r="Y27" s="582"/>
      <c r="Z27" s="582"/>
      <c r="AA27" s="718"/>
      <c r="AB27" s="726"/>
      <c r="AC27" s="582"/>
      <c r="AD27" s="582"/>
      <c r="AE27" s="507"/>
      <c r="AF27" s="582"/>
      <c r="AG27" s="582"/>
      <c r="AH27" s="582"/>
      <c r="AI27" s="718"/>
      <c r="AJ27" s="726"/>
      <c r="AK27" s="582"/>
      <c r="AL27" s="582"/>
      <c r="AM27" s="582"/>
      <c r="AN27" s="582"/>
      <c r="AO27" s="582"/>
      <c r="AP27" s="582"/>
      <c r="AQ27" s="718"/>
      <c r="AR27" s="487"/>
      <c r="AS27" s="488"/>
      <c r="AT27" s="488"/>
      <c r="AU27" s="488"/>
      <c r="AV27" s="488"/>
      <c r="AW27" s="488"/>
      <c r="AX27" s="488"/>
      <c r="AY27" s="725"/>
      <c r="AZ27" s="741">
        <f>IF(OR(COUNTIF(BA13:BC26,2)=3,COUNTIF(BA13:BC26,1)=3),(AB28+AJ28+T28)/(AB28+AJ28+AF25+AN25+X25+T28),"")</f>
      </c>
      <c r="BA27" s="686"/>
      <c r="BB27" s="686"/>
      <c r="BC27" s="686"/>
      <c r="BD27" s="680">
        <f>IF(AZ27&lt;&gt;"",RANK(AZ27,AZ15:AZ28),RANK(BA25,BA13:BC26))</f>
        <v>4</v>
      </c>
      <c r="BE27" s="680"/>
      <c r="BF27" s="680"/>
      <c r="BG27" s="681"/>
      <c r="BH27" s="176"/>
      <c r="BI27" s="175"/>
      <c r="BJ27" s="470" t="s">
        <v>6</v>
      </c>
      <c r="BK27" s="471"/>
      <c r="BL27" s="471"/>
      <c r="BM27" s="535" t="str">
        <f>IF(BJ25="ここに","",VLOOKUP(BJ25,'登録ナンバー'!$A$1:$D$620,4,0))</f>
        <v>村田ＴＣ</v>
      </c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92"/>
      <c r="CB27" s="593"/>
      <c r="CC27" s="593"/>
      <c r="CD27" s="423"/>
      <c r="CE27" s="593"/>
      <c r="CF27" s="593"/>
      <c r="CG27" s="593"/>
      <c r="CH27" s="594"/>
      <c r="CI27" s="592"/>
      <c r="CJ27" s="593"/>
      <c r="CK27" s="593"/>
      <c r="CL27" s="423"/>
      <c r="CM27" s="593"/>
      <c r="CN27" s="593"/>
      <c r="CO27" s="593"/>
      <c r="CP27" s="594"/>
      <c r="CQ27" s="592"/>
      <c r="CR27" s="593"/>
      <c r="CS27" s="593"/>
      <c r="CT27" s="593"/>
      <c r="CU27" s="593"/>
      <c r="CV27" s="593"/>
      <c r="CW27" s="593"/>
      <c r="CX27" s="594"/>
      <c r="CY27" s="598"/>
      <c r="CZ27" s="599"/>
      <c r="DA27" s="599"/>
      <c r="DB27" s="599"/>
      <c r="DC27" s="599"/>
      <c r="DD27" s="599"/>
      <c r="DE27" s="599"/>
      <c r="DF27" s="600"/>
      <c r="DG27" s="537">
        <f>IF(OR(COUNTIF(DH13:DJ26,2)=3,COUNTIF(DH13:DJ26,1)=3),(CI28+CQ28+CA28)/(CI28+CQ28+CM25+CU25+CE25+CA28),"")</f>
      </c>
      <c r="DH27" s="539"/>
      <c r="DI27" s="539"/>
      <c r="DJ27" s="539"/>
      <c r="DK27" s="541">
        <f>IF(DG27&lt;&gt;"",RANK(DG27,DG15:DG28),RANK(DH25,DH13:DJ26))</f>
        <v>1</v>
      </c>
      <c r="DL27" s="541"/>
      <c r="DM27" s="541"/>
      <c r="DN27" s="542"/>
    </row>
    <row r="28" spans="2:118" ht="5.25" customHeight="1" hidden="1">
      <c r="B28" s="175"/>
      <c r="C28" s="751"/>
      <c r="D28" s="752"/>
      <c r="E28" s="752"/>
      <c r="F28" s="752"/>
      <c r="G28" s="752"/>
      <c r="H28" s="752"/>
      <c r="I28" s="752"/>
      <c r="J28" s="757"/>
      <c r="K28" s="180"/>
      <c r="L28" s="751"/>
      <c r="M28" s="752"/>
      <c r="N28" s="752"/>
      <c r="O28" s="752"/>
      <c r="P28" s="752"/>
      <c r="Q28" s="752"/>
      <c r="R28" s="752"/>
      <c r="S28" s="757"/>
      <c r="T28" s="315">
        <f>IF(T25="⑦","7",IF(T25="⑥","6",T25))</f>
        <v>0</v>
      </c>
      <c r="U28" s="303"/>
      <c r="V28" s="303"/>
      <c r="W28" s="303"/>
      <c r="X28" s="303"/>
      <c r="Y28" s="303"/>
      <c r="Z28" s="303"/>
      <c r="AA28" s="304"/>
      <c r="AB28" s="315">
        <f>IF(AB25="⑦","7",IF(AB25="⑥","6",AB25))</f>
        <v>1</v>
      </c>
      <c r="AC28" s="303"/>
      <c r="AD28" s="303"/>
      <c r="AE28" s="303"/>
      <c r="AF28" s="303"/>
      <c r="AG28" s="303"/>
      <c r="AH28" s="303"/>
      <c r="AI28" s="304"/>
      <c r="AJ28" s="315">
        <f>IF(AJ25="⑦","7",IF(AJ25="⑥","6",AJ25))</f>
        <v>0</v>
      </c>
      <c r="AK28" s="303"/>
      <c r="AL28" s="303"/>
      <c r="AM28" s="303"/>
      <c r="AN28" s="303"/>
      <c r="AO28" s="303"/>
      <c r="AP28" s="303"/>
      <c r="AQ28" s="304"/>
      <c r="AR28" s="487"/>
      <c r="AS28" s="488"/>
      <c r="AT28" s="488"/>
      <c r="AU28" s="488"/>
      <c r="AV28" s="488"/>
      <c r="AW28" s="488"/>
      <c r="AX28" s="488"/>
      <c r="AY28" s="725"/>
      <c r="AZ28" s="743"/>
      <c r="BA28" s="744"/>
      <c r="BB28" s="744"/>
      <c r="BC28" s="744"/>
      <c r="BD28" s="682"/>
      <c r="BE28" s="682"/>
      <c r="BF28" s="682"/>
      <c r="BG28" s="683"/>
      <c r="BH28" s="176"/>
      <c r="BI28" s="175"/>
      <c r="BJ28" s="472"/>
      <c r="BK28" s="473"/>
      <c r="BL28" s="473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318" t="str">
        <f>IF(CA25="⑦","7",IF(CA25="⑥","6",CA25))</f>
        <v>6</v>
      </c>
      <c r="CB28" s="319"/>
      <c r="CC28" s="319"/>
      <c r="CD28" s="319"/>
      <c r="CE28" s="319"/>
      <c r="CF28" s="319"/>
      <c r="CG28" s="319"/>
      <c r="CH28" s="320"/>
      <c r="CI28" s="318" t="str">
        <f>IF(CI25="⑦","7",IF(CI25="⑥","6",CI25))</f>
        <v>6</v>
      </c>
      <c r="CJ28" s="319"/>
      <c r="CK28" s="319"/>
      <c r="CL28" s="319"/>
      <c r="CM28" s="319"/>
      <c r="CN28" s="319"/>
      <c r="CO28" s="319"/>
      <c r="CP28" s="320"/>
      <c r="CQ28" s="318">
        <f>IF(CQ25="⑦","7",IF(CQ25="⑥","6",CQ25))</f>
        <v>5</v>
      </c>
      <c r="CR28" s="319"/>
      <c r="CS28" s="319"/>
      <c r="CT28" s="319"/>
      <c r="CU28" s="319"/>
      <c r="CV28" s="319"/>
      <c r="CW28" s="319"/>
      <c r="CX28" s="320"/>
      <c r="CY28" s="598"/>
      <c r="CZ28" s="599"/>
      <c r="DA28" s="599"/>
      <c r="DB28" s="599"/>
      <c r="DC28" s="599"/>
      <c r="DD28" s="599"/>
      <c r="DE28" s="599"/>
      <c r="DF28" s="600"/>
      <c r="DG28" s="746"/>
      <c r="DH28" s="717"/>
      <c r="DI28" s="717"/>
      <c r="DJ28" s="717"/>
      <c r="DK28" s="692"/>
      <c r="DL28" s="692"/>
      <c r="DM28" s="692"/>
      <c r="DN28" s="693"/>
    </row>
    <row r="29" spans="3:118" ht="12" customHeight="1">
      <c r="C29" s="182"/>
      <c r="D29" s="182"/>
      <c r="E29" s="182"/>
      <c r="F29" s="182"/>
      <c r="G29" s="182"/>
      <c r="H29" s="182"/>
      <c r="I29" s="183"/>
      <c r="J29" s="183"/>
      <c r="K29" s="184"/>
      <c r="L29" s="185"/>
      <c r="M29" s="185"/>
      <c r="N29" s="185"/>
      <c r="O29" s="185"/>
      <c r="P29" s="185"/>
      <c r="Q29" s="185"/>
      <c r="R29" s="185"/>
      <c r="S29" s="184"/>
      <c r="T29" s="185"/>
      <c r="U29" s="185"/>
      <c r="V29" s="185"/>
      <c r="W29" s="185"/>
      <c r="X29" s="162"/>
      <c r="Y29" s="162"/>
      <c r="Z29" s="162"/>
      <c r="AA29" s="186"/>
      <c r="AB29" s="186"/>
      <c r="AC29" s="186"/>
      <c r="AD29" s="186"/>
      <c r="AE29" s="186"/>
      <c r="AF29" s="186"/>
      <c r="AG29" s="186"/>
      <c r="AH29" s="186"/>
      <c r="AI29" s="186"/>
      <c r="AJ29" s="187"/>
      <c r="AK29" s="187"/>
      <c r="AL29" s="187"/>
      <c r="AM29" s="187"/>
      <c r="AN29" s="187"/>
      <c r="AO29" s="187"/>
      <c r="AP29" s="187"/>
      <c r="AQ29" s="188"/>
      <c r="AR29" s="188"/>
      <c r="AS29" s="188"/>
      <c r="AT29" s="188"/>
      <c r="AU29" s="189"/>
      <c r="AV29" s="189"/>
      <c r="AW29" s="189"/>
      <c r="AX29" s="189"/>
      <c r="AY29" s="190"/>
      <c r="AZ29" s="190"/>
      <c r="BA29" s="190"/>
      <c r="BB29" s="190"/>
      <c r="BC29" s="190"/>
      <c r="BD29" s="190"/>
      <c r="BE29" s="190"/>
      <c r="BF29" s="190"/>
      <c r="BG29" s="190"/>
      <c r="BH29" s="165"/>
      <c r="BJ29" s="182"/>
      <c r="BK29" s="182"/>
      <c r="BL29" s="182"/>
      <c r="BM29" s="182"/>
      <c r="BN29" s="182"/>
      <c r="BO29" s="182"/>
      <c r="BP29" s="183"/>
      <c r="BQ29" s="183"/>
      <c r="BR29" s="184"/>
      <c r="BS29" s="185"/>
      <c r="BT29" s="185"/>
      <c r="BU29" s="185"/>
      <c r="BV29" s="185"/>
      <c r="BW29" s="185"/>
      <c r="BX29" s="185"/>
      <c r="BY29" s="185"/>
      <c r="BZ29" s="184"/>
      <c r="CA29" s="185"/>
      <c r="CB29" s="185"/>
      <c r="CC29" s="185"/>
      <c r="CD29" s="185"/>
      <c r="CE29" s="162"/>
      <c r="CF29" s="162"/>
      <c r="CG29" s="162"/>
      <c r="CH29" s="186"/>
      <c r="CI29" s="186"/>
      <c r="CJ29" s="186"/>
      <c r="CK29" s="186"/>
      <c r="CL29" s="186"/>
      <c r="CM29" s="186"/>
      <c r="CN29" s="186"/>
      <c r="CO29" s="186"/>
      <c r="CP29" s="186"/>
      <c r="CQ29" s="187"/>
      <c r="CR29" s="187"/>
      <c r="CS29" s="187"/>
      <c r="CT29" s="187"/>
      <c r="CU29" s="187"/>
      <c r="CV29" s="187"/>
      <c r="CW29" s="187"/>
      <c r="CX29" s="188"/>
      <c r="CY29" s="188"/>
      <c r="CZ29" s="188"/>
      <c r="DA29" s="188"/>
      <c r="DB29" s="189"/>
      <c r="DC29" s="189"/>
      <c r="DD29" s="189"/>
      <c r="DE29" s="189"/>
      <c r="DF29" s="190"/>
      <c r="DG29" s="190"/>
      <c r="DH29" s="190"/>
      <c r="DI29" s="190"/>
      <c r="DJ29" s="190"/>
      <c r="DK29" s="190"/>
      <c r="DL29" s="190"/>
      <c r="DM29" s="190"/>
      <c r="DN29" s="190"/>
    </row>
    <row r="30" spans="3:118" ht="12" customHeight="1">
      <c r="C30" s="663" t="s">
        <v>1462</v>
      </c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3"/>
      <c r="AN30" s="663"/>
      <c r="AO30" s="663"/>
      <c r="AP30" s="663"/>
      <c r="AQ30" s="663"/>
      <c r="AR30" s="663"/>
      <c r="AS30" s="663"/>
      <c r="AT30" s="663"/>
      <c r="AU30" s="663"/>
      <c r="AV30" s="663"/>
      <c r="AW30" s="663"/>
      <c r="AX30" s="663"/>
      <c r="AY30" s="663"/>
      <c r="AZ30" s="663"/>
      <c r="BA30" s="663"/>
      <c r="BB30" s="663"/>
      <c r="BC30" s="663"/>
      <c r="BD30" s="663"/>
      <c r="BE30" s="663"/>
      <c r="BF30" s="663"/>
      <c r="BG30" s="663"/>
      <c r="BH30" s="161"/>
      <c r="BJ30" s="663" t="s">
        <v>1464</v>
      </c>
      <c r="BK30" s="663"/>
      <c r="BL30" s="663"/>
      <c r="BM30" s="663"/>
      <c r="BN30" s="663"/>
      <c r="BO30" s="663"/>
      <c r="BP30" s="663"/>
      <c r="BQ30" s="663"/>
      <c r="BR30" s="663"/>
      <c r="BS30" s="663"/>
      <c r="BT30" s="663"/>
      <c r="BU30" s="663"/>
      <c r="BV30" s="663"/>
      <c r="BW30" s="663"/>
      <c r="BX30" s="663"/>
      <c r="BY30" s="663"/>
      <c r="BZ30" s="663"/>
      <c r="CA30" s="663"/>
      <c r="CB30" s="663"/>
      <c r="CC30" s="663"/>
      <c r="CD30" s="663"/>
      <c r="CE30" s="663"/>
      <c r="CF30" s="663"/>
      <c r="CG30" s="663"/>
      <c r="CH30" s="663"/>
      <c r="CI30" s="663"/>
      <c r="CJ30" s="663"/>
      <c r="CK30" s="663"/>
      <c r="CL30" s="663"/>
      <c r="CM30" s="663"/>
      <c r="CN30" s="663"/>
      <c r="CO30" s="663"/>
      <c r="CP30" s="663"/>
      <c r="CQ30" s="663"/>
      <c r="CR30" s="663"/>
      <c r="CS30" s="663"/>
      <c r="CT30" s="663"/>
      <c r="CU30" s="663"/>
      <c r="CV30" s="663"/>
      <c r="CW30" s="663"/>
      <c r="CX30" s="663"/>
      <c r="CY30" s="663"/>
      <c r="CZ30" s="663"/>
      <c r="DA30" s="663"/>
      <c r="DB30" s="663"/>
      <c r="DC30" s="663"/>
      <c r="DD30" s="663"/>
      <c r="DE30" s="663"/>
      <c r="DF30" s="663"/>
      <c r="DG30" s="663"/>
      <c r="DH30" s="663"/>
      <c r="DI30" s="663"/>
      <c r="DJ30" s="663"/>
      <c r="DK30" s="663"/>
      <c r="DL30" s="663"/>
      <c r="DM30" s="663"/>
      <c r="DN30" s="663"/>
    </row>
    <row r="31" spans="3:118" ht="24.75" customHeight="1" thickBot="1"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4"/>
      <c r="AA31" s="664"/>
      <c r="AB31" s="664"/>
      <c r="AC31" s="664"/>
      <c r="AD31" s="664"/>
      <c r="AE31" s="664"/>
      <c r="AF31" s="664"/>
      <c r="AG31" s="664"/>
      <c r="AH31" s="664"/>
      <c r="AI31" s="664"/>
      <c r="AJ31" s="664"/>
      <c r="AK31" s="664"/>
      <c r="AL31" s="664"/>
      <c r="AM31" s="664"/>
      <c r="AN31" s="664"/>
      <c r="AO31" s="664"/>
      <c r="AP31" s="664"/>
      <c r="AQ31" s="664"/>
      <c r="AR31" s="664"/>
      <c r="AS31" s="664"/>
      <c r="AT31" s="664"/>
      <c r="AU31" s="664"/>
      <c r="AV31" s="664"/>
      <c r="AW31" s="664"/>
      <c r="AX31" s="664"/>
      <c r="AY31" s="664"/>
      <c r="AZ31" s="664"/>
      <c r="BA31" s="664"/>
      <c r="BB31" s="664"/>
      <c r="BC31" s="664"/>
      <c r="BD31" s="664"/>
      <c r="BE31" s="664"/>
      <c r="BF31" s="664"/>
      <c r="BG31" s="664"/>
      <c r="BH31" s="161"/>
      <c r="BJ31" s="664"/>
      <c r="BK31" s="664"/>
      <c r="BL31" s="664"/>
      <c r="BM31" s="664"/>
      <c r="BN31" s="664"/>
      <c r="BO31" s="664"/>
      <c r="BP31" s="664"/>
      <c r="BQ31" s="664"/>
      <c r="BR31" s="664"/>
      <c r="BS31" s="664"/>
      <c r="BT31" s="664"/>
      <c r="BU31" s="664"/>
      <c r="BV31" s="664"/>
      <c r="BW31" s="664"/>
      <c r="BX31" s="664"/>
      <c r="BY31" s="664"/>
      <c r="BZ31" s="664"/>
      <c r="CA31" s="664"/>
      <c r="CB31" s="664"/>
      <c r="CC31" s="664"/>
      <c r="CD31" s="664"/>
      <c r="CE31" s="664"/>
      <c r="CF31" s="664"/>
      <c r="CG31" s="664"/>
      <c r="CH31" s="664"/>
      <c r="CI31" s="664"/>
      <c r="CJ31" s="664"/>
      <c r="CK31" s="664"/>
      <c r="CL31" s="664"/>
      <c r="CM31" s="664"/>
      <c r="CN31" s="664"/>
      <c r="CO31" s="664"/>
      <c r="CP31" s="664"/>
      <c r="CQ31" s="664"/>
      <c r="CR31" s="664"/>
      <c r="CS31" s="664"/>
      <c r="CT31" s="664"/>
      <c r="CU31" s="664"/>
      <c r="CV31" s="664"/>
      <c r="CW31" s="664"/>
      <c r="CX31" s="664"/>
      <c r="CY31" s="664"/>
      <c r="CZ31" s="664"/>
      <c r="DA31" s="664"/>
      <c r="DB31" s="664"/>
      <c r="DC31" s="664"/>
      <c r="DD31" s="664"/>
      <c r="DE31" s="664"/>
      <c r="DF31" s="664"/>
      <c r="DG31" s="664"/>
      <c r="DH31" s="664"/>
      <c r="DI31" s="664"/>
      <c r="DJ31" s="664"/>
      <c r="DK31" s="664"/>
      <c r="DL31" s="664"/>
      <c r="DM31" s="664"/>
      <c r="DN31" s="664"/>
    </row>
    <row r="32" spans="1:118" ht="12" customHeight="1">
      <c r="A32" s="175"/>
      <c r="C32" s="583" t="s">
        <v>11</v>
      </c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9"/>
      <c r="T32" s="585" t="str">
        <f>F36</f>
        <v>山口</v>
      </c>
      <c r="U32" s="586"/>
      <c r="V32" s="586"/>
      <c r="W32" s="586"/>
      <c r="X32" s="586"/>
      <c r="Y32" s="586"/>
      <c r="Z32" s="586"/>
      <c r="AA32" s="587"/>
      <c r="AB32" s="506" t="str">
        <f>F40</f>
        <v>金谷</v>
      </c>
      <c r="AC32" s="507"/>
      <c r="AD32" s="507"/>
      <c r="AE32" s="507"/>
      <c r="AF32" s="507"/>
      <c r="AG32" s="507"/>
      <c r="AH32" s="507"/>
      <c r="AI32" s="507"/>
      <c r="AJ32" s="585" t="str">
        <f>F44</f>
        <v>征矢</v>
      </c>
      <c r="AK32" s="586"/>
      <c r="AL32" s="586"/>
      <c r="AM32" s="586"/>
      <c r="AN32" s="586"/>
      <c r="AO32" s="586"/>
      <c r="AP32" s="586"/>
      <c r="AQ32" s="587"/>
      <c r="AR32" s="585" t="str">
        <f>F48</f>
        <v>佐野</v>
      </c>
      <c r="AS32" s="586"/>
      <c r="AT32" s="586"/>
      <c r="AU32" s="586"/>
      <c r="AV32" s="586"/>
      <c r="AW32" s="586"/>
      <c r="AX32" s="586"/>
      <c r="AY32" s="588"/>
      <c r="AZ32" s="723">
        <f>IF(AZ38&lt;&gt;"","取得","")</f>
      </c>
      <c r="BA32" s="162"/>
      <c r="BB32" s="586" t="s">
        <v>1</v>
      </c>
      <c r="BC32" s="586"/>
      <c r="BD32" s="586"/>
      <c r="BE32" s="586"/>
      <c r="BF32" s="586"/>
      <c r="BG32" s="690"/>
      <c r="BH32" s="163"/>
      <c r="BJ32" s="583" t="s">
        <v>32</v>
      </c>
      <c r="BK32" s="507"/>
      <c r="BL32" s="507"/>
      <c r="BM32" s="507"/>
      <c r="BN32" s="507"/>
      <c r="BO32" s="507"/>
      <c r="BP32" s="507"/>
      <c r="BQ32" s="507"/>
      <c r="BR32" s="507"/>
      <c r="BS32" s="507"/>
      <c r="BT32" s="507"/>
      <c r="BU32" s="507"/>
      <c r="BV32" s="507"/>
      <c r="BW32" s="507"/>
      <c r="BX32" s="507"/>
      <c r="BY32" s="507"/>
      <c r="BZ32" s="509"/>
      <c r="CA32" s="585" t="str">
        <f>BM36</f>
        <v>漆原</v>
      </c>
      <c r="CB32" s="586"/>
      <c r="CC32" s="586"/>
      <c r="CD32" s="586"/>
      <c r="CE32" s="586"/>
      <c r="CF32" s="586"/>
      <c r="CG32" s="586"/>
      <c r="CH32" s="587"/>
      <c r="CI32" s="506" t="str">
        <f>BM40</f>
        <v>成宮</v>
      </c>
      <c r="CJ32" s="507"/>
      <c r="CK32" s="507"/>
      <c r="CL32" s="507"/>
      <c r="CM32" s="507"/>
      <c r="CN32" s="507"/>
      <c r="CO32" s="507"/>
      <c r="CP32" s="507"/>
      <c r="CQ32" s="585" t="str">
        <f>BM44</f>
        <v>辰巳</v>
      </c>
      <c r="CR32" s="586"/>
      <c r="CS32" s="586"/>
      <c r="CT32" s="586"/>
      <c r="CU32" s="586"/>
      <c r="CV32" s="586"/>
      <c r="CW32" s="586"/>
      <c r="CX32" s="587"/>
      <c r="CY32" s="585" t="str">
        <f>BM48</f>
        <v>池端</v>
      </c>
      <c r="CZ32" s="586"/>
      <c r="DA32" s="586"/>
      <c r="DB32" s="586"/>
      <c r="DC32" s="586"/>
      <c r="DD32" s="586"/>
      <c r="DE32" s="586"/>
      <c r="DF32" s="588"/>
      <c r="DG32" s="723">
        <f>IF(DG38&lt;&gt;"","取得","")</f>
      </c>
      <c r="DH32" s="162"/>
      <c r="DI32" s="586" t="s">
        <v>1</v>
      </c>
      <c r="DJ32" s="586"/>
      <c r="DK32" s="586"/>
      <c r="DL32" s="586"/>
      <c r="DM32" s="586"/>
      <c r="DN32" s="690"/>
    </row>
    <row r="33" spans="1:118" ht="12" customHeight="1">
      <c r="A33" s="175"/>
      <c r="C33" s="583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9"/>
      <c r="T33" s="506"/>
      <c r="U33" s="507"/>
      <c r="V33" s="507"/>
      <c r="W33" s="507"/>
      <c r="X33" s="507"/>
      <c r="Y33" s="507"/>
      <c r="Z33" s="507"/>
      <c r="AA33" s="509"/>
      <c r="AB33" s="506"/>
      <c r="AC33" s="507"/>
      <c r="AD33" s="507"/>
      <c r="AE33" s="507"/>
      <c r="AF33" s="507"/>
      <c r="AG33" s="507"/>
      <c r="AH33" s="507"/>
      <c r="AI33" s="507"/>
      <c r="AJ33" s="506"/>
      <c r="AK33" s="507"/>
      <c r="AL33" s="507"/>
      <c r="AM33" s="507"/>
      <c r="AN33" s="507"/>
      <c r="AO33" s="507"/>
      <c r="AP33" s="507"/>
      <c r="AQ33" s="509"/>
      <c r="AR33" s="506"/>
      <c r="AS33" s="507"/>
      <c r="AT33" s="507"/>
      <c r="AU33" s="507"/>
      <c r="AV33" s="507"/>
      <c r="AW33" s="507"/>
      <c r="AX33" s="507"/>
      <c r="AY33" s="578"/>
      <c r="AZ33" s="676"/>
      <c r="BB33" s="507"/>
      <c r="BC33" s="507"/>
      <c r="BD33" s="507"/>
      <c r="BE33" s="507"/>
      <c r="BF33" s="507"/>
      <c r="BG33" s="678"/>
      <c r="BH33" s="163"/>
      <c r="BJ33" s="583"/>
      <c r="BK33" s="507"/>
      <c r="BL33" s="507"/>
      <c r="BM33" s="507"/>
      <c r="BN33" s="507"/>
      <c r="BO33" s="507"/>
      <c r="BP33" s="507"/>
      <c r="BQ33" s="507"/>
      <c r="BR33" s="507"/>
      <c r="BS33" s="507"/>
      <c r="BT33" s="507"/>
      <c r="BU33" s="507"/>
      <c r="BV33" s="507"/>
      <c r="BW33" s="507"/>
      <c r="BX33" s="507"/>
      <c r="BY33" s="507"/>
      <c r="BZ33" s="509"/>
      <c r="CA33" s="506"/>
      <c r="CB33" s="507"/>
      <c r="CC33" s="507"/>
      <c r="CD33" s="507"/>
      <c r="CE33" s="507"/>
      <c r="CF33" s="507"/>
      <c r="CG33" s="507"/>
      <c r="CH33" s="509"/>
      <c r="CI33" s="506"/>
      <c r="CJ33" s="507"/>
      <c r="CK33" s="507"/>
      <c r="CL33" s="507"/>
      <c r="CM33" s="507"/>
      <c r="CN33" s="507"/>
      <c r="CO33" s="507"/>
      <c r="CP33" s="507"/>
      <c r="CQ33" s="506"/>
      <c r="CR33" s="507"/>
      <c r="CS33" s="507"/>
      <c r="CT33" s="507"/>
      <c r="CU33" s="507"/>
      <c r="CV33" s="507"/>
      <c r="CW33" s="507"/>
      <c r="CX33" s="509"/>
      <c r="CY33" s="506"/>
      <c r="CZ33" s="507"/>
      <c r="DA33" s="507"/>
      <c r="DB33" s="507"/>
      <c r="DC33" s="507"/>
      <c r="DD33" s="507"/>
      <c r="DE33" s="507"/>
      <c r="DF33" s="578"/>
      <c r="DG33" s="676"/>
      <c r="DI33" s="507"/>
      <c r="DJ33" s="507"/>
      <c r="DK33" s="507"/>
      <c r="DL33" s="507"/>
      <c r="DM33" s="507"/>
      <c r="DN33" s="678"/>
    </row>
    <row r="34" spans="1:118" ht="12" customHeight="1">
      <c r="A34" s="175"/>
      <c r="C34" s="583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9"/>
      <c r="T34" s="506" t="str">
        <f>O36</f>
        <v>山口</v>
      </c>
      <c r="U34" s="507"/>
      <c r="V34" s="507"/>
      <c r="W34" s="507"/>
      <c r="X34" s="507"/>
      <c r="Y34" s="507"/>
      <c r="Z34" s="507"/>
      <c r="AA34" s="509"/>
      <c r="AB34" s="506" t="str">
        <f>O40</f>
        <v>木村</v>
      </c>
      <c r="AC34" s="507"/>
      <c r="AD34" s="507"/>
      <c r="AE34" s="507"/>
      <c r="AF34" s="507"/>
      <c r="AG34" s="507"/>
      <c r="AH34" s="507"/>
      <c r="AI34" s="507"/>
      <c r="AJ34" s="506" t="str">
        <f>O44</f>
        <v>村川</v>
      </c>
      <c r="AK34" s="507"/>
      <c r="AL34" s="507"/>
      <c r="AM34" s="507"/>
      <c r="AN34" s="507"/>
      <c r="AO34" s="507"/>
      <c r="AP34" s="507"/>
      <c r="AQ34" s="509"/>
      <c r="AR34" s="507" t="str">
        <f>O48</f>
        <v>佐野</v>
      </c>
      <c r="AS34" s="507"/>
      <c r="AT34" s="507"/>
      <c r="AU34" s="507"/>
      <c r="AV34" s="507"/>
      <c r="AW34" s="507"/>
      <c r="AX34" s="507"/>
      <c r="AY34" s="578"/>
      <c r="AZ34" s="676">
        <f>IF(AZ38&lt;&gt;"","ゲーム率","")</f>
      </c>
      <c r="BA34" s="507"/>
      <c r="BB34" s="507" t="s">
        <v>2</v>
      </c>
      <c r="BC34" s="507"/>
      <c r="BD34" s="507"/>
      <c r="BE34" s="507"/>
      <c r="BF34" s="507"/>
      <c r="BG34" s="678"/>
      <c r="BH34" s="163"/>
      <c r="BJ34" s="583"/>
      <c r="BK34" s="507"/>
      <c r="BL34" s="507"/>
      <c r="BM34" s="507"/>
      <c r="BN34" s="507"/>
      <c r="BO34" s="507"/>
      <c r="BP34" s="507"/>
      <c r="BQ34" s="507"/>
      <c r="BR34" s="507"/>
      <c r="BS34" s="507"/>
      <c r="BT34" s="507"/>
      <c r="BU34" s="507"/>
      <c r="BV34" s="507"/>
      <c r="BW34" s="507"/>
      <c r="BX34" s="507"/>
      <c r="BY34" s="507"/>
      <c r="BZ34" s="509"/>
      <c r="CA34" s="506" t="str">
        <f>BV36</f>
        <v>西尾</v>
      </c>
      <c r="CB34" s="507"/>
      <c r="CC34" s="507"/>
      <c r="CD34" s="507"/>
      <c r="CE34" s="507"/>
      <c r="CF34" s="507"/>
      <c r="CG34" s="507"/>
      <c r="CH34" s="509"/>
      <c r="CI34" s="506" t="str">
        <f>BV40</f>
        <v>辻</v>
      </c>
      <c r="CJ34" s="507"/>
      <c r="CK34" s="507"/>
      <c r="CL34" s="507"/>
      <c r="CM34" s="507"/>
      <c r="CN34" s="507"/>
      <c r="CO34" s="507"/>
      <c r="CP34" s="507"/>
      <c r="CQ34" s="506" t="str">
        <f>BV44</f>
        <v>川上</v>
      </c>
      <c r="CR34" s="507"/>
      <c r="CS34" s="507"/>
      <c r="CT34" s="507"/>
      <c r="CU34" s="507"/>
      <c r="CV34" s="507"/>
      <c r="CW34" s="507"/>
      <c r="CX34" s="509"/>
      <c r="CY34" s="507" t="str">
        <f>BV48</f>
        <v>小林</v>
      </c>
      <c r="CZ34" s="507"/>
      <c r="DA34" s="507"/>
      <c r="DB34" s="507"/>
      <c r="DC34" s="507"/>
      <c r="DD34" s="507"/>
      <c r="DE34" s="507"/>
      <c r="DF34" s="578"/>
      <c r="DG34" s="676">
        <f>IF(DG38&lt;&gt;"","ゲーム率","")</f>
      </c>
      <c r="DH34" s="507"/>
      <c r="DI34" s="507" t="s">
        <v>2</v>
      </c>
      <c r="DJ34" s="507"/>
      <c r="DK34" s="507"/>
      <c r="DL34" s="507"/>
      <c r="DM34" s="507"/>
      <c r="DN34" s="678"/>
    </row>
    <row r="35" spans="1:118" ht="12" customHeight="1">
      <c r="A35" s="175"/>
      <c r="C35" s="584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7"/>
      <c r="T35" s="575"/>
      <c r="U35" s="576"/>
      <c r="V35" s="576"/>
      <c r="W35" s="576"/>
      <c r="X35" s="576"/>
      <c r="Y35" s="576"/>
      <c r="Z35" s="576"/>
      <c r="AA35" s="577"/>
      <c r="AB35" s="575"/>
      <c r="AC35" s="576"/>
      <c r="AD35" s="576"/>
      <c r="AE35" s="576"/>
      <c r="AF35" s="576"/>
      <c r="AG35" s="576"/>
      <c r="AH35" s="576"/>
      <c r="AI35" s="576"/>
      <c r="AJ35" s="575"/>
      <c r="AK35" s="576"/>
      <c r="AL35" s="576"/>
      <c r="AM35" s="576"/>
      <c r="AN35" s="576"/>
      <c r="AO35" s="576"/>
      <c r="AP35" s="576"/>
      <c r="AQ35" s="577"/>
      <c r="AR35" s="576"/>
      <c r="AS35" s="576"/>
      <c r="AT35" s="576"/>
      <c r="AU35" s="576"/>
      <c r="AV35" s="576"/>
      <c r="AW35" s="576"/>
      <c r="AX35" s="576"/>
      <c r="AY35" s="579"/>
      <c r="AZ35" s="677"/>
      <c r="BA35" s="576"/>
      <c r="BB35" s="576"/>
      <c r="BC35" s="576"/>
      <c r="BD35" s="576"/>
      <c r="BE35" s="576"/>
      <c r="BF35" s="576"/>
      <c r="BG35" s="679"/>
      <c r="BH35" s="163"/>
      <c r="BJ35" s="584"/>
      <c r="BK35" s="576"/>
      <c r="BL35" s="576"/>
      <c r="BM35" s="576"/>
      <c r="BN35" s="576"/>
      <c r="BO35" s="576"/>
      <c r="BP35" s="576"/>
      <c r="BQ35" s="576"/>
      <c r="BR35" s="576"/>
      <c r="BS35" s="576"/>
      <c r="BT35" s="576"/>
      <c r="BU35" s="576"/>
      <c r="BV35" s="576"/>
      <c r="BW35" s="576"/>
      <c r="BX35" s="576"/>
      <c r="BY35" s="576"/>
      <c r="BZ35" s="577"/>
      <c r="CA35" s="575"/>
      <c r="CB35" s="576"/>
      <c r="CC35" s="576"/>
      <c r="CD35" s="576"/>
      <c r="CE35" s="576"/>
      <c r="CF35" s="576"/>
      <c r="CG35" s="576"/>
      <c r="CH35" s="577"/>
      <c r="CI35" s="575"/>
      <c r="CJ35" s="576"/>
      <c r="CK35" s="576"/>
      <c r="CL35" s="576"/>
      <c r="CM35" s="576"/>
      <c r="CN35" s="576"/>
      <c r="CO35" s="576"/>
      <c r="CP35" s="576"/>
      <c r="CQ35" s="575"/>
      <c r="CR35" s="576"/>
      <c r="CS35" s="576"/>
      <c r="CT35" s="576"/>
      <c r="CU35" s="576"/>
      <c r="CV35" s="576"/>
      <c r="CW35" s="576"/>
      <c r="CX35" s="577"/>
      <c r="CY35" s="576"/>
      <c r="CZ35" s="576"/>
      <c r="DA35" s="576"/>
      <c r="DB35" s="576"/>
      <c r="DC35" s="576"/>
      <c r="DD35" s="576"/>
      <c r="DE35" s="576"/>
      <c r="DF35" s="579"/>
      <c r="DG35" s="677"/>
      <c r="DH35" s="576"/>
      <c r="DI35" s="576"/>
      <c r="DJ35" s="576"/>
      <c r="DK35" s="576"/>
      <c r="DL35" s="576"/>
      <c r="DM35" s="576"/>
      <c r="DN35" s="679"/>
    </row>
    <row r="36" spans="1:118" s="161" customFormat="1" ht="12" customHeight="1">
      <c r="A36" s="217"/>
      <c r="B36" s="712">
        <f>BD38</f>
        <v>3</v>
      </c>
      <c r="C36" s="727" t="s">
        <v>1437</v>
      </c>
      <c r="D36" s="505"/>
      <c r="E36" s="505"/>
      <c r="F36" s="505" t="str">
        <f>IF(C36="ここに","",VLOOKUP(C36,'登録ナンバー'!$A$1:$C$620,2,0))</f>
        <v>山口</v>
      </c>
      <c r="G36" s="505"/>
      <c r="H36" s="505"/>
      <c r="I36" s="505"/>
      <c r="J36" s="505"/>
      <c r="K36" s="505" t="s">
        <v>4</v>
      </c>
      <c r="L36" s="505" t="s">
        <v>1438</v>
      </c>
      <c r="M36" s="505"/>
      <c r="N36" s="505"/>
      <c r="O36" s="505" t="str">
        <f>IF(L36="ここに","",VLOOKUP(L36,'登録ナンバー'!$A$1:$C$620,2,0))</f>
        <v>山口</v>
      </c>
      <c r="P36" s="505"/>
      <c r="Q36" s="505"/>
      <c r="R36" s="505"/>
      <c r="S36" s="508"/>
      <c r="T36" s="667">
        <f>IF(AB36="","丸付き数字は試合順番","")</f>
      </c>
      <c r="U36" s="668"/>
      <c r="V36" s="668"/>
      <c r="W36" s="668"/>
      <c r="X36" s="668"/>
      <c r="Y36" s="668"/>
      <c r="Z36" s="668"/>
      <c r="AA36" s="669"/>
      <c r="AB36" s="493">
        <v>4</v>
      </c>
      <c r="AC36" s="494"/>
      <c r="AD36" s="494"/>
      <c r="AE36" s="494" t="s">
        <v>5</v>
      </c>
      <c r="AF36" s="494">
        <v>6</v>
      </c>
      <c r="AG36" s="494"/>
      <c r="AH36" s="494"/>
      <c r="AI36" s="737"/>
      <c r="AJ36" s="493" t="s">
        <v>1579</v>
      </c>
      <c r="AK36" s="494"/>
      <c r="AL36" s="494"/>
      <c r="AM36" s="494" t="s">
        <v>5</v>
      </c>
      <c r="AN36" s="505">
        <v>0</v>
      </c>
      <c r="AO36" s="505"/>
      <c r="AP36" s="505"/>
      <c r="AQ36" s="508"/>
      <c r="AR36" s="493">
        <v>4</v>
      </c>
      <c r="AS36" s="494"/>
      <c r="AT36" s="494" t="s">
        <v>5</v>
      </c>
      <c r="AU36" s="494">
        <v>6</v>
      </c>
      <c r="AV36" s="494"/>
      <c r="AW36" s="494"/>
      <c r="AX36" s="494"/>
      <c r="AY36" s="498"/>
      <c r="AZ36" s="684">
        <f>IF(COUNTIF(BA36:BC49,1)=2,"直接対決","")</f>
      </c>
      <c r="BA36" s="721">
        <f>COUNTIF(T36:AY37,"⑥")+COUNTIF(T36:AY37,"⑦")</f>
        <v>1</v>
      </c>
      <c r="BB36" s="721"/>
      <c r="BC36" s="721"/>
      <c r="BD36" s="706">
        <f>IF(AB36="","",3-BA36)</f>
        <v>2</v>
      </c>
      <c r="BE36" s="706"/>
      <c r="BF36" s="706"/>
      <c r="BG36" s="707"/>
      <c r="BH36" s="164"/>
      <c r="BI36" s="712">
        <f>DK38</f>
        <v>1</v>
      </c>
      <c r="BJ36" s="510" t="s">
        <v>1431</v>
      </c>
      <c r="BK36" s="511"/>
      <c r="BL36" s="511"/>
      <c r="BM36" s="570" t="str">
        <f>IF(BJ36="ここに","",VLOOKUP(BJ36,'登録ナンバー'!$A$1:$C$620,2,0))</f>
        <v>漆原</v>
      </c>
      <c r="BN36" s="570"/>
      <c r="BO36" s="570"/>
      <c r="BP36" s="570"/>
      <c r="BQ36" s="570"/>
      <c r="BR36" s="747" t="s">
        <v>4</v>
      </c>
      <c r="BS36" s="570" t="s">
        <v>1432</v>
      </c>
      <c r="BT36" s="570"/>
      <c r="BU36" s="570"/>
      <c r="BV36" s="570" t="str">
        <f>IF(BS36="ここに","",VLOOKUP(BS36,'登録ナンバー'!$A$1:$C$620,2,0))</f>
        <v>西尾</v>
      </c>
      <c r="BW36" s="570"/>
      <c r="BX36" s="570"/>
      <c r="BY36" s="570"/>
      <c r="BZ36" s="570"/>
      <c r="CA36" s="558">
        <f>IF(CI36="","丸付き数字は試合順番","")</f>
      </c>
      <c r="CB36" s="559"/>
      <c r="CC36" s="559"/>
      <c r="CD36" s="559"/>
      <c r="CE36" s="559"/>
      <c r="CF36" s="559"/>
      <c r="CG36" s="559"/>
      <c r="CH36" s="560"/>
      <c r="CI36" s="548" t="s">
        <v>1581</v>
      </c>
      <c r="CJ36" s="549"/>
      <c r="CK36" s="549"/>
      <c r="CL36" s="549" t="s">
        <v>5</v>
      </c>
      <c r="CM36" s="549">
        <v>3</v>
      </c>
      <c r="CN36" s="549"/>
      <c r="CO36" s="549"/>
      <c r="CP36" s="567"/>
      <c r="CQ36" s="548" t="s">
        <v>1579</v>
      </c>
      <c r="CR36" s="549"/>
      <c r="CS36" s="549"/>
      <c r="CT36" s="549" t="s">
        <v>5</v>
      </c>
      <c r="CU36" s="545">
        <v>1</v>
      </c>
      <c r="CV36" s="545"/>
      <c r="CW36" s="545"/>
      <c r="CX36" s="546"/>
      <c r="CY36" s="548" t="s">
        <v>1579</v>
      </c>
      <c r="CZ36" s="549"/>
      <c r="DA36" s="549" t="s">
        <v>5</v>
      </c>
      <c r="DB36" s="549">
        <v>0</v>
      </c>
      <c r="DC36" s="549"/>
      <c r="DD36" s="549"/>
      <c r="DE36" s="549"/>
      <c r="DF36" s="552"/>
      <c r="DG36" s="554">
        <f>IF(COUNTIF(DH36:DJ49,1)=2,"直接対決","")</f>
      </c>
      <c r="DH36" s="556">
        <f>COUNTIF(CA36:DF37,"⑥")+COUNTIF(CA36:DF37,"⑦")</f>
        <v>3</v>
      </c>
      <c r="DI36" s="556"/>
      <c r="DJ36" s="556"/>
      <c r="DK36" s="528">
        <f>IF(CI36="","",3-DH36)</f>
        <v>0</v>
      </c>
      <c r="DL36" s="528"/>
      <c r="DM36" s="528"/>
      <c r="DN36" s="529"/>
    </row>
    <row r="37" spans="1:118" s="161" customFormat="1" ht="12" customHeight="1">
      <c r="A37" s="217"/>
      <c r="B37" s="712"/>
      <c r="C37" s="583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9"/>
      <c r="T37" s="670"/>
      <c r="U37" s="671"/>
      <c r="V37" s="671"/>
      <c r="W37" s="671"/>
      <c r="X37" s="671"/>
      <c r="Y37" s="671"/>
      <c r="Z37" s="671"/>
      <c r="AA37" s="672"/>
      <c r="AB37" s="495"/>
      <c r="AC37" s="496"/>
      <c r="AD37" s="496"/>
      <c r="AE37" s="496"/>
      <c r="AF37" s="496"/>
      <c r="AG37" s="496"/>
      <c r="AH37" s="496"/>
      <c r="AI37" s="738"/>
      <c r="AJ37" s="495"/>
      <c r="AK37" s="496"/>
      <c r="AL37" s="496"/>
      <c r="AM37" s="496"/>
      <c r="AN37" s="507"/>
      <c r="AO37" s="507"/>
      <c r="AP37" s="507"/>
      <c r="AQ37" s="509"/>
      <c r="AR37" s="495"/>
      <c r="AS37" s="496"/>
      <c r="AT37" s="496"/>
      <c r="AU37" s="496"/>
      <c r="AV37" s="496"/>
      <c r="AW37" s="496"/>
      <c r="AX37" s="496"/>
      <c r="AY37" s="499"/>
      <c r="AZ37" s="685"/>
      <c r="BA37" s="722"/>
      <c r="BB37" s="722"/>
      <c r="BC37" s="722"/>
      <c r="BD37" s="708"/>
      <c r="BE37" s="708"/>
      <c r="BF37" s="708"/>
      <c r="BG37" s="709"/>
      <c r="BH37" s="164"/>
      <c r="BI37" s="712"/>
      <c r="BJ37" s="470"/>
      <c r="BK37" s="471"/>
      <c r="BL37" s="471"/>
      <c r="BM37" s="535"/>
      <c r="BN37" s="535"/>
      <c r="BO37" s="535"/>
      <c r="BP37" s="535"/>
      <c r="BQ37" s="535"/>
      <c r="BR37" s="747"/>
      <c r="BS37" s="535"/>
      <c r="BT37" s="535"/>
      <c r="BU37" s="535"/>
      <c r="BV37" s="535"/>
      <c r="BW37" s="535"/>
      <c r="BX37" s="535"/>
      <c r="BY37" s="535"/>
      <c r="BZ37" s="535"/>
      <c r="CA37" s="561"/>
      <c r="CB37" s="562"/>
      <c r="CC37" s="562"/>
      <c r="CD37" s="562"/>
      <c r="CE37" s="562"/>
      <c r="CF37" s="562"/>
      <c r="CG37" s="562"/>
      <c r="CH37" s="563"/>
      <c r="CI37" s="550"/>
      <c r="CJ37" s="551"/>
      <c r="CK37" s="551"/>
      <c r="CL37" s="551"/>
      <c r="CM37" s="551"/>
      <c r="CN37" s="551"/>
      <c r="CO37" s="551"/>
      <c r="CP37" s="568"/>
      <c r="CQ37" s="550"/>
      <c r="CR37" s="551"/>
      <c r="CS37" s="551"/>
      <c r="CT37" s="551"/>
      <c r="CU37" s="423"/>
      <c r="CV37" s="423"/>
      <c r="CW37" s="423"/>
      <c r="CX37" s="547"/>
      <c r="CY37" s="550"/>
      <c r="CZ37" s="551"/>
      <c r="DA37" s="551"/>
      <c r="DB37" s="551"/>
      <c r="DC37" s="551"/>
      <c r="DD37" s="551"/>
      <c r="DE37" s="551"/>
      <c r="DF37" s="553"/>
      <c r="DG37" s="555"/>
      <c r="DH37" s="557"/>
      <c r="DI37" s="557"/>
      <c r="DJ37" s="557"/>
      <c r="DK37" s="530"/>
      <c r="DL37" s="530"/>
      <c r="DM37" s="530"/>
      <c r="DN37" s="531"/>
    </row>
    <row r="38" spans="1:118" ht="21" customHeight="1">
      <c r="A38" s="175"/>
      <c r="C38" s="583" t="s">
        <v>6</v>
      </c>
      <c r="D38" s="507"/>
      <c r="E38" s="507"/>
      <c r="F38" s="507" t="str">
        <f>IF(C36="ここに","",VLOOKUP(C36,'登録ナンバー'!$A$1:$D$620,4,0))</f>
        <v>Kテニス</v>
      </c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9"/>
      <c r="T38" s="670"/>
      <c r="U38" s="671"/>
      <c r="V38" s="671"/>
      <c r="W38" s="671"/>
      <c r="X38" s="671"/>
      <c r="Y38" s="671"/>
      <c r="Z38" s="671"/>
      <c r="AA38" s="672"/>
      <c r="AB38" s="495"/>
      <c r="AC38" s="496"/>
      <c r="AD38" s="496"/>
      <c r="AE38" s="496"/>
      <c r="AF38" s="496"/>
      <c r="AG38" s="496"/>
      <c r="AH38" s="496"/>
      <c r="AI38" s="738"/>
      <c r="AJ38" s="495"/>
      <c r="AK38" s="496"/>
      <c r="AL38" s="496"/>
      <c r="AM38" s="496"/>
      <c r="AN38" s="507"/>
      <c r="AO38" s="507"/>
      <c r="AP38" s="507"/>
      <c r="AQ38" s="509"/>
      <c r="AR38" s="495"/>
      <c r="AS38" s="496"/>
      <c r="AT38" s="496"/>
      <c r="AU38" s="496"/>
      <c r="AV38" s="496"/>
      <c r="AW38" s="496"/>
      <c r="AX38" s="496"/>
      <c r="AY38" s="499"/>
      <c r="AZ38" s="741">
        <f>IF(OR(COUNTIF(BA36:BC49,2)=3,COUNTIF(BA36:BC49,1)=3),(AB39+AJ39+AR39)/(AB39+AJ39+AF36+AN36+AW36+AR39),"")</f>
      </c>
      <c r="BA38" s="686"/>
      <c r="BB38" s="686"/>
      <c r="BC38" s="686"/>
      <c r="BD38" s="680">
        <f>IF(AZ38&lt;&gt;"",RANK(AZ38,AZ38:AZ51),RANK(BA36,BA36:BC49))</f>
        <v>3</v>
      </c>
      <c r="BE38" s="680"/>
      <c r="BF38" s="680"/>
      <c r="BG38" s="681"/>
      <c r="BH38" s="165"/>
      <c r="BJ38" s="470" t="s">
        <v>6</v>
      </c>
      <c r="BK38" s="471"/>
      <c r="BL38" s="471"/>
      <c r="BM38" s="748" t="str">
        <f>IF(BJ36="ここに","",VLOOKUP(BJ36,'登録ナンバー'!$A$1:$D$620,4,0))</f>
        <v>グリフィンズ</v>
      </c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6"/>
      <c r="CA38" s="561"/>
      <c r="CB38" s="562"/>
      <c r="CC38" s="562"/>
      <c r="CD38" s="562"/>
      <c r="CE38" s="562"/>
      <c r="CF38" s="562"/>
      <c r="CG38" s="562"/>
      <c r="CH38" s="563"/>
      <c r="CI38" s="550"/>
      <c r="CJ38" s="551"/>
      <c r="CK38" s="551"/>
      <c r="CL38" s="551"/>
      <c r="CM38" s="551"/>
      <c r="CN38" s="551"/>
      <c r="CO38" s="551"/>
      <c r="CP38" s="568"/>
      <c r="CQ38" s="550"/>
      <c r="CR38" s="551"/>
      <c r="CS38" s="551"/>
      <c r="CT38" s="551"/>
      <c r="CU38" s="423"/>
      <c r="CV38" s="423"/>
      <c r="CW38" s="423"/>
      <c r="CX38" s="547"/>
      <c r="CY38" s="550"/>
      <c r="CZ38" s="551"/>
      <c r="DA38" s="551"/>
      <c r="DB38" s="551"/>
      <c r="DC38" s="551"/>
      <c r="DD38" s="551"/>
      <c r="DE38" s="551"/>
      <c r="DF38" s="553"/>
      <c r="DG38" s="537">
        <f>IF(OR(COUNTIF(DH36:DJ49,2)=3,COUNTIF(DH36:DJ49,1)=3),(CI39+CQ39+CY39)/(CI39+CQ39+CM36+CU36+DD36+CY39),"")</f>
      </c>
      <c r="DH38" s="539"/>
      <c r="DI38" s="539"/>
      <c r="DJ38" s="539"/>
      <c r="DK38" s="541">
        <f>IF(DG38&lt;&gt;"",RANK(DG38,DG38:DG51),RANK(DH36,DH36:DJ49))</f>
        <v>1</v>
      </c>
      <c r="DL38" s="541"/>
      <c r="DM38" s="541"/>
      <c r="DN38" s="542"/>
    </row>
    <row r="39" spans="1:118" ht="3" customHeight="1" hidden="1">
      <c r="A39" s="175"/>
      <c r="C39" s="583"/>
      <c r="D39" s="507"/>
      <c r="E39" s="507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7"/>
      <c r="T39" s="673"/>
      <c r="U39" s="674"/>
      <c r="V39" s="674"/>
      <c r="W39" s="674"/>
      <c r="X39" s="674"/>
      <c r="Y39" s="674"/>
      <c r="Z39" s="674"/>
      <c r="AA39" s="675"/>
      <c r="AB39" s="312">
        <f>IF(AB36="⑦","7",IF(AB36="⑥","6",AB36))</f>
        <v>4</v>
      </c>
      <c r="AC39" s="299"/>
      <c r="AD39" s="299"/>
      <c r="AE39" s="299"/>
      <c r="AF39" s="299"/>
      <c r="AG39" s="299"/>
      <c r="AH39" s="299"/>
      <c r="AI39" s="313"/>
      <c r="AJ39" s="312" t="str">
        <f>IF(AJ36="⑦","7",IF(AJ36="⑥","6",AJ36))</f>
        <v>6</v>
      </c>
      <c r="AK39" s="299"/>
      <c r="AL39" s="299"/>
      <c r="AM39" s="299"/>
      <c r="AN39" s="299"/>
      <c r="AO39" s="299"/>
      <c r="AP39" s="299"/>
      <c r="AQ39" s="313"/>
      <c r="AR39" s="299">
        <f>IF(AR36="⑦","7",IF(AR36="⑥","6",AR36))</f>
        <v>4</v>
      </c>
      <c r="AS39" s="299"/>
      <c r="AT39" s="299"/>
      <c r="AU39" s="298"/>
      <c r="AV39" s="300"/>
      <c r="AW39" s="298"/>
      <c r="AX39" s="298"/>
      <c r="AY39" s="302"/>
      <c r="AZ39" s="742"/>
      <c r="BA39" s="687"/>
      <c r="BB39" s="687"/>
      <c r="BC39" s="687"/>
      <c r="BD39" s="710"/>
      <c r="BE39" s="710"/>
      <c r="BF39" s="710"/>
      <c r="BG39" s="711"/>
      <c r="BH39" s="165"/>
      <c r="BJ39" s="472"/>
      <c r="BK39" s="473"/>
      <c r="BL39" s="473"/>
      <c r="BM39" s="748"/>
      <c r="BN39" s="535"/>
      <c r="BO39" s="535"/>
      <c r="BP39" s="535"/>
      <c r="BQ39" s="535"/>
      <c r="BR39" s="535"/>
      <c r="BS39" s="535"/>
      <c r="BT39" s="535"/>
      <c r="BU39" s="535"/>
      <c r="BV39" s="535"/>
      <c r="BW39" s="535"/>
      <c r="BX39" s="535"/>
      <c r="BY39" s="535"/>
      <c r="BZ39" s="536"/>
      <c r="CA39" s="564"/>
      <c r="CB39" s="565"/>
      <c r="CC39" s="565"/>
      <c r="CD39" s="565"/>
      <c r="CE39" s="565"/>
      <c r="CF39" s="565"/>
      <c r="CG39" s="565"/>
      <c r="CH39" s="566"/>
      <c r="CI39" s="321" t="str">
        <f>IF(CI36="⑦","7",IF(CI36="⑥","6",CI36))</f>
        <v>6</v>
      </c>
      <c r="CJ39" s="322"/>
      <c r="CK39" s="322"/>
      <c r="CL39" s="322"/>
      <c r="CM39" s="322"/>
      <c r="CN39" s="322"/>
      <c r="CO39" s="322"/>
      <c r="CP39" s="323"/>
      <c r="CQ39" s="321" t="str">
        <f>IF(CQ36="⑦","7",IF(CQ36="⑥","6",CQ36))</f>
        <v>6</v>
      </c>
      <c r="CR39" s="322"/>
      <c r="CS39" s="322"/>
      <c r="CT39" s="322"/>
      <c r="CU39" s="322"/>
      <c r="CV39" s="322"/>
      <c r="CW39" s="322"/>
      <c r="CX39" s="323"/>
      <c r="CY39" s="322" t="str">
        <f>IF(CY36="⑦","7",IF(CY36="⑥","6",CY36))</f>
        <v>6</v>
      </c>
      <c r="CZ39" s="322"/>
      <c r="DA39" s="322"/>
      <c r="DB39" s="324"/>
      <c r="DC39" s="316"/>
      <c r="DD39" s="324"/>
      <c r="DE39" s="324"/>
      <c r="DF39" s="325"/>
      <c r="DG39" s="538"/>
      <c r="DH39" s="540"/>
      <c r="DI39" s="540"/>
      <c r="DJ39" s="540"/>
      <c r="DK39" s="543"/>
      <c r="DL39" s="543"/>
      <c r="DM39" s="543"/>
      <c r="DN39" s="544"/>
    </row>
    <row r="40" spans="1:118" ht="12" customHeight="1">
      <c r="A40" s="175"/>
      <c r="B40" s="712">
        <f>BD42</f>
        <v>2</v>
      </c>
      <c r="C40" s="727" t="s">
        <v>1443</v>
      </c>
      <c r="D40" s="505"/>
      <c r="E40" s="505"/>
      <c r="F40" s="442" t="str">
        <f>IF(C40="ここに","",VLOOKUP(C40,'登録ナンバー'!$A$1:$C$620,2,0))</f>
        <v>金谷</v>
      </c>
      <c r="G40" s="442"/>
      <c r="H40" s="442"/>
      <c r="I40" s="442"/>
      <c r="J40" s="442"/>
      <c r="K40" s="442" t="s">
        <v>4</v>
      </c>
      <c r="L40" s="442" t="s">
        <v>1444</v>
      </c>
      <c r="M40" s="442"/>
      <c r="N40" s="442"/>
      <c r="O40" s="442" t="str">
        <f>IF(L40="ここに","",VLOOKUP(L40,'登録ナンバー'!$A$1:$C$620,2,0))</f>
        <v>木村</v>
      </c>
      <c r="P40" s="442"/>
      <c r="Q40" s="442"/>
      <c r="R40" s="442"/>
      <c r="S40" s="446"/>
      <c r="T40" s="441" t="str">
        <f>IF(AB36="","",IF(AND(AF36=6,AB36&lt;&gt;"⑦"),"⑥",IF(AF36=7,"⑦",AF36)))</f>
        <v>⑥</v>
      </c>
      <c r="U40" s="442"/>
      <c r="V40" s="442"/>
      <c r="W40" s="442" t="s">
        <v>5</v>
      </c>
      <c r="X40" s="442">
        <f>IF(AB36="","",IF(AB36="⑥",6,IF(AB36="⑦",7,AB36)))</f>
        <v>4</v>
      </c>
      <c r="Y40" s="442"/>
      <c r="Z40" s="442"/>
      <c r="AA40" s="446"/>
      <c r="AB40" s="728"/>
      <c r="AC40" s="729"/>
      <c r="AD40" s="729"/>
      <c r="AE40" s="729"/>
      <c r="AF40" s="729"/>
      <c r="AG40" s="729"/>
      <c r="AH40" s="729"/>
      <c r="AI40" s="730"/>
      <c r="AJ40" s="629" t="s">
        <v>1579</v>
      </c>
      <c r="AK40" s="617"/>
      <c r="AL40" s="617"/>
      <c r="AM40" s="617" t="s">
        <v>5</v>
      </c>
      <c r="AN40" s="442">
        <v>1</v>
      </c>
      <c r="AO40" s="442"/>
      <c r="AP40" s="442"/>
      <c r="AQ40" s="446"/>
      <c r="AR40" s="629">
        <v>3</v>
      </c>
      <c r="AS40" s="617"/>
      <c r="AT40" s="617" t="s">
        <v>5</v>
      </c>
      <c r="AU40" s="617">
        <v>6</v>
      </c>
      <c r="AV40" s="617"/>
      <c r="AW40" s="617"/>
      <c r="AX40" s="617"/>
      <c r="AY40" s="633"/>
      <c r="AZ40" s="455">
        <f>IF(COUNTIF(BA36:BC51,1)=2,"直接対決","")</f>
      </c>
      <c r="BA40" s="457">
        <f>COUNTIF(T40:AY41,"⑥")+COUNTIF(T40:AY41,"⑦")</f>
        <v>2</v>
      </c>
      <c r="BB40" s="457"/>
      <c r="BC40" s="457"/>
      <c r="BD40" s="425">
        <f>IF(AB36="","",3-BA40)</f>
        <v>1</v>
      </c>
      <c r="BE40" s="425"/>
      <c r="BF40" s="425"/>
      <c r="BG40" s="426"/>
      <c r="BH40" s="164"/>
      <c r="BI40" s="712">
        <f>DK42</f>
        <v>2</v>
      </c>
      <c r="BJ40" s="510" t="s">
        <v>1441</v>
      </c>
      <c r="BK40" s="511"/>
      <c r="BL40" s="511"/>
      <c r="BM40" s="619" t="str">
        <f>IF(BJ40="ここに","",VLOOKUP(BJ40,'登録ナンバー'!$A$1:$C$620,2,0))</f>
        <v>成宮</v>
      </c>
      <c r="BN40" s="619"/>
      <c r="BO40" s="619"/>
      <c r="BP40" s="619"/>
      <c r="BQ40" s="619"/>
      <c r="BR40" s="719" t="s">
        <v>4</v>
      </c>
      <c r="BS40" s="619" t="s">
        <v>1442</v>
      </c>
      <c r="BT40" s="619"/>
      <c r="BU40" s="619"/>
      <c r="BV40" s="619" t="str">
        <f>IF(BS40="ここに","",VLOOKUP(BS40,'登録ナンバー'!$A$1:$C$620,2,0))</f>
        <v>辻</v>
      </c>
      <c r="BW40" s="619"/>
      <c r="BX40" s="619"/>
      <c r="BY40" s="619"/>
      <c r="BZ40" s="688"/>
      <c r="CA40" s="441">
        <v>3</v>
      </c>
      <c r="CB40" s="442"/>
      <c r="CC40" s="442"/>
      <c r="CD40" s="442" t="s">
        <v>5</v>
      </c>
      <c r="CE40" s="442">
        <f>IF(CI36="","",IF(CI36="⑥",6,IF(CI36="⑦",7,CI36)))</f>
        <v>6</v>
      </c>
      <c r="CF40" s="442"/>
      <c r="CG40" s="442"/>
      <c r="CH40" s="446"/>
      <c r="CI40" s="728"/>
      <c r="CJ40" s="729"/>
      <c r="CK40" s="729"/>
      <c r="CL40" s="729"/>
      <c r="CM40" s="729"/>
      <c r="CN40" s="729"/>
      <c r="CO40" s="729"/>
      <c r="CP40" s="730"/>
      <c r="CQ40" s="629" t="s">
        <v>1580</v>
      </c>
      <c r="CR40" s="617"/>
      <c r="CS40" s="617"/>
      <c r="CT40" s="617" t="s">
        <v>5</v>
      </c>
      <c r="CU40" s="442">
        <v>4</v>
      </c>
      <c r="CV40" s="442"/>
      <c r="CW40" s="442"/>
      <c r="CX40" s="446"/>
      <c r="CY40" s="629" t="s">
        <v>1485</v>
      </c>
      <c r="CZ40" s="617"/>
      <c r="DA40" s="617" t="s">
        <v>5</v>
      </c>
      <c r="DB40" s="617">
        <v>2</v>
      </c>
      <c r="DC40" s="617"/>
      <c r="DD40" s="617"/>
      <c r="DE40" s="617"/>
      <c r="DF40" s="633"/>
      <c r="DG40" s="455">
        <f>IF(COUNTIF(DH36:DJ51,1)=2,"直接対決","")</f>
      </c>
      <c r="DH40" s="457">
        <f>COUNTIF(CA40:DF41,"⑥")+COUNTIF(CA40:DF41,"⑦")</f>
        <v>2</v>
      </c>
      <c r="DI40" s="457"/>
      <c r="DJ40" s="457"/>
      <c r="DK40" s="425">
        <f>IF(CI36="","",3-DH40)</f>
        <v>1</v>
      </c>
      <c r="DL40" s="425"/>
      <c r="DM40" s="425"/>
      <c r="DN40" s="426"/>
    </row>
    <row r="41" spans="1:118" ht="12" customHeight="1">
      <c r="A41" s="175"/>
      <c r="B41" s="712"/>
      <c r="C41" s="583"/>
      <c r="D41" s="507"/>
      <c r="E41" s="507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47"/>
      <c r="T41" s="443"/>
      <c r="U41" s="414"/>
      <c r="V41" s="414"/>
      <c r="W41" s="414"/>
      <c r="X41" s="414"/>
      <c r="Y41" s="414"/>
      <c r="Z41" s="414"/>
      <c r="AA41" s="447"/>
      <c r="AB41" s="731"/>
      <c r="AC41" s="732"/>
      <c r="AD41" s="732"/>
      <c r="AE41" s="732"/>
      <c r="AF41" s="732"/>
      <c r="AG41" s="732"/>
      <c r="AH41" s="732"/>
      <c r="AI41" s="733"/>
      <c r="AJ41" s="630"/>
      <c r="AK41" s="618"/>
      <c r="AL41" s="618"/>
      <c r="AM41" s="618"/>
      <c r="AN41" s="414"/>
      <c r="AO41" s="414"/>
      <c r="AP41" s="414"/>
      <c r="AQ41" s="447"/>
      <c r="AR41" s="630"/>
      <c r="AS41" s="618"/>
      <c r="AT41" s="618"/>
      <c r="AU41" s="618"/>
      <c r="AV41" s="618"/>
      <c r="AW41" s="618"/>
      <c r="AX41" s="618"/>
      <c r="AY41" s="634"/>
      <c r="AZ41" s="456"/>
      <c r="BA41" s="458"/>
      <c r="BB41" s="458"/>
      <c r="BC41" s="458"/>
      <c r="BD41" s="427"/>
      <c r="BE41" s="427"/>
      <c r="BF41" s="427"/>
      <c r="BG41" s="428"/>
      <c r="BH41" s="164"/>
      <c r="BI41" s="712"/>
      <c r="BJ41" s="470"/>
      <c r="BK41" s="471"/>
      <c r="BL41" s="471"/>
      <c r="BM41" s="613"/>
      <c r="BN41" s="613"/>
      <c r="BO41" s="613"/>
      <c r="BP41" s="613"/>
      <c r="BQ41" s="613"/>
      <c r="BR41" s="719"/>
      <c r="BS41" s="613"/>
      <c r="BT41" s="613"/>
      <c r="BU41" s="613"/>
      <c r="BV41" s="613"/>
      <c r="BW41" s="613"/>
      <c r="BX41" s="613"/>
      <c r="BY41" s="613"/>
      <c r="BZ41" s="614"/>
      <c r="CA41" s="443"/>
      <c r="CB41" s="414"/>
      <c r="CC41" s="414"/>
      <c r="CD41" s="414"/>
      <c r="CE41" s="414"/>
      <c r="CF41" s="414"/>
      <c r="CG41" s="414"/>
      <c r="CH41" s="447"/>
      <c r="CI41" s="731"/>
      <c r="CJ41" s="732"/>
      <c r="CK41" s="732"/>
      <c r="CL41" s="732"/>
      <c r="CM41" s="732"/>
      <c r="CN41" s="732"/>
      <c r="CO41" s="732"/>
      <c r="CP41" s="733"/>
      <c r="CQ41" s="630"/>
      <c r="CR41" s="618"/>
      <c r="CS41" s="618"/>
      <c r="CT41" s="618"/>
      <c r="CU41" s="414"/>
      <c r="CV41" s="414"/>
      <c r="CW41" s="414"/>
      <c r="CX41" s="447"/>
      <c r="CY41" s="630"/>
      <c r="CZ41" s="618"/>
      <c r="DA41" s="618"/>
      <c r="DB41" s="618"/>
      <c r="DC41" s="618"/>
      <c r="DD41" s="618"/>
      <c r="DE41" s="618"/>
      <c r="DF41" s="634"/>
      <c r="DG41" s="456"/>
      <c r="DH41" s="458"/>
      <c r="DI41" s="458"/>
      <c r="DJ41" s="458"/>
      <c r="DK41" s="427"/>
      <c r="DL41" s="427"/>
      <c r="DM41" s="427"/>
      <c r="DN41" s="428"/>
    </row>
    <row r="42" spans="1:118" ht="18" customHeight="1">
      <c r="A42" s="175"/>
      <c r="B42" s="175"/>
      <c r="C42" s="583" t="s">
        <v>6</v>
      </c>
      <c r="D42" s="507"/>
      <c r="E42" s="507"/>
      <c r="F42" s="414" t="str">
        <f>IF(C40="ここに","",VLOOKUP(C40,'登録ナンバー'!$A$1:$D$620,4,0))</f>
        <v>ぼんズ</v>
      </c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47"/>
      <c r="T42" s="443"/>
      <c r="U42" s="414"/>
      <c r="V42" s="414"/>
      <c r="W42" s="414"/>
      <c r="X42" s="414"/>
      <c r="Y42" s="414"/>
      <c r="Z42" s="414"/>
      <c r="AA42" s="447"/>
      <c r="AB42" s="731"/>
      <c r="AC42" s="732"/>
      <c r="AD42" s="732"/>
      <c r="AE42" s="732"/>
      <c r="AF42" s="732"/>
      <c r="AG42" s="732"/>
      <c r="AH42" s="732"/>
      <c r="AI42" s="733"/>
      <c r="AJ42" s="630"/>
      <c r="AK42" s="618"/>
      <c r="AL42" s="618"/>
      <c r="AM42" s="618"/>
      <c r="AN42" s="414"/>
      <c r="AO42" s="414"/>
      <c r="AP42" s="414"/>
      <c r="AQ42" s="447"/>
      <c r="AR42" s="630"/>
      <c r="AS42" s="618"/>
      <c r="AT42" s="618"/>
      <c r="AU42" s="618"/>
      <c r="AV42" s="618"/>
      <c r="AW42" s="618"/>
      <c r="AX42" s="618"/>
      <c r="AY42" s="634"/>
      <c r="AZ42" s="437">
        <f>IF(OR(COUNTIF(BA36:BC49,2)=3,COUNTIF(BA36:BC49,1)=3),(T43+AJ43+AR43)/(T43+AJ43+X40+AN40+AW40+AR43),"")</f>
      </c>
      <c r="BA42" s="414"/>
      <c r="BB42" s="414"/>
      <c r="BC42" s="414"/>
      <c r="BD42" s="439">
        <f>IF(AZ42&lt;&gt;"",RANK(AZ42,AZ38:AZ51),RANK(BA40,BA36:BC49))</f>
        <v>2</v>
      </c>
      <c r="BE42" s="439"/>
      <c r="BF42" s="439"/>
      <c r="BG42" s="440"/>
      <c r="BH42" s="176"/>
      <c r="BI42" s="175"/>
      <c r="BJ42" s="470" t="s">
        <v>6</v>
      </c>
      <c r="BK42" s="471"/>
      <c r="BL42" s="471"/>
      <c r="BM42" s="613" t="str">
        <f>IF(BJ40="ここに","",VLOOKUP(BJ40,'登録ナンバー'!$A$1:$D$620,4,0))</f>
        <v>ぼんズ</v>
      </c>
      <c r="BN42" s="613"/>
      <c r="BO42" s="613"/>
      <c r="BP42" s="613"/>
      <c r="BQ42" s="613"/>
      <c r="BR42" s="332"/>
      <c r="BS42" s="719" t="s">
        <v>6</v>
      </c>
      <c r="BT42" s="719"/>
      <c r="BU42" s="719"/>
      <c r="BV42" s="613" t="str">
        <f>IF(BS40="ここに","",VLOOKUP(BS40,'登録ナンバー'!$A$1:$D$620,4,0))</f>
        <v>うさかめ</v>
      </c>
      <c r="BW42" s="613"/>
      <c r="BX42" s="613"/>
      <c r="BY42" s="613"/>
      <c r="BZ42" s="614"/>
      <c r="CA42" s="443"/>
      <c r="CB42" s="414"/>
      <c r="CC42" s="414"/>
      <c r="CD42" s="414"/>
      <c r="CE42" s="414"/>
      <c r="CF42" s="414"/>
      <c r="CG42" s="414"/>
      <c r="CH42" s="447"/>
      <c r="CI42" s="731"/>
      <c r="CJ42" s="732"/>
      <c r="CK42" s="732"/>
      <c r="CL42" s="732"/>
      <c r="CM42" s="732"/>
      <c r="CN42" s="732"/>
      <c r="CO42" s="732"/>
      <c r="CP42" s="733"/>
      <c r="CQ42" s="630"/>
      <c r="CR42" s="618"/>
      <c r="CS42" s="618"/>
      <c r="CT42" s="618"/>
      <c r="CU42" s="414"/>
      <c r="CV42" s="414"/>
      <c r="CW42" s="414"/>
      <c r="CX42" s="447"/>
      <c r="CY42" s="630"/>
      <c r="CZ42" s="618"/>
      <c r="DA42" s="618"/>
      <c r="DB42" s="618"/>
      <c r="DC42" s="618"/>
      <c r="DD42" s="618"/>
      <c r="DE42" s="618"/>
      <c r="DF42" s="634"/>
      <c r="DG42" s="437">
        <f>IF(OR(COUNTIF(DH36:DJ49,2)=3,COUNTIF(DH36:DJ49,1)=3),(CA43+CQ43+CY43)/(CA43+CQ43+CE40+CU40+DD40+CY43),"")</f>
      </c>
      <c r="DH42" s="414"/>
      <c r="DI42" s="414"/>
      <c r="DJ42" s="414"/>
      <c r="DK42" s="439">
        <f>IF(DG42&lt;&gt;"",RANK(DG42,DG38:DG51),RANK(DH40,DH36:DJ49))</f>
        <v>2</v>
      </c>
      <c r="DL42" s="439"/>
      <c r="DM42" s="439"/>
      <c r="DN42" s="440"/>
    </row>
    <row r="43" spans="1:118" ht="3.75" customHeight="1" hidden="1">
      <c r="A43" s="175"/>
      <c r="B43" s="175"/>
      <c r="C43" s="583"/>
      <c r="D43" s="507"/>
      <c r="E43" s="507"/>
      <c r="F43" s="739"/>
      <c r="G43" s="739"/>
      <c r="H43" s="739"/>
      <c r="I43" s="739"/>
      <c r="J43" s="739"/>
      <c r="K43" s="739"/>
      <c r="L43" s="739"/>
      <c r="M43" s="739"/>
      <c r="N43" s="739"/>
      <c r="O43" s="739"/>
      <c r="P43" s="739"/>
      <c r="Q43" s="739"/>
      <c r="R43" s="739"/>
      <c r="S43" s="740"/>
      <c r="T43" s="326" t="str">
        <f>IF(T40="⑦","7",IF(T40="⑥","6",T40))</f>
        <v>6</v>
      </c>
      <c r="U43" s="327"/>
      <c r="V43" s="327"/>
      <c r="W43" s="327"/>
      <c r="X43" s="327"/>
      <c r="Y43" s="327"/>
      <c r="Z43" s="327"/>
      <c r="AA43" s="328"/>
      <c r="AB43" s="734"/>
      <c r="AC43" s="735"/>
      <c r="AD43" s="735"/>
      <c r="AE43" s="735"/>
      <c r="AF43" s="735"/>
      <c r="AG43" s="735"/>
      <c r="AH43" s="735"/>
      <c r="AI43" s="736"/>
      <c r="AJ43" s="326" t="str">
        <f>IF(AJ40="⑦","7",IF(AJ40="⑥","6",AJ40))</f>
        <v>6</v>
      </c>
      <c r="AK43" s="329"/>
      <c r="AL43" s="329"/>
      <c r="AM43" s="329"/>
      <c r="AN43" s="329"/>
      <c r="AO43" s="329"/>
      <c r="AP43" s="329"/>
      <c r="AQ43" s="330"/>
      <c r="AR43" s="329">
        <f>IF(AR40="⑦","7",IF(AR40="⑥","6",AR40))</f>
        <v>3</v>
      </c>
      <c r="AS43" s="329"/>
      <c r="AT43" s="329"/>
      <c r="AU43" s="329"/>
      <c r="AV43" s="329"/>
      <c r="AW43" s="329"/>
      <c r="AX43" s="329"/>
      <c r="AY43" s="331"/>
      <c r="AZ43" s="615"/>
      <c r="BA43" s="739"/>
      <c r="BB43" s="739"/>
      <c r="BC43" s="739"/>
      <c r="BD43" s="635"/>
      <c r="BE43" s="635"/>
      <c r="BF43" s="635"/>
      <c r="BG43" s="636"/>
      <c r="BH43" s="176"/>
      <c r="BI43" s="175"/>
      <c r="BJ43" s="472"/>
      <c r="BK43" s="473"/>
      <c r="BL43" s="473"/>
      <c r="BM43" s="332"/>
      <c r="BN43" s="332"/>
      <c r="BO43" s="332"/>
      <c r="BP43" s="332"/>
      <c r="BQ43" s="333"/>
      <c r="BR43" s="332"/>
      <c r="BS43" s="720"/>
      <c r="BT43" s="720"/>
      <c r="BU43" s="720"/>
      <c r="BV43" s="332"/>
      <c r="BW43" s="332"/>
      <c r="BX43" s="332"/>
      <c r="BY43" s="334"/>
      <c r="BZ43" s="335"/>
      <c r="CA43" s="326">
        <f>IF(CA40="⑦","7",IF(CA40="⑥","6",CA40))</f>
        <v>3</v>
      </c>
      <c r="CB43" s="327"/>
      <c r="CC43" s="327"/>
      <c r="CD43" s="327"/>
      <c r="CE43" s="327"/>
      <c r="CF43" s="327"/>
      <c r="CG43" s="327"/>
      <c r="CH43" s="328"/>
      <c r="CI43" s="734"/>
      <c r="CJ43" s="735"/>
      <c r="CK43" s="735"/>
      <c r="CL43" s="735"/>
      <c r="CM43" s="735"/>
      <c r="CN43" s="735"/>
      <c r="CO43" s="735"/>
      <c r="CP43" s="736"/>
      <c r="CQ43" s="326" t="str">
        <f>IF(CQ40="⑦","7",IF(CQ40="⑥","6",CQ40))</f>
        <v>6</v>
      </c>
      <c r="CR43" s="329"/>
      <c r="CS43" s="329"/>
      <c r="CT43" s="329"/>
      <c r="CU43" s="329"/>
      <c r="CV43" s="329"/>
      <c r="CW43" s="329"/>
      <c r="CX43" s="330"/>
      <c r="CY43" s="329" t="str">
        <f>IF(CY40="⑦","7",IF(CY40="⑥","6",CY40))</f>
        <v>6</v>
      </c>
      <c r="CZ43" s="329"/>
      <c r="DA43" s="329"/>
      <c r="DB43" s="329"/>
      <c r="DC43" s="329"/>
      <c r="DD43" s="329"/>
      <c r="DE43" s="329"/>
      <c r="DF43" s="331"/>
      <c r="DG43" s="615"/>
      <c r="DH43" s="739"/>
      <c r="DI43" s="739"/>
      <c r="DJ43" s="739"/>
      <c r="DK43" s="635"/>
      <c r="DL43" s="635"/>
      <c r="DM43" s="635"/>
      <c r="DN43" s="636"/>
    </row>
    <row r="44" spans="1:118" ht="12" customHeight="1">
      <c r="A44" s="175"/>
      <c r="B44" s="712">
        <f>BD46</f>
        <v>4</v>
      </c>
      <c r="C44" s="727" t="s">
        <v>3</v>
      </c>
      <c r="D44" s="505"/>
      <c r="E44" s="505"/>
      <c r="F44" s="505" t="s">
        <v>1459</v>
      </c>
      <c r="G44" s="505"/>
      <c r="H44" s="505"/>
      <c r="I44" s="505"/>
      <c r="J44" s="505"/>
      <c r="K44" s="505" t="s">
        <v>4</v>
      </c>
      <c r="L44" s="505" t="s">
        <v>1458</v>
      </c>
      <c r="M44" s="505"/>
      <c r="N44" s="505"/>
      <c r="O44" s="505" t="str">
        <f>IF(L44="ここに","",VLOOKUP(L44,'登録ナンバー'!$A$1:$C$620,2,0))</f>
        <v>村川</v>
      </c>
      <c r="P44" s="505"/>
      <c r="Q44" s="505"/>
      <c r="R44" s="505"/>
      <c r="S44" s="508"/>
      <c r="T44" s="504">
        <f>IF(AN36="","",IF(AND(AN36=6,AJ36&lt;&gt;"⑦"),"⑥",IF(AN36=7,"⑦",AN36)))</f>
        <v>0</v>
      </c>
      <c r="U44" s="505"/>
      <c r="V44" s="505"/>
      <c r="W44" s="505" t="s">
        <v>5</v>
      </c>
      <c r="X44" s="505">
        <f>IF(AN36="","",IF(AJ36="⑥",6,IF(AJ36="⑦",7,AJ36)))</f>
        <v>6</v>
      </c>
      <c r="Y44" s="505"/>
      <c r="Z44" s="505"/>
      <c r="AA44" s="508"/>
      <c r="AB44" s="504">
        <v>1</v>
      </c>
      <c r="AC44" s="505"/>
      <c r="AD44" s="505"/>
      <c r="AE44" s="505" t="s">
        <v>5</v>
      </c>
      <c r="AF44" s="505">
        <f>IF(AN40="","",IF(AJ40="⑥",6,IF(AJ40="⑦",7,AJ40)))</f>
        <v>6</v>
      </c>
      <c r="AG44" s="505"/>
      <c r="AH44" s="505"/>
      <c r="AI44" s="508"/>
      <c r="AJ44" s="484"/>
      <c r="AK44" s="485"/>
      <c r="AL44" s="485"/>
      <c r="AM44" s="485"/>
      <c r="AN44" s="485"/>
      <c r="AO44" s="485"/>
      <c r="AP44" s="485"/>
      <c r="AQ44" s="486"/>
      <c r="AR44" s="493">
        <v>0</v>
      </c>
      <c r="AS44" s="494"/>
      <c r="AT44" s="494" t="s">
        <v>5</v>
      </c>
      <c r="AU44" s="494">
        <v>6</v>
      </c>
      <c r="AV44" s="494"/>
      <c r="AW44" s="494"/>
      <c r="AX44" s="494"/>
      <c r="AY44" s="498"/>
      <c r="AZ44" s="684">
        <f>IF(COUNTIF(BA36:BC51,1)=2,"直接対決","")</f>
      </c>
      <c r="BA44" s="721">
        <f>COUNTIF(T44:AY45,"⑥")+COUNTIF(T44:AY45,"⑦")</f>
        <v>0</v>
      </c>
      <c r="BB44" s="721"/>
      <c r="BC44" s="721"/>
      <c r="BD44" s="706">
        <f>IF(AB36="","",3-BA44)</f>
        <v>3</v>
      </c>
      <c r="BE44" s="706"/>
      <c r="BF44" s="706"/>
      <c r="BG44" s="707"/>
      <c r="BH44" s="164"/>
      <c r="BI44" s="712">
        <f>DK46</f>
        <v>4</v>
      </c>
      <c r="BJ44" s="510" t="s">
        <v>1456</v>
      </c>
      <c r="BK44" s="511"/>
      <c r="BL44" s="511"/>
      <c r="BM44" s="511" t="str">
        <f>IF(BJ44="ここに","",VLOOKUP(BJ44,'登録ナンバー'!$A$1:$C$620,2,0))</f>
        <v>辰巳</v>
      </c>
      <c r="BN44" s="511"/>
      <c r="BO44" s="511"/>
      <c r="BP44" s="511"/>
      <c r="BQ44" s="511"/>
      <c r="BR44" s="474" t="s">
        <v>4</v>
      </c>
      <c r="BS44" s="511" t="s">
        <v>1457</v>
      </c>
      <c r="BT44" s="511"/>
      <c r="BU44" s="511"/>
      <c r="BV44" s="511" t="str">
        <f>IF(BS44="ここに","",VLOOKUP(BS44,'登録ナンバー'!$A$1:$C$620,2,0))</f>
        <v>川上</v>
      </c>
      <c r="BW44" s="511"/>
      <c r="BX44" s="511"/>
      <c r="BY44" s="511"/>
      <c r="BZ44" s="512"/>
      <c r="CA44" s="504">
        <f>IF(CU36="","",IF(AND(CU36=6,CQ36&lt;&gt;"⑦"),"⑥",IF(CU36=7,"⑦",CU36)))</f>
        <v>1</v>
      </c>
      <c r="CB44" s="505"/>
      <c r="CC44" s="505"/>
      <c r="CD44" s="505" t="s">
        <v>5</v>
      </c>
      <c r="CE44" s="505">
        <f>IF(CU36="","",IF(CQ36="⑥",6,IF(CQ36="⑦",7,CQ36)))</f>
        <v>6</v>
      </c>
      <c r="CF44" s="505"/>
      <c r="CG44" s="505"/>
      <c r="CH44" s="508"/>
      <c r="CI44" s="504">
        <v>4</v>
      </c>
      <c r="CJ44" s="505"/>
      <c r="CK44" s="505"/>
      <c r="CL44" s="505" t="s">
        <v>5</v>
      </c>
      <c r="CM44" s="505">
        <f>IF(CU40="","",IF(CQ40="⑥",6,IF(CQ40="⑦",7,CQ40)))</f>
        <v>6</v>
      </c>
      <c r="CN44" s="505"/>
      <c r="CO44" s="505"/>
      <c r="CP44" s="508"/>
      <c r="CQ44" s="484"/>
      <c r="CR44" s="485"/>
      <c r="CS44" s="485"/>
      <c r="CT44" s="485"/>
      <c r="CU44" s="485"/>
      <c r="CV44" s="485"/>
      <c r="CW44" s="485"/>
      <c r="CX44" s="486"/>
      <c r="CY44" s="493">
        <v>2</v>
      </c>
      <c r="CZ44" s="494"/>
      <c r="DA44" s="494" t="s">
        <v>5</v>
      </c>
      <c r="DB44" s="494">
        <v>6</v>
      </c>
      <c r="DC44" s="494"/>
      <c r="DD44" s="494"/>
      <c r="DE44" s="494"/>
      <c r="DF44" s="498"/>
      <c r="DG44" s="684">
        <f>IF(COUNTIF(DH36:DJ51,1)=2,"直接対決","")</f>
      </c>
      <c r="DH44" s="721">
        <f>COUNTIF(CA44:DF45,"⑥")+COUNTIF(CA44:DF45,"⑦")</f>
        <v>0</v>
      </c>
      <c r="DI44" s="721"/>
      <c r="DJ44" s="721"/>
      <c r="DK44" s="706">
        <f>IF(CI36="","",3-DH44)</f>
        <v>3</v>
      </c>
      <c r="DL44" s="706"/>
      <c r="DM44" s="706"/>
      <c r="DN44" s="707"/>
    </row>
    <row r="45" spans="1:118" ht="12" customHeight="1">
      <c r="A45" s="175"/>
      <c r="B45" s="712"/>
      <c r="C45" s="583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9"/>
      <c r="T45" s="506"/>
      <c r="U45" s="507"/>
      <c r="V45" s="507"/>
      <c r="W45" s="507"/>
      <c r="X45" s="507"/>
      <c r="Y45" s="507"/>
      <c r="Z45" s="507"/>
      <c r="AA45" s="509"/>
      <c r="AB45" s="506"/>
      <c r="AC45" s="507"/>
      <c r="AD45" s="507"/>
      <c r="AE45" s="507"/>
      <c r="AF45" s="507"/>
      <c r="AG45" s="507"/>
      <c r="AH45" s="507"/>
      <c r="AI45" s="509"/>
      <c r="AJ45" s="487"/>
      <c r="AK45" s="488"/>
      <c r="AL45" s="488"/>
      <c r="AM45" s="488"/>
      <c r="AN45" s="488"/>
      <c r="AO45" s="488"/>
      <c r="AP45" s="488"/>
      <c r="AQ45" s="489"/>
      <c r="AR45" s="495"/>
      <c r="AS45" s="496"/>
      <c r="AT45" s="496"/>
      <c r="AU45" s="496"/>
      <c r="AV45" s="496"/>
      <c r="AW45" s="496"/>
      <c r="AX45" s="496"/>
      <c r="AY45" s="499"/>
      <c r="AZ45" s="685"/>
      <c r="BA45" s="722"/>
      <c r="BB45" s="722"/>
      <c r="BC45" s="722"/>
      <c r="BD45" s="708"/>
      <c r="BE45" s="708"/>
      <c r="BF45" s="708"/>
      <c r="BG45" s="709"/>
      <c r="BH45" s="164"/>
      <c r="BI45" s="712"/>
      <c r="BJ45" s="470"/>
      <c r="BK45" s="471"/>
      <c r="BL45" s="471"/>
      <c r="BM45" s="471"/>
      <c r="BN45" s="471"/>
      <c r="BO45" s="471"/>
      <c r="BP45" s="471"/>
      <c r="BQ45" s="471"/>
      <c r="BR45" s="474"/>
      <c r="BS45" s="471"/>
      <c r="BT45" s="471"/>
      <c r="BU45" s="471"/>
      <c r="BV45" s="471"/>
      <c r="BW45" s="471"/>
      <c r="BX45" s="471"/>
      <c r="BY45" s="471"/>
      <c r="BZ45" s="475"/>
      <c r="CA45" s="506"/>
      <c r="CB45" s="507"/>
      <c r="CC45" s="507"/>
      <c r="CD45" s="507"/>
      <c r="CE45" s="507"/>
      <c r="CF45" s="507"/>
      <c r="CG45" s="507"/>
      <c r="CH45" s="509"/>
      <c r="CI45" s="506"/>
      <c r="CJ45" s="507"/>
      <c r="CK45" s="507"/>
      <c r="CL45" s="507"/>
      <c r="CM45" s="507"/>
      <c r="CN45" s="507"/>
      <c r="CO45" s="507"/>
      <c r="CP45" s="509"/>
      <c r="CQ45" s="487"/>
      <c r="CR45" s="488"/>
      <c r="CS45" s="488"/>
      <c r="CT45" s="488"/>
      <c r="CU45" s="488"/>
      <c r="CV45" s="488"/>
      <c r="CW45" s="488"/>
      <c r="CX45" s="489"/>
      <c r="CY45" s="495"/>
      <c r="CZ45" s="496"/>
      <c r="DA45" s="496"/>
      <c r="DB45" s="496"/>
      <c r="DC45" s="496"/>
      <c r="DD45" s="496"/>
      <c r="DE45" s="496"/>
      <c r="DF45" s="499"/>
      <c r="DG45" s="685"/>
      <c r="DH45" s="722"/>
      <c r="DI45" s="722"/>
      <c r="DJ45" s="722"/>
      <c r="DK45" s="708"/>
      <c r="DL45" s="708"/>
      <c r="DM45" s="708"/>
      <c r="DN45" s="709"/>
    </row>
    <row r="46" spans="1:118" ht="15" customHeight="1">
      <c r="A46" s="175"/>
      <c r="B46" s="175"/>
      <c r="C46" s="583" t="s">
        <v>6</v>
      </c>
      <c r="D46" s="507"/>
      <c r="E46" s="507"/>
      <c r="F46" s="507" t="s">
        <v>1453</v>
      </c>
      <c r="G46" s="507"/>
      <c r="H46" s="507"/>
      <c r="I46" s="507"/>
      <c r="J46" s="507"/>
      <c r="K46" s="161"/>
      <c r="L46" s="507" t="s">
        <v>6</v>
      </c>
      <c r="M46" s="507"/>
      <c r="N46" s="507"/>
      <c r="O46" s="507" t="str">
        <f>IF(L44="ここに","",VLOOKUP(L44,'登録ナンバー'!$A$1:$D$620,4,0))</f>
        <v>村田ＴＣ</v>
      </c>
      <c r="P46" s="507"/>
      <c r="Q46" s="507"/>
      <c r="R46" s="507"/>
      <c r="S46" s="509"/>
      <c r="T46" s="506"/>
      <c r="U46" s="507"/>
      <c r="V46" s="507"/>
      <c r="W46" s="507"/>
      <c r="X46" s="507"/>
      <c r="Y46" s="507"/>
      <c r="Z46" s="507"/>
      <c r="AA46" s="509"/>
      <c r="AB46" s="506"/>
      <c r="AC46" s="507"/>
      <c r="AD46" s="507"/>
      <c r="AE46" s="507"/>
      <c r="AF46" s="507"/>
      <c r="AG46" s="507"/>
      <c r="AH46" s="507"/>
      <c r="AI46" s="509"/>
      <c r="AJ46" s="487"/>
      <c r="AK46" s="488"/>
      <c r="AL46" s="488"/>
      <c r="AM46" s="488"/>
      <c r="AN46" s="488"/>
      <c r="AO46" s="488"/>
      <c r="AP46" s="488"/>
      <c r="AQ46" s="489"/>
      <c r="AR46" s="495"/>
      <c r="AS46" s="496"/>
      <c r="AT46" s="497"/>
      <c r="AU46" s="496"/>
      <c r="AV46" s="496"/>
      <c r="AW46" s="496"/>
      <c r="AX46" s="496"/>
      <c r="AY46" s="499"/>
      <c r="AZ46" s="741">
        <f>IF(OR(COUNTIF(BA36:BC49,2)=3,COUNTIF(BA36:BC49,1)=3),(AB47+AR47+T47)/(T47+AF44+X44+AW44+AR47+AB47),"")</f>
      </c>
      <c r="BA46" s="686"/>
      <c r="BB46" s="686"/>
      <c r="BC46" s="686"/>
      <c r="BD46" s="680">
        <f>IF(AZ46&lt;&gt;"",RANK(AZ46,AZ38:AZ51),RANK(BA44,BA36:BC49))</f>
        <v>4</v>
      </c>
      <c r="BE46" s="680"/>
      <c r="BF46" s="680"/>
      <c r="BG46" s="681"/>
      <c r="BH46" s="176"/>
      <c r="BI46" s="175"/>
      <c r="BJ46" s="470" t="s">
        <v>6</v>
      </c>
      <c r="BK46" s="471"/>
      <c r="BL46" s="471"/>
      <c r="BM46" s="471" t="str">
        <f>IF(BJ44="ここに","",VLOOKUP(BJ44,'登録ナンバー'!$A$1:$D$620,4,0))</f>
        <v>村田ＴＣ</v>
      </c>
      <c r="BN46" s="471"/>
      <c r="BO46" s="471"/>
      <c r="BP46" s="471"/>
      <c r="BQ46" s="471"/>
      <c r="BR46" s="166"/>
      <c r="BS46" s="474" t="s">
        <v>6</v>
      </c>
      <c r="BT46" s="474"/>
      <c r="BU46" s="474"/>
      <c r="BV46" s="471" t="str">
        <f>IF(BS44="ここに","",VLOOKUP(BS44,'登録ナンバー'!$A$1:$D$620,4,0))</f>
        <v>Kテニス</v>
      </c>
      <c r="BW46" s="471"/>
      <c r="BX46" s="471"/>
      <c r="BY46" s="471"/>
      <c r="BZ46" s="475"/>
      <c r="CA46" s="506"/>
      <c r="CB46" s="507"/>
      <c r="CC46" s="507"/>
      <c r="CD46" s="507"/>
      <c r="CE46" s="507"/>
      <c r="CF46" s="507"/>
      <c r="CG46" s="507"/>
      <c r="CH46" s="509"/>
      <c r="CI46" s="506"/>
      <c r="CJ46" s="507"/>
      <c r="CK46" s="507"/>
      <c r="CL46" s="507"/>
      <c r="CM46" s="507"/>
      <c r="CN46" s="507"/>
      <c r="CO46" s="507"/>
      <c r="CP46" s="509"/>
      <c r="CQ46" s="487"/>
      <c r="CR46" s="488"/>
      <c r="CS46" s="488"/>
      <c r="CT46" s="488"/>
      <c r="CU46" s="488"/>
      <c r="CV46" s="488"/>
      <c r="CW46" s="488"/>
      <c r="CX46" s="489"/>
      <c r="CY46" s="495"/>
      <c r="CZ46" s="496"/>
      <c r="DA46" s="497"/>
      <c r="DB46" s="496"/>
      <c r="DC46" s="496"/>
      <c r="DD46" s="496"/>
      <c r="DE46" s="496"/>
      <c r="DF46" s="499"/>
      <c r="DG46" s="741">
        <f>IF(OR(COUNTIF(DH36:DJ49,2)=3,COUNTIF(DH36:DJ49,1)=3),(CI47+CY47+CA47)/(CA47+CM44+CE44+DD44+CY47+CI47),"")</f>
      </c>
      <c r="DH46" s="686"/>
      <c r="DI46" s="686"/>
      <c r="DJ46" s="686"/>
      <c r="DK46" s="680">
        <f>IF(DG46&lt;&gt;"",RANK(DG46,DG38:DG51),RANK(DH44,DH36:DJ49))</f>
        <v>4</v>
      </c>
      <c r="DL46" s="680"/>
      <c r="DM46" s="680"/>
      <c r="DN46" s="681"/>
    </row>
    <row r="47" spans="1:118" ht="5.25" customHeight="1" hidden="1">
      <c r="A47" s="175"/>
      <c r="B47" s="175"/>
      <c r="C47" s="583"/>
      <c r="D47" s="507"/>
      <c r="E47" s="507"/>
      <c r="F47" s="161"/>
      <c r="G47" s="161"/>
      <c r="H47" s="161"/>
      <c r="I47" s="161"/>
      <c r="J47" s="161"/>
      <c r="K47" s="161"/>
      <c r="L47" s="583"/>
      <c r="M47" s="507"/>
      <c r="N47" s="507"/>
      <c r="O47" s="161"/>
      <c r="P47" s="161"/>
      <c r="Q47" s="161"/>
      <c r="R47" s="167"/>
      <c r="S47" s="168"/>
      <c r="T47" s="297">
        <f>IF(T44="⑦","7",IF(T44="⑥","6",T44))</f>
        <v>0</v>
      </c>
      <c r="U47" s="300"/>
      <c r="V47" s="300"/>
      <c r="W47" s="300"/>
      <c r="X47" s="300"/>
      <c r="Y47" s="300"/>
      <c r="Z47" s="300"/>
      <c r="AA47" s="301"/>
      <c r="AB47" s="297">
        <f>IF(AB44="⑦","7",IF(AB44="⑥","6",AB44))</f>
        <v>1</v>
      </c>
      <c r="AC47" s="300"/>
      <c r="AD47" s="300"/>
      <c r="AE47" s="300"/>
      <c r="AF47" s="300"/>
      <c r="AG47" s="300"/>
      <c r="AH47" s="300"/>
      <c r="AI47" s="300"/>
      <c r="AJ47" s="490"/>
      <c r="AK47" s="491"/>
      <c r="AL47" s="491"/>
      <c r="AM47" s="491"/>
      <c r="AN47" s="491"/>
      <c r="AO47" s="491"/>
      <c r="AP47" s="491"/>
      <c r="AQ47" s="492"/>
      <c r="AR47" s="299">
        <f>IF(AR44="⑦","7",IF(AR44="⑥","6",AR44))</f>
        <v>0</v>
      </c>
      <c r="AS47" s="299"/>
      <c r="AT47" s="299"/>
      <c r="AU47" s="299"/>
      <c r="AV47" s="299"/>
      <c r="AW47" s="299"/>
      <c r="AX47" s="299"/>
      <c r="AY47" s="314"/>
      <c r="AZ47" s="742"/>
      <c r="BA47" s="687"/>
      <c r="BB47" s="687"/>
      <c r="BC47" s="687"/>
      <c r="BD47" s="710"/>
      <c r="BE47" s="710"/>
      <c r="BF47" s="710"/>
      <c r="BG47" s="711"/>
      <c r="BH47" s="176"/>
      <c r="BI47" s="175"/>
      <c r="BJ47" s="472"/>
      <c r="BK47" s="473"/>
      <c r="BL47" s="473"/>
      <c r="BM47" s="166"/>
      <c r="BN47" s="166"/>
      <c r="BO47" s="166"/>
      <c r="BP47" s="166"/>
      <c r="BQ47" s="166"/>
      <c r="BR47" s="166"/>
      <c r="BS47" s="473"/>
      <c r="BT47" s="473"/>
      <c r="BU47" s="473"/>
      <c r="BV47" s="166"/>
      <c r="BW47" s="166"/>
      <c r="BX47" s="166"/>
      <c r="BY47" s="173"/>
      <c r="BZ47" s="174"/>
      <c r="CA47" s="297">
        <f>IF(CA44="⑦","7",IF(CA44="⑥","6",CA44))</f>
        <v>1</v>
      </c>
      <c r="CB47" s="300"/>
      <c r="CC47" s="300"/>
      <c r="CD47" s="300"/>
      <c r="CE47" s="300"/>
      <c r="CF47" s="300"/>
      <c r="CG47" s="300"/>
      <c r="CH47" s="301"/>
      <c r="CI47" s="297">
        <f>IF(CI44="⑦","7",IF(CI44="⑥","6",CI44))</f>
        <v>4</v>
      </c>
      <c r="CJ47" s="300"/>
      <c r="CK47" s="300"/>
      <c r="CL47" s="300"/>
      <c r="CM47" s="300"/>
      <c r="CN47" s="300"/>
      <c r="CO47" s="300"/>
      <c r="CP47" s="300"/>
      <c r="CQ47" s="490"/>
      <c r="CR47" s="491"/>
      <c r="CS47" s="491"/>
      <c r="CT47" s="491"/>
      <c r="CU47" s="491"/>
      <c r="CV47" s="491"/>
      <c r="CW47" s="491"/>
      <c r="CX47" s="492"/>
      <c r="CY47" s="299">
        <f>IF(CY44="⑦","7",IF(CY44="⑥","6",CY44))</f>
        <v>2</v>
      </c>
      <c r="CZ47" s="299"/>
      <c r="DA47" s="299"/>
      <c r="DB47" s="299"/>
      <c r="DC47" s="299"/>
      <c r="DD47" s="299"/>
      <c r="DE47" s="299"/>
      <c r="DF47" s="314"/>
      <c r="DG47" s="742"/>
      <c r="DH47" s="687"/>
      <c r="DI47" s="687"/>
      <c r="DJ47" s="687"/>
      <c r="DK47" s="710"/>
      <c r="DL47" s="710"/>
      <c r="DM47" s="710"/>
      <c r="DN47" s="711"/>
    </row>
    <row r="48" spans="1:118" ht="12" customHeight="1">
      <c r="A48" s="175"/>
      <c r="B48" s="712">
        <f>BD50</f>
        <v>1</v>
      </c>
      <c r="C48" s="727" t="s">
        <v>1451</v>
      </c>
      <c r="D48" s="505"/>
      <c r="E48" s="505"/>
      <c r="F48" s="545" t="str">
        <f>IF(C48="ここに","",VLOOKUP(C48,'登録ナンバー'!$A$1:$C$620,2,0))</f>
        <v>佐野</v>
      </c>
      <c r="G48" s="545"/>
      <c r="H48" s="545"/>
      <c r="I48" s="545"/>
      <c r="J48" s="545"/>
      <c r="K48" s="545" t="s">
        <v>4</v>
      </c>
      <c r="L48" s="545"/>
      <c r="M48" s="545"/>
      <c r="N48" s="545"/>
      <c r="O48" s="545" t="s">
        <v>1452</v>
      </c>
      <c r="P48" s="545"/>
      <c r="Q48" s="545"/>
      <c r="R48" s="545"/>
      <c r="S48" s="546"/>
      <c r="T48" s="590" t="s">
        <v>1485</v>
      </c>
      <c r="U48" s="545"/>
      <c r="V48" s="545"/>
      <c r="W48" s="545" t="s">
        <v>5</v>
      </c>
      <c r="X48" s="545">
        <f>IF(AU36="","",IF(AR36="⑥",6,IF(AR36="⑦",7,AR36)))</f>
        <v>4</v>
      </c>
      <c r="Y48" s="545"/>
      <c r="Z48" s="545"/>
      <c r="AA48" s="546"/>
      <c r="AB48" s="590" t="s">
        <v>1579</v>
      </c>
      <c r="AC48" s="545"/>
      <c r="AD48" s="545"/>
      <c r="AE48" s="545" t="s">
        <v>5</v>
      </c>
      <c r="AF48" s="545">
        <f>IF(AU40="","",IF(AR40="⑥",6,IF(AR40="⑦",7,AR40)))</f>
        <v>3</v>
      </c>
      <c r="AG48" s="545"/>
      <c r="AH48" s="545"/>
      <c r="AI48" s="546"/>
      <c r="AJ48" s="590" t="s">
        <v>1581</v>
      </c>
      <c r="AK48" s="545"/>
      <c r="AL48" s="545"/>
      <c r="AM48" s="545" t="s">
        <v>5</v>
      </c>
      <c r="AN48" s="545">
        <f>IF(AU44="","",IF(AR44="⑥",6,IF(AR44="⑦",7,AR44)))</f>
        <v>0</v>
      </c>
      <c r="AO48" s="545"/>
      <c r="AP48" s="545"/>
      <c r="AQ48" s="546"/>
      <c r="AR48" s="595"/>
      <c r="AS48" s="596"/>
      <c r="AT48" s="596"/>
      <c r="AU48" s="596"/>
      <c r="AV48" s="596"/>
      <c r="AW48" s="596"/>
      <c r="AX48" s="596"/>
      <c r="AY48" s="597"/>
      <c r="AZ48" s="554">
        <f>IF(COUNTIF(BA36:BC49,1)=2,"直接対決","")</f>
      </c>
      <c r="BA48" s="556">
        <f>COUNTIF(T48:AQ49,"⑥")+COUNTIF(T48:AQ49,"⑦")</f>
        <v>3</v>
      </c>
      <c r="BB48" s="556"/>
      <c r="BC48" s="556"/>
      <c r="BD48" s="528">
        <f>IF(AB36="","",3-BA48)</f>
        <v>0</v>
      </c>
      <c r="BE48" s="528"/>
      <c r="BF48" s="528"/>
      <c r="BG48" s="529"/>
      <c r="BH48" s="164"/>
      <c r="BI48" s="712">
        <f>DK50</f>
        <v>3</v>
      </c>
      <c r="BJ48" s="510" t="s">
        <v>1449</v>
      </c>
      <c r="BK48" s="511"/>
      <c r="BL48" s="511"/>
      <c r="BM48" s="511" t="str">
        <f>IF(BJ48="ここに","",VLOOKUP(BJ48,'登録ナンバー'!$A$1:$C$620,2,0))</f>
        <v>池端</v>
      </c>
      <c r="BN48" s="511"/>
      <c r="BO48" s="511"/>
      <c r="BP48" s="511"/>
      <c r="BQ48" s="511"/>
      <c r="BR48" s="474" t="s">
        <v>4</v>
      </c>
      <c r="BS48" s="511" t="s">
        <v>1450</v>
      </c>
      <c r="BT48" s="511"/>
      <c r="BU48" s="511"/>
      <c r="BV48" s="511" t="str">
        <f>IF(BS48="ここに","",VLOOKUP(BS48,'登録ナンバー'!$A$1:$C$620,2,0))</f>
        <v>小林</v>
      </c>
      <c r="BW48" s="511"/>
      <c r="BX48" s="511"/>
      <c r="BY48" s="511"/>
      <c r="BZ48" s="512"/>
      <c r="CA48" s="504">
        <v>0</v>
      </c>
      <c r="CB48" s="505"/>
      <c r="CC48" s="505"/>
      <c r="CD48" s="505" t="s">
        <v>5</v>
      </c>
      <c r="CE48" s="505">
        <f>IF(DB36="","",IF(CY36="⑥",6,IF(CY36="⑦",7,CY36)))</f>
        <v>6</v>
      </c>
      <c r="CF48" s="505"/>
      <c r="CG48" s="505"/>
      <c r="CH48" s="508"/>
      <c r="CI48" s="504">
        <v>2</v>
      </c>
      <c r="CJ48" s="505"/>
      <c r="CK48" s="505"/>
      <c r="CL48" s="505" t="s">
        <v>5</v>
      </c>
      <c r="CM48" s="505">
        <f>IF(DB40="","",IF(CY40="⑥",6,IF(CY40="⑦",7,CY40)))</f>
        <v>6</v>
      </c>
      <c r="CN48" s="505"/>
      <c r="CO48" s="505"/>
      <c r="CP48" s="508"/>
      <c r="CQ48" s="504" t="s">
        <v>1485</v>
      </c>
      <c r="CR48" s="505"/>
      <c r="CS48" s="505"/>
      <c r="CT48" s="505" t="s">
        <v>5</v>
      </c>
      <c r="CU48" s="505">
        <f>IF(DB44="","",IF(CY44="⑥",6,IF(CY44="⑦",7,CY44)))</f>
        <v>2</v>
      </c>
      <c r="CV48" s="505"/>
      <c r="CW48" s="505"/>
      <c r="CX48" s="508"/>
      <c r="CY48" s="484"/>
      <c r="CZ48" s="485"/>
      <c r="DA48" s="485"/>
      <c r="DB48" s="485"/>
      <c r="DC48" s="485"/>
      <c r="DD48" s="485"/>
      <c r="DE48" s="485"/>
      <c r="DF48" s="724"/>
      <c r="DG48" s="684">
        <f>IF(COUNTIF(DH36:DJ49,1)=2,"直接対決","")</f>
      </c>
      <c r="DH48" s="721">
        <f>COUNTIF(CA48:CX49,"⑥")+COUNTIF(CA48:CX49,"⑦")</f>
        <v>1</v>
      </c>
      <c r="DI48" s="721"/>
      <c r="DJ48" s="721"/>
      <c r="DK48" s="706">
        <f>IF(CI36="","",3-DH48)</f>
        <v>2</v>
      </c>
      <c r="DL48" s="706"/>
      <c r="DM48" s="706"/>
      <c r="DN48" s="707"/>
    </row>
    <row r="49" spans="1:118" ht="12" customHeight="1">
      <c r="A49" s="175"/>
      <c r="B49" s="678"/>
      <c r="C49" s="583"/>
      <c r="D49" s="507"/>
      <c r="E49" s="507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547"/>
      <c r="T49" s="591"/>
      <c r="U49" s="423"/>
      <c r="V49" s="423"/>
      <c r="W49" s="423"/>
      <c r="X49" s="423"/>
      <c r="Y49" s="423"/>
      <c r="Z49" s="423"/>
      <c r="AA49" s="547"/>
      <c r="AB49" s="591"/>
      <c r="AC49" s="423"/>
      <c r="AD49" s="423"/>
      <c r="AE49" s="423"/>
      <c r="AF49" s="423"/>
      <c r="AG49" s="423"/>
      <c r="AH49" s="423"/>
      <c r="AI49" s="547"/>
      <c r="AJ49" s="591"/>
      <c r="AK49" s="423"/>
      <c r="AL49" s="423"/>
      <c r="AM49" s="423"/>
      <c r="AN49" s="423"/>
      <c r="AO49" s="423"/>
      <c r="AP49" s="423"/>
      <c r="AQ49" s="547"/>
      <c r="AR49" s="598"/>
      <c r="AS49" s="599"/>
      <c r="AT49" s="599"/>
      <c r="AU49" s="599"/>
      <c r="AV49" s="599"/>
      <c r="AW49" s="599"/>
      <c r="AX49" s="599"/>
      <c r="AY49" s="600"/>
      <c r="AZ49" s="555"/>
      <c r="BA49" s="557"/>
      <c r="BB49" s="557"/>
      <c r="BC49" s="557"/>
      <c r="BD49" s="530"/>
      <c r="BE49" s="530"/>
      <c r="BF49" s="530"/>
      <c r="BG49" s="531"/>
      <c r="BH49" s="164"/>
      <c r="BI49" s="678"/>
      <c r="BJ49" s="470"/>
      <c r="BK49" s="471"/>
      <c r="BL49" s="471"/>
      <c r="BM49" s="471"/>
      <c r="BN49" s="471"/>
      <c r="BO49" s="471"/>
      <c r="BP49" s="471"/>
      <c r="BQ49" s="471"/>
      <c r="BR49" s="474"/>
      <c r="BS49" s="471"/>
      <c r="BT49" s="471"/>
      <c r="BU49" s="471"/>
      <c r="BV49" s="471"/>
      <c r="BW49" s="471"/>
      <c r="BX49" s="471"/>
      <c r="BY49" s="471"/>
      <c r="BZ49" s="475"/>
      <c r="CA49" s="506"/>
      <c r="CB49" s="507"/>
      <c r="CC49" s="507"/>
      <c r="CD49" s="507"/>
      <c r="CE49" s="507"/>
      <c r="CF49" s="507"/>
      <c r="CG49" s="507"/>
      <c r="CH49" s="509"/>
      <c r="CI49" s="506"/>
      <c r="CJ49" s="507"/>
      <c r="CK49" s="507"/>
      <c r="CL49" s="507"/>
      <c r="CM49" s="507"/>
      <c r="CN49" s="507"/>
      <c r="CO49" s="507"/>
      <c r="CP49" s="509"/>
      <c r="CQ49" s="506"/>
      <c r="CR49" s="507"/>
      <c r="CS49" s="507"/>
      <c r="CT49" s="507"/>
      <c r="CU49" s="507"/>
      <c r="CV49" s="507"/>
      <c r="CW49" s="507"/>
      <c r="CX49" s="509"/>
      <c r="CY49" s="487"/>
      <c r="CZ49" s="488"/>
      <c r="DA49" s="488"/>
      <c r="DB49" s="488"/>
      <c r="DC49" s="488"/>
      <c r="DD49" s="488"/>
      <c r="DE49" s="488"/>
      <c r="DF49" s="725"/>
      <c r="DG49" s="685"/>
      <c r="DH49" s="722"/>
      <c r="DI49" s="722"/>
      <c r="DJ49" s="722"/>
      <c r="DK49" s="708"/>
      <c r="DL49" s="708"/>
      <c r="DM49" s="708"/>
      <c r="DN49" s="709"/>
    </row>
    <row r="50" spans="1:118" ht="17.25" customHeight="1" thickBot="1">
      <c r="A50" s="175"/>
      <c r="B50" s="175"/>
      <c r="C50" s="756" t="s">
        <v>6</v>
      </c>
      <c r="D50" s="582"/>
      <c r="E50" s="582"/>
      <c r="F50" s="423" t="str">
        <f>IF(C48="ここに","",VLOOKUP(C48,'登録ナンバー'!$A$1:$D$620,4,0))</f>
        <v>ぼんズ</v>
      </c>
      <c r="G50" s="423"/>
      <c r="H50" s="423"/>
      <c r="I50" s="423"/>
      <c r="J50" s="423"/>
      <c r="K50" s="316"/>
      <c r="L50" s="423" t="s">
        <v>6</v>
      </c>
      <c r="M50" s="423"/>
      <c r="N50" s="423"/>
      <c r="O50" s="423" t="s">
        <v>1453</v>
      </c>
      <c r="P50" s="423"/>
      <c r="Q50" s="423"/>
      <c r="R50" s="423"/>
      <c r="S50" s="547"/>
      <c r="T50" s="592"/>
      <c r="U50" s="593"/>
      <c r="V50" s="593"/>
      <c r="W50" s="423"/>
      <c r="X50" s="593"/>
      <c r="Y50" s="593"/>
      <c r="Z50" s="593"/>
      <c r="AA50" s="594"/>
      <c r="AB50" s="592"/>
      <c r="AC50" s="593"/>
      <c r="AD50" s="593"/>
      <c r="AE50" s="423"/>
      <c r="AF50" s="593"/>
      <c r="AG50" s="593"/>
      <c r="AH50" s="593"/>
      <c r="AI50" s="594"/>
      <c r="AJ50" s="592"/>
      <c r="AK50" s="593"/>
      <c r="AL50" s="593"/>
      <c r="AM50" s="593"/>
      <c r="AN50" s="593"/>
      <c r="AO50" s="593"/>
      <c r="AP50" s="593"/>
      <c r="AQ50" s="594"/>
      <c r="AR50" s="598"/>
      <c r="AS50" s="599"/>
      <c r="AT50" s="599"/>
      <c r="AU50" s="599"/>
      <c r="AV50" s="599"/>
      <c r="AW50" s="599"/>
      <c r="AX50" s="599"/>
      <c r="AY50" s="600"/>
      <c r="AZ50" s="537">
        <f>IF(OR(COUNTIF(BA36:BC49,2)=3,COUNTIF(BA36:BC49,1)=3),(AB51+AJ51+T51)/(AB51+AJ51+AF48+AN48+X48+T51),"")</f>
      </c>
      <c r="BA50" s="539"/>
      <c r="BB50" s="539"/>
      <c r="BC50" s="539"/>
      <c r="BD50" s="541">
        <f>IF(AZ50&lt;&gt;"",RANK(AZ50,AZ38:AZ51),RANK(BA48,BA36:BC49))</f>
        <v>1</v>
      </c>
      <c r="BE50" s="541"/>
      <c r="BF50" s="541"/>
      <c r="BG50" s="542"/>
      <c r="BH50" s="176"/>
      <c r="BI50" s="175"/>
      <c r="BJ50" s="470" t="s">
        <v>6</v>
      </c>
      <c r="BK50" s="471"/>
      <c r="BL50" s="471"/>
      <c r="BM50" s="471" t="str">
        <f>IF(BJ48="ここに","",VLOOKUP(BJ48,'登録ナンバー'!$A$1:$D$620,4,0))</f>
        <v>ぼんズ</v>
      </c>
      <c r="BN50" s="471"/>
      <c r="BO50" s="471"/>
      <c r="BP50" s="471"/>
      <c r="BQ50" s="471"/>
      <c r="BR50" s="166"/>
      <c r="BS50" s="474" t="s">
        <v>6</v>
      </c>
      <c r="BT50" s="474"/>
      <c r="BU50" s="474"/>
      <c r="BV50" s="471" t="str">
        <f>IF(BS48="ここに","",VLOOKUP(BS48,'登録ナンバー'!$A$1:$D$620,4,0))</f>
        <v>TDC</v>
      </c>
      <c r="BW50" s="471"/>
      <c r="BX50" s="471"/>
      <c r="BY50" s="471"/>
      <c r="BZ50" s="475"/>
      <c r="CA50" s="726"/>
      <c r="CB50" s="582"/>
      <c r="CC50" s="582"/>
      <c r="CD50" s="507"/>
      <c r="CE50" s="582"/>
      <c r="CF50" s="582"/>
      <c r="CG50" s="582"/>
      <c r="CH50" s="718"/>
      <c r="CI50" s="726"/>
      <c r="CJ50" s="582"/>
      <c r="CK50" s="582"/>
      <c r="CL50" s="507"/>
      <c r="CM50" s="582"/>
      <c r="CN50" s="582"/>
      <c r="CO50" s="582"/>
      <c r="CP50" s="718"/>
      <c r="CQ50" s="726"/>
      <c r="CR50" s="582"/>
      <c r="CS50" s="582"/>
      <c r="CT50" s="582"/>
      <c r="CU50" s="582"/>
      <c r="CV50" s="582"/>
      <c r="CW50" s="582"/>
      <c r="CX50" s="718"/>
      <c r="CY50" s="487"/>
      <c r="CZ50" s="488"/>
      <c r="DA50" s="488"/>
      <c r="DB50" s="488"/>
      <c r="DC50" s="488"/>
      <c r="DD50" s="488"/>
      <c r="DE50" s="488"/>
      <c r="DF50" s="725"/>
      <c r="DG50" s="741">
        <f>IF(OR(COUNTIF(DH36:DJ49,2)=3,COUNTIF(DH36:DJ49,1)=3),(CI51+CQ51+CA51)/(CI51+CQ51+CM48+CU48+CE48+CA51),"")</f>
      </c>
      <c r="DH50" s="686"/>
      <c r="DI50" s="686"/>
      <c r="DJ50" s="686"/>
      <c r="DK50" s="680">
        <f>IF(DG50&lt;&gt;"",RANK(DG50,DG38:DG51),RANK(DH48,DH36:DJ49))</f>
        <v>3</v>
      </c>
      <c r="DL50" s="680"/>
      <c r="DM50" s="680"/>
      <c r="DN50" s="681"/>
    </row>
    <row r="51" spans="2:118" ht="3.75" customHeight="1" hidden="1">
      <c r="B51" s="175"/>
      <c r="C51" s="751"/>
      <c r="D51" s="752"/>
      <c r="E51" s="752"/>
      <c r="F51" s="753"/>
      <c r="G51" s="753"/>
      <c r="H51" s="753"/>
      <c r="I51" s="753"/>
      <c r="J51" s="754"/>
      <c r="K51" s="317"/>
      <c r="L51" s="755"/>
      <c r="M51" s="753"/>
      <c r="N51" s="753"/>
      <c r="O51" s="753"/>
      <c r="P51" s="753"/>
      <c r="Q51" s="753"/>
      <c r="R51" s="753"/>
      <c r="S51" s="754"/>
      <c r="T51" s="318" t="str">
        <f>IF(T48="⑦","7",IF(T48="⑥","6",T48))</f>
        <v>6</v>
      </c>
      <c r="U51" s="319"/>
      <c r="V51" s="319"/>
      <c r="W51" s="319"/>
      <c r="X51" s="319"/>
      <c r="Y51" s="319"/>
      <c r="Z51" s="319"/>
      <c r="AA51" s="320"/>
      <c r="AB51" s="318" t="str">
        <f>IF(AB48="⑦","7",IF(AB48="⑥","6",AB48))</f>
        <v>6</v>
      </c>
      <c r="AC51" s="319"/>
      <c r="AD51" s="319"/>
      <c r="AE51" s="319"/>
      <c r="AF51" s="319"/>
      <c r="AG51" s="319"/>
      <c r="AH51" s="319"/>
      <c r="AI51" s="320"/>
      <c r="AJ51" s="318" t="str">
        <f>IF(AJ48="⑦","7",IF(AJ48="⑥","6",AJ48))</f>
        <v>6</v>
      </c>
      <c r="AK51" s="319"/>
      <c r="AL51" s="319"/>
      <c r="AM51" s="319"/>
      <c r="AN51" s="319"/>
      <c r="AO51" s="319"/>
      <c r="AP51" s="319"/>
      <c r="AQ51" s="320"/>
      <c r="AR51" s="598"/>
      <c r="AS51" s="599"/>
      <c r="AT51" s="599"/>
      <c r="AU51" s="599"/>
      <c r="AV51" s="599"/>
      <c r="AW51" s="599"/>
      <c r="AX51" s="599"/>
      <c r="AY51" s="600"/>
      <c r="AZ51" s="746"/>
      <c r="BA51" s="717"/>
      <c r="BB51" s="717"/>
      <c r="BC51" s="717"/>
      <c r="BD51" s="692"/>
      <c r="BE51" s="692"/>
      <c r="BF51" s="692"/>
      <c r="BG51" s="693"/>
      <c r="BH51" s="176"/>
      <c r="BI51" s="175"/>
      <c r="BJ51" s="472"/>
      <c r="BK51" s="473"/>
      <c r="BL51" s="473"/>
      <c r="BM51" s="166"/>
      <c r="BN51" s="166"/>
      <c r="BO51" s="166"/>
      <c r="BP51" s="166"/>
      <c r="BQ51" s="166"/>
      <c r="BR51" s="166"/>
      <c r="BS51" s="471"/>
      <c r="BT51" s="471"/>
      <c r="BU51" s="471"/>
      <c r="BV51" s="166"/>
      <c r="BW51" s="166"/>
      <c r="BX51" s="166"/>
      <c r="BY51" s="173"/>
      <c r="BZ51" s="181"/>
      <c r="CA51" s="315">
        <f>IF(CA48="⑦","7",IF(CA48="⑥","6",CA48))</f>
        <v>0</v>
      </c>
      <c r="CB51" s="303"/>
      <c r="CC51" s="303"/>
      <c r="CD51" s="303"/>
      <c r="CE51" s="303"/>
      <c r="CF51" s="303"/>
      <c r="CG51" s="303"/>
      <c r="CH51" s="304"/>
      <c r="CI51" s="315">
        <f>IF(CI48="⑦","7",IF(CI48="⑥","6",CI48))</f>
        <v>2</v>
      </c>
      <c r="CJ51" s="303"/>
      <c r="CK51" s="303"/>
      <c r="CL51" s="303"/>
      <c r="CM51" s="303"/>
      <c r="CN51" s="303"/>
      <c r="CO51" s="303"/>
      <c r="CP51" s="304"/>
      <c r="CQ51" s="315" t="str">
        <f>IF(CQ48="⑦","7",IF(CQ48="⑥","6",CQ48))</f>
        <v>6</v>
      </c>
      <c r="CR51" s="303"/>
      <c r="CS51" s="303"/>
      <c r="CT51" s="303"/>
      <c r="CU51" s="303"/>
      <c r="CV51" s="303"/>
      <c r="CW51" s="303"/>
      <c r="CX51" s="304"/>
      <c r="CY51" s="487"/>
      <c r="CZ51" s="488"/>
      <c r="DA51" s="488"/>
      <c r="DB51" s="488"/>
      <c r="DC51" s="488"/>
      <c r="DD51" s="488"/>
      <c r="DE51" s="488"/>
      <c r="DF51" s="725"/>
      <c r="DG51" s="743"/>
      <c r="DH51" s="744"/>
      <c r="DI51" s="744"/>
      <c r="DJ51" s="744"/>
      <c r="DK51" s="682"/>
      <c r="DL51" s="682"/>
      <c r="DM51" s="682"/>
      <c r="DN51" s="683"/>
    </row>
    <row r="52" spans="2:118" ht="7.5" customHeight="1">
      <c r="B52" s="192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4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95"/>
      <c r="CY52" s="195"/>
      <c r="CZ52" s="195"/>
      <c r="DA52" s="195"/>
      <c r="DB52" s="195"/>
      <c r="DC52" s="195"/>
      <c r="DD52" s="195"/>
      <c r="DE52" s="195"/>
      <c r="DF52" s="162"/>
      <c r="DG52" s="162"/>
      <c r="DH52" s="162"/>
      <c r="DI52" s="162"/>
      <c r="DJ52" s="162"/>
      <c r="DK52" s="162"/>
      <c r="DL52" s="162"/>
      <c r="DM52" s="162"/>
      <c r="DN52" s="162"/>
    </row>
    <row r="53" spans="2:96" ht="7.5" customHeight="1">
      <c r="B53" s="192"/>
      <c r="C53" s="161"/>
      <c r="D53" s="161"/>
      <c r="E53" s="161"/>
      <c r="Y53" s="161"/>
      <c r="Z53" s="194"/>
      <c r="AA53" s="194"/>
      <c r="AB53" s="194"/>
      <c r="AC53" s="194"/>
      <c r="AV53" s="401" t="s">
        <v>7</v>
      </c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01"/>
      <c r="BI53" s="161"/>
      <c r="BX53" s="161"/>
      <c r="BY53" s="161"/>
      <c r="BZ53" s="161"/>
      <c r="CA53" s="161"/>
      <c r="CB53" s="16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</row>
    <row r="54" spans="2:94" ht="7.5" customHeight="1">
      <c r="B54" s="192"/>
      <c r="C54" s="161"/>
      <c r="D54" s="161"/>
      <c r="E54" s="161"/>
      <c r="Y54" s="161"/>
      <c r="Z54" s="194"/>
      <c r="AA54" s="194"/>
      <c r="AB54" s="194"/>
      <c r="AC54" s="194"/>
      <c r="AV54" s="401"/>
      <c r="AW54" s="401"/>
      <c r="AX54" s="401"/>
      <c r="AY54" s="401"/>
      <c r="AZ54" s="401"/>
      <c r="BA54" s="401"/>
      <c r="BB54" s="401"/>
      <c r="BC54" s="401"/>
      <c r="BD54" s="401"/>
      <c r="BE54" s="401"/>
      <c r="BF54" s="401"/>
      <c r="BG54" s="401"/>
      <c r="BV54" s="161"/>
      <c r="BW54" s="161"/>
      <c r="BX54" s="161"/>
      <c r="BY54" s="161"/>
      <c r="BZ54" s="16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</row>
    <row r="55" spans="2:94" ht="7.5" customHeight="1">
      <c r="B55" s="192"/>
      <c r="C55" s="161"/>
      <c r="D55" s="161"/>
      <c r="E55" s="161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AC55" s="161"/>
      <c r="AS55" s="161"/>
      <c r="AT55" s="161"/>
      <c r="AU55" s="161"/>
      <c r="AV55" s="401"/>
      <c r="AW55" s="401"/>
      <c r="AX55" s="401"/>
      <c r="AY55" s="401"/>
      <c r="AZ55" s="401"/>
      <c r="BA55" s="401"/>
      <c r="BB55" s="401"/>
      <c r="BC55" s="401"/>
      <c r="BD55" s="401"/>
      <c r="BE55" s="401"/>
      <c r="BF55" s="401"/>
      <c r="BG55" s="401"/>
      <c r="BV55" s="161"/>
      <c r="BW55" s="161"/>
      <c r="BX55" s="161"/>
      <c r="BY55" s="161"/>
      <c r="BZ55" s="16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</row>
    <row r="56" spans="2:86" ht="7.5" customHeight="1">
      <c r="B56" s="192"/>
      <c r="C56" s="161"/>
      <c r="D56" s="161"/>
      <c r="E56" s="161"/>
      <c r="F56" s="194"/>
      <c r="G56" s="194"/>
      <c r="H56" s="194"/>
      <c r="I56" s="194"/>
      <c r="J56" s="194"/>
      <c r="K56" s="194"/>
      <c r="L56" s="194"/>
      <c r="M56" s="194"/>
      <c r="N56" s="194"/>
      <c r="O56" s="414" t="str">
        <f>IF($AB$13="","リーグ1・1位",VLOOKUP(1,$B$13:$S$27,5,FALSE))</f>
        <v>金武</v>
      </c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691" t="str">
        <f>IF($AB$13="","",VLOOKUP(1,$B$13:$S$27,14,FALSE))</f>
        <v>内田</v>
      </c>
      <c r="AA56" s="691"/>
      <c r="AB56" s="691"/>
      <c r="AC56" s="691"/>
      <c r="AD56" s="691"/>
      <c r="AE56" s="691"/>
      <c r="AF56" s="691"/>
      <c r="AG56" s="691"/>
      <c r="AH56" s="691"/>
      <c r="AI56" s="691"/>
      <c r="AO56" s="33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M56" s="507" t="s">
        <v>1587</v>
      </c>
      <c r="BN56" s="507"/>
      <c r="BO56" s="507"/>
      <c r="BP56" s="507"/>
      <c r="BQ56" s="507"/>
      <c r="BR56" s="507"/>
      <c r="BS56" s="507"/>
      <c r="BT56" s="507"/>
      <c r="BU56" s="507"/>
      <c r="BV56" s="507"/>
      <c r="BW56" s="507"/>
      <c r="BX56" s="507"/>
      <c r="BY56" s="663" t="s">
        <v>1588</v>
      </c>
      <c r="BZ56" s="663"/>
      <c r="CA56" s="663"/>
      <c r="CB56" s="663"/>
      <c r="CC56" s="663"/>
      <c r="CD56" s="663"/>
      <c r="CE56" s="663"/>
      <c r="CF56" s="663"/>
      <c r="CG56" s="663"/>
      <c r="CH56" s="663"/>
    </row>
    <row r="57" spans="2:86" ht="7.5" customHeight="1" thickBot="1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691"/>
      <c r="AA57" s="691"/>
      <c r="AB57" s="691"/>
      <c r="AC57" s="691"/>
      <c r="AD57" s="691"/>
      <c r="AE57" s="691"/>
      <c r="AF57" s="691"/>
      <c r="AG57" s="691"/>
      <c r="AH57" s="691"/>
      <c r="AI57" s="691"/>
      <c r="AK57" s="347"/>
      <c r="AL57" s="347"/>
      <c r="AM57" s="347"/>
      <c r="AN57" s="347"/>
      <c r="AO57" s="347"/>
      <c r="AP57" s="336"/>
      <c r="AV57" s="423" t="s">
        <v>8</v>
      </c>
      <c r="AW57" s="423"/>
      <c r="AX57" s="423"/>
      <c r="AY57" s="423"/>
      <c r="AZ57" s="423"/>
      <c r="BA57" s="196"/>
      <c r="BB57" s="196"/>
      <c r="BC57" s="196"/>
      <c r="BD57" s="196"/>
      <c r="BE57" s="198"/>
      <c r="BF57" s="196"/>
      <c r="BG57" s="196"/>
      <c r="BH57" s="197"/>
      <c r="BI57" s="197"/>
      <c r="BJ57" s="197"/>
      <c r="BK57" s="192"/>
      <c r="BL57" s="192"/>
      <c r="BM57" s="507"/>
      <c r="BN57" s="507"/>
      <c r="BO57" s="507"/>
      <c r="BP57" s="507"/>
      <c r="BQ57" s="507"/>
      <c r="BR57" s="507"/>
      <c r="BS57" s="507"/>
      <c r="BT57" s="507"/>
      <c r="BU57" s="507"/>
      <c r="BV57" s="507"/>
      <c r="BW57" s="507"/>
      <c r="BX57" s="507"/>
      <c r="BY57" s="663"/>
      <c r="BZ57" s="663"/>
      <c r="CA57" s="663"/>
      <c r="CB57" s="663"/>
      <c r="CC57" s="663"/>
      <c r="CD57" s="663"/>
      <c r="CE57" s="663"/>
      <c r="CF57" s="663"/>
      <c r="CG57" s="663"/>
      <c r="CH57" s="663"/>
    </row>
    <row r="58" spans="2:112" s="161" customFormat="1" ht="7.5" customHeight="1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691"/>
      <c r="AA58" s="691"/>
      <c r="AB58" s="691"/>
      <c r="AC58" s="691"/>
      <c r="AD58" s="691"/>
      <c r="AE58" s="691"/>
      <c r="AF58" s="691"/>
      <c r="AG58" s="691"/>
      <c r="AH58" s="691"/>
      <c r="AI58" s="691"/>
      <c r="AK58" s="192"/>
      <c r="AL58" s="192"/>
      <c r="AM58" s="192"/>
      <c r="AN58" s="192"/>
      <c r="AO58" s="192"/>
      <c r="AP58" s="348"/>
      <c r="AQ58" s="192"/>
      <c r="AR58" s="192"/>
      <c r="AS58" s="192"/>
      <c r="AT58" s="192"/>
      <c r="AU58" s="192"/>
      <c r="AV58" s="423"/>
      <c r="AW58" s="423"/>
      <c r="AX58" s="423"/>
      <c r="AY58" s="423"/>
      <c r="AZ58" s="423"/>
      <c r="BA58" s="192"/>
      <c r="BB58" s="192"/>
      <c r="BC58" s="192"/>
      <c r="BD58" s="199"/>
      <c r="BE58" s="192"/>
      <c r="BF58" s="200"/>
      <c r="BG58" s="200"/>
      <c r="BH58" s="192"/>
      <c r="BI58" s="192"/>
      <c r="BJ58" s="159"/>
      <c r="BK58" s="159"/>
      <c r="BL58" s="159"/>
      <c r="BM58" s="507"/>
      <c r="BN58" s="507"/>
      <c r="BO58" s="507"/>
      <c r="BP58" s="507"/>
      <c r="BQ58" s="507"/>
      <c r="BR58" s="507"/>
      <c r="BS58" s="507"/>
      <c r="BT58" s="507"/>
      <c r="BU58" s="507"/>
      <c r="BV58" s="507"/>
      <c r="BW58" s="507"/>
      <c r="BX58" s="507"/>
      <c r="BY58" s="663"/>
      <c r="BZ58" s="663"/>
      <c r="CA58" s="663"/>
      <c r="CB58" s="663"/>
      <c r="CC58" s="663"/>
      <c r="CD58" s="663"/>
      <c r="CE58" s="663"/>
      <c r="CF58" s="663"/>
      <c r="CG58" s="663"/>
      <c r="CH58" s="663"/>
      <c r="CL58" s="159"/>
      <c r="CM58" s="159"/>
      <c r="CN58" s="159"/>
      <c r="CO58" s="159"/>
      <c r="CP58" s="159"/>
      <c r="DD58" s="201"/>
      <c r="DE58" s="201"/>
      <c r="DF58" s="201"/>
      <c r="DG58" s="201"/>
      <c r="DH58" s="201"/>
    </row>
    <row r="59" spans="2:112" s="161" customFormat="1" ht="7.5" customHeight="1" thickBot="1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691"/>
      <c r="AA59" s="691"/>
      <c r="AB59" s="691"/>
      <c r="AC59" s="691"/>
      <c r="AD59" s="691"/>
      <c r="AE59" s="691"/>
      <c r="AF59" s="691"/>
      <c r="AG59" s="691"/>
      <c r="AH59" s="691"/>
      <c r="AI59" s="691"/>
      <c r="AM59" s="507"/>
      <c r="AN59" s="507"/>
      <c r="AO59" s="509"/>
      <c r="AP59" s="349"/>
      <c r="AQ59" s="202"/>
      <c r="AR59" s="202"/>
      <c r="AS59" s="202"/>
      <c r="AT59" s="202"/>
      <c r="AU59" s="192"/>
      <c r="AV59" s="423"/>
      <c r="AW59" s="423"/>
      <c r="AX59" s="423"/>
      <c r="AY59" s="423"/>
      <c r="AZ59" s="423"/>
      <c r="BA59" s="202"/>
      <c r="BB59" s="202"/>
      <c r="BC59" s="202"/>
      <c r="BD59" s="203"/>
      <c r="BE59" s="507"/>
      <c r="BF59" s="507"/>
      <c r="BG59" s="507"/>
      <c r="BH59" s="507"/>
      <c r="BI59" s="507"/>
      <c r="BJ59" s="507"/>
      <c r="BK59" s="204"/>
      <c r="BL59" s="204"/>
      <c r="BM59" s="507"/>
      <c r="BN59" s="507"/>
      <c r="BO59" s="507"/>
      <c r="BP59" s="507"/>
      <c r="BQ59" s="507"/>
      <c r="BR59" s="507"/>
      <c r="BS59" s="507"/>
      <c r="BT59" s="507"/>
      <c r="BU59" s="507"/>
      <c r="BV59" s="507"/>
      <c r="BW59" s="507"/>
      <c r="BX59" s="507"/>
      <c r="BY59" s="663"/>
      <c r="BZ59" s="663"/>
      <c r="CA59" s="663"/>
      <c r="CB59" s="663"/>
      <c r="CC59" s="663"/>
      <c r="CD59" s="663"/>
      <c r="CE59" s="663"/>
      <c r="CF59" s="663"/>
      <c r="CG59" s="663"/>
      <c r="CH59" s="663"/>
      <c r="CL59" s="159"/>
      <c r="CM59" s="159"/>
      <c r="CN59" s="159"/>
      <c r="CO59" s="159"/>
      <c r="CP59" s="159"/>
      <c r="DD59" s="201"/>
      <c r="DE59" s="201"/>
      <c r="DF59" s="201"/>
      <c r="DG59" s="201"/>
      <c r="DH59" s="201"/>
    </row>
    <row r="60" spans="2:112" ht="7.5" customHeight="1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507" t="str">
        <f>IF($CI$36="","リーグ4・2位",VLOOKUP(2,$BI$36:$BZ$49,5,FALSE))</f>
        <v>成宮</v>
      </c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663" t="str">
        <f>IF($CI$36="","",VLOOKUP(2,$BI$36:$BZ$49,14,FALSE))</f>
        <v>辻</v>
      </c>
      <c r="AA60" s="663"/>
      <c r="AB60" s="663"/>
      <c r="AC60" s="663"/>
      <c r="AD60" s="663"/>
      <c r="AE60" s="663"/>
      <c r="AF60" s="663"/>
      <c r="AG60" s="663"/>
      <c r="AH60" s="663"/>
      <c r="AI60" s="663"/>
      <c r="AJ60" s="192"/>
      <c r="AK60" s="192"/>
      <c r="AL60" s="192"/>
      <c r="AM60" s="507"/>
      <c r="AN60" s="507"/>
      <c r="AO60" s="509"/>
      <c r="AP60" s="161"/>
      <c r="AQ60" s="698" t="s">
        <v>1603</v>
      </c>
      <c r="AR60" s="699"/>
      <c r="AS60" s="699"/>
      <c r="AT60" s="700"/>
      <c r="AU60" s="227"/>
      <c r="AV60" s="394"/>
      <c r="AW60" s="394"/>
      <c r="AX60" s="394"/>
      <c r="AY60" s="394"/>
      <c r="AZ60" s="395"/>
      <c r="BA60" s="694" t="s">
        <v>1601</v>
      </c>
      <c r="BB60" s="695"/>
      <c r="BC60" s="695"/>
      <c r="BD60" s="696"/>
      <c r="BE60" s="507"/>
      <c r="BF60" s="507"/>
      <c r="BG60" s="507"/>
      <c r="BH60" s="507"/>
      <c r="BI60" s="507"/>
      <c r="BJ60" s="507"/>
      <c r="BK60" s="204"/>
      <c r="BL60" s="204"/>
      <c r="BM60" s="507" t="str">
        <f>IF(AB36="","リーグ2・2位",VLOOKUP(2,$B$36:$S$49,5,FALSE))</f>
        <v>金谷</v>
      </c>
      <c r="BN60" s="507"/>
      <c r="BO60" s="507"/>
      <c r="BP60" s="507"/>
      <c r="BQ60" s="507"/>
      <c r="BR60" s="507"/>
      <c r="BS60" s="507"/>
      <c r="BT60" s="507"/>
      <c r="BU60" s="507"/>
      <c r="BV60" s="507"/>
      <c r="BW60" s="507"/>
      <c r="BX60" s="507"/>
      <c r="BY60" s="663" t="str">
        <f>IF(AB36="","",VLOOKUP(2,$B$36:$S$49,14,FALSE))</f>
        <v>木村</v>
      </c>
      <c r="BZ60" s="663" t="str">
        <f aca="true" t="shared" si="0" ref="BZ60:CH63">IF(AJ36="","リーグ2・2位",VLOOKUP(2,$B$36:$S$49,5,FALSE))</f>
        <v>金谷</v>
      </c>
      <c r="CA60" s="663" t="str">
        <f t="shared" si="0"/>
        <v>リーグ2・2位</v>
      </c>
      <c r="CB60" s="663" t="str">
        <f t="shared" si="0"/>
        <v>リーグ2・2位</v>
      </c>
      <c r="CC60" s="663" t="str">
        <f t="shared" si="0"/>
        <v>金谷</v>
      </c>
      <c r="CD60" s="663" t="str">
        <f t="shared" si="0"/>
        <v>金谷</v>
      </c>
      <c r="CE60" s="663" t="str">
        <f t="shared" si="0"/>
        <v>リーグ2・2位</v>
      </c>
      <c r="CF60" s="663" t="str">
        <f t="shared" si="0"/>
        <v>リーグ2・2位</v>
      </c>
      <c r="CG60" s="663" t="str">
        <f t="shared" si="0"/>
        <v>リーグ2・2位</v>
      </c>
      <c r="CH60" s="663" t="str">
        <f t="shared" si="0"/>
        <v>金谷</v>
      </c>
      <c r="DD60" s="201"/>
      <c r="DE60" s="201"/>
      <c r="DF60" s="201"/>
      <c r="DG60" s="201"/>
      <c r="DH60" s="201"/>
    </row>
    <row r="61" spans="2:86" ht="7.5" customHeight="1" thickBot="1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192"/>
      <c r="AK61" s="192"/>
      <c r="AL61" s="167"/>
      <c r="AM61" s="206"/>
      <c r="AN61" s="197"/>
      <c r="AO61" s="207"/>
      <c r="AP61" s="192"/>
      <c r="AQ61" s="663"/>
      <c r="AR61" s="663"/>
      <c r="AS61" s="663"/>
      <c r="AT61" s="701"/>
      <c r="AV61" s="654" t="s">
        <v>1615</v>
      </c>
      <c r="AW61" s="507"/>
      <c r="AX61" s="507"/>
      <c r="AY61" s="507"/>
      <c r="AZ61" s="509"/>
      <c r="BA61" s="697"/>
      <c r="BB61" s="649"/>
      <c r="BC61" s="649"/>
      <c r="BD61" s="650"/>
      <c r="BE61" s="337"/>
      <c r="BF61" s="337"/>
      <c r="BG61" s="337"/>
      <c r="BH61" s="337"/>
      <c r="BI61" s="167"/>
      <c r="BJ61" s="16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663" t="e">
        <f>#N/A</f>
        <v>#N/A</v>
      </c>
      <c r="BZ61" s="663" t="str">
        <f t="shared" si="0"/>
        <v>リーグ2・2位</v>
      </c>
      <c r="CA61" s="663" t="str">
        <f t="shared" si="0"/>
        <v>リーグ2・2位</v>
      </c>
      <c r="CB61" s="663" t="str">
        <f t="shared" si="0"/>
        <v>リーグ2・2位</v>
      </c>
      <c r="CC61" s="663" t="str">
        <f t="shared" si="0"/>
        <v>リーグ2・2位</v>
      </c>
      <c r="CD61" s="663" t="str">
        <f t="shared" si="0"/>
        <v>リーグ2・2位</v>
      </c>
      <c r="CE61" s="663" t="str">
        <f t="shared" si="0"/>
        <v>リーグ2・2位</v>
      </c>
      <c r="CF61" s="663" t="str">
        <f t="shared" si="0"/>
        <v>リーグ2・2位</v>
      </c>
      <c r="CG61" s="663" t="str">
        <f t="shared" si="0"/>
        <v>リーグ2・2位</v>
      </c>
      <c r="CH61" s="663" t="str">
        <f t="shared" si="0"/>
        <v>リーグ2・2位</v>
      </c>
    </row>
    <row r="62" spans="2:86" ht="7.5" customHeight="1" thickTop="1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663"/>
      <c r="AA62" s="663"/>
      <c r="AB62" s="663"/>
      <c r="AC62" s="663"/>
      <c r="AD62" s="663"/>
      <c r="AE62" s="663"/>
      <c r="AF62" s="663"/>
      <c r="AG62" s="663"/>
      <c r="AH62" s="663"/>
      <c r="AI62" s="663"/>
      <c r="AJ62" s="200"/>
      <c r="AK62" s="200"/>
      <c r="AL62" s="209"/>
      <c r="AM62" s="209"/>
      <c r="AN62" s="209"/>
      <c r="AO62" s="209"/>
      <c r="AQ62" s="227"/>
      <c r="AR62" s="227"/>
      <c r="AS62" s="227"/>
      <c r="AT62" s="346"/>
      <c r="AV62" s="507"/>
      <c r="AW62" s="507"/>
      <c r="AX62" s="507"/>
      <c r="AY62" s="507"/>
      <c r="AZ62" s="509"/>
      <c r="BK62" s="192"/>
      <c r="BL62" s="192"/>
      <c r="BM62" s="507"/>
      <c r="BN62" s="507"/>
      <c r="BO62" s="507"/>
      <c r="BP62" s="507"/>
      <c r="BQ62" s="507"/>
      <c r="BR62" s="507"/>
      <c r="BS62" s="507"/>
      <c r="BT62" s="507"/>
      <c r="BU62" s="507"/>
      <c r="BV62" s="507"/>
      <c r="BW62" s="507"/>
      <c r="BX62" s="507"/>
      <c r="BY62" s="663" t="e">
        <f>#N/A</f>
        <v>#N/A</v>
      </c>
      <c r="BZ62" s="663" t="str">
        <f t="shared" si="0"/>
        <v>リーグ2・2位</v>
      </c>
      <c r="CA62" s="663" t="str">
        <f t="shared" si="0"/>
        <v>リーグ2・2位</v>
      </c>
      <c r="CB62" s="663" t="str">
        <f t="shared" si="0"/>
        <v>リーグ2・2位</v>
      </c>
      <c r="CC62" s="663" t="str">
        <f t="shared" si="0"/>
        <v>リーグ2・2位</v>
      </c>
      <c r="CD62" s="663" t="str">
        <f t="shared" si="0"/>
        <v>リーグ2・2位</v>
      </c>
      <c r="CE62" s="663" t="str">
        <f t="shared" si="0"/>
        <v>リーグ2・2位</v>
      </c>
      <c r="CF62" s="663" t="str">
        <f t="shared" si="0"/>
        <v>リーグ2・2位</v>
      </c>
      <c r="CG62" s="663" t="str">
        <f t="shared" si="0"/>
        <v>リーグ2・2位</v>
      </c>
      <c r="CH62" s="663" t="str">
        <f t="shared" si="0"/>
        <v>リーグ2・2位</v>
      </c>
    </row>
    <row r="63" spans="2:86" ht="7.5" customHeight="1" thickBot="1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192"/>
      <c r="AK63" s="192"/>
      <c r="AQ63" s="227"/>
      <c r="AR63" s="227"/>
      <c r="AS63" s="507"/>
      <c r="AT63" s="689"/>
      <c r="AU63" s="210"/>
      <c r="AV63" s="167"/>
      <c r="AW63" s="167"/>
      <c r="AX63" s="167"/>
      <c r="AY63" s="167"/>
      <c r="AZ63" s="393"/>
      <c r="BA63" s="507"/>
      <c r="BB63" s="507"/>
      <c r="BC63" s="300"/>
      <c r="BK63" s="192"/>
      <c r="BL63" s="192"/>
      <c r="BM63" s="507"/>
      <c r="BN63" s="507"/>
      <c r="BO63" s="507"/>
      <c r="BP63" s="507"/>
      <c r="BQ63" s="507"/>
      <c r="BR63" s="507"/>
      <c r="BS63" s="507"/>
      <c r="BT63" s="507"/>
      <c r="BU63" s="507"/>
      <c r="BV63" s="507"/>
      <c r="BW63" s="507"/>
      <c r="BX63" s="507"/>
      <c r="BY63" s="663" t="e">
        <f>#N/A</f>
        <v>#N/A</v>
      </c>
      <c r="BZ63" s="663" t="str">
        <f t="shared" si="0"/>
        <v>金谷</v>
      </c>
      <c r="CA63" s="663" t="str">
        <f t="shared" si="0"/>
        <v>リーグ2・2位</v>
      </c>
      <c r="CB63" s="663" t="str">
        <f t="shared" si="0"/>
        <v>リーグ2・2位</v>
      </c>
      <c r="CC63" s="663" t="str">
        <f t="shared" si="0"/>
        <v>リーグ2・2位</v>
      </c>
      <c r="CD63" s="663" t="str">
        <f t="shared" si="0"/>
        <v>リーグ2・2位</v>
      </c>
      <c r="CE63" s="663" t="str">
        <f t="shared" si="0"/>
        <v>リーグ2・2位</v>
      </c>
      <c r="CF63" s="663" t="str">
        <f t="shared" si="0"/>
        <v>リーグ2・2位</v>
      </c>
      <c r="CG63" s="663" t="str">
        <f t="shared" si="0"/>
        <v>リーグ2・2位</v>
      </c>
      <c r="CH63" s="663" t="str">
        <f t="shared" si="0"/>
        <v>金谷</v>
      </c>
    </row>
    <row r="64" spans="2:86" ht="7.5" customHeight="1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507" t="s">
        <v>1585</v>
      </c>
      <c r="P64" s="507"/>
      <c r="Q64" s="507"/>
      <c r="R64" s="507"/>
      <c r="S64" s="507"/>
      <c r="T64" s="507"/>
      <c r="U64" s="507"/>
      <c r="V64" s="507"/>
      <c r="W64" s="507"/>
      <c r="X64" s="507"/>
      <c r="Y64" s="507"/>
      <c r="Z64" s="663" t="s">
        <v>1586</v>
      </c>
      <c r="AA64" s="663"/>
      <c r="AB64" s="663"/>
      <c r="AC64" s="663"/>
      <c r="AD64" s="663"/>
      <c r="AE64" s="663"/>
      <c r="AF64" s="663"/>
      <c r="AG64" s="663"/>
      <c r="AH64" s="663"/>
      <c r="AI64" s="663"/>
      <c r="AJ64" s="192"/>
      <c r="AK64" s="192"/>
      <c r="AL64" s="192"/>
      <c r="AM64" s="192"/>
      <c r="AN64" s="192"/>
      <c r="AO64" s="192"/>
      <c r="AP64" s="192"/>
      <c r="AQ64" s="227"/>
      <c r="AR64" s="227"/>
      <c r="AS64" s="507"/>
      <c r="AT64" s="507"/>
      <c r="AU64" s="703" t="s">
        <v>1602</v>
      </c>
      <c r="AV64" s="704"/>
      <c r="AW64" s="704"/>
      <c r="AX64" s="704"/>
      <c r="AY64" s="649" t="s">
        <v>1598</v>
      </c>
      <c r="AZ64" s="650"/>
      <c r="BA64" s="507"/>
      <c r="BB64" s="507"/>
      <c r="BC64" s="300"/>
      <c r="BK64" s="192"/>
      <c r="BL64" s="192"/>
      <c r="BM64" s="507" t="str">
        <f>IF(AB13="","リーグ1.2位",VLOOKUP(2,$B$13:$S$28,5,FALSE))</f>
        <v>東</v>
      </c>
      <c r="BN64" s="507"/>
      <c r="BO64" s="507"/>
      <c r="BP64" s="507"/>
      <c r="BQ64" s="507"/>
      <c r="BR64" s="507"/>
      <c r="BS64" s="507"/>
      <c r="BT64" s="507"/>
      <c r="BU64" s="507"/>
      <c r="BV64" s="507"/>
      <c r="BW64" s="507"/>
      <c r="BX64" s="507"/>
      <c r="BY64" s="663" t="str">
        <f>IF(AB13="","",VLOOKUP(2,$B$13:$S$28,14,FALSE))</f>
        <v>佐竹</v>
      </c>
      <c r="BZ64" s="663" t="e">
        <f>#N/A</f>
        <v>#N/A</v>
      </c>
      <c r="CA64" s="663" t="e">
        <f>#N/A</f>
        <v>#N/A</v>
      </c>
      <c r="CB64" s="663" t="e">
        <f>#N/A</f>
        <v>#N/A</v>
      </c>
      <c r="CC64" s="663" t="e">
        <f>#N/A</f>
        <v>#N/A</v>
      </c>
      <c r="CD64" s="663" t="e">
        <f>#N/A</f>
        <v>#N/A</v>
      </c>
      <c r="CE64" s="663" t="e">
        <f>#N/A</f>
        <v>#N/A</v>
      </c>
      <c r="CF64" s="663" t="e">
        <f>#N/A</f>
        <v>#N/A</v>
      </c>
      <c r="CG64" s="663" t="e">
        <f>#N/A</f>
        <v>#N/A</v>
      </c>
      <c r="CH64" s="663" t="e">
        <f>#N/A</f>
        <v>#N/A</v>
      </c>
    </row>
    <row r="65" spans="15:86" ht="7.5" customHeight="1"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663"/>
      <c r="AA65" s="663"/>
      <c r="AB65" s="663"/>
      <c r="AC65" s="663"/>
      <c r="AD65" s="663"/>
      <c r="AE65" s="663"/>
      <c r="AF65" s="663"/>
      <c r="AG65" s="663"/>
      <c r="AH65" s="663"/>
      <c r="AI65" s="663"/>
      <c r="AJ65" s="197"/>
      <c r="AK65" s="197"/>
      <c r="AL65" s="167"/>
      <c r="AM65" s="206"/>
      <c r="AN65" s="197"/>
      <c r="AO65" s="197"/>
      <c r="AP65" s="192"/>
      <c r="AT65" s="227"/>
      <c r="AU65" s="705"/>
      <c r="AV65" s="704"/>
      <c r="AW65" s="704"/>
      <c r="AX65" s="704"/>
      <c r="AY65" s="649"/>
      <c r="AZ65" s="650"/>
      <c r="BE65" s="167"/>
      <c r="BF65" s="167"/>
      <c r="BG65" s="167"/>
      <c r="BH65" s="167"/>
      <c r="BI65" s="167"/>
      <c r="BJ65" s="167"/>
      <c r="BM65" s="507"/>
      <c r="BN65" s="507"/>
      <c r="BO65" s="507"/>
      <c r="BP65" s="507"/>
      <c r="BQ65" s="507"/>
      <c r="BR65" s="507"/>
      <c r="BS65" s="507"/>
      <c r="BT65" s="507"/>
      <c r="BU65" s="507"/>
      <c r="BV65" s="507"/>
      <c r="BW65" s="507"/>
      <c r="BX65" s="507"/>
      <c r="BY65" s="663" t="e">
        <f>#N/A</f>
        <v>#N/A</v>
      </c>
      <c r="BZ65" s="663" t="e">
        <f>#N/A</f>
        <v>#N/A</v>
      </c>
      <c r="CA65" s="663" t="e">
        <f>#N/A</f>
        <v>#N/A</v>
      </c>
      <c r="CB65" s="663" t="e">
        <f>#N/A</f>
        <v>#N/A</v>
      </c>
      <c r="CC65" s="663" t="e">
        <f>#N/A</f>
        <v>#N/A</v>
      </c>
      <c r="CD65" s="663" t="e">
        <f>#N/A</f>
        <v>#N/A</v>
      </c>
      <c r="CE65" s="663" t="e">
        <f>#N/A</f>
        <v>#N/A</v>
      </c>
      <c r="CF65" s="663" t="e">
        <f>#N/A</f>
        <v>#N/A</v>
      </c>
      <c r="CG65" s="663" t="e">
        <f>#N/A</f>
        <v>#N/A</v>
      </c>
      <c r="CH65" s="663" t="e">
        <f>#N/A</f>
        <v>#N/A</v>
      </c>
    </row>
    <row r="66" spans="15:86" ht="7.5" customHeight="1">
      <c r="O66" s="507"/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663"/>
      <c r="AA66" s="663"/>
      <c r="AB66" s="663"/>
      <c r="AC66" s="663"/>
      <c r="AD66" s="663"/>
      <c r="AE66" s="663"/>
      <c r="AF66" s="663"/>
      <c r="AG66" s="663"/>
      <c r="AH66" s="663"/>
      <c r="AI66" s="663"/>
      <c r="AJ66" s="192"/>
      <c r="AK66" s="192"/>
      <c r="AM66" s="204"/>
      <c r="AO66" s="199"/>
      <c r="AP66" s="211"/>
      <c r="AT66" s="179"/>
      <c r="AY66" s="227"/>
      <c r="AZ66" s="341"/>
      <c r="BD66" s="179"/>
      <c r="BM66" s="507"/>
      <c r="BN66" s="507"/>
      <c r="BO66" s="507"/>
      <c r="BP66" s="507"/>
      <c r="BQ66" s="507"/>
      <c r="BR66" s="507"/>
      <c r="BS66" s="507"/>
      <c r="BT66" s="507"/>
      <c r="BU66" s="507"/>
      <c r="BV66" s="507"/>
      <c r="BW66" s="507"/>
      <c r="BX66" s="507"/>
      <c r="BY66" s="663" t="e">
        <f>#N/A</f>
        <v>#N/A</v>
      </c>
      <c r="BZ66" s="663" t="e">
        <f>#N/A</f>
        <v>#N/A</v>
      </c>
      <c r="CA66" s="663" t="e">
        <f>#N/A</f>
        <v>#N/A</v>
      </c>
      <c r="CB66" s="663" t="e">
        <f>#N/A</f>
        <v>#N/A</v>
      </c>
      <c r="CC66" s="663" t="e">
        <f>#N/A</f>
        <v>#N/A</v>
      </c>
      <c r="CD66" s="663" t="e">
        <f>#N/A</f>
        <v>#N/A</v>
      </c>
      <c r="CE66" s="663" t="e">
        <f>#N/A</f>
        <v>#N/A</v>
      </c>
      <c r="CF66" s="663" t="e">
        <f>#N/A</f>
        <v>#N/A</v>
      </c>
      <c r="CG66" s="663" t="e">
        <f>#N/A</f>
        <v>#N/A</v>
      </c>
      <c r="CH66" s="663" t="e">
        <f>#N/A</f>
        <v>#N/A</v>
      </c>
    </row>
    <row r="67" spans="15:86" ht="7.5" customHeight="1" thickBot="1"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192"/>
      <c r="AK67" s="192"/>
      <c r="AL67" s="192"/>
      <c r="AM67" s="507"/>
      <c r="AN67" s="507"/>
      <c r="AO67" s="509"/>
      <c r="AP67" s="212"/>
      <c r="AQ67" s="210"/>
      <c r="AR67" s="210"/>
      <c r="AS67" s="210"/>
      <c r="AT67" s="213"/>
      <c r="AV67" s="161"/>
      <c r="AW67" s="161"/>
      <c r="AX67" s="161"/>
      <c r="AY67" s="300"/>
      <c r="AZ67" s="341"/>
      <c r="BA67" s="210"/>
      <c r="BB67" s="210"/>
      <c r="BC67" s="210"/>
      <c r="BD67" s="213"/>
      <c r="BE67" s="507"/>
      <c r="BF67" s="507"/>
      <c r="BG67" s="507"/>
      <c r="BK67" s="192"/>
      <c r="BL67" s="192"/>
      <c r="BM67" s="507"/>
      <c r="BN67" s="507"/>
      <c r="BO67" s="507"/>
      <c r="BP67" s="507"/>
      <c r="BQ67" s="507"/>
      <c r="BR67" s="507"/>
      <c r="BS67" s="507"/>
      <c r="BT67" s="507"/>
      <c r="BU67" s="507"/>
      <c r="BV67" s="507"/>
      <c r="BW67" s="507"/>
      <c r="BX67" s="507"/>
      <c r="BY67" s="663" t="e">
        <f>#N/A</f>
        <v>#N/A</v>
      </c>
      <c r="BZ67" s="663" t="e">
        <f>#N/A</f>
        <v>#N/A</v>
      </c>
      <c r="CA67" s="663" t="e">
        <f>#N/A</f>
        <v>#N/A</v>
      </c>
      <c r="CB67" s="663" t="e">
        <f>#N/A</f>
        <v>#N/A</v>
      </c>
      <c r="CC67" s="663" t="e">
        <f>#N/A</f>
        <v>#N/A</v>
      </c>
      <c r="CD67" s="663" t="e">
        <f>#N/A</f>
        <v>#N/A</v>
      </c>
      <c r="CE67" s="663" t="e">
        <f>#N/A</f>
        <v>#N/A</v>
      </c>
      <c r="CF67" s="663" t="e">
        <f>#N/A</f>
        <v>#N/A</v>
      </c>
      <c r="CG67" s="663" t="e">
        <f>#N/A</f>
        <v>#N/A</v>
      </c>
      <c r="CH67" s="663" t="e">
        <f>#N/A</f>
        <v>#N/A</v>
      </c>
    </row>
    <row r="68" spans="15:86" ht="7.5" customHeight="1">
      <c r="O68" s="507" t="str">
        <f>IF($AB$36="","リーグ2・1位",VLOOKUP(1,$B$36:$S$51,5,FALSE))</f>
        <v>佐野</v>
      </c>
      <c r="P68" s="507"/>
      <c r="Q68" s="507"/>
      <c r="R68" s="507"/>
      <c r="S68" s="507"/>
      <c r="T68" s="507"/>
      <c r="U68" s="507"/>
      <c r="V68" s="507"/>
      <c r="W68" s="507"/>
      <c r="X68" s="507"/>
      <c r="Y68" s="507"/>
      <c r="Z68" s="663" t="str">
        <f>IF($AB$36="","",VLOOKUP(1,$B$36:$S$51,14,FALSE))</f>
        <v>佐野</v>
      </c>
      <c r="AA68" s="663"/>
      <c r="AB68" s="663"/>
      <c r="AC68" s="663"/>
      <c r="AD68" s="663"/>
      <c r="AE68" s="663"/>
      <c r="AF68" s="663"/>
      <c r="AG68" s="663"/>
      <c r="AH68" s="663"/>
      <c r="AI68" s="663"/>
      <c r="AM68" s="507"/>
      <c r="AN68" s="507"/>
      <c r="AO68" s="509"/>
      <c r="AP68" s="350"/>
      <c r="AQ68" s="702" t="s">
        <v>1597</v>
      </c>
      <c r="AR68" s="663"/>
      <c r="AS68" s="663"/>
      <c r="AT68" s="663"/>
      <c r="AU68" s="663"/>
      <c r="AV68" s="161"/>
      <c r="AW68" s="161"/>
      <c r="AX68" s="161"/>
      <c r="AY68" s="161"/>
      <c r="AZ68" s="192"/>
      <c r="BA68" s="695" t="s">
        <v>1598</v>
      </c>
      <c r="BB68" s="695"/>
      <c r="BC68" s="695"/>
      <c r="BD68" s="715"/>
      <c r="BE68" s="507"/>
      <c r="BF68" s="507"/>
      <c r="BG68" s="507"/>
      <c r="BK68" s="192"/>
      <c r="BL68" s="192"/>
      <c r="BM68" s="423" t="str">
        <f>IF($CI$36="","リーグ4・1位",VLOOKUP(1,$BI$36:$BZ$49,5,FALSE))</f>
        <v>漆原</v>
      </c>
      <c r="BN68" s="423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4" t="str">
        <f>IF($CI$36="","",VLOOKUP(1,$BI$36:$BZ$49,14,FALSE))</f>
        <v>西尾</v>
      </c>
      <c r="BZ68" s="424" t="str">
        <f aca="true" t="shared" si="1" ref="BZ68:CH68">IF($CI$36="","リーグ4・1位",VLOOKUP(1,$BI$36:$BZ$49,5,FALSE))</f>
        <v>漆原</v>
      </c>
      <c r="CA68" s="424" t="str">
        <f t="shared" si="1"/>
        <v>漆原</v>
      </c>
      <c r="CB68" s="424" t="str">
        <f t="shared" si="1"/>
        <v>漆原</v>
      </c>
      <c r="CC68" s="424" t="str">
        <f t="shared" si="1"/>
        <v>漆原</v>
      </c>
      <c r="CD68" s="424" t="str">
        <f t="shared" si="1"/>
        <v>漆原</v>
      </c>
      <c r="CE68" s="424" t="str">
        <f t="shared" si="1"/>
        <v>漆原</v>
      </c>
      <c r="CF68" s="424" t="str">
        <f t="shared" si="1"/>
        <v>漆原</v>
      </c>
      <c r="CG68" s="424" t="str">
        <f t="shared" si="1"/>
        <v>漆原</v>
      </c>
      <c r="CH68" s="424" t="str">
        <f t="shared" si="1"/>
        <v>漆原</v>
      </c>
    </row>
    <row r="69" spans="15:86" ht="7.5" customHeight="1" thickBot="1">
      <c r="O69" s="507"/>
      <c r="P69" s="507"/>
      <c r="Q69" s="507"/>
      <c r="R69" s="507"/>
      <c r="S69" s="507"/>
      <c r="T69" s="507"/>
      <c r="U69" s="507"/>
      <c r="V69" s="507"/>
      <c r="W69" s="507"/>
      <c r="X69" s="507"/>
      <c r="Y69" s="507"/>
      <c r="Z69" s="663"/>
      <c r="AA69" s="663"/>
      <c r="AB69" s="663"/>
      <c r="AC69" s="663"/>
      <c r="AD69" s="663"/>
      <c r="AE69" s="663"/>
      <c r="AF69" s="663"/>
      <c r="AG69" s="663"/>
      <c r="AH69" s="663"/>
      <c r="AI69" s="663"/>
      <c r="AJ69" s="192"/>
      <c r="AK69" s="192"/>
      <c r="AL69" s="342"/>
      <c r="AM69" s="342"/>
      <c r="AN69" s="342"/>
      <c r="AO69" s="343"/>
      <c r="AP69" s="351"/>
      <c r="AQ69" s="663"/>
      <c r="AR69" s="663"/>
      <c r="AS69" s="663"/>
      <c r="AT69" s="663"/>
      <c r="AU69" s="663"/>
      <c r="AV69" s="192"/>
      <c r="AW69" s="192"/>
      <c r="AX69" s="192"/>
      <c r="AY69" s="192"/>
      <c r="AZ69" s="192"/>
      <c r="BA69" s="649"/>
      <c r="BB69" s="649"/>
      <c r="BC69" s="649"/>
      <c r="BD69" s="716"/>
      <c r="BE69" s="192"/>
      <c r="BF69" s="192"/>
      <c r="BG69" s="192"/>
      <c r="BH69" s="192"/>
      <c r="BI69" s="197"/>
      <c r="BJ69" s="197"/>
      <c r="BK69" s="192"/>
      <c r="BL69" s="192"/>
      <c r="BM69" s="423"/>
      <c r="BN69" s="423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4" t="str">
        <f aca="true" t="shared" si="2" ref="BY69:CH69">IF($CI$36="","リーグ4・1位",VLOOKUP(1,$BI$36:$BZ$49,5,FALSE))</f>
        <v>漆原</v>
      </c>
      <c r="BZ69" s="424" t="str">
        <f t="shared" si="2"/>
        <v>漆原</v>
      </c>
      <c r="CA69" s="424" t="str">
        <f t="shared" si="2"/>
        <v>漆原</v>
      </c>
      <c r="CB69" s="424" t="str">
        <f t="shared" si="2"/>
        <v>漆原</v>
      </c>
      <c r="CC69" s="424" t="str">
        <f t="shared" si="2"/>
        <v>漆原</v>
      </c>
      <c r="CD69" s="424" t="str">
        <f t="shared" si="2"/>
        <v>漆原</v>
      </c>
      <c r="CE69" s="424" t="str">
        <f t="shared" si="2"/>
        <v>漆原</v>
      </c>
      <c r="CF69" s="424" t="str">
        <f t="shared" si="2"/>
        <v>漆原</v>
      </c>
      <c r="CG69" s="424" t="str">
        <f t="shared" si="2"/>
        <v>漆原</v>
      </c>
      <c r="CH69" s="424" t="str">
        <f t="shared" si="2"/>
        <v>漆原</v>
      </c>
    </row>
    <row r="70" spans="5:86" ht="7.5" customHeight="1" thickTop="1"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663"/>
      <c r="AA70" s="663"/>
      <c r="AB70" s="663"/>
      <c r="AC70" s="663"/>
      <c r="AD70" s="663"/>
      <c r="AE70" s="663"/>
      <c r="AF70" s="663"/>
      <c r="AG70" s="663"/>
      <c r="AH70" s="663"/>
      <c r="AI70" s="663"/>
      <c r="AJ70" s="352"/>
      <c r="AK70" s="352"/>
      <c r="AL70" s="192"/>
      <c r="AM70" s="192"/>
      <c r="AN70" s="192"/>
      <c r="AO70" s="192"/>
      <c r="AP70" s="192"/>
      <c r="BE70" s="338"/>
      <c r="BF70" s="338"/>
      <c r="BG70" s="338"/>
      <c r="BH70" s="338"/>
      <c r="BM70" s="423"/>
      <c r="BN70" s="423"/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4" t="str">
        <f aca="true" t="shared" si="3" ref="BY70:CH70">IF($CI$36="","リーグ4・1位",VLOOKUP(1,$BI$36:$BZ$49,5,FALSE))</f>
        <v>漆原</v>
      </c>
      <c r="BZ70" s="424" t="str">
        <f t="shared" si="3"/>
        <v>漆原</v>
      </c>
      <c r="CA70" s="424" t="str">
        <f t="shared" si="3"/>
        <v>漆原</v>
      </c>
      <c r="CB70" s="424" t="str">
        <f t="shared" si="3"/>
        <v>漆原</v>
      </c>
      <c r="CC70" s="424" t="str">
        <f t="shared" si="3"/>
        <v>漆原</v>
      </c>
      <c r="CD70" s="424" t="str">
        <f t="shared" si="3"/>
        <v>漆原</v>
      </c>
      <c r="CE70" s="424" t="str">
        <f t="shared" si="3"/>
        <v>漆原</v>
      </c>
      <c r="CF70" s="424" t="str">
        <f t="shared" si="3"/>
        <v>漆原</v>
      </c>
      <c r="CG70" s="424" t="str">
        <f t="shared" si="3"/>
        <v>漆原</v>
      </c>
      <c r="CH70" s="424" t="str">
        <f t="shared" si="3"/>
        <v>漆原</v>
      </c>
    </row>
    <row r="71" spans="15:86" ht="7.5" customHeight="1">
      <c r="O71" s="507"/>
      <c r="P71" s="507"/>
      <c r="Q71" s="507"/>
      <c r="R71" s="507"/>
      <c r="S71" s="507"/>
      <c r="T71" s="507"/>
      <c r="U71" s="507"/>
      <c r="V71" s="507"/>
      <c r="W71" s="507"/>
      <c r="X71" s="507"/>
      <c r="Y71" s="507"/>
      <c r="Z71" s="663"/>
      <c r="AA71" s="663"/>
      <c r="AB71" s="663"/>
      <c r="AC71" s="663"/>
      <c r="AD71" s="663"/>
      <c r="AE71" s="663"/>
      <c r="AF71" s="663"/>
      <c r="AG71" s="663"/>
      <c r="AH71" s="663"/>
      <c r="AI71" s="663"/>
      <c r="BM71" s="423"/>
      <c r="BN71" s="423"/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4" t="str">
        <f aca="true" t="shared" si="4" ref="BY71:CH71">IF($CI$36="","リーグ4・1位",VLOOKUP(1,$BI$36:$BZ$49,5,FALSE))</f>
        <v>漆原</v>
      </c>
      <c r="BZ71" s="424" t="str">
        <f t="shared" si="4"/>
        <v>漆原</v>
      </c>
      <c r="CA71" s="424" t="str">
        <f t="shared" si="4"/>
        <v>漆原</v>
      </c>
      <c r="CB71" s="424" t="str">
        <f t="shared" si="4"/>
        <v>漆原</v>
      </c>
      <c r="CC71" s="424" t="str">
        <f t="shared" si="4"/>
        <v>漆原</v>
      </c>
      <c r="CD71" s="424" t="str">
        <f t="shared" si="4"/>
        <v>漆原</v>
      </c>
      <c r="CE71" s="424" t="str">
        <f t="shared" si="4"/>
        <v>漆原</v>
      </c>
      <c r="CF71" s="424" t="str">
        <f t="shared" si="4"/>
        <v>漆原</v>
      </c>
      <c r="CG71" s="424" t="str">
        <f t="shared" si="4"/>
        <v>漆原</v>
      </c>
      <c r="CH71" s="424" t="str">
        <f t="shared" si="4"/>
        <v>漆原</v>
      </c>
    </row>
    <row r="72" spans="63:97" ht="7.5" customHeight="1">
      <c r="BK72" s="401" t="s">
        <v>9</v>
      </c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1"/>
      <c r="BW72" s="401"/>
      <c r="BX72" s="401"/>
      <c r="BY72" s="401"/>
      <c r="BZ72" s="401"/>
      <c r="CA72" s="40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</row>
    <row r="73" spans="63:97" ht="7.5" customHeight="1">
      <c r="BK73" s="401"/>
      <c r="BL73" s="401"/>
      <c r="BM73" s="401"/>
      <c r="BN73" s="401"/>
      <c r="BO73" s="401"/>
      <c r="BP73" s="401"/>
      <c r="BQ73" s="401"/>
      <c r="BR73" s="401"/>
      <c r="BS73" s="401"/>
      <c r="BT73" s="401"/>
      <c r="BU73" s="401"/>
      <c r="BV73" s="401"/>
      <c r="BW73" s="401"/>
      <c r="BX73" s="401"/>
      <c r="BY73" s="401"/>
      <c r="BZ73" s="401"/>
      <c r="CA73" s="40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</row>
    <row r="74" spans="63:97" ht="7.5" customHeight="1">
      <c r="BK74" s="401"/>
      <c r="BL74" s="401"/>
      <c r="BM74" s="401"/>
      <c r="BN74" s="401"/>
      <c r="BO74" s="401"/>
      <c r="BP74" s="401"/>
      <c r="BQ74" s="401"/>
      <c r="BR74" s="401"/>
      <c r="BS74" s="401"/>
      <c r="BT74" s="401"/>
      <c r="BU74" s="401"/>
      <c r="BV74" s="401"/>
      <c r="BW74" s="401"/>
      <c r="BX74" s="401"/>
      <c r="BY74" s="401"/>
      <c r="BZ74" s="401"/>
      <c r="CA74" s="40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</row>
    <row r="75" spans="29:97" ht="7.5" customHeight="1"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BK75" s="401"/>
      <c r="BL75" s="401"/>
      <c r="BM75" s="401"/>
      <c r="BN75" s="401"/>
      <c r="BO75" s="401"/>
      <c r="BP75" s="401"/>
      <c r="BQ75" s="401"/>
      <c r="BR75" s="401"/>
      <c r="BS75" s="401"/>
      <c r="BT75" s="401"/>
      <c r="BU75" s="401"/>
      <c r="BV75" s="401"/>
      <c r="BW75" s="401"/>
      <c r="BX75" s="401"/>
      <c r="BY75" s="401"/>
      <c r="BZ75" s="401"/>
      <c r="CA75" s="40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</row>
    <row r="76" spans="30:79" ht="7.5" customHeight="1">
      <c r="AD76" s="194"/>
      <c r="BK76" s="401"/>
      <c r="BL76" s="401"/>
      <c r="BM76" s="401"/>
      <c r="BN76" s="401"/>
      <c r="BO76" s="401"/>
      <c r="BP76" s="401"/>
      <c r="BQ76" s="401"/>
      <c r="BR76" s="401"/>
      <c r="BS76" s="401"/>
      <c r="BT76" s="401"/>
      <c r="BU76" s="401"/>
      <c r="BV76" s="401"/>
      <c r="BW76" s="401"/>
      <c r="BX76" s="401"/>
      <c r="BY76" s="401"/>
      <c r="BZ76" s="401"/>
      <c r="CA76" s="401"/>
    </row>
    <row r="77" ht="7.5" customHeight="1">
      <c r="AD77" s="194"/>
    </row>
    <row r="78" spans="30:80" ht="7.5" customHeight="1">
      <c r="AD78" s="194"/>
      <c r="BD78" s="423" t="s">
        <v>1604</v>
      </c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3"/>
      <c r="BQ78" s="423"/>
      <c r="BR78" s="423"/>
      <c r="BS78" s="423"/>
      <c r="BT78" s="423"/>
      <c r="BU78" s="423"/>
      <c r="BV78" s="161"/>
      <c r="BW78" s="161"/>
      <c r="BX78" s="161"/>
      <c r="BY78" s="161"/>
      <c r="BZ78" s="161"/>
      <c r="CA78" s="161"/>
      <c r="CB78" s="161"/>
    </row>
    <row r="79" spans="30:84" ht="7.5" customHeight="1" thickBot="1">
      <c r="AD79" s="161"/>
      <c r="BD79" s="423"/>
      <c r="BE79" s="423"/>
      <c r="BF79" s="423"/>
      <c r="BG79" s="423"/>
      <c r="BH79" s="423"/>
      <c r="BI79" s="423"/>
      <c r="BJ79" s="423"/>
      <c r="BK79" s="423"/>
      <c r="BL79" s="423"/>
      <c r="BM79" s="423"/>
      <c r="BN79" s="423"/>
      <c r="BO79" s="423"/>
      <c r="BP79" s="423"/>
      <c r="BQ79" s="423"/>
      <c r="BR79" s="423"/>
      <c r="BS79" s="423"/>
      <c r="BT79" s="423"/>
      <c r="BU79" s="423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</row>
    <row r="80" spans="30:84" ht="7.5" customHeight="1">
      <c r="AD80" s="161"/>
      <c r="BD80" s="423"/>
      <c r="BE80" s="423"/>
      <c r="BF80" s="423"/>
      <c r="BG80" s="423"/>
      <c r="BH80" s="423"/>
      <c r="BI80" s="423"/>
      <c r="BJ80" s="423"/>
      <c r="BK80" s="423"/>
      <c r="BL80" s="423"/>
      <c r="BM80" s="423"/>
      <c r="BN80" s="423"/>
      <c r="BO80" s="423"/>
      <c r="BP80" s="423"/>
      <c r="BQ80" s="423"/>
      <c r="BR80" s="423"/>
      <c r="BS80" s="423"/>
      <c r="BT80" s="423"/>
      <c r="BU80" s="423"/>
      <c r="BV80" s="352"/>
      <c r="BW80" s="352"/>
      <c r="BX80" s="352"/>
      <c r="BY80" s="354"/>
      <c r="BZ80" s="192"/>
      <c r="CA80" s="192"/>
      <c r="CB80" s="192"/>
      <c r="CC80" s="192"/>
      <c r="CD80" s="192"/>
      <c r="CE80" s="192"/>
      <c r="CF80" s="192"/>
    </row>
    <row r="81" spans="30:85" ht="7.5" customHeight="1" thickBot="1">
      <c r="AD81" s="161"/>
      <c r="BD81" s="423"/>
      <c r="BE81" s="423"/>
      <c r="BF81" s="423"/>
      <c r="BG81" s="423"/>
      <c r="BH81" s="423"/>
      <c r="BI81" s="423"/>
      <c r="BJ81" s="423"/>
      <c r="BK81" s="423"/>
      <c r="BL81" s="423"/>
      <c r="BM81" s="423"/>
      <c r="BN81" s="423"/>
      <c r="BO81" s="423"/>
      <c r="BP81" s="423"/>
      <c r="BQ81" s="423"/>
      <c r="BR81" s="423"/>
      <c r="BS81" s="423"/>
      <c r="BT81" s="423"/>
      <c r="BU81" s="423"/>
      <c r="BW81" s="507"/>
      <c r="BX81" s="507"/>
      <c r="BY81" s="360"/>
      <c r="BZ81" s="210"/>
      <c r="CA81" s="210"/>
      <c r="CB81" s="210"/>
      <c r="CC81" s="507" t="s">
        <v>10</v>
      </c>
      <c r="CD81" s="507"/>
      <c r="CE81" s="507"/>
      <c r="CF81" s="507"/>
      <c r="CG81" s="507"/>
    </row>
    <row r="82" spans="30:85" ht="7.5" customHeight="1">
      <c r="AD82" s="161"/>
      <c r="BD82" s="507" t="s">
        <v>1605</v>
      </c>
      <c r="BE82" s="507"/>
      <c r="BF82" s="507"/>
      <c r="BG82" s="507"/>
      <c r="BH82" s="507"/>
      <c r="BI82" s="507"/>
      <c r="BJ82" s="507"/>
      <c r="BK82" s="507"/>
      <c r="BL82" s="507"/>
      <c r="BM82" s="507"/>
      <c r="BN82" s="507"/>
      <c r="BO82" s="507"/>
      <c r="BP82" s="507"/>
      <c r="BQ82" s="507"/>
      <c r="BR82" s="507"/>
      <c r="BS82" s="507"/>
      <c r="BT82" s="507"/>
      <c r="BU82" s="507"/>
      <c r="BW82" s="507"/>
      <c r="BX82" s="714"/>
      <c r="BY82" s="713" t="s">
        <v>1601</v>
      </c>
      <c r="BZ82" s="656"/>
      <c r="CA82" s="656"/>
      <c r="CB82" s="656"/>
      <c r="CC82" s="507"/>
      <c r="CD82" s="507"/>
      <c r="CE82" s="507"/>
      <c r="CF82" s="507"/>
      <c r="CG82" s="507"/>
    </row>
    <row r="83" spans="30:85" ht="7.5" customHeight="1">
      <c r="AD83" s="161"/>
      <c r="BD83" s="507"/>
      <c r="BE83" s="507"/>
      <c r="BF83" s="507"/>
      <c r="BG83" s="507"/>
      <c r="BH83" s="507"/>
      <c r="BI83" s="507"/>
      <c r="BJ83" s="507"/>
      <c r="BK83" s="507"/>
      <c r="BL83" s="507"/>
      <c r="BM83" s="507"/>
      <c r="BN83" s="507"/>
      <c r="BO83" s="507"/>
      <c r="BP83" s="507"/>
      <c r="BQ83" s="507"/>
      <c r="BR83" s="507"/>
      <c r="BS83" s="507"/>
      <c r="BT83" s="507"/>
      <c r="BU83" s="507"/>
      <c r="BV83" s="214"/>
      <c r="BW83" s="214"/>
      <c r="BX83" s="215"/>
      <c r="BY83" s="507"/>
      <c r="BZ83" s="507"/>
      <c r="CA83" s="507"/>
      <c r="CB83" s="507"/>
      <c r="CC83" s="507"/>
      <c r="CD83" s="507"/>
      <c r="CE83" s="507"/>
      <c r="CF83" s="507"/>
      <c r="CG83" s="507"/>
    </row>
    <row r="84" spans="30:83" ht="7.5" customHeight="1">
      <c r="AD84" s="161"/>
      <c r="BD84" s="507"/>
      <c r="BE84" s="507"/>
      <c r="BF84" s="507"/>
      <c r="BG84" s="507"/>
      <c r="BH84" s="507"/>
      <c r="BI84" s="507"/>
      <c r="BJ84" s="507"/>
      <c r="BK84" s="507"/>
      <c r="BL84" s="507"/>
      <c r="BM84" s="507"/>
      <c r="BN84" s="507"/>
      <c r="BO84" s="507"/>
      <c r="BP84" s="507"/>
      <c r="BQ84" s="507"/>
      <c r="BR84" s="507"/>
      <c r="BS84" s="507"/>
      <c r="BT84" s="507"/>
      <c r="BU84" s="507"/>
      <c r="BW84" s="161"/>
      <c r="BX84" s="161"/>
      <c r="BY84" s="507"/>
      <c r="BZ84" s="507"/>
      <c r="CA84" s="507"/>
      <c r="CB84" s="507"/>
      <c r="CC84" s="161"/>
      <c r="CD84" s="161"/>
      <c r="CE84" s="161"/>
    </row>
    <row r="85" spans="3:122" ht="7.5" customHeight="1">
      <c r="C85" s="172"/>
      <c r="D85" s="216"/>
      <c r="E85" s="216"/>
      <c r="F85" s="661" t="s">
        <v>1123</v>
      </c>
      <c r="G85" s="661"/>
      <c r="H85" s="661"/>
      <c r="I85" s="661"/>
      <c r="J85" s="661"/>
      <c r="K85" s="661"/>
      <c r="L85" s="661"/>
      <c r="M85" s="661"/>
      <c r="N85" s="661"/>
      <c r="O85" s="661"/>
      <c r="P85" s="661"/>
      <c r="Q85" s="661"/>
      <c r="R85" s="661"/>
      <c r="S85" s="661"/>
      <c r="T85" s="661"/>
      <c r="U85" s="661"/>
      <c r="V85" s="661"/>
      <c r="W85" s="661"/>
      <c r="X85" s="661"/>
      <c r="Y85" s="661"/>
      <c r="Z85" s="661"/>
      <c r="AA85" s="661"/>
      <c r="AB85" s="661"/>
      <c r="AC85" s="661"/>
      <c r="AD85" s="661"/>
      <c r="AE85" s="661"/>
      <c r="AF85" s="661"/>
      <c r="AG85" s="661"/>
      <c r="AH85" s="661"/>
      <c r="AI85" s="661"/>
      <c r="AJ85" s="661"/>
      <c r="AK85" s="661"/>
      <c r="AL85" s="661"/>
      <c r="AM85" s="661"/>
      <c r="AN85" s="661"/>
      <c r="AO85" s="661"/>
      <c r="AP85" s="661"/>
      <c r="AQ85" s="661"/>
      <c r="AR85" s="661"/>
      <c r="AS85" s="661"/>
      <c r="AT85" s="661"/>
      <c r="AU85" s="661"/>
      <c r="AV85" s="661"/>
      <c r="AW85" s="661"/>
      <c r="AX85" s="661"/>
      <c r="AY85" s="661"/>
      <c r="AZ85" s="661"/>
      <c r="BA85" s="661"/>
      <c r="BB85" s="661"/>
      <c r="BC85" s="661"/>
      <c r="BD85" s="661"/>
      <c r="BE85" s="661"/>
      <c r="BF85" s="661"/>
      <c r="BG85" s="661"/>
      <c r="BH85" s="661"/>
      <c r="BI85" s="661"/>
      <c r="BJ85" s="661"/>
      <c r="BK85" s="661"/>
      <c r="BL85" s="661"/>
      <c r="BM85" s="661"/>
      <c r="BN85" s="661"/>
      <c r="BO85" s="661"/>
      <c r="BP85" s="661"/>
      <c r="BQ85" s="661"/>
      <c r="BR85" s="661"/>
      <c r="BS85" s="661"/>
      <c r="BT85" s="661"/>
      <c r="BU85" s="661"/>
      <c r="BV85" s="661"/>
      <c r="BW85" s="661"/>
      <c r="BX85" s="661"/>
      <c r="BY85" s="661"/>
      <c r="BZ85" s="661"/>
      <c r="CA85" s="661"/>
      <c r="CB85" s="661"/>
      <c r="CC85" s="661"/>
      <c r="CD85" s="661"/>
      <c r="CE85" s="661"/>
      <c r="CF85" s="661"/>
      <c r="CG85" s="661"/>
      <c r="CH85" s="661"/>
      <c r="CI85" s="661"/>
      <c r="CJ85" s="661"/>
      <c r="CK85" s="661"/>
      <c r="CL85" s="661"/>
      <c r="CM85" s="661"/>
      <c r="CN85" s="661"/>
      <c r="CO85" s="661"/>
      <c r="CP85" s="661"/>
      <c r="CQ85" s="661"/>
      <c r="CR85" s="661"/>
      <c r="CS85" s="661"/>
      <c r="CT85" s="661"/>
      <c r="CU85" s="661"/>
      <c r="CV85" s="661"/>
      <c r="CW85" s="661"/>
      <c r="CX85" s="661"/>
      <c r="CY85" s="661"/>
      <c r="CZ85" s="661"/>
      <c r="DA85" s="661"/>
      <c r="DB85" s="661"/>
      <c r="DC85" s="661"/>
      <c r="DD85" s="661"/>
      <c r="DE85" s="661"/>
      <c r="DF85" s="661"/>
      <c r="DG85" s="661"/>
      <c r="DH85" s="661"/>
      <c r="DI85" s="661"/>
      <c r="DJ85" s="661"/>
      <c r="DK85" s="661"/>
      <c r="DL85" s="661"/>
      <c r="DM85" s="661"/>
      <c r="DN85" s="661"/>
      <c r="DO85" s="661"/>
      <c r="DP85" s="661"/>
      <c r="DQ85" s="661"/>
      <c r="DR85" s="172"/>
    </row>
    <row r="86" spans="6:124" ht="7.5" customHeight="1">
      <c r="F86" s="661"/>
      <c r="G86" s="661"/>
      <c r="H86" s="661"/>
      <c r="I86" s="661"/>
      <c r="J86" s="661"/>
      <c r="K86" s="661"/>
      <c r="L86" s="661"/>
      <c r="M86" s="661"/>
      <c r="N86" s="661"/>
      <c r="O86" s="661"/>
      <c r="P86" s="661"/>
      <c r="Q86" s="661"/>
      <c r="R86" s="661"/>
      <c r="S86" s="661"/>
      <c r="T86" s="661"/>
      <c r="U86" s="661"/>
      <c r="V86" s="661"/>
      <c r="W86" s="661"/>
      <c r="X86" s="661"/>
      <c r="Y86" s="661"/>
      <c r="Z86" s="661"/>
      <c r="AA86" s="661"/>
      <c r="AB86" s="661"/>
      <c r="AC86" s="661"/>
      <c r="AD86" s="661"/>
      <c r="AE86" s="661"/>
      <c r="AF86" s="661"/>
      <c r="AG86" s="661"/>
      <c r="AH86" s="661"/>
      <c r="AI86" s="661"/>
      <c r="AJ86" s="661"/>
      <c r="AK86" s="661"/>
      <c r="AL86" s="661"/>
      <c r="AM86" s="661"/>
      <c r="AN86" s="661"/>
      <c r="AO86" s="661"/>
      <c r="AP86" s="661"/>
      <c r="AQ86" s="661"/>
      <c r="AR86" s="661"/>
      <c r="AS86" s="661"/>
      <c r="AT86" s="661"/>
      <c r="AU86" s="661"/>
      <c r="AV86" s="661"/>
      <c r="AW86" s="661"/>
      <c r="AX86" s="661"/>
      <c r="AY86" s="661"/>
      <c r="AZ86" s="661"/>
      <c r="BA86" s="661"/>
      <c r="BB86" s="661"/>
      <c r="BC86" s="661"/>
      <c r="BD86" s="661"/>
      <c r="BE86" s="661"/>
      <c r="BF86" s="661"/>
      <c r="BG86" s="661"/>
      <c r="BH86" s="661"/>
      <c r="BI86" s="661"/>
      <c r="BJ86" s="661"/>
      <c r="BK86" s="661"/>
      <c r="BL86" s="661"/>
      <c r="BM86" s="661"/>
      <c r="BN86" s="661"/>
      <c r="BO86" s="661"/>
      <c r="BP86" s="661"/>
      <c r="BQ86" s="661"/>
      <c r="BR86" s="661"/>
      <c r="BS86" s="661"/>
      <c r="BT86" s="661"/>
      <c r="BU86" s="661"/>
      <c r="BV86" s="661"/>
      <c r="BW86" s="661"/>
      <c r="BX86" s="661"/>
      <c r="BY86" s="661"/>
      <c r="BZ86" s="661"/>
      <c r="CA86" s="661"/>
      <c r="CB86" s="661"/>
      <c r="CC86" s="661"/>
      <c r="CD86" s="661"/>
      <c r="CE86" s="661"/>
      <c r="CF86" s="661"/>
      <c r="CG86" s="661"/>
      <c r="CH86" s="661"/>
      <c r="CI86" s="661"/>
      <c r="CJ86" s="661"/>
      <c r="CK86" s="661"/>
      <c r="CL86" s="661"/>
      <c r="CM86" s="661"/>
      <c r="CN86" s="661"/>
      <c r="CO86" s="661"/>
      <c r="CP86" s="661"/>
      <c r="CQ86" s="661"/>
      <c r="CR86" s="661"/>
      <c r="CS86" s="661"/>
      <c r="CT86" s="661"/>
      <c r="CU86" s="661"/>
      <c r="CV86" s="661"/>
      <c r="CW86" s="661"/>
      <c r="CX86" s="661"/>
      <c r="CY86" s="661"/>
      <c r="CZ86" s="661"/>
      <c r="DA86" s="661"/>
      <c r="DB86" s="661"/>
      <c r="DC86" s="661"/>
      <c r="DD86" s="661"/>
      <c r="DE86" s="661"/>
      <c r="DF86" s="661"/>
      <c r="DG86" s="661"/>
      <c r="DH86" s="661"/>
      <c r="DI86" s="661"/>
      <c r="DJ86" s="661"/>
      <c r="DK86" s="661"/>
      <c r="DL86" s="661"/>
      <c r="DM86" s="661"/>
      <c r="DN86" s="661"/>
      <c r="DO86" s="661"/>
      <c r="DP86" s="661"/>
      <c r="DQ86" s="661"/>
      <c r="DR86" s="172"/>
      <c r="DS86" s="172"/>
      <c r="DT86" s="172"/>
    </row>
    <row r="87" spans="6:125" ht="7.5" customHeight="1">
      <c r="F87" s="661"/>
      <c r="G87" s="661"/>
      <c r="H87" s="661"/>
      <c r="I87" s="661"/>
      <c r="J87" s="661"/>
      <c r="K87" s="661"/>
      <c r="L87" s="661"/>
      <c r="M87" s="661"/>
      <c r="N87" s="661"/>
      <c r="O87" s="661"/>
      <c r="P87" s="661"/>
      <c r="Q87" s="661"/>
      <c r="R87" s="661"/>
      <c r="S87" s="661"/>
      <c r="T87" s="661"/>
      <c r="U87" s="661"/>
      <c r="V87" s="661"/>
      <c r="W87" s="661"/>
      <c r="X87" s="661"/>
      <c r="Y87" s="661"/>
      <c r="Z87" s="661"/>
      <c r="AA87" s="661"/>
      <c r="AB87" s="661"/>
      <c r="AC87" s="661"/>
      <c r="AD87" s="661"/>
      <c r="AE87" s="661"/>
      <c r="AF87" s="661"/>
      <c r="AG87" s="661"/>
      <c r="AH87" s="661"/>
      <c r="AI87" s="661"/>
      <c r="AJ87" s="661"/>
      <c r="AK87" s="661"/>
      <c r="AL87" s="661"/>
      <c r="AM87" s="661"/>
      <c r="AN87" s="661"/>
      <c r="AO87" s="661"/>
      <c r="AP87" s="661"/>
      <c r="AQ87" s="661"/>
      <c r="AR87" s="661"/>
      <c r="AS87" s="661"/>
      <c r="AT87" s="661"/>
      <c r="AU87" s="661"/>
      <c r="AV87" s="661"/>
      <c r="AW87" s="661"/>
      <c r="AX87" s="661"/>
      <c r="AY87" s="661"/>
      <c r="AZ87" s="661"/>
      <c r="BA87" s="661"/>
      <c r="BB87" s="661"/>
      <c r="BC87" s="661"/>
      <c r="BD87" s="661"/>
      <c r="BE87" s="661"/>
      <c r="BF87" s="661"/>
      <c r="BG87" s="661"/>
      <c r="BH87" s="661"/>
      <c r="BI87" s="661"/>
      <c r="BJ87" s="661"/>
      <c r="BK87" s="661"/>
      <c r="BL87" s="661"/>
      <c r="BM87" s="661"/>
      <c r="BN87" s="661"/>
      <c r="BO87" s="661"/>
      <c r="BP87" s="661"/>
      <c r="BQ87" s="661"/>
      <c r="BR87" s="661"/>
      <c r="BS87" s="661"/>
      <c r="BT87" s="661"/>
      <c r="BU87" s="661"/>
      <c r="BV87" s="661"/>
      <c r="BW87" s="661"/>
      <c r="BX87" s="661"/>
      <c r="BY87" s="661"/>
      <c r="BZ87" s="661"/>
      <c r="CA87" s="661"/>
      <c r="CB87" s="661"/>
      <c r="CC87" s="661"/>
      <c r="CD87" s="661"/>
      <c r="CE87" s="661"/>
      <c r="CF87" s="661"/>
      <c r="CG87" s="661"/>
      <c r="CH87" s="661"/>
      <c r="CI87" s="661"/>
      <c r="CJ87" s="661"/>
      <c r="CK87" s="661"/>
      <c r="CL87" s="661"/>
      <c r="CM87" s="661"/>
      <c r="CN87" s="661"/>
      <c r="CO87" s="661"/>
      <c r="CP87" s="661"/>
      <c r="CQ87" s="661"/>
      <c r="CR87" s="661"/>
      <c r="CS87" s="661"/>
      <c r="CT87" s="661"/>
      <c r="CU87" s="661"/>
      <c r="CV87" s="661"/>
      <c r="CW87" s="661"/>
      <c r="CX87" s="661"/>
      <c r="CY87" s="661"/>
      <c r="CZ87" s="661"/>
      <c r="DA87" s="661"/>
      <c r="DB87" s="661"/>
      <c r="DC87" s="661"/>
      <c r="DD87" s="661"/>
      <c r="DE87" s="661"/>
      <c r="DF87" s="661"/>
      <c r="DG87" s="661"/>
      <c r="DH87" s="661"/>
      <c r="DI87" s="661"/>
      <c r="DJ87" s="661"/>
      <c r="DK87" s="661"/>
      <c r="DL87" s="661"/>
      <c r="DM87" s="661"/>
      <c r="DN87" s="661"/>
      <c r="DO87" s="661"/>
      <c r="DP87" s="661"/>
      <c r="DQ87" s="661"/>
      <c r="DR87" s="172"/>
      <c r="DS87" s="172"/>
      <c r="DT87" s="172"/>
      <c r="DU87" s="172"/>
    </row>
    <row r="88" spans="6:124" ht="7.5" customHeight="1">
      <c r="F88" s="661"/>
      <c r="G88" s="661"/>
      <c r="H88" s="661"/>
      <c r="I88" s="661"/>
      <c r="J88" s="661"/>
      <c r="K88" s="661"/>
      <c r="L88" s="661"/>
      <c r="M88" s="661"/>
      <c r="N88" s="661"/>
      <c r="O88" s="661"/>
      <c r="P88" s="661"/>
      <c r="Q88" s="661"/>
      <c r="R88" s="661"/>
      <c r="S88" s="661"/>
      <c r="T88" s="661"/>
      <c r="U88" s="661"/>
      <c r="V88" s="661"/>
      <c r="W88" s="661"/>
      <c r="X88" s="661"/>
      <c r="Y88" s="661"/>
      <c r="Z88" s="661"/>
      <c r="AA88" s="661"/>
      <c r="AB88" s="661"/>
      <c r="AC88" s="661"/>
      <c r="AD88" s="661"/>
      <c r="AE88" s="661"/>
      <c r="AF88" s="661"/>
      <c r="AG88" s="661"/>
      <c r="AH88" s="661"/>
      <c r="AI88" s="661"/>
      <c r="AJ88" s="661"/>
      <c r="AK88" s="661"/>
      <c r="AL88" s="661"/>
      <c r="AM88" s="661"/>
      <c r="AN88" s="661"/>
      <c r="AO88" s="661"/>
      <c r="AP88" s="661"/>
      <c r="AQ88" s="661"/>
      <c r="AR88" s="661"/>
      <c r="AS88" s="661"/>
      <c r="AT88" s="661"/>
      <c r="AU88" s="661"/>
      <c r="AV88" s="661"/>
      <c r="AW88" s="661"/>
      <c r="AX88" s="661"/>
      <c r="AY88" s="661"/>
      <c r="AZ88" s="661"/>
      <c r="BA88" s="661"/>
      <c r="BB88" s="661"/>
      <c r="BC88" s="661"/>
      <c r="BD88" s="661"/>
      <c r="BE88" s="661"/>
      <c r="BF88" s="661"/>
      <c r="BG88" s="661"/>
      <c r="BH88" s="661"/>
      <c r="BI88" s="661"/>
      <c r="BJ88" s="661"/>
      <c r="BK88" s="661"/>
      <c r="BL88" s="661"/>
      <c r="BM88" s="661"/>
      <c r="BN88" s="661"/>
      <c r="BO88" s="661"/>
      <c r="BP88" s="661"/>
      <c r="BQ88" s="661"/>
      <c r="BR88" s="661"/>
      <c r="BS88" s="661"/>
      <c r="BT88" s="661"/>
      <c r="BU88" s="661"/>
      <c r="BV88" s="661"/>
      <c r="BW88" s="661"/>
      <c r="BX88" s="661"/>
      <c r="BY88" s="661"/>
      <c r="BZ88" s="661"/>
      <c r="CA88" s="661"/>
      <c r="CB88" s="661"/>
      <c r="CC88" s="661"/>
      <c r="CD88" s="661"/>
      <c r="CE88" s="661"/>
      <c r="CF88" s="661"/>
      <c r="CG88" s="661"/>
      <c r="CH88" s="661"/>
      <c r="CI88" s="661"/>
      <c r="CJ88" s="661"/>
      <c r="CK88" s="661"/>
      <c r="CL88" s="661"/>
      <c r="CM88" s="661"/>
      <c r="CN88" s="661"/>
      <c r="CO88" s="661"/>
      <c r="CP88" s="661"/>
      <c r="CQ88" s="661"/>
      <c r="CR88" s="661"/>
      <c r="CS88" s="661"/>
      <c r="CT88" s="661"/>
      <c r="CU88" s="661"/>
      <c r="CV88" s="661"/>
      <c r="CW88" s="661"/>
      <c r="CX88" s="661"/>
      <c r="CY88" s="661"/>
      <c r="CZ88" s="661"/>
      <c r="DA88" s="661"/>
      <c r="DB88" s="661"/>
      <c r="DC88" s="661"/>
      <c r="DD88" s="661"/>
      <c r="DE88" s="661"/>
      <c r="DF88" s="661"/>
      <c r="DG88" s="661"/>
      <c r="DH88" s="661"/>
      <c r="DI88" s="661"/>
      <c r="DJ88" s="661"/>
      <c r="DK88" s="661"/>
      <c r="DL88" s="661"/>
      <c r="DM88" s="661"/>
      <c r="DN88" s="661"/>
      <c r="DO88" s="661"/>
      <c r="DP88" s="661"/>
      <c r="DQ88" s="661"/>
      <c r="DR88" s="172"/>
      <c r="DS88" s="172"/>
      <c r="DT88" s="172"/>
    </row>
    <row r="89" spans="6:124" s="227" customFormat="1" ht="7.5" customHeight="1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72"/>
      <c r="DS89" s="172"/>
      <c r="DT89" s="172"/>
    </row>
    <row r="90" spans="6:124" s="227" customFormat="1" ht="7.5" customHeight="1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72"/>
      <c r="DS90" s="172"/>
      <c r="DT90" s="172"/>
    </row>
    <row r="91" spans="6:124" s="227" customFormat="1" ht="7.5" customHeight="1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72"/>
      <c r="DS91" s="172"/>
      <c r="DT91" s="172"/>
    </row>
    <row r="92" spans="6:124" s="227" customFormat="1" ht="7.5" customHeight="1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72"/>
      <c r="DS92" s="172"/>
      <c r="DT92" s="172"/>
    </row>
    <row r="93" spans="6:124" s="227" customFormat="1" ht="7.5" customHeight="1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72"/>
      <c r="DS93" s="172"/>
      <c r="DT93" s="172"/>
    </row>
    <row r="94" spans="6:124" s="227" customFormat="1" ht="7.5" customHeight="1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72"/>
      <c r="DS94" s="172"/>
      <c r="DT94" s="172"/>
    </row>
    <row r="95" spans="6:124" s="227" customFormat="1" ht="7.5" customHeight="1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72"/>
      <c r="DS95" s="172"/>
      <c r="DT95" s="172"/>
    </row>
    <row r="96" spans="6:124" s="227" customFormat="1" ht="7.5" customHeight="1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72"/>
      <c r="DS96" s="172"/>
      <c r="DT96" s="172"/>
    </row>
    <row r="97" spans="6:124" s="227" customFormat="1" ht="7.5" customHeight="1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72"/>
      <c r="DS97" s="172"/>
      <c r="DT97" s="172"/>
    </row>
    <row r="98" spans="6:124" s="227" customFormat="1" ht="7.5" customHeight="1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72"/>
      <c r="DS98" s="172"/>
      <c r="DT98" s="172"/>
    </row>
    <row r="99" spans="6:124" s="227" customFormat="1" ht="7.5" customHeight="1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72"/>
      <c r="DS99" s="172"/>
      <c r="DT99" s="172"/>
    </row>
    <row r="100" spans="6:124" s="227" customFormat="1" ht="7.5" customHeight="1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72"/>
      <c r="DS100" s="172"/>
      <c r="DT100" s="172"/>
    </row>
    <row r="101" spans="6:124" s="227" customFormat="1" ht="7.5" customHeight="1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72"/>
      <c r="DS101" s="172"/>
      <c r="DT101" s="172"/>
    </row>
    <row r="102" spans="6:124" s="227" customFormat="1" ht="7.5" customHeight="1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72"/>
      <c r="DS102" s="172"/>
      <c r="DT102" s="172"/>
    </row>
    <row r="103" spans="6:124" s="227" customFormat="1" ht="7.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72"/>
      <c r="DS103" s="172"/>
      <c r="DT103" s="172"/>
    </row>
    <row r="104" spans="6:124" s="227" customFormat="1" ht="7.5" customHeight="1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72"/>
      <c r="DS104" s="172"/>
      <c r="DT104" s="172"/>
    </row>
    <row r="105" spans="6:124" ht="7.5" customHeight="1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72"/>
      <c r="DS105" s="172"/>
      <c r="DT105" s="172"/>
    </row>
    <row r="106" spans="61:124" ht="7.5" customHeight="1">
      <c r="BI106" s="161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</row>
    <row r="107" spans="110:124" ht="7.5" customHeight="1"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</row>
    <row r="108" spans="2:96" ht="7.5" customHeight="1">
      <c r="B108" s="192"/>
      <c r="C108" s="161"/>
      <c r="D108" s="161"/>
      <c r="E108" s="161"/>
      <c r="Y108" s="161"/>
      <c r="Z108" s="194"/>
      <c r="AA108" s="194"/>
      <c r="AB108" s="194"/>
      <c r="AC108" s="194"/>
      <c r="AV108" s="401" t="s">
        <v>1482</v>
      </c>
      <c r="AW108" s="401"/>
      <c r="AX108" s="401"/>
      <c r="AY108" s="401"/>
      <c r="AZ108" s="401"/>
      <c r="BA108" s="401"/>
      <c r="BB108" s="401"/>
      <c r="BC108" s="401"/>
      <c r="BD108" s="401"/>
      <c r="BE108" s="401"/>
      <c r="BF108" s="401"/>
      <c r="BG108" s="401"/>
      <c r="BI108" s="161"/>
      <c r="BX108" s="161"/>
      <c r="BY108" s="161"/>
      <c r="BZ108" s="161"/>
      <c r="CA108" s="161"/>
      <c r="CB108" s="16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91"/>
      <c r="CR108" s="191"/>
    </row>
    <row r="109" spans="2:94" ht="7.5" customHeight="1">
      <c r="B109" s="192"/>
      <c r="C109" s="161"/>
      <c r="D109" s="161"/>
      <c r="E109" s="161"/>
      <c r="Y109" s="161"/>
      <c r="Z109" s="194"/>
      <c r="AA109" s="194"/>
      <c r="AB109" s="194"/>
      <c r="AC109" s="194"/>
      <c r="AV109" s="401"/>
      <c r="AW109" s="401"/>
      <c r="AX109" s="401"/>
      <c r="AY109" s="401"/>
      <c r="AZ109" s="401"/>
      <c r="BA109" s="401"/>
      <c r="BB109" s="401"/>
      <c r="BC109" s="401"/>
      <c r="BD109" s="401"/>
      <c r="BE109" s="401"/>
      <c r="BF109" s="401"/>
      <c r="BG109" s="401"/>
      <c r="BV109" s="161"/>
      <c r="BW109" s="161"/>
      <c r="BX109" s="161"/>
      <c r="BY109" s="161"/>
      <c r="BZ109" s="16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</row>
    <row r="110" spans="2:94" ht="7.5" customHeight="1">
      <c r="B110" s="192"/>
      <c r="C110" s="161"/>
      <c r="D110" s="161"/>
      <c r="E110" s="161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AC110" s="161"/>
      <c r="AS110" s="161"/>
      <c r="AT110" s="161"/>
      <c r="AU110" s="161"/>
      <c r="AV110" s="401"/>
      <c r="AW110" s="401"/>
      <c r="AX110" s="401"/>
      <c r="AY110" s="401"/>
      <c r="AZ110" s="401"/>
      <c r="BA110" s="401"/>
      <c r="BB110" s="401"/>
      <c r="BC110" s="401"/>
      <c r="BD110" s="401"/>
      <c r="BE110" s="401"/>
      <c r="BF110" s="401"/>
      <c r="BG110" s="401"/>
      <c r="BV110" s="161"/>
      <c r="BW110" s="161"/>
      <c r="BX110" s="161"/>
      <c r="BY110" s="161"/>
      <c r="BZ110" s="16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</row>
    <row r="111" spans="2:86" ht="7.5" customHeight="1">
      <c r="B111" s="192"/>
      <c r="C111" s="161"/>
      <c r="D111" s="161"/>
      <c r="E111" s="161"/>
      <c r="F111" s="194"/>
      <c r="G111" s="194"/>
      <c r="H111" s="194"/>
      <c r="I111" s="194"/>
      <c r="J111" s="194"/>
      <c r="K111" s="194"/>
      <c r="L111" s="194"/>
      <c r="M111" s="194"/>
      <c r="N111" s="194"/>
      <c r="O111" s="507" t="str">
        <f>IF($AB$13="","リーグ1・３位",VLOOKUP(3,$B$13:$S$27,5,FALSE))</f>
        <v>木村</v>
      </c>
      <c r="P111" s="507"/>
      <c r="Q111" s="507"/>
      <c r="R111" s="507"/>
      <c r="S111" s="507"/>
      <c r="T111" s="507"/>
      <c r="U111" s="507"/>
      <c r="V111" s="507"/>
      <c r="W111" s="507"/>
      <c r="X111" s="507"/>
      <c r="Y111" s="507"/>
      <c r="Z111" s="507" t="s">
        <v>1589</v>
      </c>
      <c r="AA111" s="507"/>
      <c r="AB111" s="507"/>
      <c r="AC111" s="507"/>
      <c r="AD111" s="507"/>
      <c r="AE111" s="507"/>
      <c r="AF111" s="507"/>
      <c r="AG111" s="507"/>
      <c r="AH111" s="507"/>
      <c r="AI111" s="507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M111" s="507" t="str">
        <f>IF($CI$13="","リーグ3・３位",VLOOKUP(3,$BI$13:$BZ$28,5,FALSE))</f>
        <v>川並</v>
      </c>
      <c r="BN111" s="507"/>
      <c r="BO111" s="507"/>
      <c r="BP111" s="507"/>
      <c r="BQ111" s="507"/>
      <c r="BR111" s="507"/>
      <c r="BS111" s="507"/>
      <c r="BT111" s="507"/>
      <c r="BU111" s="507"/>
      <c r="BV111" s="507"/>
      <c r="BW111" s="507"/>
      <c r="BX111" s="507"/>
      <c r="BY111" s="507" t="s">
        <v>1592</v>
      </c>
      <c r="BZ111" s="507"/>
      <c r="CA111" s="507"/>
      <c r="CB111" s="507"/>
      <c r="CC111" s="507"/>
      <c r="CD111" s="507"/>
      <c r="CE111" s="507"/>
      <c r="CF111" s="507"/>
      <c r="CG111" s="507"/>
      <c r="CH111" s="507"/>
    </row>
    <row r="112" spans="2:86" ht="7.5" customHeight="1" thickBot="1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197"/>
      <c r="AK112" s="197"/>
      <c r="AL112" s="197"/>
      <c r="AM112" s="197"/>
      <c r="AN112" s="197"/>
      <c r="AO112" s="197"/>
      <c r="AP112" s="192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356"/>
      <c r="BF112" s="356"/>
      <c r="BG112" s="356"/>
      <c r="BH112" s="342"/>
      <c r="BI112" s="342"/>
      <c r="BJ112" s="342"/>
      <c r="BK112" s="342"/>
      <c r="BL112" s="342"/>
      <c r="BM112" s="507"/>
      <c r="BN112" s="507"/>
      <c r="BO112" s="507"/>
      <c r="BP112" s="507"/>
      <c r="BQ112" s="507"/>
      <c r="BR112" s="507"/>
      <c r="BS112" s="507"/>
      <c r="BT112" s="507"/>
      <c r="BU112" s="507"/>
      <c r="BV112" s="507"/>
      <c r="BW112" s="507"/>
      <c r="BX112" s="507"/>
      <c r="BY112" s="507"/>
      <c r="BZ112" s="507"/>
      <c r="CA112" s="507"/>
      <c r="CB112" s="507"/>
      <c r="CC112" s="507"/>
      <c r="CD112" s="507"/>
      <c r="CE112" s="507"/>
      <c r="CF112" s="507"/>
      <c r="CG112" s="507"/>
      <c r="CH112" s="507"/>
    </row>
    <row r="113" spans="2:112" s="161" customFormat="1" ht="7.5" customHeight="1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507"/>
      <c r="P113" s="507"/>
      <c r="Q113" s="507"/>
      <c r="R113" s="507"/>
      <c r="S113" s="507"/>
      <c r="T113" s="507"/>
      <c r="U113" s="507"/>
      <c r="V113" s="507"/>
      <c r="W113" s="507"/>
      <c r="X113" s="507"/>
      <c r="Y113" s="507"/>
      <c r="Z113" s="507"/>
      <c r="AA113" s="507"/>
      <c r="AB113" s="507"/>
      <c r="AC113" s="507"/>
      <c r="AD113" s="507"/>
      <c r="AE113" s="507"/>
      <c r="AF113" s="507"/>
      <c r="AG113" s="507"/>
      <c r="AH113" s="507"/>
      <c r="AI113" s="507"/>
      <c r="AJ113" s="192"/>
      <c r="AK113" s="192"/>
      <c r="AL113" s="192"/>
      <c r="AM113" s="192"/>
      <c r="AN113" s="192"/>
      <c r="AO113" s="199"/>
      <c r="AP113" s="192"/>
      <c r="AQ113" s="192"/>
      <c r="AR113" s="192"/>
      <c r="AS113" s="192"/>
      <c r="AT113" s="192"/>
      <c r="AU113" s="192"/>
      <c r="AV113" s="507" t="s">
        <v>1608</v>
      </c>
      <c r="AW113" s="507"/>
      <c r="AX113" s="507"/>
      <c r="AY113" s="507"/>
      <c r="AZ113" s="507"/>
      <c r="BA113" s="192"/>
      <c r="BB113" s="192"/>
      <c r="BC113" s="192"/>
      <c r="BD113" s="348"/>
      <c r="BE113" s="192"/>
      <c r="BF113" s="192"/>
      <c r="BG113" s="192"/>
      <c r="BH113" s="192"/>
      <c r="BI113" s="192"/>
      <c r="BJ113" s="159"/>
      <c r="BK113" s="159"/>
      <c r="BL113" s="159"/>
      <c r="BM113" s="507"/>
      <c r="BN113" s="507"/>
      <c r="BO113" s="507"/>
      <c r="BP113" s="507"/>
      <c r="BQ113" s="507"/>
      <c r="BR113" s="507"/>
      <c r="BS113" s="507"/>
      <c r="BT113" s="507"/>
      <c r="BU113" s="507"/>
      <c r="BV113" s="507"/>
      <c r="BW113" s="507"/>
      <c r="BX113" s="507"/>
      <c r="BY113" s="507"/>
      <c r="BZ113" s="507"/>
      <c r="CA113" s="507"/>
      <c r="CB113" s="507"/>
      <c r="CC113" s="507"/>
      <c r="CD113" s="507"/>
      <c r="CE113" s="507"/>
      <c r="CF113" s="507"/>
      <c r="CG113" s="507"/>
      <c r="CH113" s="507"/>
      <c r="CL113" s="159"/>
      <c r="CM113" s="159"/>
      <c r="CN113" s="159"/>
      <c r="CO113" s="159"/>
      <c r="CP113" s="159"/>
      <c r="DD113" s="201"/>
      <c r="DE113" s="201"/>
      <c r="DF113" s="201"/>
      <c r="DG113" s="201"/>
      <c r="DH113" s="201"/>
    </row>
    <row r="114" spans="2:112" s="161" customFormat="1" ht="7.5" customHeight="1" thickBot="1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507"/>
      <c r="P114" s="507"/>
      <c r="Q114" s="507"/>
      <c r="R114" s="507"/>
      <c r="S114" s="507"/>
      <c r="T114" s="507"/>
      <c r="U114" s="507"/>
      <c r="V114" s="507"/>
      <c r="W114" s="507"/>
      <c r="X114" s="507"/>
      <c r="Y114" s="507"/>
      <c r="Z114" s="507"/>
      <c r="AA114" s="507"/>
      <c r="AB114" s="507"/>
      <c r="AC114" s="507"/>
      <c r="AD114" s="507"/>
      <c r="AE114" s="507"/>
      <c r="AF114" s="507"/>
      <c r="AG114" s="507"/>
      <c r="AH114" s="507"/>
      <c r="AI114" s="507"/>
      <c r="AN114" s="507"/>
      <c r="AO114" s="509"/>
      <c r="AQ114" s="202"/>
      <c r="AR114" s="202"/>
      <c r="AS114" s="202"/>
      <c r="AT114" s="202"/>
      <c r="AU114" s="192"/>
      <c r="AV114" s="507"/>
      <c r="AW114" s="507"/>
      <c r="AX114" s="507"/>
      <c r="AY114" s="507"/>
      <c r="AZ114" s="507"/>
      <c r="BA114" s="202"/>
      <c r="BB114" s="202"/>
      <c r="BC114" s="202"/>
      <c r="BD114" s="357"/>
      <c r="BE114" s="651"/>
      <c r="BF114" s="651"/>
      <c r="BG114" s="651"/>
      <c r="BH114" s="651"/>
      <c r="BI114" s="651"/>
      <c r="BJ114" s="651"/>
      <c r="BK114" s="204"/>
      <c r="BL114" s="204"/>
      <c r="BM114" s="507"/>
      <c r="BN114" s="507"/>
      <c r="BO114" s="507"/>
      <c r="BP114" s="507"/>
      <c r="BQ114" s="507"/>
      <c r="BR114" s="507"/>
      <c r="BS114" s="507"/>
      <c r="BT114" s="507"/>
      <c r="BU114" s="507"/>
      <c r="BV114" s="507"/>
      <c r="BW114" s="507"/>
      <c r="BX114" s="507"/>
      <c r="BY114" s="507"/>
      <c r="BZ114" s="507"/>
      <c r="CA114" s="507"/>
      <c r="CB114" s="507"/>
      <c r="CC114" s="507"/>
      <c r="CD114" s="507"/>
      <c r="CE114" s="507"/>
      <c r="CF114" s="507"/>
      <c r="CG114" s="507"/>
      <c r="CH114" s="507"/>
      <c r="CL114" s="159"/>
      <c r="CM114" s="159"/>
      <c r="CN114" s="159"/>
      <c r="CO114" s="159"/>
      <c r="CP114" s="159"/>
      <c r="DD114" s="201"/>
      <c r="DE114" s="201"/>
      <c r="DF114" s="201"/>
      <c r="DG114" s="201"/>
      <c r="DH114" s="201"/>
    </row>
    <row r="115" spans="2:112" ht="7.5" customHeight="1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507" t="str">
        <f>IF($CI$36="","リーグ4・４位",VLOOKUP(4,$BI$36:$BZ$49,5,FALSE))</f>
        <v>辰巳</v>
      </c>
      <c r="P115" s="507"/>
      <c r="Q115" s="507"/>
      <c r="R115" s="507"/>
      <c r="S115" s="507"/>
      <c r="T115" s="507"/>
      <c r="U115" s="507"/>
      <c r="V115" s="507"/>
      <c r="W115" s="507"/>
      <c r="X115" s="507"/>
      <c r="Y115" s="507"/>
      <c r="Z115" s="507" t="s">
        <v>1587</v>
      </c>
      <c r="AA115" s="507"/>
      <c r="AB115" s="507"/>
      <c r="AC115" s="507"/>
      <c r="AD115" s="507"/>
      <c r="AE115" s="507"/>
      <c r="AF115" s="507"/>
      <c r="AG115" s="507"/>
      <c r="AH115" s="507"/>
      <c r="AI115" s="507"/>
      <c r="AJ115" s="192"/>
      <c r="AK115" s="192"/>
      <c r="AL115" s="192"/>
      <c r="AM115" s="192"/>
      <c r="AN115" s="507"/>
      <c r="AO115" s="509"/>
      <c r="AP115" s="355"/>
      <c r="AQ115" s="654" t="s">
        <v>1601</v>
      </c>
      <c r="AR115" s="507"/>
      <c r="AS115" s="507"/>
      <c r="AT115" s="509"/>
      <c r="AU115" s="205"/>
      <c r="AV115" s="227"/>
      <c r="AW115" s="227"/>
      <c r="AX115" s="227"/>
      <c r="AY115" s="227"/>
      <c r="AZ115" s="359"/>
      <c r="BA115" s="655" t="s">
        <v>1606</v>
      </c>
      <c r="BB115" s="656"/>
      <c r="BC115" s="656"/>
      <c r="BD115" s="657"/>
      <c r="BE115" s="651"/>
      <c r="BF115" s="651"/>
      <c r="BG115" s="651"/>
      <c r="BH115" s="651"/>
      <c r="BI115" s="651"/>
      <c r="BJ115" s="651"/>
      <c r="BK115" s="204"/>
      <c r="BL115" s="204"/>
      <c r="BM115" s="507" t="s">
        <v>1459</v>
      </c>
      <c r="BN115" s="507"/>
      <c r="BO115" s="507"/>
      <c r="BP115" s="507"/>
      <c r="BQ115" s="507"/>
      <c r="BR115" s="507"/>
      <c r="BS115" s="507"/>
      <c r="BT115" s="507"/>
      <c r="BU115" s="507"/>
      <c r="BV115" s="507"/>
      <c r="BW115" s="507"/>
      <c r="BX115" s="507"/>
      <c r="BY115" s="507" t="s">
        <v>1593</v>
      </c>
      <c r="BZ115" s="507" t="e">
        <f>#N/A</f>
        <v>#N/A</v>
      </c>
      <c r="CA115" s="507" t="e">
        <f>#N/A</f>
        <v>#N/A</v>
      </c>
      <c r="CB115" s="507" t="e">
        <f>#N/A</f>
        <v>#N/A</v>
      </c>
      <c r="CC115" s="507" t="e">
        <f>#N/A</f>
        <v>#N/A</v>
      </c>
      <c r="CD115" s="507" t="e">
        <f>#N/A</f>
        <v>#N/A</v>
      </c>
      <c r="CE115" s="507" t="e">
        <f>#N/A</f>
        <v>#N/A</v>
      </c>
      <c r="CF115" s="507" t="e">
        <f>#N/A</f>
        <v>#N/A</v>
      </c>
      <c r="CG115" s="507" t="e">
        <f>#N/A</f>
        <v>#N/A</v>
      </c>
      <c r="CH115" s="507" t="e">
        <f>#N/A</f>
        <v>#N/A</v>
      </c>
      <c r="DD115" s="201"/>
      <c r="DE115" s="201"/>
      <c r="DF115" s="201"/>
      <c r="DG115" s="201"/>
      <c r="DH115" s="201"/>
    </row>
    <row r="116" spans="2:86" ht="7.5" customHeight="1" thickBot="1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507"/>
      <c r="P116" s="507"/>
      <c r="Q116" s="507"/>
      <c r="R116" s="507"/>
      <c r="S116" s="507"/>
      <c r="T116" s="507"/>
      <c r="U116" s="507"/>
      <c r="V116" s="507"/>
      <c r="W116" s="507"/>
      <c r="X116" s="507"/>
      <c r="Y116" s="507"/>
      <c r="Z116" s="507"/>
      <c r="AA116" s="507"/>
      <c r="AB116" s="507"/>
      <c r="AC116" s="507"/>
      <c r="AD116" s="507"/>
      <c r="AE116" s="507"/>
      <c r="AF116" s="507"/>
      <c r="AG116" s="507"/>
      <c r="AH116" s="507"/>
      <c r="AI116" s="507"/>
      <c r="AJ116" s="342"/>
      <c r="AK116" s="342"/>
      <c r="AL116" s="344"/>
      <c r="AM116" s="345"/>
      <c r="AN116" s="342"/>
      <c r="AO116" s="343"/>
      <c r="AP116" s="351"/>
      <c r="AQ116" s="507"/>
      <c r="AR116" s="507"/>
      <c r="AS116" s="507"/>
      <c r="AT116" s="509"/>
      <c r="AV116" s="654" t="s">
        <v>1601</v>
      </c>
      <c r="AW116" s="507"/>
      <c r="AX116" s="507"/>
      <c r="AY116" s="507"/>
      <c r="AZ116" s="509"/>
      <c r="BA116" s="506"/>
      <c r="BB116" s="507"/>
      <c r="BC116" s="507"/>
      <c r="BD116" s="509"/>
      <c r="BE116" s="208"/>
      <c r="BF116" s="197"/>
      <c r="BG116" s="197"/>
      <c r="BH116" s="197"/>
      <c r="BI116" s="167"/>
      <c r="BJ116" s="167"/>
      <c r="BM116" s="507"/>
      <c r="BN116" s="507"/>
      <c r="BO116" s="507"/>
      <c r="BP116" s="507"/>
      <c r="BQ116" s="507"/>
      <c r="BR116" s="507"/>
      <c r="BS116" s="507"/>
      <c r="BT116" s="507"/>
      <c r="BU116" s="507"/>
      <c r="BV116" s="507"/>
      <c r="BW116" s="507"/>
      <c r="BX116" s="507"/>
      <c r="BY116" s="507" t="e">
        <f>#N/A</f>
        <v>#N/A</v>
      </c>
      <c r="BZ116" s="507" t="e">
        <f>#N/A</f>
        <v>#N/A</v>
      </c>
      <c r="CA116" s="507" t="e">
        <f>#N/A</f>
        <v>#N/A</v>
      </c>
      <c r="CB116" s="507" t="e">
        <f>#N/A</f>
        <v>#N/A</v>
      </c>
      <c r="CC116" s="507" t="e">
        <f>#N/A</f>
        <v>#N/A</v>
      </c>
      <c r="CD116" s="507" t="e">
        <f>#N/A</f>
        <v>#N/A</v>
      </c>
      <c r="CE116" s="507" t="e">
        <f>#N/A</f>
        <v>#N/A</v>
      </c>
      <c r="CF116" s="507" t="e">
        <f>#N/A</f>
        <v>#N/A</v>
      </c>
      <c r="CG116" s="507" t="e">
        <f>#N/A</f>
        <v>#N/A</v>
      </c>
      <c r="CH116" s="507" t="e">
        <f>#N/A</f>
        <v>#N/A</v>
      </c>
    </row>
    <row r="117" spans="2:86" ht="7.5" customHeight="1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07"/>
      <c r="AA117" s="507"/>
      <c r="AB117" s="507"/>
      <c r="AC117" s="507"/>
      <c r="AD117" s="507"/>
      <c r="AE117" s="507"/>
      <c r="AF117" s="507"/>
      <c r="AG117" s="507"/>
      <c r="AH117" s="507"/>
      <c r="AI117" s="507"/>
      <c r="AJ117" s="192"/>
      <c r="AK117" s="192"/>
      <c r="AL117" s="227"/>
      <c r="AM117" s="227"/>
      <c r="AN117" s="227"/>
      <c r="AO117" s="227"/>
      <c r="AT117" s="179"/>
      <c r="AV117" s="507"/>
      <c r="AW117" s="507"/>
      <c r="AX117" s="507"/>
      <c r="AY117" s="507"/>
      <c r="AZ117" s="509"/>
      <c r="BE117" s="192"/>
      <c r="BF117" s="192"/>
      <c r="BG117" s="192"/>
      <c r="BH117" s="192"/>
      <c r="BI117" s="192"/>
      <c r="BJ117" s="192"/>
      <c r="BK117" s="192"/>
      <c r="BL117" s="192"/>
      <c r="BM117" s="507"/>
      <c r="BN117" s="507"/>
      <c r="BO117" s="507"/>
      <c r="BP117" s="507"/>
      <c r="BQ117" s="507"/>
      <c r="BR117" s="507"/>
      <c r="BS117" s="507"/>
      <c r="BT117" s="507"/>
      <c r="BU117" s="507"/>
      <c r="BV117" s="507"/>
      <c r="BW117" s="507"/>
      <c r="BX117" s="507"/>
      <c r="BY117" s="507" t="e">
        <f>#N/A</f>
        <v>#N/A</v>
      </c>
      <c r="BZ117" s="507" t="e">
        <f>#N/A</f>
        <v>#N/A</v>
      </c>
      <c r="CA117" s="507" t="e">
        <f>#N/A</f>
        <v>#N/A</v>
      </c>
      <c r="CB117" s="507" t="e">
        <f>#N/A</f>
        <v>#N/A</v>
      </c>
      <c r="CC117" s="507" t="e">
        <f>#N/A</f>
        <v>#N/A</v>
      </c>
      <c r="CD117" s="507" t="e">
        <f>#N/A</f>
        <v>#N/A</v>
      </c>
      <c r="CE117" s="507" t="e">
        <f>#N/A</f>
        <v>#N/A</v>
      </c>
      <c r="CF117" s="507" t="e">
        <f>#N/A</f>
        <v>#N/A</v>
      </c>
      <c r="CG117" s="507" t="e">
        <f>#N/A</f>
        <v>#N/A</v>
      </c>
      <c r="CH117" s="507" t="e">
        <f>#N/A</f>
        <v>#N/A</v>
      </c>
    </row>
    <row r="118" spans="2:86" ht="7.5" customHeight="1" thickBot="1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507"/>
      <c r="P118" s="507"/>
      <c r="Q118" s="507"/>
      <c r="R118" s="507"/>
      <c r="S118" s="507"/>
      <c r="T118" s="507"/>
      <c r="U118" s="507"/>
      <c r="V118" s="507"/>
      <c r="W118" s="507"/>
      <c r="X118" s="507"/>
      <c r="Y118" s="507"/>
      <c r="Z118" s="507"/>
      <c r="AA118" s="507"/>
      <c r="AB118" s="507"/>
      <c r="AC118" s="507"/>
      <c r="AD118" s="507"/>
      <c r="AE118" s="507"/>
      <c r="AF118" s="507"/>
      <c r="AG118" s="507"/>
      <c r="AH118" s="507"/>
      <c r="AI118" s="507"/>
      <c r="AJ118" s="192"/>
      <c r="AK118" s="192"/>
      <c r="AS118" s="507"/>
      <c r="AT118" s="509"/>
      <c r="AU118" s="227"/>
      <c r="AV118" s="227"/>
      <c r="AW118" s="227"/>
      <c r="AX118" s="227"/>
      <c r="AY118" s="341"/>
      <c r="AZ118" s="359"/>
      <c r="BA118" s="507"/>
      <c r="BB118" s="507"/>
      <c r="BC118" s="161"/>
      <c r="BE118" s="192"/>
      <c r="BF118" s="192"/>
      <c r="BG118" s="192"/>
      <c r="BH118" s="192"/>
      <c r="BI118" s="192"/>
      <c r="BJ118" s="192"/>
      <c r="BK118" s="192"/>
      <c r="BL118" s="192"/>
      <c r="BM118" s="507"/>
      <c r="BN118" s="507"/>
      <c r="BO118" s="507"/>
      <c r="BP118" s="507"/>
      <c r="BQ118" s="507"/>
      <c r="BR118" s="507"/>
      <c r="BS118" s="507"/>
      <c r="BT118" s="507"/>
      <c r="BU118" s="507"/>
      <c r="BV118" s="507"/>
      <c r="BW118" s="507"/>
      <c r="BX118" s="507"/>
      <c r="BY118" s="507" t="e">
        <f>#N/A</f>
        <v>#N/A</v>
      </c>
      <c r="BZ118" s="507" t="e">
        <f>#N/A</f>
        <v>#N/A</v>
      </c>
      <c r="CA118" s="507" t="e">
        <f>#N/A</f>
        <v>#N/A</v>
      </c>
      <c r="CB118" s="507" t="e">
        <f>#N/A</f>
        <v>#N/A</v>
      </c>
      <c r="CC118" s="507" t="e">
        <f>#N/A</f>
        <v>#N/A</v>
      </c>
      <c r="CD118" s="507" t="e">
        <f>#N/A</f>
        <v>#N/A</v>
      </c>
      <c r="CE118" s="507" t="e">
        <f>#N/A</f>
        <v>#N/A</v>
      </c>
      <c r="CF118" s="507" t="e">
        <f>#N/A</f>
        <v>#N/A</v>
      </c>
      <c r="CG118" s="507" t="e">
        <f>#N/A</f>
        <v>#N/A</v>
      </c>
      <c r="CH118" s="507" t="e">
        <f>#N/A</f>
        <v>#N/A</v>
      </c>
    </row>
    <row r="119" spans="1:86" ht="7.5" customHeight="1">
      <c r="A119" s="159">
        <v>-5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507" t="str">
        <f>IF($CI$13="","リーグ3・４位",VLOOKUP(4,$BI$13:$BZ$26,5,FALSE))</f>
        <v>藤井</v>
      </c>
      <c r="P119" s="507"/>
      <c r="Q119" s="507"/>
      <c r="R119" s="507"/>
      <c r="S119" s="507"/>
      <c r="T119" s="507"/>
      <c r="U119" s="507"/>
      <c r="V119" s="507"/>
      <c r="W119" s="507"/>
      <c r="X119" s="507"/>
      <c r="Y119" s="507"/>
      <c r="Z119" s="507" t="s">
        <v>1590</v>
      </c>
      <c r="AA119" s="507"/>
      <c r="AB119" s="507"/>
      <c r="AC119" s="507"/>
      <c r="AD119" s="507"/>
      <c r="AE119" s="507"/>
      <c r="AF119" s="507"/>
      <c r="AG119" s="507"/>
      <c r="AH119" s="507"/>
      <c r="AI119" s="507"/>
      <c r="AJ119" s="192"/>
      <c r="AK119" s="192"/>
      <c r="AL119" s="192"/>
      <c r="AM119" s="192"/>
      <c r="AN119" s="192"/>
      <c r="AO119" s="192"/>
      <c r="AP119" s="192"/>
      <c r="AS119" s="507"/>
      <c r="AT119" s="507"/>
      <c r="AU119" s="784" t="s">
        <v>1601</v>
      </c>
      <c r="AV119" s="505"/>
      <c r="AW119" s="505"/>
      <c r="AX119" s="505"/>
      <c r="AY119" s="785" t="s">
        <v>1607</v>
      </c>
      <c r="AZ119" s="786"/>
      <c r="BA119" s="507"/>
      <c r="BB119" s="507"/>
      <c r="BC119" s="161"/>
      <c r="BE119" s="192"/>
      <c r="BF119" s="192"/>
      <c r="BG119" s="192"/>
      <c r="BH119" s="192"/>
      <c r="BI119" s="192"/>
      <c r="BJ119" s="192"/>
      <c r="BK119" s="192"/>
      <c r="BL119" s="192"/>
      <c r="BM119" s="507" t="s">
        <v>1481</v>
      </c>
      <c r="BN119" s="507"/>
      <c r="BO119" s="507"/>
      <c r="BP119" s="507"/>
      <c r="BQ119" s="507"/>
      <c r="BR119" s="507"/>
      <c r="BS119" s="507"/>
      <c r="BT119" s="507"/>
      <c r="BU119" s="507"/>
      <c r="BV119" s="507"/>
      <c r="BW119" s="507"/>
      <c r="BX119" s="507"/>
      <c r="BY119" s="507" t="s">
        <v>1594</v>
      </c>
      <c r="BZ119" s="507" t="e">
        <f>#N/A</f>
        <v>#N/A</v>
      </c>
      <c r="CA119" s="507" t="e">
        <f>#N/A</f>
        <v>#N/A</v>
      </c>
      <c r="CB119" s="507" t="e">
        <f>#N/A</f>
        <v>#N/A</v>
      </c>
      <c r="CC119" s="507" t="e">
        <f>#N/A</f>
        <v>#N/A</v>
      </c>
      <c r="CD119" s="507" t="e">
        <f>#N/A</f>
        <v>#N/A</v>
      </c>
      <c r="CE119" s="507" t="e">
        <f>#N/A</f>
        <v>#N/A</v>
      </c>
      <c r="CF119" s="507" t="e">
        <f>#N/A</f>
        <v>#N/A</v>
      </c>
      <c r="CG119" s="507" t="e">
        <f>#N/A</f>
        <v>#N/A</v>
      </c>
      <c r="CH119" s="507" t="e">
        <f>#N/A</f>
        <v>#N/A</v>
      </c>
    </row>
    <row r="120" spans="15:86" ht="7.5" customHeight="1">
      <c r="O120" s="507"/>
      <c r="P120" s="507"/>
      <c r="Q120" s="507"/>
      <c r="R120" s="507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507"/>
      <c r="AF120" s="507"/>
      <c r="AG120" s="507"/>
      <c r="AH120" s="507"/>
      <c r="AI120" s="507"/>
      <c r="AJ120" s="197"/>
      <c r="AK120" s="197"/>
      <c r="AL120" s="167"/>
      <c r="AM120" s="206"/>
      <c r="AN120" s="197"/>
      <c r="AO120" s="197"/>
      <c r="AP120" s="192"/>
      <c r="AT120" s="227"/>
      <c r="AU120" s="652"/>
      <c r="AV120" s="507"/>
      <c r="AW120" s="507"/>
      <c r="AX120" s="507"/>
      <c r="AY120" s="649"/>
      <c r="AZ120" s="650"/>
      <c r="BE120" s="197"/>
      <c r="BF120" s="197"/>
      <c r="BG120" s="197"/>
      <c r="BH120" s="197"/>
      <c r="BI120" s="167"/>
      <c r="BJ120" s="167"/>
      <c r="BM120" s="507"/>
      <c r="BN120" s="507"/>
      <c r="BO120" s="507"/>
      <c r="BP120" s="507"/>
      <c r="BQ120" s="507"/>
      <c r="BR120" s="507"/>
      <c r="BS120" s="507"/>
      <c r="BT120" s="507"/>
      <c r="BU120" s="507"/>
      <c r="BV120" s="507"/>
      <c r="BW120" s="507"/>
      <c r="BX120" s="507"/>
      <c r="BY120" s="507" t="e">
        <f>#N/A</f>
        <v>#N/A</v>
      </c>
      <c r="BZ120" s="507" t="e">
        <f>#N/A</f>
        <v>#N/A</v>
      </c>
      <c r="CA120" s="507" t="e">
        <f>#N/A</f>
        <v>#N/A</v>
      </c>
      <c r="CB120" s="507" t="e">
        <f>#N/A</f>
        <v>#N/A</v>
      </c>
      <c r="CC120" s="507" t="e">
        <f>#N/A</f>
        <v>#N/A</v>
      </c>
      <c r="CD120" s="507" t="e">
        <f>#N/A</f>
        <v>#N/A</v>
      </c>
      <c r="CE120" s="507" t="e">
        <f>#N/A</f>
        <v>#N/A</v>
      </c>
      <c r="CF120" s="507" t="e">
        <f>#N/A</f>
        <v>#N/A</v>
      </c>
      <c r="CG120" s="507" t="e">
        <f>#N/A</f>
        <v>#N/A</v>
      </c>
      <c r="CH120" s="507" t="e">
        <f>#N/A</f>
        <v>#N/A</v>
      </c>
    </row>
    <row r="121" spans="15:86" ht="7.5" customHeight="1">
      <c r="O121" s="507"/>
      <c r="P121" s="507"/>
      <c r="Q121" s="507"/>
      <c r="R121" s="507"/>
      <c r="S121" s="507"/>
      <c r="T121" s="507"/>
      <c r="U121" s="507"/>
      <c r="V121" s="507"/>
      <c r="W121" s="507"/>
      <c r="X121" s="507"/>
      <c r="Y121" s="507"/>
      <c r="Z121" s="507"/>
      <c r="AA121" s="507"/>
      <c r="AB121" s="507"/>
      <c r="AC121" s="507"/>
      <c r="AD121" s="507"/>
      <c r="AE121" s="507"/>
      <c r="AF121" s="507"/>
      <c r="AG121" s="507"/>
      <c r="AH121" s="507"/>
      <c r="AI121" s="507"/>
      <c r="AJ121" s="192"/>
      <c r="AK121" s="192"/>
      <c r="AM121" s="204"/>
      <c r="AO121" s="199"/>
      <c r="AP121" s="211"/>
      <c r="AT121" s="227"/>
      <c r="AU121" s="358"/>
      <c r="AZ121" s="341"/>
      <c r="BD121" s="179"/>
      <c r="BE121" s="192"/>
      <c r="BF121" s="192"/>
      <c r="BG121" s="192"/>
      <c r="BH121" s="192"/>
      <c r="BM121" s="507"/>
      <c r="BN121" s="507"/>
      <c r="BO121" s="507"/>
      <c r="BP121" s="507"/>
      <c r="BQ121" s="507"/>
      <c r="BR121" s="507"/>
      <c r="BS121" s="507"/>
      <c r="BT121" s="507"/>
      <c r="BU121" s="507"/>
      <c r="BV121" s="507"/>
      <c r="BW121" s="507"/>
      <c r="BX121" s="507"/>
      <c r="BY121" s="507" t="e">
        <f>#N/A</f>
        <v>#N/A</v>
      </c>
      <c r="BZ121" s="507" t="e">
        <f>#N/A</f>
        <v>#N/A</v>
      </c>
      <c r="CA121" s="507" t="e">
        <f>#N/A</f>
        <v>#N/A</v>
      </c>
      <c r="CB121" s="507" t="e">
        <f>#N/A</f>
        <v>#N/A</v>
      </c>
      <c r="CC121" s="507" t="e">
        <f>#N/A</f>
        <v>#N/A</v>
      </c>
      <c r="CD121" s="507" t="e">
        <f>#N/A</f>
        <v>#N/A</v>
      </c>
      <c r="CE121" s="507" t="e">
        <f>#N/A</f>
        <v>#N/A</v>
      </c>
      <c r="CF121" s="507" t="e">
        <f>#N/A</f>
        <v>#N/A</v>
      </c>
      <c r="CG121" s="507" t="e">
        <f>#N/A</f>
        <v>#N/A</v>
      </c>
      <c r="CH121" s="507" t="e">
        <f>#N/A</f>
        <v>#N/A</v>
      </c>
    </row>
    <row r="122" spans="15:86" ht="7.5" customHeight="1" thickBot="1">
      <c r="O122" s="507"/>
      <c r="P122" s="507"/>
      <c r="Q122" s="507"/>
      <c r="R122" s="507"/>
      <c r="S122" s="507"/>
      <c r="T122" s="507"/>
      <c r="U122" s="507"/>
      <c r="V122" s="507"/>
      <c r="W122" s="507"/>
      <c r="X122" s="507"/>
      <c r="Y122" s="507"/>
      <c r="Z122" s="507"/>
      <c r="AA122" s="507"/>
      <c r="AB122" s="507"/>
      <c r="AC122" s="507"/>
      <c r="AD122" s="507"/>
      <c r="AE122" s="507"/>
      <c r="AF122" s="507"/>
      <c r="AG122" s="507"/>
      <c r="AH122" s="507"/>
      <c r="AI122" s="507"/>
      <c r="AJ122" s="192"/>
      <c r="AK122" s="192"/>
      <c r="AL122" s="192"/>
      <c r="AM122" s="192"/>
      <c r="AN122" s="651"/>
      <c r="AO122" s="653"/>
      <c r="AP122" s="212"/>
      <c r="AQ122" s="210"/>
      <c r="AR122" s="210"/>
      <c r="AS122" s="210"/>
      <c r="AT122" s="210"/>
      <c r="AU122" s="358"/>
      <c r="AV122" s="161"/>
      <c r="AW122" s="161"/>
      <c r="AX122" s="161"/>
      <c r="AY122" s="161"/>
      <c r="AZ122" s="341"/>
      <c r="BA122" s="210"/>
      <c r="BB122" s="210"/>
      <c r="BC122" s="210"/>
      <c r="BD122" s="213"/>
      <c r="BE122" s="651"/>
      <c r="BF122" s="651"/>
      <c r="BG122" s="651"/>
      <c r="BH122" s="192"/>
      <c r="BI122" s="192"/>
      <c r="BJ122" s="192"/>
      <c r="BK122" s="192"/>
      <c r="BL122" s="192"/>
      <c r="BM122" s="507"/>
      <c r="BN122" s="507"/>
      <c r="BO122" s="507"/>
      <c r="BP122" s="507"/>
      <c r="BQ122" s="507"/>
      <c r="BR122" s="507"/>
      <c r="BS122" s="507"/>
      <c r="BT122" s="507"/>
      <c r="BU122" s="507"/>
      <c r="BV122" s="507"/>
      <c r="BW122" s="507"/>
      <c r="BX122" s="507"/>
      <c r="BY122" s="507" t="e">
        <f>#N/A</f>
        <v>#N/A</v>
      </c>
      <c r="BZ122" s="507" t="e">
        <f>#N/A</f>
        <v>#N/A</v>
      </c>
      <c r="CA122" s="507" t="e">
        <f>#N/A</f>
        <v>#N/A</v>
      </c>
      <c r="CB122" s="507" t="e">
        <f>#N/A</f>
        <v>#N/A</v>
      </c>
      <c r="CC122" s="507" t="e">
        <f>#N/A</f>
        <v>#N/A</v>
      </c>
      <c r="CD122" s="507" t="e">
        <f>#N/A</f>
        <v>#N/A</v>
      </c>
      <c r="CE122" s="507" t="e">
        <f>#N/A</f>
        <v>#N/A</v>
      </c>
      <c r="CF122" s="507" t="e">
        <f>#N/A</f>
        <v>#N/A</v>
      </c>
      <c r="CG122" s="507" t="e">
        <f>#N/A</f>
        <v>#N/A</v>
      </c>
      <c r="CH122" s="507" t="e">
        <f>#N/A</f>
        <v>#N/A</v>
      </c>
    </row>
    <row r="123" spans="15:86" ht="7.5" customHeight="1">
      <c r="O123" s="507" t="str">
        <f>IF($AB$36="","リーグ2・３位",VLOOKUP(3,$B$36:$S$51,5,FALSE))</f>
        <v>山口</v>
      </c>
      <c r="P123" s="507"/>
      <c r="Q123" s="507"/>
      <c r="R123" s="507"/>
      <c r="S123" s="507"/>
      <c r="T123" s="507"/>
      <c r="U123" s="507"/>
      <c r="V123" s="507"/>
      <c r="W123" s="507"/>
      <c r="X123" s="507"/>
      <c r="Y123" s="507"/>
      <c r="Z123" s="507" t="s">
        <v>1591</v>
      </c>
      <c r="AA123" s="507"/>
      <c r="AB123" s="507"/>
      <c r="AC123" s="507"/>
      <c r="AD123" s="507"/>
      <c r="AE123" s="507"/>
      <c r="AF123" s="507"/>
      <c r="AG123" s="507"/>
      <c r="AH123" s="507"/>
      <c r="AI123" s="507"/>
      <c r="AN123" s="651"/>
      <c r="AO123" s="651"/>
      <c r="AP123" s="353"/>
      <c r="AQ123" s="658" t="s">
        <v>1600</v>
      </c>
      <c r="AR123" s="507"/>
      <c r="AS123" s="507"/>
      <c r="AT123" s="507"/>
      <c r="AU123" s="507"/>
      <c r="AV123" s="161"/>
      <c r="AW123" s="161"/>
      <c r="AX123" s="161"/>
      <c r="AY123" s="161"/>
      <c r="AZ123" s="192"/>
      <c r="BA123" s="656" t="s">
        <v>1597</v>
      </c>
      <c r="BB123" s="656"/>
      <c r="BC123" s="656"/>
      <c r="BD123" s="659"/>
      <c r="BE123" s="651"/>
      <c r="BF123" s="651"/>
      <c r="BG123" s="651"/>
      <c r="BH123" s="192"/>
      <c r="BI123" s="192"/>
      <c r="BJ123" s="192"/>
      <c r="BK123" s="192"/>
      <c r="BL123" s="192"/>
      <c r="BM123" s="423" t="s">
        <v>1596</v>
      </c>
      <c r="BN123" s="423"/>
      <c r="BO123" s="423"/>
      <c r="BP123" s="423"/>
      <c r="BQ123" s="423"/>
      <c r="BR123" s="423"/>
      <c r="BS123" s="423"/>
      <c r="BT123" s="423"/>
      <c r="BU123" s="423"/>
      <c r="BV123" s="423"/>
      <c r="BW123" s="423"/>
      <c r="BX123" s="423"/>
      <c r="BY123" s="423" t="s">
        <v>1595</v>
      </c>
      <c r="BZ123" s="423" t="str">
        <f aca="true" t="shared" si="5" ref="BZ123:CH123">IF($CI$36="","リーグ4・1位",VLOOKUP(1,$BI$36:$BZ$49,5,FALSE))</f>
        <v>漆原</v>
      </c>
      <c r="CA123" s="423" t="str">
        <f t="shared" si="5"/>
        <v>漆原</v>
      </c>
      <c r="CB123" s="423" t="str">
        <f t="shared" si="5"/>
        <v>漆原</v>
      </c>
      <c r="CC123" s="423" t="str">
        <f t="shared" si="5"/>
        <v>漆原</v>
      </c>
      <c r="CD123" s="423" t="str">
        <f t="shared" si="5"/>
        <v>漆原</v>
      </c>
      <c r="CE123" s="423" t="str">
        <f t="shared" si="5"/>
        <v>漆原</v>
      </c>
      <c r="CF123" s="423" t="str">
        <f t="shared" si="5"/>
        <v>漆原</v>
      </c>
      <c r="CG123" s="423" t="str">
        <f t="shared" si="5"/>
        <v>漆原</v>
      </c>
      <c r="CH123" s="423" t="str">
        <f t="shared" si="5"/>
        <v>漆原</v>
      </c>
    </row>
    <row r="124" spans="15:86" ht="7.5" customHeight="1" thickBot="1">
      <c r="O124" s="507"/>
      <c r="P124" s="507"/>
      <c r="Q124" s="507"/>
      <c r="R124" s="507"/>
      <c r="S124" s="507"/>
      <c r="T124" s="507"/>
      <c r="U124" s="507"/>
      <c r="V124" s="507"/>
      <c r="W124" s="507"/>
      <c r="X124" s="507"/>
      <c r="Y124" s="507"/>
      <c r="Z124" s="507"/>
      <c r="AA124" s="507"/>
      <c r="AB124" s="507"/>
      <c r="AC124" s="507"/>
      <c r="AD124" s="507"/>
      <c r="AE124" s="507"/>
      <c r="AF124" s="507"/>
      <c r="AG124" s="507"/>
      <c r="AH124" s="507"/>
      <c r="AI124" s="507"/>
      <c r="AJ124" s="342"/>
      <c r="AK124" s="342"/>
      <c r="AL124" s="342"/>
      <c r="AM124" s="342"/>
      <c r="AN124" s="342"/>
      <c r="AO124" s="342"/>
      <c r="AP124" s="354"/>
      <c r="AQ124" s="507"/>
      <c r="AR124" s="507"/>
      <c r="AS124" s="507"/>
      <c r="AT124" s="507"/>
      <c r="AU124" s="507"/>
      <c r="AV124" s="192"/>
      <c r="AW124" s="192"/>
      <c r="AX124" s="192"/>
      <c r="AY124" s="192"/>
      <c r="AZ124" s="192"/>
      <c r="BA124" s="507"/>
      <c r="BB124" s="507"/>
      <c r="BC124" s="507"/>
      <c r="BD124" s="660"/>
      <c r="BE124" s="342"/>
      <c r="BF124" s="342"/>
      <c r="BG124" s="342"/>
      <c r="BH124" s="342"/>
      <c r="BI124" s="197"/>
      <c r="BJ124" s="197"/>
      <c r="BK124" s="192"/>
      <c r="BL124" s="192"/>
      <c r="BM124" s="423"/>
      <c r="BN124" s="423"/>
      <c r="BO124" s="423"/>
      <c r="BP124" s="423"/>
      <c r="BQ124" s="423"/>
      <c r="BR124" s="423"/>
      <c r="BS124" s="423"/>
      <c r="BT124" s="423"/>
      <c r="BU124" s="423"/>
      <c r="BV124" s="423"/>
      <c r="BW124" s="423"/>
      <c r="BX124" s="423"/>
      <c r="BY124" s="423" t="str">
        <f aca="true" t="shared" si="6" ref="BY124:CH126">IF($CI$36="","リーグ4・1位",VLOOKUP(1,$BI$36:$BZ$49,5,FALSE))</f>
        <v>漆原</v>
      </c>
      <c r="BZ124" s="423" t="str">
        <f t="shared" si="6"/>
        <v>漆原</v>
      </c>
      <c r="CA124" s="423" t="str">
        <f t="shared" si="6"/>
        <v>漆原</v>
      </c>
      <c r="CB124" s="423" t="str">
        <f t="shared" si="6"/>
        <v>漆原</v>
      </c>
      <c r="CC124" s="423" t="str">
        <f t="shared" si="6"/>
        <v>漆原</v>
      </c>
      <c r="CD124" s="423" t="str">
        <f t="shared" si="6"/>
        <v>漆原</v>
      </c>
      <c r="CE124" s="423" t="str">
        <f t="shared" si="6"/>
        <v>漆原</v>
      </c>
      <c r="CF124" s="423" t="str">
        <f t="shared" si="6"/>
        <v>漆原</v>
      </c>
      <c r="CG124" s="423" t="str">
        <f t="shared" si="6"/>
        <v>漆原</v>
      </c>
      <c r="CH124" s="423" t="str">
        <f t="shared" si="6"/>
        <v>漆原</v>
      </c>
    </row>
    <row r="125" spans="5:86" ht="7.5" customHeight="1"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507"/>
      <c r="P125" s="507"/>
      <c r="Q125" s="507"/>
      <c r="R125" s="507"/>
      <c r="S125" s="507"/>
      <c r="T125" s="507"/>
      <c r="U125" s="507"/>
      <c r="V125" s="507"/>
      <c r="W125" s="507"/>
      <c r="X125" s="507"/>
      <c r="Y125" s="507"/>
      <c r="Z125" s="507"/>
      <c r="AA125" s="507"/>
      <c r="AB125" s="507"/>
      <c r="AC125" s="507"/>
      <c r="AD125" s="507"/>
      <c r="AE125" s="507"/>
      <c r="AF125" s="507"/>
      <c r="AG125" s="507"/>
      <c r="AH125" s="507"/>
      <c r="AI125" s="507"/>
      <c r="AJ125" s="192"/>
      <c r="AK125" s="192"/>
      <c r="AL125" s="192"/>
      <c r="AM125" s="192"/>
      <c r="AN125" s="192"/>
      <c r="AO125" s="192"/>
      <c r="AP125" s="192"/>
      <c r="BM125" s="423"/>
      <c r="BN125" s="423"/>
      <c r="BO125" s="423"/>
      <c r="BP125" s="423"/>
      <c r="BQ125" s="423"/>
      <c r="BR125" s="423"/>
      <c r="BS125" s="423"/>
      <c r="BT125" s="423"/>
      <c r="BU125" s="423"/>
      <c r="BV125" s="423"/>
      <c r="BW125" s="423"/>
      <c r="BX125" s="423"/>
      <c r="BY125" s="423" t="str">
        <f t="shared" si="6"/>
        <v>漆原</v>
      </c>
      <c r="BZ125" s="423" t="str">
        <f t="shared" si="6"/>
        <v>漆原</v>
      </c>
      <c r="CA125" s="423" t="str">
        <f t="shared" si="6"/>
        <v>漆原</v>
      </c>
      <c r="CB125" s="423" t="str">
        <f t="shared" si="6"/>
        <v>漆原</v>
      </c>
      <c r="CC125" s="423" t="str">
        <f t="shared" si="6"/>
        <v>漆原</v>
      </c>
      <c r="CD125" s="423" t="str">
        <f t="shared" si="6"/>
        <v>漆原</v>
      </c>
      <c r="CE125" s="423" t="str">
        <f t="shared" si="6"/>
        <v>漆原</v>
      </c>
      <c r="CF125" s="423" t="str">
        <f t="shared" si="6"/>
        <v>漆原</v>
      </c>
      <c r="CG125" s="423" t="str">
        <f t="shared" si="6"/>
        <v>漆原</v>
      </c>
      <c r="CH125" s="423" t="str">
        <f t="shared" si="6"/>
        <v>漆原</v>
      </c>
    </row>
    <row r="126" spans="15:86" ht="7.5" customHeight="1">
      <c r="O126" s="507"/>
      <c r="P126" s="507"/>
      <c r="Q126" s="507"/>
      <c r="R126" s="507"/>
      <c r="S126" s="507"/>
      <c r="T126" s="507"/>
      <c r="U126" s="507"/>
      <c r="V126" s="507"/>
      <c r="W126" s="507"/>
      <c r="X126" s="507"/>
      <c r="Y126" s="507"/>
      <c r="Z126" s="507"/>
      <c r="AA126" s="507"/>
      <c r="AB126" s="507"/>
      <c r="AC126" s="507"/>
      <c r="AD126" s="507"/>
      <c r="AE126" s="507"/>
      <c r="AF126" s="507"/>
      <c r="AG126" s="507"/>
      <c r="AH126" s="507"/>
      <c r="AI126" s="507"/>
      <c r="BM126" s="423"/>
      <c r="BN126" s="423"/>
      <c r="BO126" s="423"/>
      <c r="BP126" s="423"/>
      <c r="BQ126" s="423"/>
      <c r="BR126" s="423"/>
      <c r="BS126" s="423"/>
      <c r="BT126" s="423"/>
      <c r="BU126" s="423"/>
      <c r="BV126" s="423"/>
      <c r="BW126" s="423"/>
      <c r="BX126" s="423"/>
      <c r="BY126" s="423" t="str">
        <f t="shared" si="6"/>
        <v>漆原</v>
      </c>
      <c r="BZ126" s="423" t="str">
        <f t="shared" si="6"/>
        <v>漆原</v>
      </c>
      <c r="CA126" s="423" t="str">
        <f t="shared" si="6"/>
        <v>漆原</v>
      </c>
      <c r="CB126" s="423" t="str">
        <f t="shared" si="6"/>
        <v>漆原</v>
      </c>
      <c r="CC126" s="423" t="str">
        <f t="shared" si="6"/>
        <v>漆原</v>
      </c>
      <c r="CD126" s="423" t="str">
        <f t="shared" si="6"/>
        <v>漆原</v>
      </c>
      <c r="CE126" s="423" t="str">
        <f t="shared" si="6"/>
        <v>漆原</v>
      </c>
      <c r="CF126" s="423" t="str">
        <f t="shared" si="6"/>
        <v>漆原</v>
      </c>
      <c r="CG126" s="423" t="str">
        <f t="shared" si="6"/>
        <v>漆原</v>
      </c>
      <c r="CH126" s="423" t="str">
        <f t="shared" si="6"/>
        <v>漆原</v>
      </c>
    </row>
    <row r="127" ht="7.5" customHeight="1">
      <c r="ER127" s="161"/>
    </row>
    <row r="137" ht="7.5" customHeight="1">
      <c r="DF137" s="172"/>
    </row>
    <row r="138" ht="7.5" customHeight="1">
      <c r="DF138" s="172"/>
    </row>
    <row r="139" ht="7.5" customHeight="1">
      <c r="DF139" s="172"/>
    </row>
    <row r="140" ht="7.5" customHeight="1">
      <c r="DF140" s="172"/>
    </row>
    <row r="141" ht="7.5" customHeight="1">
      <c r="DF141" s="172"/>
    </row>
    <row r="142" ht="7.5" customHeight="1">
      <c r="DF142" s="172"/>
    </row>
    <row r="143" spans="110:112" ht="7.5" customHeight="1">
      <c r="DF143" s="172"/>
      <c r="DH143" s="161"/>
    </row>
    <row r="144" spans="110:145" ht="7.5" customHeight="1">
      <c r="DF144" s="172"/>
      <c r="EG144" s="161"/>
      <c r="EH144" s="194"/>
      <c r="EI144" s="194"/>
      <c r="EJ144" s="194"/>
      <c r="EK144" s="194"/>
      <c r="EL144" s="194"/>
      <c r="EM144" s="194"/>
      <c r="EN144" s="194"/>
      <c r="EO144" s="194"/>
    </row>
    <row r="145" spans="110:111" ht="7.5" customHeight="1">
      <c r="DF145" s="172"/>
      <c r="DG145" s="161"/>
    </row>
    <row r="146" ht="7.5" customHeight="1">
      <c r="DF146" s="172"/>
    </row>
    <row r="147" spans="2:118" s="192" customFormat="1" ht="7.5" customHeight="1"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  <c r="CP147" s="159"/>
      <c r="CQ147" s="159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9"/>
      <c r="DD147" s="159"/>
      <c r="DE147" s="159"/>
      <c r="DF147" s="172"/>
      <c r="DG147" s="159"/>
      <c r="DH147" s="159"/>
      <c r="DI147" s="159"/>
      <c r="DJ147" s="159"/>
      <c r="DK147" s="159"/>
      <c r="DL147" s="159"/>
      <c r="DM147" s="159"/>
      <c r="DN147" s="159"/>
    </row>
    <row r="148" spans="2:154" s="192" customFormat="1" ht="7.5" customHeight="1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59"/>
      <c r="DE148" s="159"/>
      <c r="DF148" s="172"/>
      <c r="DG148" s="159"/>
      <c r="DH148" s="159"/>
      <c r="DI148" s="159"/>
      <c r="DJ148" s="159"/>
      <c r="DK148" s="159"/>
      <c r="DL148" s="159"/>
      <c r="DM148" s="159"/>
      <c r="DN148" s="159"/>
      <c r="DO148" s="159"/>
      <c r="DP148" s="159"/>
      <c r="DQ148" s="159"/>
      <c r="DR148" s="159"/>
      <c r="DS148" s="159"/>
      <c r="DT148" s="159"/>
      <c r="DU148" s="159"/>
      <c r="DV148" s="159"/>
      <c r="DW148" s="159"/>
      <c r="DX148" s="159"/>
      <c r="DY148" s="159"/>
      <c r="DZ148" s="159"/>
      <c r="EA148" s="159"/>
      <c r="EB148" s="159"/>
      <c r="EC148" s="159"/>
      <c r="ED148" s="159"/>
      <c r="EE148" s="159"/>
      <c r="EF148" s="159"/>
      <c r="EG148" s="159"/>
      <c r="EH148" s="159"/>
      <c r="EI148" s="159"/>
      <c r="EJ148" s="159"/>
      <c r="EK148" s="159"/>
      <c r="EL148" s="159"/>
      <c r="EM148" s="159"/>
      <c r="EN148" s="159"/>
      <c r="EO148" s="159"/>
      <c r="EP148" s="159"/>
      <c r="EQ148" s="159"/>
      <c r="ER148" s="159"/>
      <c r="ES148" s="159"/>
      <c r="ET148" s="159"/>
      <c r="EU148" s="159"/>
      <c r="EV148" s="159"/>
      <c r="EW148" s="159"/>
      <c r="EX148" s="159"/>
    </row>
    <row r="149" spans="2:161" s="192" customFormat="1" ht="7.5" customHeight="1"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59"/>
      <c r="DE149" s="159"/>
      <c r="DF149" s="159"/>
      <c r="DG149" s="159"/>
      <c r="DH149" s="159"/>
      <c r="DI149" s="159"/>
      <c r="DJ149" s="159"/>
      <c r="DK149" s="159"/>
      <c r="DL149" s="159"/>
      <c r="DM149" s="159"/>
      <c r="DN149" s="159"/>
      <c r="DO149" s="159"/>
      <c r="DP149" s="159"/>
      <c r="DQ149" s="159"/>
      <c r="DR149" s="159"/>
      <c r="DS149" s="159"/>
      <c r="DT149" s="159"/>
      <c r="DU149" s="159"/>
      <c r="DV149" s="159"/>
      <c r="DW149" s="159"/>
      <c r="DX149" s="159"/>
      <c r="DY149" s="159"/>
      <c r="DZ149" s="159"/>
      <c r="EA149" s="159"/>
      <c r="EB149" s="159"/>
      <c r="EC149" s="159"/>
      <c r="ED149" s="159"/>
      <c r="EE149" s="159"/>
      <c r="EF149" s="159"/>
      <c r="EG149" s="159"/>
      <c r="EH149" s="159"/>
      <c r="EI149" s="159"/>
      <c r="EJ149" s="159"/>
      <c r="EK149" s="159"/>
      <c r="EL149" s="159"/>
      <c r="EM149" s="159"/>
      <c r="EN149" s="159"/>
      <c r="EO149" s="159"/>
      <c r="EP149" s="159"/>
      <c r="EQ149" s="159"/>
      <c r="ER149" s="159"/>
      <c r="ES149" s="159"/>
      <c r="ET149" s="159"/>
      <c r="EU149" s="159"/>
      <c r="EV149" s="159"/>
      <c r="EW149" s="159"/>
      <c r="EX149" s="159"/>
      <c r="EY149" s="159"/>
      <c r="EZ149" s="159"/>
      <c r="FA149" s="159"/>
      <c r="FB149" s="159"/>
      <c r="FC149" s="159"/>
      <c r="FD149" s="159"/>
      <c r="FE149" s="159"/>
    </row>
    <row r="150" spans="2:153" s="192" customFormat="1" ht="7.5" customHeight="1"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</row>
    <row r="151" spans="2:139" s="192" customFormat="1" ht="7.5" customHeight="1"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59"/>
      <c r="CL151" s="159"/>
      <c r="CM151" s="159"/>
      <c r="CN151" s="159"/>
      <c r="CO151" s="159"/>
      <c r="CP151" s="159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59"/>
      <c r="DE151" s="159"/>
      <c r="DF151" s="159"/>
      <c r="DG151" s="159"/>
      <c r="DH151" s="159"/>
      <c r="DI151" s="159"/>
      <c r="DJ151" s="159"/>
      <c r="DK151" s="159"/>
      <c r="DL151" s="159"/>
      <c r="DO151" s="159"/>
      <c r="DP151" s="159"/>
      <c r="DQ151" s="159"/>
      <c r="DR151" s="159"/>
      <c r="DS151" s="159"/>
      <c r="DT151" s="159"/>
      <c r="DU151" s="159"/>
      <c r="DV151" s="159"/>
      <c r="DW151" s="159"/>
      <c r="DX151" s="159"/>
      <c r="DY151" s="159"/>
      <c r="DZ151" s="159"/>
      <c r="EA151" s="159"/>
      <c r="EB151" s="159"/>
      <c r="EC151" s="159"/>
      <c r="ED151" s="159"/>
      <c r="EE151" s="159"/>
      <c r="EF151" s="159"/>
      <c r="EG151" s="159"/>
      <c r="EH151" s="159"/>
      <c r="EI151" s="159"/>
    </row>
    <row r="152" spans="2:139" s="192" customFormat="1" ht="7.5" customHeight="1"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59"/>
      <c r="CH152" s="159"/>
      <c r="CI152" s="159"/>
      <c r="CJ152" s="159"/>
      <c r="CK152" s="159"/>
      <c r="CL152" s="159"/>
      <c r="CM152" s="159"/>
      <c r="CN152" s="159"/>
      <c r="CO152" s="159"/>
      <c r="CP152" s="159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  <c r="DH152" s="159"/>
      <c r="DI152" s="159"/>
      <c r="DJ152" s="159"/>
      <c r="DK152" s="159"/>
      <c r="DL152" s="159"/>
      <c r="DO152" s="159"/>
      <c r="DP152" s="159"/>
      <c r="DQ152" s="159"/>
      <c r="DR152" s="159"/>
      <c r="DS152" s="159"/>
      <c r="DT152" s="159"/>
      <c r="DU152" s="159"/>
      <c r="DV152" s="159"/>
      <c r="DW152" s="159"/>
      <c r="DX152" s="159"/>
      <c r="DY152" s="159"/>
      <c r="DZ152" s="159"/>
      <c r="EA152" s="159"/>
      <c r="EB152" s="159"/>
      <c r="EC152" s="159"/>
      <c r="ED152" s="159"/>
      <c r="EE152" s="159"/>
      <c r="EF152" s="159"/>
      <c r="EG152" s="159"/>
      <c r="EH152" s="159"/>
      <c r="EI152" s="159"/>
    </row>
    <row r="153" spans="2:139" s="192" customFormat="1" ht="7.5" customHeight="1"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  <c r="CK153" s="159"/>
      <c r="CL153" s="159"/>
      <c r="CM153" s="159"/>
      <c r="CN153" s="159"/>
      <c r="CO153" s="159"/>
      <c r="CP153" s="159"/>
      <c r="CQ153" s="159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B153" s="159"/>
      <c r="DC153" s="159"/>
      <c r="DD153" s="159"/>
      <c r="DE153" s="159"/>
      <c r="DF153" s="159"/>
      <c r="DG153" s="159"/>
      <c r="DH153" s="159"/>
      <c r="DI153" s="159"/>
      <c r="DJ153" s="159"/>
      <c r="DK153" s="159"/>
      <c r="DL153" s="159"/>
      <c r="DO153" s="159"/>
      <c r="DP153" s="159"/>
      <c r="DQ153" s="159"/>
      <c r="DR153" s="159"/>
      <c r="DS153" s="159"/>
      <c r="DT153" s="159"/>
      <c r="DU153" s="159"/>
      <c r="DV153" s="159"/>
      <c r="DW153" s="159"/>
      <c r="DX153" s="159"/>
      <c r="DY153" s="159"/>
      <c r="DZ153" s="159"/>
      <c r="EA153" s="159"/>
      <c r="EB153" s="159"/>
      <c r="EC153" s="159"/>
      <c r="ED153" s="159"/>
      <c r="EE153" s="159"/>
      <c r="EF153" s="159"/>
      <c r="EG153" s="159"/>
      <c r="EH153" s="159"/>
      <c r="EI153" s="159"/>
    </row>
    <row r="154" spans="2:139" s="192" customFormat="1" ht="7.5" customHeight="1"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O154" s="159"/>
      <c r="DP154" s="159"/>
      <c r="DQ154" s="159"/>
      <c r="DR154" s="159"/>
      <c r="DS154" s="159"/>
      <c r="DT154" s="159"/>
      <c r="DU154" s="159"/>
      <c r="DV154" s="159"/>
      <c r="DW154" s="159"/>
      <c r="DX154" s="159"/>
      <c r="DY154" s="159"/>
      <c r="DZ154" s="159"/>
      <c r="EA154" s="159"/>
      <c r="EB154" s="159"/>
      <c r="EC154" s="159"/>
      <c r="ED154" s="159"/>
      <c r="EE154" s="159"/>
      <c r="EF154" s="159"/>
      <c r="EG154" s="159"/>
      <c r="EH154" s="159"/>
      <c r="EI154" s="159"/>
    </row>
    <row r="155" spans="119:139" ht="7.5" customHeight="1"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  <c r="EG155" s="192"/>
      <c r="EH155" s="192"/>
      <c r="EI155" s="192"/>
    </row>
    <row r="157" ht="7.5" customHeight="1">
      <c r="EL157" s="161"/>
    </row>
    <row r="161" spans="112:118" ht="7.5" customHeight="1">
      <c r="DH161" s="161"/>
      <c r="DI161" s="161"/>
      <c r="DJ161" s="161"/>
      <c r="DK161" s="161"/>
      <c r="DM161" s="192"/>
      <c r="DN161" s="192"/>
    </row>
    <row r="162" spans="2:129" s="192" customFormat="1" ht="7.5" customHeight="1"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9"/>
      <c r="DD162" s="159"/>
      <c r="DE162" s="159"/>
      <c r="DF162" s="159"/>
      <c r="DG162" s="159"/>
      <c r="DH162" s="161"/>
      <c r="DI162" s="161"/>
      <c r="DJ162" s="161"/>
      <c r="DK162" s="161"/>
      <c r="DL162" s="161"/>
      <c r="DM162" s="161"/>
      <c r="DN162" s="161"/>
      <c r="DO162" s="161"/>
      <c r="DR162" s="159"/>
      <c r="DS162" s="159"/>
      <c r="DT162" s="159"/>
      <c r="DU162" s="159"/>
      <c r="DV162" s="159"/>
      <c r="DW162" s="159"/>
      <c r="DX162" s="159"/>
      <c r="DY162" s="159"/>
    </row>
    <row r="163" spans="2:142" s="192" customFormat="1" ht="7.5" customHeight="1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59"/>
      <c r="DE163" s="159"/>
      <c r="DF163" s="159"/>
      <c r="DG163" s="159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59"/>
      <c r="EA163" s="159"/>
      <c r="EB163" s="159"/>
      <c r="EC163" s="159"/>
      <c r="ED163" s="159"/>
      <c r="EE163" s="159"/>
      <c r="EF163" s="159"/>
      <c r="EG163" s="159"/>
      <c r="EH163" s="159"/>
      <c r="EI163" s="159"/>
      <c r="EJ163" s="159"/>
      <c r="EK163" s="159"/>
      <c r="EL163" s="159"/>
    </row>
    <row r="164" spans="2:151" s="192" customFormat="1" ht="7.5" customHeight="1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59"/>
      <c r="CL164" s="159"/>
      <c r="CM164" s="159"/>
      <c r="CN164" s="159"/>
      <c r="CO164" s="159"/>
      <c r="CP164" s="159"/>
      <c r="CQ164" s="159"/>
      <c r="CR164" s="159"/>
      <c r="CS164" s="159"/>
      <c r="CT164" s="159"/>
      <c r="CU164" s="159"/>
      <c r="CV164" s="159"/>
      <c r="CW164" s="159"/>
      <c r="CX164" s="159"/>
      <c r="CY164" s="159"/>
      <c r="CZ164" s="159"/>
      <c r="DA164" s="159"/>
      <c r="DB164" s="159"/>
      <c r="DC164" s="159"/>
      <c r="DD164" s="159"/>
      <c r="DE164" s="159"/>
      <c r="DF164" s="159"/>
      <c r="DG164" s="159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  <c r="DT164" s="161"/>
      <c r="DU164" s="161"/>
      <c r="DV164" s="161"/>
      <c r="DW164" s="161"/>
      <c r="DX164" s="161"/>
      <c r="DY164" s="161"/>
      <c r="DZ164" s="159"/>
      <c r="EA164" s="159"/>
      <c r="EB164" s="159"/>
      <c r="EC164" s="159"/>
      <c r="ED164" s="159"/>
      <c r="EE164" s="159"/>
      <c r="EF164" s="159"/>
      <c r="EG164" s="159"/>
      <c r="EH164" s="159"/>
      <c r="EI164" s="159"/>
      <c r="EJ164" s="159"/>
      <c r="EK164" s="159"/>
      <c r="EL164" s="159"/>
      <c r="EM164" s="159"/>
      <c r="EN164" s="159"/>
      <c r="EO164" s="159"/>
      <c r="EP164" s="159"/>
      <c r="EQ164" s="159"/>
      <c r="ER164" s="159"/>
      <c r="ES164" s="159"/>
      <c r="ET164" s="159"/>
      <c r="EU164" s="159"/>
    </row>
    <row r="165" spans="2:156" s="192" customFormat="1" ht="7.5" customHeight="1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59"/>
      <c r="CO165" s="159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59"/>
      <c r="DB165" s="159"/>
      <c r="DC165" s="159"/>
      <c r="DD165" s="159"/>
      <c r="DE165" s="159"/>
      <c r="DF165" s="159"/>
      <c r="DG165" s="159"/>
      <c r="DH165" s="161"/>
      <c r="DI165" s="161"/>
      <c r="DJ165" s="161"/>
      <c r="DK165" s="161"/>
      <c r="DL165" s="161"/>
      <c r="DM165" s="161"/>
      <c r="DN165" s="161"/>
      <c r="DO165" s="161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59"/>
      <c r="EA165" s="159"/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59"/>
      <c r="EN165" s="159"/>
      <c r="EO165" s="159"/>
      <c r="EP165" s="159"/>
      <c r="EQ165" s="159"/>
      <c r="ER165" s="159"/>
      <c r="ES165" s="159"/>
      <c r="ET165" s="159"/>
      <c r="EU165" s="159"/>
      <c r="EV165" s="159"/>
      <c r="EW165" s="159"/>
      <c r="EX165" s="159"/>
      <c r="EY165" s="159"/>
      <c r="EZ165" s="159"/>
    </row>
    <row r="166" spans="2:143" s="192" customFormat="1" ht="7.5" customHeight="1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  <c r="BZ166" s="159"/>
      <c r="CA166" s="159"/>
      <c r="CB166" s="159"/>
      <c r="CC166" s="159"/>
      <c r="CD166" s="159"/>
      <c r="CE166" s="159"/>
      <c r="CF166" s="159"/>
      <c r="CG166" s="159"/>
      <c r="CH166" s="159"/>
      <c r="CI166" s="159"/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9"/>
      <c r="DD166" s="159"/>
      <c r="DE166" s="159"/>
      <c r="DF166" s="159"/>
      <c r="DG166" s="159"/>
      <c r="DH166" s="161"/>
      <c r="DI166" s="161"/>
      <c r="DJ166" s="161"/>
      <c r="DK166" s="161"/>
      <c r="DL166" s="161"/>
      <c r="DM166" s="161"/>
      <c r="DN166" s="161"/>
      <c r="DO166" s="161"/>
      <c r="DR166" s="159"/>
      <c r="DS166" s="159"/>
      <c r="DT166" s="159"/>
      <c r="DU166" s="159"/>
      <c r="DV166" s="159"/>
      <c r="DW166" s="159"/>
      <c r="DX166" s="159"/>
      <c r="DY166" s="159"/>
      <c r="DZ166" s="159"/>
      <c r="EA166" s="159"/>
      <c r="EB166" s="159"/>
      <c r="EC166" s="159"/>
      <c r="ED166" s="159"/>
      <c r="EE166" s="159"/>
      <c r="EF166" s="159"/>
      <c r="EG166" s="159"/>
      <c r="EH166" s="159"/>
      <c r="EI166" s="159"/>
      <c r="EJ166" s="159"/>
      <c r="EK166" s="159"/>
      <c r="EL166" s="159"/>
      <c r="EM166" s="161"/>
    </row>
    <row r="167" spans="2:143" s="192" customFormat="1" ht="7.5" customHeight="1"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  <c r="BZ167" s="159"/>
      <c r="CA167" s="159"/>
      <c r="CB167" s="159"/>
      <c r="CC167" s="159"/>
      <c r="CD167" s="159"/>
      <c r="CE167" s="159"/>
      <c r="CF167" s="159"/>
      <c r="CG167" s="159"/>
      <c r="CH167" s="159"/>
      <c r="CI167" s="159"/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59"/>
      <c r="DB167" s="159"/>
      <c r="DC167" s="159"/>
      <c r="DD167" s="159"/>
      <c r="DE167" s="159"/>
      <c r="DF167" s="159"/>
      <c r="DG167" s="159"/>
      <c r="DH167" s="161"/>
      <c r="DI167" s="161"/>
      <c r="DJ167" s="161"/>
      <c r="DK167" s="161"/>
      <c r="DL167" s="161"/>
      <c r="DM167" s="161"/>
      <c r="DN167" s="161"/>
      <c r="DO167" s="161"/>
      <c r="DR167" s="159"/>
      <c r="DS167" s="159"/>
      <c r="DT167" s="159"/>
      <c r="DU167" s="159"/>
      <c r="DV167" s="159"/>
      <c r="DW167" s="159"/>
      <c r="DX167" s="159"/>
      <c r="DY167" s="159"/>
      <c r="DZ167" s="159"/>
      <c r="EA167" s="159"/>
      <c r="EB167" s="159"/>
      <c r="EC167" s="159"/>
      <c r="ED167" s="159"/>
      <c r="EE167" s="159"/>
      <c r="EF167" s="159"/>
      <c r="EG167" s="159"/>
      <c r="EH167" s="159"/>
      <c r="EI167" s="159"/>
      <c r="EJ167" s="159"/>
      <c r="EK167" s="159"/>
      <c r="EL167" s="159"/>
      <c r="EM167" s="161"/>
    </row>
    <row r="168" spans="2:143" s="192" customFormat="1" ht="7.5" customHeight="1"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  <c r="BZ168" s="159"/>
      <c r="CA168" s="159"/>
      <c r="CB168" s="159"/>
      <c r="CC168" s="159"/>
      <c r="CD168" s="159"/>
      <c r="CE168" s="159"/>
      <c r="CF168" s="159"/>
      <c r="CG168" s="159"/>
      <c r="CH168" s="159"/>
      <c r="CI168" s="159"/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59"/>
      <c r="CY168" s="159"/>
      <c r="CZ168" s="159"/>
      <c r="DA168" s="159"/>
      <c r="DB168" s="159"/>
      <c r="DC168" s="159"/>
      <c r="DD168" s="159"/>
      <c r="DE168" s="159"/>
      <c r="DF168" s="159"/>
      <c r="DG168" s="159"/>
      <c r="DH168" s="161"/>
      <c r="DI168" s="161"/>
      <c r="DJ168" s="161"/>
      <c r="DK168" s="161"/>
      <c r="DL168" s="161"/>
      <c r="DM168" s="161"/>
      <c r="DN168" s="161"/>
      <c r="DO168" s="161"/>
      <c r="DR168" s="159"/>
      <c r="DS168" s="159"/>
      <c r="DT168" s="159"/>
      <c r="DU168" s="159"/>
      <c r="DV168" s="159"/>
      <c r="DW168" s="159"/>
      <c r="DX168" s="159"/>
      <c r="DY168" s="159"/>
      <c r="DZ168" s="159"/>
      <c r="EA168" s="159"/>
      <c r="EB168" s="159"/>
      <c r="EC168" s="159"/>
      <c r="ED168" s="159"/>
      <c r="EE168" s="159"/>
      <c r="EF168" s="159"/>
      <c r="EG168" s="159"/>
      <c r="EH168" s="159"/>
      <c r="EI168" s="159"/>
      <c r="EJ168" s="159"/>
      <c r="EK168" s="159"/>
      <c r="EL168" s="159"/>
      <c r="EM168" s="159"/>
    </row>
    <row r="169" spans="2:143" s="192" customFormat="1" ht="7.5" customHeight="1"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  <c r="BZ169" s="159"/>
      <c r="CA169" s="159"/>
      <c r="CB169" s="159"/>
      <c r="CC169" s="159"/>
      <c r="CD169" s="159"/>
      <c r="CE169" s="159"/>
      <c r="CF169" s="159"/>
      <c r="CG169" s="159"/>
      <c r="CH169" s="159"/>
      <c r="CI169" s="159"/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59"/>
      <c r="CY169" s="159"/>
      <c r="CZ169" s="159"/>
      <c r="DA169" s="159"/>
      <c r="DB169" s="159"/>
      <c r="DC169" s="159"/>
      <c r="DD169" s="159"/>
      <c r="DE169" s="159"/>
      <c r="DF169" s="159"/>
      <c r="DG169" s="159"/>
      <c r="DH169" s="161"/>
      <c r="DI169" s="161"/>
      <c r="DJ169" s="161"/>
      <c r="DK169" s="161"/>
      <c r="DL169" s="161"/>
      <c r="DM169" s="161"/>
      <c r="DN169" s="161"/>
      <c r="DO169" s="161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59"/>
    </row>
    <row r="170" spans="112:143" ht="7.5" customHeight="1">
      <c r="DH170" s="161"/>
      <c r="DI170" s="161"/>
      <c r="DJ170" s="161"/>
      <c r="DK170" s="161"/>
      <c r="DL170" s="161"/>
      <c r="DM170" s="161"/>
      <c r="DN170" s="161"/>
      <c r="DO170" s="161"/>
      <c r="DR170" s="172"/>
      <c r="DS170" s="172"/>
      <c r="DT170" s="172"/>
      <c r="DU170" s="172"/>
      <c r="DV170" s="172"/>
      <c r="DW170" s="172"/>
      <c r="DX170" s="172"/>
      <c r="DY170" s="172"/>
      <c r="DZ170" s="172"/>
      <c r="EA170" s="172"/>
      <c r="EB170" s="172"/>
      <c r="EC170" s="172"/>
      <c r="ED170" s="172"/>
      <c r="EE170" s="172"/>
      <c r="EF170" s="172"/>
      <c r="EG170" s="172"/>
      <c r="EH170" s="172"/>
      <c r="EI170" s="172"/>
      <c r="EJ170" s="172"/>
      <c r="EK170" s="172"/>
      <c r="EL170" s="172"/>
      <c r="EM170" s="161"/>
    </row>
    <row r="171" spans="112:143" ht="7.5" customHeight="1">
      <c r="DH171" s="161"/>
      <c r="DI171" s="161"/>
      <c r="DJ171" s="161"/>
      <c r="DK171" s="161"/>
      <c r="DL171" s="161"/>
      <c r="DM171" s="161"/>
      <c r="DN171" s="161"/>
      <c r="DO171" s="161"/>
      <c r="EM171" s="161"/>
    </row>
    <row r="172" spans="112:143" ht="7.5" customHeight="1">
      <c r="DH172" s="161"/>
      <c r="DI172" s="161"/>
      <c r="DJ172" s="161"/>
      <c r="DK172" s="161"/>
      <c r="DL172" s="161"/>
      <c r="DM172" s="161"/>
      <c r="DN172" s="161"/>
      <c r="DO172" s="161"/>
      <c r="EM172" s="161"/>
    </row>
    <row r="173" spans="112:119" ht="7.5" customHeight="1">
      <c r="DH173" s="161"/>
      <c r="DI173" s="161"/>
      <c r="DJ173" s="161"/>
      <c r="DK173" s="161"/>
      <c r="DL173" s="161"/>
      <c r="DM173" s="161"/>
      <c r="DN173" s="161"/>
      <c r="DO173" s="161"/>
    </row>
    <row r="174" spans="112:116" ht="7.5" customHeight="1">
      <c r="DH174" s="161"/>
      <c r="DI174" s="161"/>
      <c r="DJ174" s="161"/>
      <c r="DK174" s="161"/>
      <c r="DL174" s="161"/>
    </row>
    <row r="175" ht="7.5" customHeight="1">
      <c r="DL175" s="161"/>
    </row>
  </sheetData>
  <sheetProtection/>
  <mergeCells count="532">
    <mergeCell ref="F19:S20"/>
    <mergeCell ref="F23:S24"/>
    <mergeCell ref="BM15:BZ16"/>
    <mergeCell ref="BM19:BZ20"/>
    <mergeCell ref="BM23:BZ24"/>
    <mergeCell ref="W17:W19"/>
    <mergeCell ref="AT13:AT15"/>
    <mergeCell ref="AM13:AM15"/>
    <mergeCell ref="AM17:AM19"/>
    <mergeCell ref="L13:N14"/>
    <mergeCell ref="C27:E27"/>
    <mergeCell ref="F27:J27"/>
    <mergeCell ref="L27:N27"/>
    <mergeCell ref="O27:S27"/>
    <mergeCell ref="BM27:BZ28"/>
    <mergeCell ref="AR40:AS42"/>
    <mergeCell ref="C28:E28"/>
    <mergeCell ref="F28:J28"/>
    <mergeCell ref="L28:N28"/>
    <mergeCell ref="O28:S28"/>
    <mergeCell ref="C38:E39"/>
    <mergeCell ref="F38:S39"/>
    <mergeCell ref="BV50:BZ50"/>
    <mergeCell ref="BM42:BQ42"/>
    <mergeCell ref="BV42:BZ42"/>
    <mergeCell ref="AZ38:AZ39"/>
    <mergeCell ref="AZ40:AZ41"/>
    <mergeCell ref="AZ42:AZ43"/>
    <mergeCell ref="K48:K49"/>
    <mergeCell ref="AE44:AE46"/>
    <mergeCell ref="B40:B41"/>
    <mergeCell ref="F46:J46"/>
    <mergeCell ref="O46:S46"/>
    <mergeCell ref="BM46:BQ46"/>
    <mergeCell ref="BV46:BZ46"/>
    <mergeCell ref="C50:E50"/>
    <mergeCell ref="F50:J50"/>
    <mergeCell ref="L50:N50"/>
    <mergeCell ref="O50:S50"/>
    <mergeCell ref="BM50:BQ50"/>
    <mergeCell ref="C51:E51"/>
    <mergeCell ref="F51:J51"/>
    <mergeCell ref="L51:N51"/>
    <mergeCell ref="O51:S51"/>
    <mergeCell ref="B13:B14"/>
    <mergeCell ref="B17:B18"/>
    <mergeCell ref="B21:B22"/>
    <mergeCell ref="B25:B26"/>
    <mergeCell ref="B36:B37"/>
    <mergeCell ref="B44:B45"/>
    <mergeCell ref="B48:B49"/>
    <mergeCell ref="K13:K14"/>
    <mergeCell ref="K17:K18"/>
    <mergeCell ref="K21:K22"/>
    <mergeCell ref="K25:K26"/>
    <mergeCell ref="K36:K37"/>
    <mergeCell ref="K40:K41"/>
    <mergeCell ref="K44:K45"/>
    <mergeCell ref="C23:E24"/>
    <mergeCell ref="C21:E22"/>
    <mergeCell ref="W21:W23"/>
    <mergeCell ref="W25:W27"/>
    <mergeCell ref="W40:W42"/>
    <mergeCell ref="W44:W46"/>
    <mergeCell ref="AE13:AE15"/>
    <mergeCell ref="AE21:AE23"/>
    <mergeCell ref="AE25:AE27"/>
    <mergeCell ref="AE36:AE38"/>
    <mergeCell ref="X44:AA46"/>
    <mergeCell ref="X17:AA19"/>
    <mergeCell ref="F15:S16"/>
    <mergeCell ref="AM36:AM38"/>
    <mergeCell ref="AM40:AM42"/>
    <mergeCell ref="AM48:AM50"/>
    <mergeCell ref="AT40:AT42"/>
    <mergeCell ref="AT44:AT46"/>
    <mergeCell ref="AJ36:AL38"/>
    <mergeCell ref="AB48:AD50"/>
    <mergeCell ref="T40:V42"/>
    <mergeCell ref="X48:AA50"/>
    <mergeCell ref="AZ9:AZ10"/>
    <mergeCell ref="AZ13:AZ14"/>
    <mergeCell ref="AZ15:AZ16"/>
    <mergeCell ref="AZ17:AZ18"/>
    <mergeCell ref="AZ19:AZ20"/>
    <mergeCell ref="AZ23:AZ24"/>
    <mergeCell ref="AZ46:AZ47"/>
    <mergeCell ref="AZ48:AZ49"/>
    <mergeCell ref="AZ50:AZ51"/>
    <mergeCell ref="BI13:BI14"/>
    <mergeCell ref="BI17:BI18"/>
    <mergeCell ref="BI21:BI22"/>
    <mergeCell ref="BI25:BI26"/>
    <mergeCell ref="BI36:BI37"/>
    <mergeCell ref="BI40:BI41"/>
    <mergeCell ref="AZ21:AZ22"/>
    <mergeCell ref="BR13:BR14"/>
    <mergeCell ref="BR17:BR18"/>
    <mergeCell ref="BR21:BR22"/>
    <mergeCell ref="BR25:BR26"/>
    <mergeCell ref="BR36:BR37"/>
    <mergeCell ref="BR40:BR41"/>
    <mergeCell ref="BM38:BZ39"/>
    <mergeCell ref="BS21:BU22"/>
    <mergeCell ref="CD40:CD42"/>
    <mergeCell ref="CD44:CD46"/>
    <mergeCell ref="CD48:CD50"/>
    <mergeCell ref="CA32:CH33"/>
    <mergeCell ref="CE17:CH19"/>
    <mergeCell ref="CA36:CH39"/>
    <mergeCell ref="CA40:CC42"/>
    <mergeCell ref="CL44:CL46"/>
    <mergeCell ref="CL48:CL50"/>
    <mergeCell ref="CI32:CP33"/>
    <mergeCell ref="CI21:CK23"/>
    <mergeCell ref="CI36:CK38"/>
    <mergeCell ref="CI40:CP43"/>
    <mergeCell ref="CM48:CP50"/>
    <mergeCell ref="CT48:CT50"/>
    <mergeCell ref="CQ32:CX33"/>
    <mergeCell ref="CU17:CX19"/>
    <mergeCell ref="CQ34:CX35"/>
    <mergeCell ref="CQ36:CS38"/>
    <mergeCell ref="CQ17:CS19"/>
    <mergeCell ref="CU48:CX50"/>
    <mergeCell ref="CQ48:CS50"/>
    <mergeCell ref="CQ40:CS42"/>
    <mergeCell ref="DG50:DG51"/>
    <mergeCell ref="DG23:DG24"/>
    <mergeCell ref="DG25:DG26"/>
    <mergeCell ref="DG27:DG28"/>
    <mergeCell ref="DG32:DG33"/>
    <mergeCell ref="DG36:DG37"/>
    <mergeCell ref="DG38:DG39"/>
    <mergeCell ref="DG40:DG41"/>
    <mergeCell ref="DG42:DG43"/>
    <mergeCell ref="DG44:DG45"/>
    <mergeCell ref="AU21:AY23"/>
    <mergeCell ref="CY21:CZ23"/>
    <mergeCell ref="BV21:BZ22"/>
    <mergeCell ref="BA21:BC22"/>
    <mergeCell ref="BJ21:BL22"/>
    <mergeCell ref="CY32:DF33"/>
    <mergeCell ref="CT25:CT27"/>
    <mergeCell ref="CL21:CL23"/>
    <mergeCell ref="CL25:CL27"/>
    <mergeCell ref="CD21:CD23"/>
    <mergeCell ref="AR13:AS15"/>
    <mergeCell ref="AU13:AY15"/>
    <mergeCell ref="AR17:AS19"/>
    <mergeCell ref="AU17:AY19"/>
    <mergeCell ref="DG46:DG47"/>
    <mergeCell ref="DG19:DG20"/>
    <mergeCell ref="DA13:DA15"/>
    <mergeCell ref="DA17:DA19"/>
    <mergeCell ref="DA21:DA23"/>
    <mergeCell ref="DA40:DA42"/>
    <mergeCell ref="CU40:CX42"/>
    <mergeCell ref="CM36:CP38"/>
    <mergeCell ref="CU36:CX38"/>
    <mergeCell ref="DA36:DA38"/>
    <mergeCell ref="CT36:CT38"/>
    <mergeCell ref="AU44:AY46"/>
    <mergeCell ref="DA44:DA46"/>
    <mergeCell ref="AU36:AY38"/>
    <mergeCell ref="CT40:CT42"/>
    <mergeCell ref="CL36:CL38"/>
    <mergeCell ref="BM48:BQ49"/>
    <mergeCell ref="BA48:BC49"/>
    <mergeCell ref="AR21:AS23"/>
    <mergeCell ref="AR36:AS38"/>
    <mergeCell ref="CE21:CH23"/>
    <mergeCell ref="CM21:CP23"/>
    <mergeCell ref="BS36:BU37"/>
    <mergeCell ref="AR44:AS46"/>
    <mergeCell ref="BJ48:BL49"/>
    <mergeCell ref="BI48:BI49"/>
    <mergeCell ref="DK46:DN47"/>
    <mergeCell ref="BR48:BR49"/>
    <mergeCell ref="CY44:CZ46"/>
    <mergeCell ref="DB44:DF46"/>
    <mergeCell ref="CY48:DF51"/>
    <mergeCell ref="DK44:DN45"/>
    <mergeCell ref="DH50:DJ51"/>
    <mergeCell ref="DK50:DN51"/>
    <mergeCell ref="DH48:DJ49"/>
    <mergeCell ref="DG48:DG49"/>
    <mergeCell ref="DK48:DN49"/>
    <mergeCell ref="BV48:BZ49"/>
    <mergeCell ref="DH44:DJ45"/>
    <mergeCell ref="DH46:DJ47"/>
    <mergeCell ref="CI44:CK46"/>
    <mergeCell ref="CI48:CK50"/>
    <mergeCell ref="CE44:CH46"/>
    <mergeCell ref="CM44:CP46"/>
    <mergeCell ref="CQ44:CX47"/>
    <mergeCell ref="CA48:CC50"/>
    <mergeCell ref="BA44:BC45"/>
    <mergeCell ref="BJ44:BL45"/>
    <mergeCell ref="BS44:BU45"/>
    <mergeCell ref="AN40:AQ42"/>
    <mergeCell ref="DK36:DN37"/>
    <mergeCell ref="DK38:DN39"/>
    <mergeCell ref="DH40:DJ41"/>
    <mergeCell ref="DK40:DN41"/>
    <mergeCell ref="DH42:DJ43"/>
    <mergeCell ref="CY36:CZ38"/>
    <mergeCell ref="AB25:AD27"/>
    <mergeCell ref="CA25:CC27"/>
    <mergeCell ref="CE25:CH27"/>
    <mergeCell ref="CM25:CP27"/>
    <mergeCell ref="CU25:CX27"/>
    <mergeCell ref="DK42:DN43"/>
    <mergeCell ref="DB36:DF38"/>
    <mergeCell ref="CY40:CZ42"/>
    <mergeCell ref="DB40:DF42"/>
    <mergeCell ref="CE40:CH42"/>
    <mergeCell ref="BJ32:BZ35"/>
    <mergeCell ref="BS25:BU26"/>
    <mergeCell ref="DI34:DN35"/>
    <mergeCell ref="DG34:DH35"/>
    <mergeCell ref="DH38:DJ39"/>
    <mergeCell ref="DH36:DJ37"/>
    <mergeCell ref="DH27:DJ28"/>
    <mergeCell ref="CY34:DF35"/>
    <mergeCell ref="CD25:CD27"/>
    <mergeCell ref="CI25:CK27"/>
    <mergeCell ref="CQ25:CS27"/>
    <mergeCell ref="CY17:CZ19"/>
    <mergeCell ref="AZ27:AZ28"/>
    <mergeCell ref="DI32:DN33"/>
    <mergeCell ref="DK27:DN28"/>
    <mergeCell ref="DH25:DJ26"/>
    <mergeCell ref="DK25:DN26"/>
    <mergeCell ref="BA27:BC28"/>
    <mergeCell ref="BJ27:BL28"/>
    <mergeCell ref="DB17:DF19"/>
    <mergeCell ref="DB13:DF15"/>
    <mergeCell ref="CQ13:CS15"/>
    <mergeCell ref="CM13:CP15"/>
    <mergeCell ref="BV13:BZ14"/>
    <mergeCell ref="CL13:CL15"/>
    <mergeCell ref="CT17:CT19"/>
    <mergeCell ref="CD17:CD19"/>
    <mergeCell ref="DK23:DN24"/>
    <mergeCell ref="CQ21:CX24"/>
    <mergeCell ref="DH23:DJ24"/>
    <mergeCell ref="DK21:DN22"/>
    <mergeCell ref="DH21:DJ22"/>
    <mergeCell ref="DB21:DF23"/>
    <mergeCell ref="DG21:DG22"/>
    <mergeCell ref="DK19:DN20"/>
    <mergeCell ref="DH19:DJ20"/>
    <mergeCell ref="DG11:DH12"/>
    <mergeCell ref="DI11:DN12"/>
    <mergeCell ref="DH15:DJ16"/>
    <mergeCell ref="DK15:DN16"/>
    <mergeCell ref="DH17:DJ18"/>
    <mergeCell ref="DK17:DN18"/>
    <mergeCell ref="DG15:DG16"/>
    <mergeCell ref="DG17:DG18"/>
    <mergeCell ref="DI9:DN10"/>
    <mergeCell ref="DH13:DJ14"/>
    <mergeCell ref="DK13:DN14"/>
    <mergeCell ref="DG9:DG10"/>
    <mergeCell ref="CT13:CT15"/>
    <mergeCell ref="CU13:CX15"/>
    <mergeCell ref="DG13:DG14"/>
    <mergeCell ref="CY13:CZ15"/>
    <mergeCell ref="CQ11:CX12"/>
    <mergeCell ref="CY11:DF12"/>
    <mergeCell ref="T11:AA12"/>
    <mergeCell ref="AB11:AI12"/>
    <mergeCell ref="BJ13:BL14"/>
    <mergeCell ref="BS13:BU14"/>
    <mergeCell ref="BA15:BC16"/>
    <mergeCell ref="BJ15:BL16"/>
    <mergeCell ref="AZ11:BA12"/>
    <mergeCell ref="BB11:BG12"/>
    <mergeCell ref="BD13:BG14"/>
    <mergeCell ref="BD15:BG16"/>
    <mergeCell ref="CI13:CK15"/>
    <mergeCell ref="BA17:BC18"/>
    <mergeCell ref="BJ17:BL18"/>
    <mergeCell ref="BS17:BU18"/>
    <mergeCell ref="BV17:BZ18"/>
    <mergeCell ref="CA17:CC19"/>
    <mergeCell ref="BA13:BC14"/>
    <mergeCell ref="BA19:BC20"/>
    <mergeCell ref="BJ19:BL20"/>
    <mergeCell ref="BM13:BQ14"/>
    <mergeCell ref="CI17:CP20"/>
    <mergeCell ref="CA13:CH16"/>
    <mergeCell ref="O21:S22"/>
    <mergeCell ref="BM21:BQ22"/>
    <mergeCell ref="BD21:BG22"/>
    <mergeCell ref="X21:AA23"/>
    <mergeCell ref="AF21:AI23"/>
    <mergeCell ref="BD23:BG24"/>
    <mergeCell ref="BA23:BC24"/>
    <mergeCell ref="BJ23:BL24"/>
    <mergeCell ref="C48:E49"/>
    <mergeCell ref="L48:N49"/>
    <mergeCell ref="O48:S49"/>
    <mergeCell ref="F48:J49"/>
    <mergeCell ref="T48:V50"/>
    <mergeCell ref="AE48:AE50"/>
    <mergeCell ref="W48:W50"/>
    <mergeCell ref="F21:J22"/>
    <mergeCell ref="T9:AA10"/>
    <mergeCell ref="AB9:AI10"/>
    <mergeCell ref="AJ9:AQ10"/>
    <mergeCell ref="AN13:AQ15"/>
    <mergeCell ref="C15:E16"/>
    <mergeCell ref="C9:S12"/>
    <mergeCell ref="T13:AA16"/>
    <mergeCell ref="AJ13:AL15"/>
    <mergeCell ref="O13:S14"/>
    <mergeCell ref="AR9:AY10"/>
    <mergeCell ref="T21:V23"/>
    <mergeCell ref="T32:AA33"/>
    <mergeCell ref="AB32:AI33"/>
    <mergeCell ref="AJ32:AQ33"/>
    <mergeCell ref="T17:V19"/>
    <mergeCell ref="T25:V27"/>
    <mergeCell ref="AJ11:AQ12"/>
    <mergeCell ref="AR11:AY12"/>
    <mergeCell ref="AF13:AI15"/>
    <mergeCell ref="F13:J14"/>
    <mergeCell ref="C13:E14"/>
    <mergeCell ref="C36:E37"/>
    <mergeCell ref="L36:N37"/>
    <mergeCell ref="F36:J37"/>
    <mergeCell ref="C42:E43"/>
    <mergeCell ref="L17:N18"/>
    <mergeCell ref="F17:J18"/>
    <mergeCell ref="L21:N22"/>
    <mergeCell ref="C19:E20"/>
    <mergeCell ref="O36:S37"/>
    <mergeCell ref="C40:E41"/>
    <mergeCell ref="L40:N41"/>
    <mergeCell ref="F42:S43"/>
    <mergeCell ref="O17:S18"/>
    <mergeCell ref="BM17:BQ18"/>
    <mergeCell ref="AN36:AQ38"/>
    <mergeCell ref="BA42:BC43"/>
    <mergeCell ref="BJ42:BL43"/>
    <mergeCell ref="C17:E18"/>
    <mergeCell ref="C44:E45"/>
    <mergeCell ref="L44:N45"/>
    <mergeCell ref="AB17:AI20"/>
    <mergeCell ref="AB40:AI43"/>
    <mergeCell ref="O44:S45"/>
    <mergeCell ref="BM44:BQ45"/>
    <mergeCell ref="O40:S41"/>
    <mergeCell ref="BM40:BQ41"/>
    <mergeCell ref="AB21:AD23"/>
    <mergeCell ref="AF36:AI38"/>
    <mergeCell ref="C46:E47"/>
    <mergeCell ref="L46:N47"/>
    <mergeCell ref="AB36:AD38"/>
    <mergeCell ref="C25:E26"/>
    <mergeCell ref="L25:N26"/>
    <mergeCell ref="C32:S35"/>
    <mergeCell ref="X40:AA42"/>
    <mergeCell ref="T44:V46"/>
    <mergeCell ref="F40:J41"/>
    <mergeCell ref="F44:J45"/>
    <mergeCell ref="F25:J26"/>
    <mergeCell ref="AR25:AY28"/>
    <mergeCell ref="AJ25:AL27"/>
    <mergeCell ref="O25:S26"/>
    <mergeCell ref="BM25:BQ26"/>
    <mergeCell ref="BD25:BG26"/>
    <mergeCell ref="AM25:AM27"/>
    <mergeCell ref="BA25:BC26"/>
    <mergeCell ref="BJ25:BL26"/>
    <mergeCell ref="AZ25:AZ26"/>
    <mergeCell ref="CA21:CC23"/>
    <mergeCell ref="X25:AA27"/>
    <mergeCell ref="AF25:AI27"/>
    <mergeCell ref="AN25:AQ27"/>
    <mergeCell ref="AZ32:AZ33"/>
    <mergeCell ref="AZ36:AZ37"/>
    <mergeCell ref="AT21:AT23"/>
    <mergeCell ref="AT36:AT38"/>
    <mergeCell ref="BB32:BG33"/>
    <mergeCell ref="BV25:BZ26"/>
    <mergeCell ref="BS42:BU43"/>
    <mergeCell ref="BD36:BG37"/>
    <mergeCell ref="BM36:BQ37"/>
    <mergeCell ref="BD38:BG39"/>
    <mergeCell ref="AU40:AY42"/>
    <mergeCell ref="BA36:BC37"/>
    <mergeCell ref="BA40:BC41"/>
    <mergeCell ref="BJ40:BL41"/>
    <mergeCell ref="BS40:BU41"/>
    <mergeCell ref="BD40:BG41"/>
    <mergeCell ref="BY56:CH59"/>
    <mergeCell ref="BY60:CH63"/>
    <mergeCell ref="BA50:BC51"/>
    <mergeCell ref="BJ50:BL51"/>
    <mergeCell ref="BS50:BU51"/>
    <mergeCell ref="BE59:BJ60"/>
    <mergeCell ref="CE48:CH50"/>
    <mergeCell ref="BA63:BB64"/>
    <mergeCell ref="BM56:BX59"/>
    <mergeCell ref="BM60:BX63"/>
    <mergeCell ref="BY82:CB84"/>
    <mergeCell ref="BK72:CA76"/>
    <mergeCell ref="BY68:CH71"/>
    <mergeCell ref="CC81:CG83"/>
    <mergeCell ref="BW81:BX82"/>
    <mergeCell ref="BD78:BU81"/>
    <mergeCell ref="BD82:BU84"/>
    <mergeCell ref="BA68:BD69"/>
    <mergeCell ref="BE67:BG68"/>
    <mergeCell ref="BY64:CH67"/>
    <mergeCell ref="BJ38:BL39"/>
    <mergeCell ref="BJ36:BL37"/>
    <mergeCell ref="AB44:AD46"/>
    <mergeCell ref="CA44:CC46"/>
    <mergeCell ref="BV44:BZ45"/>
    <mergeCell ref="BD44:BG45"/>
    <mergeCell ref="BD46:BG47"/>
    <mergeCell ref="BI44:BI45"/>
    <mergeCell ref="BR44:BR45"/>
    <mergeCell ref="BD42:BG43"/>
    <mergeCell ref="BA38:BC39"/>
    <mergeCell ref="AJ48:AL50"/>
    <mergeCell ref="O64:Y67"/>
    <mergeCell ref="O60:Y63"/>
    <mergeCell ref="Z60:AI63"/>
    <mergeCell ref="O68:Y71"/>
    <mergeCell ref="Z68:AI71"/>
    <mergeCell ref="AQ68:AU69"/>
    <mergeCell ref="Z64:AI67"/>
    <mergeCell ref="AU64:AX65"/>
    <mergeCell ref="Z56:AI59"/>
    <mergeCell ref="BD50:BG51"/>
    <mergeCell ref="BD48:BG49"/>
    <mergeCell ref="AV53:BG55"/>
    <mergeCell ref="BA60:BD61"/>
    <mergeCell ref="AQ60:AT61"/>
    <mergeCell ref="AR48:AY51"/>
    <mergeCell ref="AN48:AQ50"/>
    <mergeCell ref="AS63:AT64"/>
    <mergeCell ref="AF48:AI50"/>
    <mergeCell ref="CA9:CH10"/>
    <mergeCell ref="CI9:CP10"/>
    <mergeCell ref="CQ9:CX10"/>
    <mergeCell ref="CY9:DF10"/>
    <mergeCell ref="BB9:BG10"/>
    <mergeCell ref="BJ9:BZ12"/>
    <mergeCell ref="CA11:CH12"/>
    <mergeCell ref="CI11:CP12"/>
    <mergeCell ref="CA34:CH35"/>
    <mergeCell ref="CI34:CP35"/>
    <mergeCell ref="CY25:DF28"/>
    <mergeCell ref="O56:Y59"/>
    <mergeCell ref="BS48:BU49"/>
    <mergeCell ref="BA46:BC47"/>
    <mergeCell ref="BJ46:BL47"/>
    <mergeCell ref="BS46:BU47"/>
    <mergeCell ref="BV40:BZ41"/>
    <mergeCell ref="BV36:BZ37"/>
    <mergeCell ref="AF44:AI46"/>
    <mergeCell ref="AJ44:AQ47"/>
    <mergeCell ref="AZ34:BA35"/>
    <mergeCell ref="AJ40:AL42"/>
    <mergeCell ref="BB34:BG35"/>
    <mergeCell ref="AJ21:AQ24"/>
    <mergeCell ref="AJ34:AQ35"/>
    <mergeCell ref="AR34:AY35"/>
    <mergeCell ref="BD27:BG28"/>
    <mergeCell ref="AZ44:AZ45"/>
    <mergeCell ref="T36:AA39"/>
    <mergeCell ref="AV61:AZ62"/>
    <mergeCell ref="AN17:AQ19"/>
    <mergeCell ref="BD19:BG20"/>
    <mergeCell ref="AJ17:AL19"/>
    <mergeCell ref="BD17:BG18"/>
    <mergeCell ref="T34:AA35"/>
    <mergeCell ref="AB34:AI35"/>
    <mergeCell ref="AT17:AT19"/>
    <mergeCell ref="AR32:AY33"/>
    <mergeCell ref="BM111:BX114"/>
    <mergeCell ref="BY111:CH114"/>
    <mergeCell ref="AB13:AD15"/>
    <mergeCell ref="BM64:BX67"/>
    <mergeCell ref="BM68:BX71"/>
    <mergeCell ref="C3:DN5"/>
    <mergeCell ref="D6:T6"/>
    <mergeCell ref="BJ7:DN8"/>
    <mergeCell ref="C7:BF8"/>
    <mergeCell ref="BJ30:DN31"/>
    <mergeCell ref="O123:Y126"/>
    <mergeCell ref="Z123:AI126"/>
    <mergeCell ref="AQ123:AU124"/>
    <mergeCell ref="BA123:BD124"/>
    <mergeCell ref="F85:DQ88"/>
    <mergeCell ref="X6:DF6"/>
    <mergeCell ref="C30:BG31"/>
    <mergeCell ref="AV108:BG110"/>
    <mergeCell ref="O111:Y114"/>
    <mergeCell ref="Z111:AI114"/>
    <mergeCell ref="O119:Y122"/>
    <mergeCell ref="Z119:AI122"/>
    <mergeCell ref="AN122:AO123"/>
    <mergeCell ref="AN114:AO115"/>
    <mergeCell ref="BE114:BJ115"/>
    <mergeCell ref="AV116:AZ117"/>
    <mergeCell ref="O115:Y118"/>
    <mergeCell ref="Z115:AI118"/>
    <mergeCell ref="AQ115:AT116"/>
    <mergeCell ref="BA115:BD116"/>
    <mergeCell ref="BM119:BX122"/>
    <mergeCell ref="BY119:CH122"/>
    <mergeCell ref="BM123:BX126"/>
    <mergeCell ref="BM115:BX118"/>
    <mergeCell ref="AS118:AT119"/>
    <mergeCell ref="BA118:BB119"/>
    <mergeCell ref="AV113:AZ114"/>
    <mergeCell ref="AV57:AZ59"/>
    <mergeCell ref="BY123:CH126"/>
    <mergeCell ref="AM59:AO60"/>
    <mergeCell ref="AM67:AO68"/>
    <mergeCell ref="AY64:AZ65"/>
    <mergeCell ref="AY119:AZ120"/>
    <mergeCell ref="BE122:BG123"/>
    <mergeCell ref="BY115:CH118"/>
    <mergeCell ref="AU119:AX120"/>
  </mergeCells>
  <conditionalFormatting sqref="C19 C42 C25 C48:C49 C15 C38 C23 C46">
    <cfRule type="expression" priority="3" dxfId="14" stopIfTrue="1">
      <formula>$BE$17=2</formula>
    </cfRule>
    <cfRule type="expression" priority="4" dxfId="15" stopIfTrue="1">
      <formula>$BE$17=1</formula>
    </cfRule>
  </conditionalFormatting>
  <conditionalFormatting sqref="F15 F19 F23 L27 F38 F42 F46 L46 O46 L50">
    <cfRule type="expression" priority="5" dxfId="14" stopIfTrue="1">
      <formula>$AV$17=2</formula>
    </cfRule>
    <cfRule type="expression" priority="6" dxfId="15" stopIfTrue="1">
      <formula>$AV$17=1</formula>
    </cfRule>
  </conditionalFormatting>
  <conditionalFormatting sqref="AU29:BH29 S29 K29 DB29:DN29 BZ29 BR29">
    <cfRule type="expression" priority="1" dxfId="16" stopIfTrue="1">
      <formula>"2位"</formula>
    </cfRule>
    <cfRule type="expression" priority="2" dxfId="17" stopIfTrue="1">
      <formula>"1位"</formula>
    </cfRule>
  </conditionalFormatting>
  <printOptions/>
  <pageMargins left="0" right="0" top="0" bottom="0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F33"/>
  <sheetViews>
    <sheetView zoomScalePageLayoutView="0" workbookViewId="0" topLeftCell="A22">
      <selection activeCell="C36" sqref="C36"/>
    </sheetView>
  </sheetViews>
  <sheetFormatPr defaultColWidth="8.875" defaultRowHeight="13.5"/>
  <cols>
    <col min="1" max="1" width="4.375" style="231" customWidth="1"/>
    <col min="2" max="2" width="13.75390625" style="231" customWidth="1"/>
    <col min="3" max="3" width="9.625" style="231" customWidth="1"/>
    <col min="4" max="4" width="32.875" style="231" customWidth="1"/>
    <col min="5" max="5" width="33.75390625" style="231" customWidth="1"/>
    <col min="6" max="6" width="34.75390625" style="231" customWidth="1"/>
    <col min="7" max="7" width="7.125" style="231" customWidth="1"/>
    <col min="8" max="16384" width="8.875" style="231" customWidth="1"/>
  </cols>
  <sheetData>
    <row r="2" spans="2:6" ht="14.25">
      <c r="B2" s="228"/>
      <c r="C2" s="229"/>
      <c r="D2" s="230"/>
      <c r="E2" s="229"/>
      <c r="F2" s="230"/>
    </row>
    <row r="3" spans="2:4" ht="18" customHeight="1">
      <c r="B3" s="232" t="s">
        <v>1489</v>
      </c>
      <c r="C3" s="232"/>
      <c r="D3" s="232"/>
    </row>
    <row r="5" spans="2:6" ht="23.25" customHeight="1" thickBot="1">
      <c r="B5" s="233"/>
      <c r="C5" s="234"/>
      <c r="D5" s="234" t="s">
        <v>8</v>
      </c>
      <c r="E5" s="234" t="s">
        <v>1490</v>
      </c>
      <c r="F5" s="235" t="s">
        <v>10</v>
      </c>
    </row>
    <row r="6" spans="2:6" ht="23.25" customHeight="1" thickTop="1">
      <c r="B6" s="236" t="s">
        <v>1491</v>
      </c>
      <c r="C6" s="237" t="s">
        <v>1492</v>
      </c>
      <c r="D6" s="238" t="s">
        <v>1493</v>
      </c>
      <c r="E6" s="238" t="s">
        <v>1494</v>
      </c>
      <c r="F6" s="239" t="s">
        <v>1495</v>
      </c>
    </row>
    <row r="7" spans="2:6" ht="23.25" customHeight="1">
      <c r="B7" s="236" t="s">
        <v>1496</v>
      </c>
      <c r="C7" s="237" t="s">
        <v>1497</v>
      </c>
      <c r="D7" s="238" t="s">
        <v>1498</v>
      </c>
      <c r="E7" s="238" t="s">
        <v>1499</v>
      </c>
      <c r="F7" s="239" t="s">
        <v>1500</v>
      </c>
    </row>
    <row r="8" spans="2:6" ht="23.25" customHeight="1" thickBot="1">
      <c r="B8" s="240"/>
      <c r="C8" s="241" t="s">
        <v>1501</v>
      </c>
      <c r="D8" s="242" t="s">
        <v>1502</v>
      </c>
      <c r="E8" s="242" t="s">
        <v>1503</v>
      </c>
      <c r="F8" s="243" t="s">
        <v>1504</v>
      </c>
    </row>
    <row r="9" spans="2:6" ht="23.25" customHeight="1">
      <c r="B9" s="236" t="s">
        <v>1505</v>
      </c>
      <c r="C9" s="237" t="s">
        <v>1492</v>
      </c>
      <c r="D9" s="238" t="s">
        <v>1506</v>
      </c>
      <c r="E9" s="238" t="s">
        <v>1507</v>
      </c>
      <c r="F9" s="239" t="s">
        <v>1508</v>
      </c>
    </row>
    <row r="10" spans="2:6" ht="23.25" customHeight="1">
      <c r="B10" s="236" t="s">
        <v>1509</v>
      </c>
      <c r="C10" s="237" t="s">
        <v>1497</v>
      </c>
      <c r="D10" s="238" t="s">
        <v>1510</v>
      </c>
      <c r="E10" s="238" t="s">
        <v>1511</v>
      </c>
      <c r="F10" s="239" t="s">
        <v>1512</v>
      </c>
    </row>
    <row r="11" spans="2:6" ht="23.25" customHeight="1" thickBot="1">
      <c r="B11" s="240"/>
      <c r="C11" s="241" t="s">
        <v>1501</v>
      </c>
      <c r="D11" s="242" t="s">
        <v>1513</v>
      </c>
      <c r="E11" s="242" t="s">
        <v>1514</v>
      </c>
      <c r="F11" s="243" t="s">
        <v>1515</v>
      </c>
    </row>
    <row r="12" spans="2:6" ht="23.25" customHeight="1">
      <c r="B12" s="236" t="s">
        <v>1516</v>
      </c>
      <c r="C12" s="237" t="s">
        <v>1492</v>
      </c>
      <c r="D12" s="238" t="s">
        <v>1507</v>
      </c>
      <c r="E12" s="238" t="s">
        <v>1517</v>
      </c>
      <c r="F12" s="239" t="s">
        <v>1518</v>
      </c>
    </row>
    <row r="13" spans="2:6" ht="23.25" customHeight="1">
      <c r="B13" s="236" t="s">
        <v>1519</v>
      </c>
      <c r="C13" s="237" t="s">
        <v>1497</v>
      </c>
      <c r="D13" s="238" t="s">
        <v>1520</v>
      </c>
      <c r="E13" s="238" t="s">
        <v>1521</v>
      </c>
      <c r="F13" s="239" t="s">
        <v>1522</v>
      </c>
    </row>
    <row r="14" spans="2:6" ht="23.25" customHeight="1" thickBot="1">
      <c r="B14" s="240"/>
      <c r="C14" s="241" t="s">
        <v>1501</v>
      </c>
      <c r="D14" s="242" t="s">
        <v>1523</v>
      </c>
      <c r="E14" s="242" t="s">
        <v>1524</v>
      </c>
      <c r="F14" s="243" t="s">
        <v>1525</v>
      </c>
    </row>
    <row r="15" spans="2:6" ht="23.25" customHeight="1">
      <c r="B15" s="236" t="s">
        <v>1526</v>
      </c>
      <c r="C15" s="237" t="s">
        <v>1492</v>
      </c>
      <c r="D15" s="238" t="s">
        <v>1527</v>
      </c>
      <c r="E15" s="238" t="s">
        <v>1528</v>
      </c>
      <c r="F15" s="239" t="s">
        <v>1529</v>
      </c>
    </row>
    <row r="16" spans="2:6" ht="23.25" customHeight="1">
      <c r="B16" s="236" t="s">
        <v>1530</v>
      </c>
      <c r="C16" s="237" t="s">
        <v>1497</v>
      </c>
      <c r="D16" s="238" t="s">
        <v>1531</v>
      </c>
      <c r="E16" s="238" t="s">
        <v>1532</v>
      </c>
      <c r="F16" s="239"/>
    </row>
    <row r="17" spans="2:6" ht="23.25" customHeight="1" thickBot="1">
      <c r="B17" s="240"/>
      <c r="C17" s="241" t="s">
        <v>1501</v>
      </c>
      <c r="D17" s="242" t="s">
        <v>1533</v>
      </c>
      <c r="E17" s="242" t="s">
        <v>1534</v>
      </c>
      <c r="F17" s="243"/>
    </row>
    <row r="18" spans="2:6" ht="23.25" customHeight="1" thickBot="1">
      <c r="B18" s="236" t="s">
        <v>1535</v>
      </c>
      <c r="C18" s="237" t="s">
        <v>1492</v>
      </c>
      <c r="D18" s="244" t="s">
        <v>1536</v>
      </c>
      <c r="E18" s="245" t="s">
        <v>1537</v>
      </c>
      <c r="F18" s="246" t="s">
        <v>1538</v>
      </c>
    </row>
    <row r="19" spans="2:6" ht="23.25" customHeight="1">
      <c r="B19" s="236" t="s">
        <v>1539</v>
      </c>
      <c r="C19" s="237" t="s">
        <v>1497</v>
      </c>
      <c r="D19" s="238" t="s">
        <v>1540</v>
      </c>
      <c r="E19" s="238" t="s">
        <v>1541</v>
      </c>
      <c r="F19" s="239"/>
    </row>
    <row r="20" spans="2:6" ht="23.25" customHeight="1" thickBot="1">
      <c r="B20" s="240"/>
      <c r="C20" s="241" t="s">
        <v>1501</v>
      </c>
      <c r="D20" s="242" t="s">
        <v>5</v>
      </c>
      <c r="E20" s="242" t="s">
        <v>5</v>
      </c>
      <c r="F20" s="243"/>
    </row>
    <row r="21" spans="2:6" ht="23.25" customHeight="1">
      <c r="B21" s="236" t="s">
        <v>1542</v>
      </c>
      <c r="C21" s="237" t="s">
        <v>1492</v>
      </c>
      <c r="D21" s="238" t="s">
        <v>1543</v>
      </c>
      <c r="E21" s="247" t="s">
        <v>1544</v>
      </c>
      <c r="F21" s="248" t="s">
        <v>1545</v>
      </c>
    </row>
    <row r="22" spans="2:6" ht="23.25" customHeight="1">
      <c r="B22" s="236" t="s">
        <v>1546</v>
      </c>
      <c r="C22" s="237" t="s">
        <v>1497</v>
      </c>
      <c r="D22" s="249" t="s">
        <v>1547</v>
      </c>
      <c r="E22" s="250" t="s">
        <v>1548</v>
      </c>
      <c r="F22" s="239"/>
    </row>
    <row r="23" spans="2:6" ht="23.25" customHeight="1" thickBot="1">
      <c r="B23" s="251"/>
      <c r="C23" s="252" t="s">
        <v>1501</v>
      </c>
      <c r="D23" s="253"/>
      <c r="E23" s="253"/>
      <c r="F23" s="254"/>
    </row>
    <row r="24" spans="2:6" ht="23.25" customHeight="1">
      <c r="B24" s="236" t="s">
        <v>1549</v>
      </c>
      <c r="C24" s="237" t="s">
        <v>1492</v>
      </c>
      <c r="D24" s="244" t="s">
        <v>1550</v>
      </c>
      <c r="E24" s="247" t="s">
        <v>1551</v>
      </c>
      <c r="F24" s="248" t="s">
        <v>1552</v>
      </c>
    </row>
    <row r="25" spans="2:6" ht="23.25" customHeight="1">
      <c r="B25" s="236" t="s">
        <v>1553</v>
      </c>
      <c r="C25" s="237" t="s">
        <v>1497</v>
      </c>
      <c r="D25" s="255" t="s">
        <v>1554</v>
      </c>
      <c r="E25" s="250" t="s">
        <v>1555</v>
      </c>
      <c r="F25" s="239"/>
    </row>
    <row r="26" spans="2:6" ht="23.25" customHeight="1" thickBot="1">
      <c r="B26" s="251"/>
      <c r="C26" s="252" t="s">
        <v>1501</v>
      </c>
      <c r="D26" s="256" t="s">
        <v>1556</v>
      </c>
      <c r="E26" s="253"/>
      <c r="F26" s="254"/>
    </row>
    <row r="27" spans="2:6" ht="23.25" customHeight="1">
      <c r="B27" s="236" t="s">
        <v>1557</v>
      </c>
      <c r="C27" s="237" t="s">
        <v>1492</v>
      </c>
      <c r="D27" s="257" t="s">
        <v>1558</v>
      </c>
      <c r="E27" s="258" t="s">
        <v>1552</v>
      </c>
      <c r="F27" s="258" t="s">
        <v>1559</v>
      </c>
    </row>
    <row r="28" spans="2:6" ht="23.25" customHeight="1">
      <c r="B28" s="236" t="s">
        <v>1560</v>
      </c>
      <c r="C28" s="237" t="s">
        <v>1497</v>
      </c>
      <c r="D28" s="259" t="s">
        <v>1561</v>
      </c>
      <c r="E28" s="259" t="s">
        <v>1562</v>
      </c>
      <c r="F28" s="260"/>
    </row>
    <row r="29" spans="2:6" ht="23.25" customHeight="1" thickBot="1">
      <c r="B29" s="240"/>
      <c r="C29" s="309" t="s">
        <v>1563</v>
      </c>
      <c r="D29" s="308" t="s">
        <v>1564</v>
      </c>
      <c r="E29" s="308" t="s">
        <v>1565</v>
      </c>
      <c r="F29" s="307"/>
    </row>
    <row r="30" spans="2:6" ht="23.25" customHeight="1">
      <c r="B30" s="236" t="s">
        <v>1566</v>
      </c>
      <c r="C30" s="237" t="s">
        <v>1492</v>
      </c>
      <c r="D30" s="257" t="s">
        <v>1567</v>
      </c>
      <c r="E30" s="397" t="s">
        <v>1568</v>
      </c>
      <c r="F30" s="397" t="s">
        <v>1569</v>
      </c>
    </row>
    <row r="31" spans="2:6" ht="23.25" customHeight="1" thickBot="1">
      <c r="B31" s="240" t="s">
        <v>1570</v>
      </c>
      <c r="C31" s="305" t="s">
        <v>1497</v>
      </c>
      <c r="D31" s="398" t="s">
        <v>1571</v>
      </c>
      <c r="E31" s="400" t="s">
        <v>1572</v>
      </c>
      <c r="F31" s="399"/>
    </row>
    <row r="32" spans="2:6" ht="23.25" customHeight="1">
      <c r="B32" s="236" t="s">
        <v>1620</v>
      </c>
      <c r="C32" s="237" t="s">
        <v>1492</v>
      </c>
      <c r="D32" s="261" t="s">
        <v>1616</v>
      </c>
      <c r="E32" s="261" t="s">
        <v>1567</v>
      </c>
      <c r="F32" s="306" t="s">
        <v>1619</v>
      </c>
    </row>
    <row r="33" spans="2:6" ht="23.25" customHeight="1" thickBot="1">
      <c r="B33" s="251" t="s">
        <v>1578</v>
      </c>
      <c r="C33" s="310" t="s">
        <v>1497</v>
      </c>
      <c r="D33" s="262" t="s">
        <v>1617</v>
      </c>
      <c r="E33" s="311" t="s">
        <v>1618</v>
      </c>
      <c r="F33" s="263"/>
    </row>
  </sheetData>
  <sheetProtection/>
  <printOptions/>
  <pageMargins left="0.79" right="0.79" top="0.98" bottom="0.98" header="0.51" footer="0.5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4"/>
  <sheetViews>
    <sheetView zoomScaleSheetLayoutView="100" zoomScalePageLayoutView="0" workbookViewId="0" topLeftCell="A1">
      <selection activeCell="P21" sqref="P21"/>
    </sheetView>
  </sheetViews>
  <sheetFormatPr defaultColWidth="16.125" defaultRowHeight="13.5" customHeight="1"/>
  <cols>
    <col min="1" max="1" width="8.00390625" style="10" customWidth="1"/>
    <col min="2" max="2" width="8.50390625" style="10" customWidth="1"/>
    <col min="3" max="9" width="1.875" style="10" hidden="1" customWidth="1"/>
    <col min="10" max="11" width="1.875" style="11" hidden="1" customWidth="1"/>
    <col min="12" max="14" width="1.875" style="10" hidden="1" customWidth="1"/>
    <col min="15" max="16384" width="16.125" style="10" customWidth="1"/>
  </cols>
  <sheetData>
    <row r="1" spans="2:12" ht="13.5">
      <c r="B1" s="769" t="s">
        <v>37</v>
      </c>
      <c r="C1" s="769"/>
      <c r="D1" s="781" t="s">
        <v>38</v>
      </c>
      <c r="E1" s="781"/>
      <c r="F1" s="781"/>
      <c r="G1" s="781"/>
      <c r="H1" s="10" t="s">
        <v>39</v>
      </c>
      <c r="I1" s="759" t="s">
        <v>40</v>
      </c>
      <c r="J1" s="759"/>
      <c r="K1" s="759"/>
      <c r="L1" s="16"/>
    </row>
    <row r="2" spans="2:12" ht="13.5">
      <c r="B2" s="769"/>
      <c r="C2" s="769"/>
      <c r="D2" s="781"/>
      <c r="E2" s="781"/>
      <c r="F2" s="781"/>
      <c r="G2" s="781"/>
      <c r="H2" s="13">
        <f>COUNTIF($M$12:$M$30,"東近江市")</f>
        <v>1</v>
      </c>
      <c r="I2" s="764">
        <f>(H2/RIGHT(A22,2))</f>
        <v>0.05555555555555555</v>
      </c>
      <c r="J2" s="764"/>
      <c r="K2" s="764"/>
      <c r="L2" s="16"/>
    </row>
    <row r="3" spans="2:12" ht="13.5">
      <c r="B3" s="14" t="s">
        <v>41</v>
      </c>
      <c r="C3" s="14"/>
      <c r="D3" s="15" t="s">
        <v>42</v>
      </c>
      <c r="F3" s="16">
        <f>A3</f>
        <v>0</v>
      </c>
      <c r="K3" s="28">
        <f>IF(J3="","",(2012-J3))</f>
      </c>
      <c r="L3" s="16"/>
    </row>
    <row r="4" spans="2:12" ht="13.5">
      <c r="B4" s="768" t="s">
        <v>43</v>
      </c>
      <c r="C4" s="768"/>
      <c r="D4" s="10" t="s">
        <v>44</v>
      </c>
      <c r="F4" s="16">
        <f>A4</f>
        <v>0</v>
      </c>
      <c r="K4" s="28">
        <f>IF(J4="","",(2012-J4))</f>
      </c>
      <c r="L4" s="16"/>
    </row>
    <row r="5" spans="1:13" ht="13.5">
      <c r="A5" s="10" t="s">
        <v>45</v>
      </c>
      <c r="B5" s="14" t="s">
        <v>46</v>
      </c>
      <c r="C5" s="14" t="s">
        <v>47</v>
      </c>
      <c r="D5" s="10" t="str">
        <f>$B$3</f>
        <v>アビック</v>
      </c>
      <c r="F5" s="16" t="str">
        <f>A5</f>
        <v>あ０１</v>
      </c>
      <c r="G5" s="10" t="str">
        <f aca="true" t="shared" si="0" ref="G5:G19">B5&amp;C5</f>
        <v>水野圭補</v>
      </c>
      <c r="H5" s="18" t="str">
        <f>$B$4</f>
        <v>アビックＢＢ</v>
      </c>
      <c r="I5" s="18" t="s">
        <v>48</v>
      </c>
      <c r="J5" s="29">
        <v>1973</v>
      </c>
      <c r="K5" s="28">
        <f aca="true" t="shared" si="1" ref="K5:K22">IF(J5="","",(2017-J5))</f>
        <v>44</v>
      </c>
      <c r="L5" s="16" t="str">
        <f>IF(G5="","",IF(COUNTIF($G$6:$G$600,G5)&gt;1,"2重登録","OK"))</f>
        <v>OK</v>
      </c>
      <c r="M5" s="14" t="s">
        <v>49</v>
      </c>
    </row>
    <row r="6" spans="1:13" ht="13.5">
      <c r="A6" s="10" t="s">
        <v>50</v>
      </c>
      <c r="B6" s="10" t="s">
        <v>51</v>
      </c>
      <c r="C6" s="10" t="s">
        <v>52</v>
      </c>
      <c r="D6" s="10" t="str">
        <f aca="true" t="shared" si="2" ref="D6:D19">$B$3</f>
        <v>アビック</v>
      </c>
      <c r="F6" s="10" t="str">
        <f>A6</f>
        <v>あ０２</v>
      </c>
      <c r="G6" s="10" t="str">
        <f t="shared" si="0"/>
        <v>青木重之</v>
      </c>
      <c r="H6" s="18" t="str">
        <f aca="true" t="shared" si="3" ref="H6:H19">$B$4</f>
        <v>アビックＢＢ</v>
      </c>
      <c r="I6" s="18" t="s">
        <v>48</v>
      </c>
      <c r="J6" s="11">
        <v>1971</v>
      </c>
      <c r="K6" s="28">
        <f t="shared" si="1"/>
        <v>46</v>
      </c>
      <c r="L6" s="16" t="str">
        <f aca="true" t="shared" si="4" ref="L6:L61">IF(G6="","",IF(COUNTIF($G$6:$G$600,G6)&gt;1,"2重登録","OK"))</f>
        <v>OK</v>
      </c>
      <c r="M6" s="14" t="s">
        <v>53</v>
      </c>
    </row>
    <row r="7" spans="1:13" ht="13.5">
      <c r="A7" s="10" t="s">
        <v>54</v>
      </c>
      <c r="B7" s="14" t="s">
        <v>1158</v>
      </c>
      <c r="C7" s="14" t="s">
        <v>55</v>
      </c>
      <c r="D7" s="10" t="str">
        <f t="shared" si="2"/>
        <v>アビック</v>
      </c>
      <c r="F7" s="16" t="str">
        <f>A7</f>
        <v>あ０３</v>
      </c>
      <c r="G7" s="10" t="str">
        <f t="shared" si="0"/>
        <v>乾 勝彦</v>
      </c>
      <c r="H7" s="18" t="str">
        <f t="shared" si="3"/>
        <v>アビックＢＢ</v>
      </c>
      <c r="I7" s="18" t="s">
        <v>48</v>
      </c>
      <c r="J7" s="29">
        <v>1970</v>
      </c>
      <c r="K7" s="28">
        <f t="shared" si="1"/>
        <v>47</v>
      </c>
      <c r="L7" s="16" t="str">
        <f t="shared" si="4"/>
        <v>OK</v>
      </c>
      <c r="M7" s="14" t="s">
        <v>56</v>
      </c>
    </row>
    <row r="8" spans="1:13" ht="13.5">
      <c r="A8" s="10" t="s">
        <v>57</v>
      </c>
      <c r="B8" s="14" t="s">
        <v>58</v>
      </c>
      <c r="C8" s="14" t="s">
        <v>59</v>
      </c>
      <c r="D8" s="10" t="str">
        <f t="shared" si="2"/>
        <v>アビック</v>
      </c>
      <c r="F8" s="16" t="str">
        <f aca="true" t="shared" si="5" ref="F8:F19">A8</f>
        <v>あ０４</v>
      </c>
      <c r="G8" s="10" t="str">
        <f t="shared" si="0"/>
        <v>佐藤政之</v>
      </c>
      <c r="H8" s="18" t="str">
        <f t="shared" si="3"/>
        <v>アビックＢＢ</v>
      </c>
      <c r="I8" s="18" t="s">
        <v>48</v>
      </c>
      <c r="J8" s="29">
        <v>1972</v>
      </c>
      <c r="K8" s="28">
        <f t="shared" si="1"/>
        <v>45</v>
      </c>
      <c r="L8" s="16" t="str">
        <f t="shared" si="4"/>
        <v>OK</v>
      </c>
      <c r="M8" s="14" t="s">
        <v>56</v>
      </c>
    </row>
    <row r="9" spans="1:13" ht="13.5">
      <c r="A9" s="10" t="s">
        <v>60</v>
      </c>
      <c r="B9" s="14" t="s">
        <v>20</v>
      </c>
      <c r="C9" s="14" t="s">
        <v>1159</v>
      </c>
      <c r="D9" s="10" t="str">
        <f t="shared" si="2"/>
        <v>アビック</v>
      </c>
      <c r="F9" s="16" t="str">
        <f t="shared" si="5"/>
        <v>あ０５</v>
      </c>
      <c r="G9" s="10" t="str">
        <f t="shared" si="0"/>
        <v>中村 亨</v>
      </c>
      <c r="H9" s="18" t="str">
        <f t="shared" si="3"/>
        <v>アビックＢＢ</v>
      </c>
      <c r="I9" s="18" t="s">
        <v>48</v>
      </c>
      <c r="J9" s="29">
        <v>1969</v>
      </c>
      <c r="K9" s="28">
        <f t="shared" si="1"/>
        <v>48</v>
      </c>
      <c r="L9" s="16" t="str">
        <f t="shared" si="4"/>
        <v>OK</v>
      </c>
      <c r="M9" s="14" t="s">
        <v>56</v>
      </c>
    </row>
    <row r="10" spans="1:13" ht="13.5">
      <c r="A10" s="10" t="s">
        <v>61</v>
      </c>
      <c r="B10" s="14" t="s">
        <v>62</v>
      </c>
      <c r="C10" s="14" t="s">
        <v>63</v>
      </c>
      <c r="D10" s="10" t="str">
        <f t="shared" si="2"/>
        <v>アビック</v>
      </c>
      <c r="F10" s="16" t="str">
        <f t="shared" si="5"/>
        <v>あ０６</v>
      </c>
      <c r="G10" s="10" t="str">
        <f t="shared" si="0"/>
        <v>谷崎真也</v>
      </c>
      <c r="H10" s="18" t="str">
        <f t="shared" si="3"/>
        <v>アビックＢＢ</v>
      </c>
      <c r="I10" s="18" t="s">
        <v>48</v>
      </c>
      <c r="J10" s="29">
        <v>1972</v>
      </c>
      <c r="K10" s="28">
        <f t="shared" si="1"/>
        <v>45</v>
      </c>
      <c r="L10" s="16" t="str">
        <f t="shared" si="4"/>
        <v>OK</v>
      </c>
      <c r="M10" s="14" t="s">
        <v>64</v>
      </c>
    </row>
    <row r="11" spans="1:13" ht="13.5">
      <c r="A11" s="10" t="s">
        <v>65</v>
      </c>
      <c r="B11" s="14" t="s">
        <v>66</v>
      </c>
      <c r="C11" s="14" t="s">
        <v>67</v>
      </c>
      <c r="D11" s="10" t="str">
        <f t="shared" si="2"/>
        <v>アビック</v>
      </c>
      <c r="F11" s="16" t="str">
        <f t="shared" si="5"/>
        <v>あ０７</v>
      </c>
      <c r="G11" s="10" t="str">
        <f t="shared" si="0"/>
        <v>齋田至</v>
      </c>
      <c r="H11" s="18" t="str">
        <f t="shared" si="3"/>
        <v>アビックＢＢ</v>
      </c>
      <c r="I11" s="18" t="s">
        <v>48</v>
      </c>
      <c r="J11" s="29">
        <v>1970</v>
      </c>
      <c r="K11" s="28">
        <f t="shared" si="1"/>
        <v>47</v>
      </c>
      <c r="L11" s="16" t="str">
        <f t="shared" si="4"/>
        <v>OK</v>
      </c>
      <c r="M11" s="14" t="s">
        <v>49</v>
      </c>
    </row>
    <row r="12" spans="1:13" ht="13.5">
      <c r="A12" s="10" t="s">
        <v>68</v>
      </c>
      <c r="B12" s="19" t="s">
        <v>66</v>
      </c>
      <c r="C12" s="19" t="s">
        <v>69</v>
      </c>
      <c r="D12" s="10" t="str">
        <f t="shared" si="2"/>
        <v>アビック</v>
      </c>
      <c r="F12" s="16" t="str">
        <f t="shared" si="5"/>
        <v>あ０８</v>
      </c>
      <c r="G12" s="10" t="str">
        <f t="shared" si="0"/>
        <v>齋田優子</v>
      </c>
      <c r="H12" s="18" t="str">
        <f t="shared" si="3"/>
        <v>アビックＢＢ</v>
      </c>
      <c r="I12" s="30" t="s">
        <v>70</v>
      </c>
      <c r="J12" s="29">
        <v>1970</v>
      </c>
      <c r="K12" s="28">
        <f t="shared" si="1"/>
        <v>47</v>
      </c>
      <c r="L12" s="16" t="str">
        <f t="shared" si="4"/>
        <v>OK</v>
      </c>
      <c r="M12" s="14" t="s">
        <v>49</v>
      </c>
    </row>
    <row r="13" spans="1:13" ht="13.5">
      <c r="A13" s="10" t="s">
        <v>71</v>
      </c>
      <c r="B13" s="14" t="s">
        <v>72</v>
      </c>
      <c r="C13" s="14" t="s">
        <v>1160</v>
      </c>
      <c r="D13" s="10" t="str">
        <f t="shared" si="2"/>
        <v>アビック</v>
      </c>
      <c r="F13" s="16" t="str">
        <f t="shared" si="5"/>
        <v>あ０９</v>
      </c>
      <c r="G13" s="10" t="str">
        <f t="shared" si="0"/>
        <v>平居 崇</v>
      </c>
      <c r="H13" s="18" t="str">
        <f t="shared" si="3"/>
        <v>アビックＢＢ</v>
      </c>
      <c r="I13" s="18" t="s">
        <v>48</v>
      </c>
      <c r="J13" s="29">
        <v>1972</v>
      </c>
      <c r="K13" s="28">
        <f t="shared" si="1"/>
        <v>45</v>
      </c>
      <c r="L13" s="16" t="str">
        <f t="shared" si="4"/>
        <v>OK</v>
      </c>
      <c r="M13" s="14" t="s">
        <v>73</v>
      </c>
    </row>
    <row r="14" spans="1:13" ht="13.5">
      <c r="A14" s="10" t="s">
        <v>74</v>
      </c>
      <c r="B14" s="14" t="s">
        <v>75</v>
      </c>
      <c r="C14" s="14" t="s">
        <v>1161</v>
      </c>
      <c r="D14" s="10" t="str">
        <f t="shared" si="2"/>
        <v>アビック</v>
      </c>
      <c r="F14" s="16" t="str">
        <f t="shared" si="5"/>
        <v>あ１０</v>
      </c>
      <c r="G14" s="10" t="str">
        <f t="shared" si="0"/>
        <v>土居 悟</v>
      </c>
      <c r="H14" s="18" t="str">
        <f t="shared" si="3"/>
        <v>アビックＢＢ</v>
      </c>
      <c r="I14" s="18" t="s">
        <v>48</v>
      </c>
      <c r="J14" s="29">
        <v>1969</v>
      </c>
      <c r="K14" s="28">
        <f t="shared" si="1"/>
        <v>48</v>
      </c>
      <c r="L14" s="16" t="str">
        <f t="shared" si="4"/>
        <v>OK</v>
      </c>
      <c r="M14" s="14" t="s">
        <v>76</v>
      </c>
    </row>
    <row r="15" spans="1:13" ht="13.5">
      <c r="A15" s="10" t="s">
        <v>77</v>
      </c>
      <c r="B15" s="14" t="s">
        <v>78</v>
      </c>
      <c r="C15" s="14" t="s">
        <v>79</v>
      </c>
      <c r="D15" s="10" t="str">
        <f t="shared" si="2"/>
        <v>アビック</v>
      </c>
      <c r="F15" s="16" t="str">
        <f t="shared" si="5"/>
        <v>あ１１</v>
      </c>
      <c r="G15" s="10" t="str">
        <f t="shared" si="0"/>
        <v>宮村ナオキ</v>
      </c>
      <c r="H15" s="18" t="str">
        <f t="shared" si="3"/>
        <v>アビックＢＢ</v>
      </c>
      <c r="I15" s="18" t="s">
        <v>48</v>
      </c>
      <c r="J15" s="29">
        <v>1996</v>
      </c>
      <c r="K15" s="28">
        <f t="shared" si="1"/>
        <v>21</v>
      </c>
      <c r="L15" s="16" t="str">
        <f t="shared" si="4"/>
        <v>OK</v>
      </c>
      <c r="M15" s="14" t="s">
        <v>49</v>
      </c>
    </row>
    <row r="16" spans="1:13" ht="13.5">
      <c r="A16" s="10" t="s">
        <v>80</v>
      </c>
      <c r="B16" s="19" t="s">
        <v>81</v>
      </c>
      <c r="C16" s="19" t="s">
        <v>82</v>
      </c>
      <c r="D16" s="10" t="str">
        <f t="shared" si="2"/>
        <v>アビック</v>
      </c>
      <c r="F16" s="16" t="str">
        <f t="shared" si="5"/>
        <v>あ１２</v>
      </c>
      <c r="G16" s="10" t="str">
        <f t="shared" si="0"/>
        <v>西山抄千代</v>
      </c>
      <c r="H16" s="18" t="str">
        <f t="shared" si="3"/>
        <v>アビックＢＢ</v>
      </c>
      <c r="I16" s="30" t="s">
        <v>70</v>
      </c>
      <c r="J16" s="29">
        <v>1972</v>
      </c>
      <c r="K16" s="28">
        <f t="shared" si="1"/>
        <v>45</v>
      </c>
      <c r="L16" s="16" t="str">
        <f t="shared" si="4"/>
        <v>OK</v>
      </c>
      <c r="M16" s="14" t="s">
        <v>83</v>
      </c>
    </row>
    <row r="17" spans="1:13" ht="13.5">
      <c r="A17" s="10" t="s">
        <v>84</v>
      </c>
      <c r="B17" s="19" t="s">
        <v>85</v>
      </c>
      <c r="C17" s="19" t="s">
        <v>86</v>
      </c>
      <c r="D17" s="10" t="str">
        <f t="shared" si="2"/>
        <v>アビック</v>
      </c>
      <c r="F17" s="16" t="str">
        <f t="shared" si="5"/>
        <v>あ１３</v>
      </c>
      <c r="G17" s="10" t="str">
        <f t="shared" si="0"/>
        <v>三原啓子</v>
      </c>
      <c r="H17" s="18" t="str">
        <f t="shared" si="3"/>
        <v>アビックＢＢ</v>
      </c>
      <c r="I17" s="30" t="s">
        <v>70</v>
      </c>
      <c r="J17" s="29">
        <v>1964</v>
      </c>
      <c r="K17" s="28">
        <f t="shared" si="1"/>
        <v>53</v>
      </c>
      <c r="L17" s="16" t="str">
        <f t="shared" si="4"/>
        <v>OK</v>
      </c>
      <c r="M17" s="14" t="s">
        <v>49</v>
      </c>
    </row>
    <row r="18" spans="1:13" ht="13.5">
      <c r="A18" s="10" t="s">
        <v>87</v>
      </c>
      <c r="B18" s="14" t="s">
        <v>88</v>
      </c>
      <c r="C18" s="14" t="s">
        <v>89</v>
      </c>
      <c r="D18" s="10" t="str">
        <f t="shared" si="2"/>
        <v>アビック</v>
      </c>
      <c r="F18" s="16" t="str">
        <f t="shared" si="5"/>
        <v>あ１４</v>
      </c>
      <c r="G18" s="10" t="str">
        <f t="shared" si="0"/>
        <v>落合良弘</v>
      </c>
      <c r="H18" s="18" t="str">
        <f t="shared" si="3"/>
        <v>アビックＢＢ</v>
      </c>
      <c r="I18" s="18" t="s">
        <v>48</v>
      </c>
      <c r="J18" s="29">
        <v>1968</v>
      </c>
      <c r="K18" s="28">
        <f t="shared" si="1"/>
        <v>49</v>
      </c>
      <c r="L18" s="16" t="str">
        <f t="shared" si="4"/>
        <v>OK</v>
      </c>
      <c r="M18" s="14" t="s">
        <v>90</v>
      </c>
    </row>
    <row r="19" spans="1:13" ht="13.5">
      <c r="A19" s="10" t="s">
        <v>1162</v>
      </c>
      <c r="B19" s="14" t="s">
        <v>91</v>
      </c>
      <c r="C19" s="14" t="s">
        <v>1163</v>
      </c>
      <c r="D19" s="10" t="str">
        <f t="shared" si="2"/>
        <v>アビック</v>
      </c>
      <c r="F19" s="16" t="str">
        <f t="shared" si="5"/>
        <v>あ１５</v>
      </c>
      <c r="G19" s="10" t="str">
        <f t="shared" si="0"/>
        <v>杉原 徹</v>
      </c>
      <c r="H19" s="18" t="str">
        <f t="shared" si="3"/>
        <v>アビックＢＢ</v>
      </c>
      <c r="I19" s="18" t="s">
        <v>48</v>
      </c>
      <c r="J19" s="29">
        <v>1990</v>
      </c>
      <c r="K19" s="28">
        <f t="shared" si="1"/>
        <v>27</v>
      </c>
      <c r="L19" s="16" t="str">
        <f t="shared" si="4"/>
        <v>OK</v>
      </c>
      <c r="M19" s="14" t="s">
        <v>56</v>
      </c>
    </row>
    <row r="20" spans="1:14" ht="13.5">
      <c r="A20" s="10" t="s">
        <v>1164</v>
      </c>
      <c r="B20" s="108" t="s">
        <v>1165</v>
      </c>
      <c r="C20" s="108" t="s">
        <v>563</v>
      </c>
      <c r="D20" s="10" t="s">
        <v>41</v>
      </c>
      <c r="E20" s="10"/>
      <c r="F20" s="2" t="s">
        <v>1164</v>
      </c>
      <c r="G20" s="16" t="s">
        <v>1166</v>
      </c>
      <c r="H20" s="10" t="s">
        <v>43</v>
      </c>
      <c r="I20" s="18" t="s">
        <v>70</v>
      </c>
      <c r="J20" s="18">
        <v>1967</v>
      </c>
      <c r="K20" s="28">
        <f t="shared" si="1"/>
        <v>50</v>
      </c>
      <c r="L20" s="16" t="str">
        <f t="shared" si="4"/>
        <v>OK</v>
      </c>
      <c r="M20" s="113" t="s">
        <v>176</v>
      </c>
      <c r="N20" s="14"/>
    </row>
    <row r="21" spans="1:14" ht="13.5">
      <c r="A21" s="10" t="s">
        <v>1167</v>
      </c>
      <c r="B21" s="108" t="s">
        <v>1168</v>
      </c>
      <c r="C21" s="108" t="s">
        <v>1169</v>
      </c>
      <c r="D21" s="10" t="s">
        <v>41</v>
      </c>
      <c r="E21" s="10"/>
      <c r="F21" s="2" t="s">
        <v>1167</v>
      </c>
      <c r="G21" s="16" t="s">
        <v>1170</v>
      </c>
      <c r="H21" s="10" t="s">
        <v>43</v>
      </c>
      <c r="I21" s="18" t="s">
        <v>70</v>
      </c>
      <c r="J21" s="18">
        <v>1956</v>
      </c>
      <c r="K21" s="28">
        <f t="shared" si="1"/>
        <v>61</v>
      </c>
      <c r="L21" s="16" t="str">
        <f t="shared" si="4"/>
        <v>OK</v>
      </c>
      <c r="M21" s="16" t="s">
        <v>83</v>
      </c>
      <c r="N21" s="14"/>
    </row>
    <row r="22" spans="1:14" ht="13.5">
      <c r="A22" s="10" t="s">
        <v>1171</v>
      </c>
      <c r="B22" s="108" t="s">
        <v>1172</v>
      </c>
      <c r="C22" s="108" t="s">
        <v>1173</v>
      </c>
      <c r="D22" s="10" t="s">
        <v>41</v>
      </c>
      <c r="E22" s="10"/>
      <c r="F22" s="2" t="s">
        <v>1171</v>
      </c>
      <c r="G22" s="16" t="s">
        <v>1174</v>
      </c>
      <c r="H22" s="10" t="s">
        <v>43</v>
      </c>
      <c r="I22" s="18" t="s">
        <v>70</v>
      </c>
      <c r="J22" s="18">
        <v>1983</v>
      </c>
      <c r="K22" s="28">
        <f t="shared" si="1"/>
        <v>34</v>
      </c>
      <c r="L22" s="16" t="str">
        <f t="shared" si="4"/>
        <v>OK</v>
      </c>
      <c r="M22" s="16" t="s">
        <v>153</v>
      </c>
      <c r="N22" s="14"/>
    </row>
    <row r="23" spans="2:13" ht="13.5">
      <c r="B23" s="14"/>
      <c r="C23" s="14"/>
      <c r="F23" s="16"/>
      <c r="H23" s="18"/>
      <c r="I23" s="18"/>
      <c r="J23" s="29"/>
      <c r="K23" s="28"/>
      <c r="L23" s="16">
        <f t="shared" si="4"/>
      </c>
      <c r="M23" s="14"/>
    </row>
    <row r="24" spans="2:13" ht="13.5">
      <c r="B24" s="14"/>
      <c r="C24" s="14"/>
      <c r="F24" s="16"/>
      <c r="H24" s="18"/>
      <c r="I24" s="18"/>
      <c r="J24" s="29"/>
      <c r="K24" s="28"/>
      <c r="L24" s="16">
        <f t="shared" si="4"/>
      </c>
      <c r="M24" s="14"/>
    </row>
    <row r="25" spans="2:13" ht="13.5">
      <c r="B25" s="14"/>
      <c r="C25" s="14"/>
      <c r="F25" s="16"/>
      <c r="H25" s="18"/>
      <c r="I25" s="18"/>
      <c r="J25" s="29"/>
      <c r="K25" s="28"/>
      <c r="L25" s="16">
        <f t="shared" si="4"/>
      </c>
      <c r="M25" s="14"/>
    </row>
    <row r="26" spans="2:13" ht="13.5">
      <c r="B26" s="14"/>
      <c r="C26" s="14"/>
      <c r="F26" s="16"/>
      <c r="H26" s="18"/>
      <c r="I26" s="18"/>
      <c r="J26" s="29"/>
      <c r="K26" s="28"/>
      <c r="L26" s="16">
        <f t="shared" si="4"/>
      </c>
      <c r="M26" s="14"/>
    </row>
    <row r="27" ht="13.5">
      <c r="L27" s="16">
        <f t="shared" si="4"/>
      </c>
    </row>
    <row r="28" ht="13.5">
      <c r="L28" s="16">
        <f t="shared" si="4"/>
      </c>
    </row>
    <row r="29" spans="2:12" s="114" customFormat="1" ht="13.5">
      <c r="B29" s="776" t="s">
        <v>1175</v>
      </c>
      <c r="C29" s="776"/>
      <c r="D29" s="776" t="s">
        <v>93</v>
      </c>
      <c r="E29" s="776"/>
      <c r="F29" s="776"/>
      <c r="G29" s="776"/>
      <c r="H29" s="776"/>
      <c r="I29" s="115"/>
      <c r="J29" s="115"/>
      <c r="K29" s="115"/>
      <c r="L29" s="16">
        <f t="shared" si="4"/>
      </c>
    </row>
    <row r="30" spans="2:12" s="114" customFormat="1" ht="13.5">
      <c r="B30" s="776"/>
      <c r="C30" s="776"/>
      <c r="D30" s="776"/>
      <c r="E30" s="776"/>
      <c r="F30" s="776"/>
      <c r="G30" s="776"/>
      <c r="H30" s="776"/>
      <c r="I30" s="115"/>
      <c r="J30" s="115"/>
      <c r="K30" s="115"/>
      <c r="L30" s="16">
        <f t="shared" si="4"/>
      </c>
    </row>
    <row r="31" spans="2:12" s="114" customFormat="1" ht="13.5">
      <c r="B31" s="115"/>
      <c r="C31" s="115"/>
      <c r="D31" s="115"/>
      <c r="E31" s="115"/>
      <c r="F31" s="115"/>
      <c r="G31" s="116" t="s">
        <v>39</v>
      </c>
      <c r="H31" s="116" t="s">
        <v>40</v>
      </c>
      <c r="I31" s="116"/>
      <c r="J31" s="117"/>
      <c r="K31" s="115"/>
      <c r="L31" s="16"/>
    </row>
    <row r="32" spans="1:12" s="114" customFormat="1" ht="13.5">
      <c r="A32" s="118"/>
      <c r="B32" s="777"/>
      <c r="C32" s="777"/>
      <c r="D32" s="115"/>
      <c r="E32" s="115"/>
      <c r="F32" s="115"/>
      <c r="G32" s="119">
        <f>COUNTIF(M34:M59,"東近江市")</f>
        <v>0</v>
      </c>
      <c r="H32" s="120">
        <v>0</v>
      </c>
      <c r="I32" s="116"/>
      <c r="J32" s="117"/>
      <c r="K32" s="115"/>
      <c r="L32" s="16"/>
    </row>
    <row r="33" spans="1:12" s="114" customFormat="1" ht="13.5">
      <c r="A33" s="118"/>
      <c r="B33" s="118"/>
      <c r="C33" s="118"/>
      <c r="D33" s="115" t="s">
        <v>42</v>
      </c>
      <c r="E33" s="115"/>
      <c r="F33" s="115"/>
      <c r="G33" s="119"/>
      <c r="H33" s="120" t="s">
        <v>44</v>
      </c>
      <c r="I33" s="116"/>
      <c r="J33" s="117"/>
      <c r="K33" s="115"/>
      <c r="L33" s="16">
        <f t="shared" si="4"/>
      </c>
    </row>
    <row r="34" spans="1:13" s="22" customFormat="1" ht="13.5">
      <c r="A34" s="22" t="s">
        <v>95</v>
      </c>
      <c r="B34" s="21" t="s">
        <v>96</v>
      </c>
      <c r="C34" s="22" t="s">
        <v>97</v>
      </c>
      <c r="D34" s="22" t="s">
        <v>94</v>
      </c>
      <c r="F34" s="22" t="str">
        <f aca="true" t="shared" si="6" ref="F34:F60">A34</f>
        <v>ぼ０１</v>
      </c>
      <c r="G34" s="22" t="str">
        <f aca="true" t="shared" si="7" ref="G34:G60">B34&amp;C34</f>
        <v>池端誠治</v>
      </c>
      <c r="H34" s="22" t="s">
        <v>94</v>
      </c>
      <c r="I34" s="22" t="s">
        <v>48</v>
      </c>
      <c r="J34" s="22">
        <v>1972</v>
      </c>
      <c r="K34" s="31">
        <f>IF(J34="","",(2017-J34))</f>
        <v>45</v>
      </c>
      <c r="L34" s="16" t="str">
        <f t="shared" si="4"/>
        <v>OK</v>
      </c>
      <c r="M34" s="22" t="s">
        <v>49</v>
      </c>
    </row>
    <row r="35" spans="1:17" s="22" customFormat="1" ht="13.5">
      <c r="A35" s="22" t="s">
        <v>98</v>
      </c>
      <c r="B35" s="22" t="s">
        <v>99</v>
      </c>
      <c r="C35" s="22" t="s">
        <v>100</v>
      </c>
      <c r="D35" s="22" t="s">
        <v>94</v>
      </c>
      <c r="F35" s="22" t="str">
        <f t="shared" si="6"/>
        <v>ぼ０２</v>
      </c>
      <c r="G35" s="22" t="str">
        <f t="shared" si="7"/>
        <v>金谷太郎</v>
      </c>
      <c r="H35" s="22" t="s">
        <v>94</v>
      </c>
      <c r="I35" s="22" t="s">
        <v>48</v>
      </c>
      <c r="J35" s="22">
        <v>1976</v>
      </c>
      <c r="K35" s="31">
        <f aca="true" t="shared" si="8" ref="K35:K60">IF(J35="","",(2017-J35))</f>
        <v>41</v>
      </c>
      <c r="L35" s="16" t="str">
        <f t="shared" si="4"/>
        <v>OK</v>
      </c>
      <c r="M35" s="22" t="s">
        <v>49</v>
      </c>
      <c r="Q35" s="21"/>
    </row>
    <row r="36" spans="1:17" s="22" customFormat="1" ht="13.5">
      <c r="A36" s="22" t="s">
        <v>101</v>
      </c>
      <c r="B36" s="22" t="s">
        <v>102</v>
      </c>
      <c r="C36" s="22" t="s">
        <v>103</v>
      </c>
      <c r="D36" s="22" t="s">
        <v>94</v>
      </c>
      <c r="F36" s="22" t="str">
        <f t="shared" si="6"/>
        <v>ぼ０３</v>
      </c>
      <c r="G36" s="22" t="str">
        <f t="shared" si="7"/>
        <v>小林祐太</v>
      </c>
      <c r="H36" s="22" t="s">
        <v>94</v>
      </c>
      <c r="I36" s="22" t="s">
        <v>48</v>
      </c>
      <c r="J36" s="22">
        <v>1985</v>
      </c>
      <c r="K36" s="31">
        <f t="shared" si="8"/>
        <v>32</v>
      </c>
      <c r="L36" s="16" t="str">
        <f t="shared" si="4"/>
        <v>OK</v>
      </c>
      <c r="M36" s="22" t="s">
        <v>49</v>
      </c>
      <c r="Q36" s="21"/>
    </row>
    <row r="37" spans="1:17" s="22" customFormat="1" ht="13.5">
      <c r="A37" s="22" t="s">
        <v>104</v>
      </c>
      <c r="B37" s="22" t="s">
        <v>105</v>
      </c>
      <c r="C37" s="22" t="s">
        <v>1176</v>
      </c>
      <c r="D37" s="22" t="s">
        <v>94</v>
      </c>
      <c r="F37" s="22" t="str">
        <f t="shared" si="6"/>
        <v>ぼ０４</v>
      </c>
      <c r="G37" s="22" t="str">
        <f t="shared" si="7"/>
        <v>佐野 望</v>
      </c>
      <c r="H37" s="22" t="s">
        <v>94</v>
      </c>
      <c r="I37" s="22" t="s">
        <v>48</v>
      </c>
      <c r="J37" s="22">
        <v>1982</v>
      </c>
      <c r="K37" s="31">
        <f t="shared" si="8"/>
        <v>35</v>
      </c>
      <c r="L37" s="16" t="str">
        <f t="shared" si="4"/>
        <v>OK</v>
      </c>
      <c r="M37" s="22" t="s">
        <v>49</v>
      </c>
      <c r="Q37" s="21"/>
    </row>
    <row r="38" spans="1:17" s="22" customFormat="1" ht="13.5">
      <c r="A38" s="22" t="s">
        <v>106</v>
      </c>
      <c r="B38" s="22" t="s">
        <v>107</v>
      </c>
      <c r="C38" s="22" t="s">
        <v>108</v>
      </c>
      <c r="D38" s="22" t="s">
        <v>94</v>
      </c>
      <c r="F38" s="22" t="str">
        <f t="shared" si="6"/>
        <v>ぼ０５</v>
      </c>
      <c r="G38" s="22" t="str">
        <f t="shared" si="7"/>
        <v>谷口友宏</v>
      </c>
      <c r="H38" s="22" t="s">
        <v>94</v>
      </c>
      <c r="I38" s="22" t="s">
        <v>48</v>
      </c>
      <c r="J38" s="22">
        <v>1980</v>
      </c>
      <c r="K38" s="31">
        <f t="shared" si="8"/>
        <v>37</v>
      </c>
      <c r="L38" s="16" t="str">
        <f t="shared" si="4"/>
        <v>OK</v>
      </c>
      <c r="M38" s="22" t="s">
        <v>49</v>
      </c>
      <c r="Q38" s="21"/>
    </row>
    <row r="39" spans="1:13" s="22" customFormat="1" ht="13.5">
      <c r="A39" s="22" t="s">
        <v>109</v>
      </c>
      <c r="B39" s="22" t="s">
        <v>110</v>
      </c>
      <c r="C39" s="22" t="s">
        <v>111</v>
      </c>
      <c r="D39" s="22" t="s">
        <v>94</v>
      </c>
      <c r="F39" s="22" t="str">
        <f t="shared" si="6"/>
        <v>ぼ０６</v>
      </c>
      <c r="G39" s="22" t="str">
        <f t="shared" si="7"/>
        <v>土田哲也</v>
      </c>
      <c r="H39" s="22" t="s">
        <v>94</v>
      </c>
      <c r="I39" s="22" t="s">
        <v>48</v>
      </c>
      <c r="J39" s="22">
        <v>1990</v>
      </c>
      <c r="K39" s="31">
        <f t="shared" si="8"/>
        <v>27</v>
      </c>
      <c r="L39" s="16" t="str">
        <f t="shared" si="4"/>
        <v>OK</v>
      </c>
      <c r="M39" s="22" t="s">
        <v>90</v>
      </c>
    </row>
    <row r="40" spans="1:13" s="22" customFormat="1" ht="13.5">
      <c r="A40" s="22" t="s">
        <v>112</v>
      </c>
      <c r="B40" s="23" t="s">
        <v>113</v>
      </c>
      <c r="C40" s="23" t="s">
        <v>114</v>
      </c>
      <c r="D40" s="22" t="s">
        <v>94</v>
      </c>
      <c r="F40" s="22" t="str">
        <f t="shared" si="6"/>
        <v>ぼ０７</v>
      </c>
      <c r="G40" s="22" t="str">
        <f t="shared" si="7"/>
        <v>堤内昭仁</v>
      </c>
      <c r="H40" s="22" t="s">
        <v>94</v>
      </c>
      <c r="I40" s="22" t="s">
        <v>48</v>
      </c>
      <c r="J40" s="22">
        <v>1977</v>
      </c>
      <c r="K40" s="31">
        <f t="shared" si="8"/>
        <v>40</v>
      </c>
      <c r="L40" s="16" t="str">
        <f t="shared" si="4"/>
        <v>OK</v>
      </c>
      <c r="M40" s="22" t="s">
        <v>49</v>
      </c>
    </row>
    <row r="41" spans="1:13" s="22" customFormat="1" ht="13.5">
      <c r="A41" s="22" t="s">
        <v>115</v>
      </c>
      <c r="B41" s="22" t="s">
        <v>116</v>
      </c>
      <c r="C41" s="22" t="s">
        <v>117</v>
      </c>
      <c r="D41" s="22" t="s">
        <v>94</v>
      </c>
      <c r="F41" s="22" t="str">
        <f t="shared" si="6"/>
        <v>ぼ０８</v>
      </c>
      <c r="G41" s="22" t="str">
        <f t="shared" si="7"/>
        <v>成宮康弘</v>
      </c>
      <c r="H41" s="22" t="s">
        <v>94</v>
      </c>
      <c r="I41" s="22" t="s">
        <v>48</v>
      </c>
      <c r="J41" s="22">
        <v>1970</v>
      </c>
      <c r="K41" s="31">
        <f t="shared" si="8"/>
        <v>47</v>
      </c>
      <c r="L41" s="16" t="str">
        <f t="shared" si="4"/>
        <v>OK</v>
      </c>
      <c r="M41" s="22" t="s">
        <v>49</v>
      </c>
    </row>
    <row r="42" spans="1:13" s="22" customFormat="1" ht="13.5">
      <c r="A42" s="22" t="s">
        <v>118</v>
      </c>
      <c r="B42" s="22" t="s">
        <v>119</v>
      </c>
      <c r="C42" s="22" t="s">
        <v>120</v>
      </c>
      <c r="D42" s="22" t="s">
        <v>94</v>
      </c>
      <c r="F42" s="22" t="str">
        <f t="shared" si="6"/>
        <v>ぼ０９</v>
      </c>
      <c r="G42" s="22" t="str">
        <f t="shared" si="7"/>
        <v>西川昌一</v>
      </c>
      <c r="H42" s="22" t="s">
        <v>94</v>
      </c>
      <c r="I42" s="22" t="s">
        <v>48</v>
      </c>
      <c r="J42" s="22">
        <v>1970</v>
      </c>
      <c r="K42" s="31">
        <f t="shared" si="8"/>
        <v>47</v>
      </c>
      <c r="L42" s="16" t="str">
        <f t="shared" si="4"/>
        <v>OK</v>
      </c>
      <c r="M42" s="22" t="s">
        <v>83</v>
      </c>
    </row>
    <row r="43" spans="1:13" s="22" customFormat="1" ht="13.5">
      <c r="A43" s="22" t="s">
        <v>121</v>
      </c>
      <c r="B43" s="22" t="s">
        <v>122</v>
      </c>
      <c r="C43" s="22" t="s">
        <v>123</v>
      </c>
      <c r="D43" s="22" t="s">
        <v>94</v>
      </c>
      <c r="F43" s="22" t="str">
        <f t="shared" si="6"/>
        <v>ぼ１０</v>
      </c>
      <c r="G43" s="22" t="str">
        <f t="shared" si="7"/>
        <v>古市卓志</v>
      </c>
      <c r="H43" s="22" t="s">
        <v>94</v>
      </c>
      <c r="I43" s="22" t="s">
        <v>48</v>
      </c>
      <c r="J43" s="22">
        <v>1974</v>
      </c>
      <c r="K43" s="31">
        <f t="shared" si="8"/>
        <v>43</v>
      </c>
      <c r="L43" s="16" t="str">
        <f t="shared" si="4"/>
        <v>OK</v>
      </c>
      <c r="M43" s="22" t="s">
        <v>49</v>
      </c>
    </row>
    <row r="44" spans="1:13" s="22" customFormat="1" ht="13.5">
      <c r="A44" s="22" t="s">
        <v>124</v>
      </c>
      <c r="B44" s="22" t="s">
        <v>125</v>
      </c>
      <c r="C44" s="22" t="s">
        <v>126</v>
      </c>
      <c r="D44" s="22" t="s">
        <v>94</v>
      </c>
      <c r="F44" s="22" t="str">
        <f t="shared" si="6"/>
        <v>ぼ１１</v>
      </c>
      <c r="G44" s="22" t="str">
        <f t="shared" si="7"/>
        <v>松井寛司</v>
      </c>
      <c r="H44" s="22" t="s">
        <v>94</v>
      </c>
      <c r="I44" s="22" t="s">
        <v>48</v>
      </c>
      <c r="J44" s="22">
        <v>1980</v>
      </c>
      <c r="K44" s="31">
        <f t="shared" si="8"/>
        <v>37</v>
      </c>
      <c r="L44" s="16" t="str">
        <f t="shared" si="4"/>
        <v>OK</v>
      </c>
      <c r="M44" s="22" t="s">
        <v>90</v>
      </c>
    </row>
    <row r="45" spans="1:13" s="22" customFormat="1" ht="13.5">
      <c r="A45" s="22" t="s">
        <v>127</v>
      </c>
      <c r="B45" s="22" t="s">
        <v>128</v>
      </c>
      <c r="C45" s="22" t="s">
        <v>129</v>
      </c>
      <c r="D45" s="22" t="s">
        <v>94</v>
      </c>
      <c r="F45" s="22" t="str">
        <f t="shared" si="6"/>
        <v>ぼ１２</v>
      </c>
      <c r="G45" s="22" t="str">
        <f t="shared" si="7"/>
        <v>村上知孝</v>
      </c>
      <c r="H45" s="22" t="s">
        <v>94</v>
      </c>
      <c r="I45" s="22" t="s">
        <v>48</v>
      </c>
      <c r="J45" s="22">
        <v>1980</v>
      </c>
      <c r="K45" s="31">
        <f t="shared" si="8"/>
        <v>37</v>
      </c>
      <c r="L45" s="16" t="str">
        <f t="shared" si="4"/>
        <v>OK</v>
      </c>
      <c r="M45" s="22" t="s">
        <v>76</v>
      </c>
    </row>
    <row r="46" spans="1:17" s="22" customFormat="1" ht="13.5">
      <c r="A46" s="22" t="s">
        <v>130</v>
      </c>
      <c r="B46" s="22" t="s">
        <v>131</v>
      </c>
      <c r="C46" s="22" t="s">
        <v>132</v>
      </c>
      <c r="D46" s="22" t="s">
        <v>94</v>
      </c>
      <c r="F46" s="22" t="str">
        <f t="shared" si="6"/>
        <v>ぼ１３</v>
      </c>
      <c r="G46" s="22" t="str">
        <f t="shared" si="7"/>
        <v>八木篤司</v>
      </c>
      <c r="H46" s="22" t="s">
        <v>94</v>
      </c>
      <c r="I46" s="22" t="s">
        <v>48</v>
      </c>
      <c r="J46" s="22">
        <v>1973</v>
      </c>
      <c r="K46" s="31">
        <f t="shared" si="8"/>
        <v>44</v>
      </c>
      <c r="L46" s="16" t="str">
        <f t="shared" si="4"/>
        <v>OK</v>
      </c>
      <c r="M46" s="22" t="s">
        <v>49</v>
      </c>
      <c r="Q46" s="21"/>
    </row>
    <row r="47" spans="1:17" s="22" customFormat="1" ht="13.5">
      <c r="A47" s="22" t="s">
        <v>133</v>
      </c>
      <c r="B47" s="22" t="s">
        <v>134</v>
      </c>
      <c r="C47" s="22" t="s">
        <v>135</v>
      </c>
      <c r="D47" s="22" t="s">
        <v>94</v>
      </c>
      <c r="F47" s="22" t="str">
        <f t="shared" si="6"/>
        <v>ぼ１４</v>
      </c>
      <c r="G47" s="22" t="str">
        <f t="shared" si="7"/>
        <v>山崎正雄</v>
      </c>
      <c r="H47" s="22" t="s">
        <v>94</v>
      </c>
      <c r="I47" s="22" t="s">
        <v>48</v>
      </c>
      <c r="J47" s="22">
        <v>1982</v>
      </c>
      <c r="K47" s="31">
        <f t="shared" si="8"/>
        <v>35</v>
      </c>
      <c r="L47" s="16" t="str">
        <f t="shared" si="4"/>
        <v>OK</v>
      </c>
      <c r="M47" s="22" t="s">
        <v>90</v>
      </c>
      <c r="Q47" s="21"/>
    </row>
    <row r="48" spans="1:17" s="22" customFormat="1" ht="13.5">
      <c r="A48" s="22" t="s">
        <v>136</v>
      </c>
      <c r="B48" s="24" t="s">
        <v>137</v>
      </c>
      <c r="C48" s="24" t="s">
        <v>138</v>
      </c>
      <c r="D48" s="22" t="s">
        <v>94</v>
      </c>
      <c r="F48" s="22" t="str">
        <f t="shared" si="6"/>
        <v>ぼ１５</v>
      </c>
      <c r="G48" s="22" t="str">
        <f t="shared" si="7"/>
        <v>伊吹邦子</v>
      </c>
      <c r="H48" s="22" t="s">
        <v>94</v>
      </c>
      <c r="I48" s="24" t="s">
        <v>70</v>
      </c>
      <c r="J48" s="22">
        <v>1969</v>
      </c>
      <c r="K48" s="31">
        <f t="shared" si="8"/>
        <v>48</v>
      </c>
      <c r="L48" s="16" t="str">
        <f t="shared" si="4"/>
        <v>OK</v>
      </c>
      <c r="M48" s="22" t="s">
        <v>49</v>
      </c>
      <c r="Q48" s="21"/>
    </row>
    <row r="49" spans="1:17" s="22" customFormat="1" ht="13.5">
      <c r="A49" s="22" t="s">
        <v>139</v>
      </c>
      <c r="B49" s="24" t="s">
        <v>140</v>
      </c>
      <c r="C49" s="24" t="s">
        <v>141</v>
      </c>
      <c r="D49" s="22" t="s">
        <v>94</v>
      </c>
      <c r="F49" s="22" t="str">
        <f t="shared" si="6"/>
        <v>ぼ１６</v>
      </c>
      <c r="G49" s="22" t="str">
        <f t="shared" si="7"/>
        <v>木村美香</v>
      </c>
      <c r="H49" s="22" t="s">
        <v>94</v>
      </c>
      <c r="I49" s="24" t="s">
        <v>70</v>
      </c>
      <c r="J49" s="22">
        <v>1962</v>
      </c>
      <c r="K49" s="31">
        <f t="shared" si="8"/>
        <v>55</v>
      </c>
      <c r="L49" s="16" t="str">
        <f t="shared" si="4"/>
        <v>OK</v>
      </c>
      <c r="M49" s="22" t="s">
        <v>83</v>
      </c>
      <c r="Q49" s="21"/>
    </row>
    <row r="50" spans="1:17" s="22" customFormat="1" ht="13.5">
      <c r="A50" s="22" t="s">
        <v>142</v>
      </c>
      <c r="B50" s="24" t="s">
        <v>143</v>
      </c>
      <c r="C50" s="24" t="s">
        <v>144</v>
      </c>
      <c r="D50" s="22" t="s">
        <v>94</v>
      </c>
      <c r="F50" s="22" t="str">
        <f t="shared" si="6"/>
        <v>ぼ１７</v>
      </c>
      <c r="G50" s="22" t="str">
        <f t="shared" si="7"/>
        <v>近藤直美</v>
      </c>
      <c r="H50" s="22" t="s">
        <v>94</v>
      </c>
      <c r="I50" s="24" t="s">
        <v>70</v>
      </c>
      <c r="J50" s="22">
        <v>1963</v>
      </c>
      <c r="K50" s="31">
        <f t="shared" si="8"/>
        <v>54</v>
      </c>
      <c r="L50" s="16" t="str">
        <f t="shared" si="4"/>
        <v>OK</v>
      </c>
      <c r="M50" s="22" t="s">
        <v>49</v>
      </c>
      <c r="Q50" s="21"/>
    </row>
    <row r="51" spans="1:17" s="22" customFormat="1" ht="13.5">
      <c r="A51" s="22" t="s">
        <v>145</v>
      </c>
      <c r="B51" s="24" t="s">
        <v>146</v>
      </c>
      <c r="C51" s="24" t="s">
        <v>147</v>
      </c>
      <c r="D51" s="22" t="s">
        <v>94</v>
      </c>
      <c r="F51" s="22" t="str">
        <f t="shared" si="6"/>
        <v>ぼ１８</v>
      </c>
      <c r="G51" s="22" t="str">
        <f t="shared" si="7"/>
        <v>佐竹昌子</v>
      </c>
      <c r="H51" s="22" t="s">
        <v>94</v>
      </c>
      <c r="I51" s="24" t="s">
        <v>70</v>
      </c>
      <c r="J51" s="22">
        <v>1958</v>
      </c>
      <c r="K51" s="31">
        <f t="shared" si="8"/>
        <v>59</v>
      </c>
      <c r="L51" s="16" t="str">
        <f t="shared" si="4"/>
        <v>OK</v>
      </c>
      <c r="M51" s="22" t="s">
        <v>49</v>
      </c>
      <c r="Q51" s="21"/>
    </row>
    <row r="52" spans="1:17" s="22" customFormat="1" ht="13.5">
      <c r="A52" s="22" t="s">
        <v>148</v>
      </c>
      <c r="B52" s="24" t="s">
        <v>149</v>
      </c>
      <c r="C52" s="24" t="s">
        <v>150</v>
      </c>
      <c r="D52" s="22" t="s">
        <v>94</v>
      </c>
      <c r="F52" s="22" t="str">
        <f t="shared" si="6"/>
        <v>ぼ１９</v>
      </c>
      <c r="G52" s="22" t="str">
        <f t="shared" si="7"/>
        <v>筒井珠世</v>
      </c>
      <c r="H52" s="22" t="s">
        <v>94</v>
      </c>
      <c r="I52" s="24" t="s">
        <v>70</v>
      </c>
      <c r="J52" s="22">
        <v>1967</v>
      </c>
      <c r="K52" s="31">
        <f t="shared" si="8"/>
        <v>50</v>
      </c>
      <c r="L52" s="16" t="str">
        <f t="shared" si="4"/>
        <v>OK</v>
      </c>
      <c r="M52" s="22" t="s">
        <v>49</v>
      </c>
      <c r="Q52" s="21"/>
    </row>
    <row r="53" spans="1:17" s="22" customFormat="1" ht="13.5">
      <c r="A53" s="22" t="s">
        <v>151</v>
      </c>
      <c r="B53" s="24" t="s">
        <v>20</v>
      </c>
      <c r="C53" s="24" t="s">
        <v>152</v>
      </c>
      <c r="D53" s="22" t="s">
        <v>94</v>
      </c>
      <c r="F53" s="22" t="str">
        <f t="shared" si="6"/>
        <v>ぼ２０</v>
      </c>
      <c r="G53" s="22" t="str">
        <f t="shared" si="7"/>
        <v>中村千春</v>
      </c>
      <c r="H53" s="22" t="s">
        <v>94</v>
      </c>
      <c r="I53" s="24" t="s">
        <v>70</v>
      </c>
      <c r="J53" s="22">
        <v>1961</v>
      </c>
      <c r="K53" s="31">
        <f t="shared" si="8"/>
        <v>56</v>
      </c>
      <c r="L53" s="16" t="str">
        <f t="shared" si="4"/>
        <v>OK</v>
      </c>
      <c r="M53" s="22" t="s">
        <v>153</v>
      </c>
      <c r="Q53" s="21"/>
    </row>
    <row r="54" spans="1:17" s="22" customFormat="1" ht="13.5">
      <c r="A54" s="22" t="s">
        <v>154</v>
      </c>
      <c r="B54" s="24" t="s">
        <v>116</v>
      </c>
      <c r="C54" s="24" t="s">
        <v>155</v>
      </c>
      <c r="D54" s="22" t="s">
        <v>94</v>
      </c>
      <c r="F54" s="22" t="str">
        <f t="shared" si="6"/>
        <v>ぼ２１</v>
      </c>
      <c r="G54" s="22" t="str">
        <f t="shared" si="7"/>
        <v>成宮まき</v>
      </c>
      <c r="H54" s="22" t="s">
        <v>94</v>
      </c>
      <c r="I54" s="24" t="s">
        <v>70</v>
      </c>
      <c r="J54" s="22">
        <v>1970</v>
      </c>
      <c r="K54" s="31">
        <f t="shared" si="8"/>
        <v>47</v>
      </c>
      <c r="L54" s="16" t="str">
        <f t="shared" si="4"/>
        <v>OK</v>
      </c>
      <c r="M54" s="22" t="s">
        <v>49</v>
      </c>
      <c r="Q54" s="21"/>
    </row>
    <row r="55" spans="1:17" s="22" customFormat="1" ht="13.5">
      <c r="A55" s="22" t="s">
        <v>156</v>
      </c>
      <c r="B55" s="24" t="s">
        <v>157</v>
      </c>
      <c r="C55" s="24" t="s">
        <v>158</v>
      </c>
      <c r="D55" s="22" t="s">
        <v>94</v>
      </c>
      <c r="F55" s="22" t="str">
        <f t="shared" si="6"/>
        <v>ぼ２２</v>
      </c>
      <c r="G55" s="22" t="str">
        <f t="shared" si="7"/>
        <v>橋本真理</v>
      </c>
      <c r="H55" s="22" t="s">
        <v>94</v>
      </c>
      <c r="I55" s="24" t="s">
        <v>70</v>
      </c>
      <c r="J55" s="22">
        <v>1977</v>
      </c>
      <c r="K55" s="31">
        <f t="shared" si="8"/>
        <v>40</v>
      </c>
      <c r="L55" s="16" t="str">
        <f t="shared" si="4"/>
        <v>OK</v>
      </c>
      <c r="M55" s="22" t="s">
        <v>90</v>
      </c>
      <c r="Q55" s="21"/>
    </row>
    <row r="56" spans="1:17" s="22" customFormat="1" ht="13.5">
      <c r="A56" s="22" t="s">
        <v>159</v>
      </c>
      <c r="B56" s="24" t="s">
        <v>160</v>
      </c>
      <c r="C56" s="24" t="s">
        <v>161</v>
      </c>
      <c r="D56" s="22" t="s">
        <v>94</v>
      </c>
      <c r="F56" s="22" t="str">
        <f t="shared" si="6"/>
        <v>ぼ２３</v>
      </c>
      <c r="G56" s="22" t="str">
        <f t="shared" si="7"/>
        <v>藤田博美</v>
      </c>
      <c r="H56" s="22" t="s">
        <v>94</v>
      </c>
      <c r="I56" s="24" t="s">
        <v>70</v>
      </c>
      <c r="J56" s="22">
        <v>1970</v>
      </c>
      <c r="K56" s="31">
        <f t="shared" si="8"/>
        <v>47</v>
      </c>
      <c r="L56" s="16" t="str">
        <f t="shared" si="4"/>
        <v>OK</v>
      </c>
      <c r="M56" s="22" t="s">
        <v>49</v>
      </c>
      <c r="Q56" s="21"/>
    </row>
    <row r="57" spans="1:17" s="22" customFormat="1" ht="13.5">
      <c r="A57" s="22" t="s">
        <v>162</v>
      </c>
      <c r="B57" s="24" t="s">
        <v>163</v>
      </c>
      <c r="C57" s="24" t="s">
        <v>164</v>
      </c>
      <c r="D57" s="22" t="s">
        <v>94</v>
      </c>
      <c r="F57" s="22" t="str">
        <f t="shared" si="6"/>
        <v>ぼ２４</v>
      </c>
      <c r="G57" s="22" t="str">
        <f t="shared" si="7"/>
        <v>藤原泰子</v>
      </c>
      <c r="H57" s="22" t="s">
        <v>94</v>
      </c>
      <c r="I57" s="24" t="s">
        <v>70</v>
      </c>
      <c r="J57" s="22">
        <v>1965</v>
      </c>
      <c r="K57" s="31">
        <f t="shared" si="8"/>
        <v>52</v>
      </c>
      <c r="L57" s="16" t="str">
        <f t="shared" si="4"/>
        <v>OK</v>
      </c>
      <c r="M57" s="22" t="s">
        <v>153</v>
      </c>
      <c r="Q57" s="121"/>
    </row>
    <row r="58" spans="1:17" s="22" customFormat="1" ht="13.5">
      <c r="A58" s="22" t="s">
        <v>165</v>
      </c>
      <c r="B58" s="24" t="s">
        <v>1177</v>
      </c>
      <c r="C58" s="24" t="s">
        <v>167</v>
      </c>
      <c r="D58" s="22" t="s">
        <v>94</v>
      </c>
      <c r="F58" s="22" t="str">
        <f t="shared" si="6"/>
        <v>ぼ２５</v>
      </c>
      <c r="G58" s="22" t="str">
        <f t="shared" si="7"/>
        <v>森 薫吏</v>
      </c>
      <c r="H58" s="22" t="s">
        <v>94</v>
      </c>
      <c r="I58" s="24" t="s">
        <v>70</v>
      </c>
      <c r="J58" s="22">
        <v>1964</v>
      </c>
      <c r="K58" s="31">
        <f t="shared" si="8"/>
        <v>53</v>
      </c>
      <c r="L58" s="16" t="str">
        <f t="shared" si="4"/>
        <v>OK</v>
      </c>
      <c r="M58" s="22" t="s">
        <v>83</v>
      </c>
      <c r="Q58" s="121"/>
    </row>
    <row r="59" spans="1:17" s="22" customFormat="1" ht="13.5">
      <c r="A59" s="22" t="s">
        <v>168</v>
      </c>
      <c r="B59" s="24" t="s">
        <v>169</v>
      </c>
      <c r="C59" s="24" t="s">
        <v>170</v>
      </c>
      <c r="D59" s="22" t="s">
        <v>94</v>
      </c>
      <c r="F59" s="22" t="str">
        <f t="shared" si="6"/>
        <v>ぼ２６</v>
      </c>
      <c r="G59" s="22" t="str">
        <f t="shared" si="7"/>
        <v>日髙眞規子</v>
      </c>
      <c r="H59" s="22" t="s">
        <v>94</v>
      </c>
      <c r="I59" s="24" t="s">
        <v>70</v>
      </c>
      <c r="J59" s="22">
        <v>1963</v>
      </c>
      <c r="K59" s="31">
        <f t="shared" si="8"/>
        <v>54</v>
      </c>
      <c r="L59" s="16" t="str">
        <f t="shared" si="4"/>
        <v>OK</v>
      </c>
      <c r="M59" s="22" t="s">
        <v>90</v>
      </c>
      <c r="Q59" s="121"/>
    </row>
    <row r="60" spans="1:17" s="22" customFormat="1" ht="13.5">
      <c r="A60" s="22" t="s">
        <v>1178</v>
      </c>
      <c r="B60" s="122" t="s">
        <v>1179</v>
      </c>
      <c r="C60" s="122" t="s">
        <v>1180</v>
      </c>
      <c r="D60" s="22" t="s">
        <v>94</v>
      </c>
      <c r="E60"/>
      <c r="F60" s="22" t="str">
        <f t="shared" si="6"/>
        <v>ぼ２７</v>
      </c>
      <c r="G60" s="22" t="str">
        <f t="shared" si="7"/>
        <v>東　正隆</v>
      </c>
      <c r="H60" s="22" t="s">
        <v>94</v>
      </c>
      <c r="I60" s="22" t="s">
        <v>48</v>
      </c>
      <c r="J60" s="123">
        <v>1965</v>
      </c>
      <c r="K60" s="31">
        <f t="shared" si="8"/>
        <v>52</v>
      </c>
      <c r="L60" s="16" t="str">
        <f t="shared" si="4"/>
        <v>OK</v>
      </c>
      <c r="M60" s="123" t="s">
        <v>1181</v>
      </c>
      <c r="Q60" s="121"/>
    </row>
    <row r="61" spans="1:17" s="2" customFormat="1" ht="13.5">
      <c r="A61" s="12"/>
      <c r="B61" s="24"/>
      <c r="C61" s="24"/>
      <c r="D61" s="22"/>
      <c r="E61" s="22"/>
      <c r="F61" s="22"/>
      <c r="G61" s="22"/>
      <c r="H61" s="22"/>
      <c r="I61" s="24"/>
      <c r="J61" s="22"/>
      <c r="K61" s="31"/>
      <c r="L61" s="16">
        <f t="shared" si="4"/>
      </c>
      <c r="M61" s="22"/>
      <c r="Q61" s="124"/>
    </row>
    <row r="62" spans="9:17" s="2" customFormat="1" ht="13.5">
      <c r="I62" s="25"/>
      <c r="L62" s="16"/>
      <c r="Q62" s="124"/>
    </row>
    <row r="63" spans="12:17" ht="13.5">
      <c r="L63" s="16"/>
      <c r="Q63" s="124"/>
    </row>
    <row r="64" spans="2:17" s="2" customFormat="1" ht="13.5">
      <c r="B64" s="25"/>
      <c r="C64" s="25"/>
      <c r="K64" s="28"/>
      <c r="L64" s="16"/>
      <c r="Q64" s="124"/>
    </row>
    <row r="65" spans="2:17" s="2" customFormat="1" ht="13.5">
      <c r="B65" s="25"/>
      <c r="C65" s="25"/>
      <c r="K65" s="28"/>
      <c r="L65" s="16">
        <f aca="true" t="shared" si="9" ref="L65:L74">IF(G65="","",IF(COUNTIF($G$31:$G$583,G65)&gt;1,"2重登録","OK"))</f>
      </c>
      <c r="Q65" s="124"/>
    </row>
    <row r="66" spans="2:17" s="2" customFormat="1" ht="13.5">
      <c r="B66" s="25"/>
      <c r="C66" s="25"/>
      <c r="K66" s="28"/>
      <c r="L66" s="16">
        <f t="shared" si="9"/>
      </c>
      <c r="Q66" s="124"/>
    </row>
    <row r="67" spans="2:17" s="2" customFormat="1" ht="13.5">
      <c r="B67" s="25"/>
      <c r="C67" s="25"/>
      <c r="K67" s="28"/>
      <c r="L67" s="16">
        <f t="shared" si="9"/>
      </c>
      <c r="Q67" s="124"/>
    </row>
    <row r="68" spans="2:17" s="2" customFormat="1" ht="13.5">
      <c r="B68" s="25"/>
      <c r="C68" s="25"/>
      <c r="K68" s="28"/>
      <c r="L68" s="16">
        <f t="shared" si="9"/>
      </c>
      <c r="Q68" s="124"/>
    </row>
    <row r="69" spans="2:17" s="2" customFormat="1" ht="13.5">
      <c r="B69" s="25"/>
      <c r="C69" s="25"/>
      <c r="K69" s="28"/>
      <c r="L69" s="16">
        <f t="shared" si="9"/>
      </c>
      <c r="Q69" s="124"/>
    </row>
    <row r="70" spans="2:17" s="2" customFormat="1" ht="13.5">
      <c r="B70" s="25"/>
      <c r="C70" s="25"/>
      <c r="K70" s="28"/>
      <c r="L70" s="16">
        <f t="shared" si="9"/>
      </c>
      <c r="Q70" s="124"/>
    </row>
    <row r="71" spans="2:17" s="2" customFormat="1" ht="13.5">
      <c r="B71" s="25"/>
      <c r="C71" s="25"/>
      <c r="K71" s="28"/>
      <c r="L71" s="16">
        <f t="shared" si="9"/>
      </c>
      <c r="Q71" s="124"/>
    </row>
    <row r="72" spans="1:15" s="3" customFormat="1" ht="13.5">
      <c r="A72" s="125"/>
      <c r="B72" s="126"/>
      <c r="C72" s="126"/>
      <c r="D72" s="125"/>
      <c r="E72" s="32"/>
      <c r="F72" s="16"/>
      <c r="G72" s="19"/>
      <c r="H72" s="125"/>
      <c r="I72" s="16"/>
      <c r="J72" s="32"/>
      <c r="K72" s="28"/>
      <c r="L72" s="16">
        <f t="shared" si="9"/>
      </c>
      <c r="N72" s="10"/>
      <c r="O72" s="10"/>
    </row>
    <row r="73" spans="1:15" s="3" customFormat="1" ht="13.5">
      <c r="A73" s="125"/>
      <c r="B73" s="126"/>
      <c r="C73" s="126"/>
      <c r="D73" s="125"/>
      <c r="E73" s="32"/>
      <c r="F73" s="16"/>
      <c r="G73" s="19"/>
      <c r="H73" s="125"/>
      <c r="I73" s="16"/>
      <c r="J73" s="32"/>
      <c r="K73" s="28"/>
      <c r="L73" s="16">
        <f t="shared" si="9"/>
      </c>
      <c r="N73" s="10"/>
      <c r="O73" s="10"/>
    </row>
    <row r="74" spans="1:15" s="3" customFormat="1" ht="13.5">
      <c r="A74" s="125"/>
      <c r="B74" s="126"/>
      <c r="C74" s="126"/>
      <c r="D74" s="125"/>
      <c r="E74" s="32"/>
      <c r="F74" s="16"/>
      <c r="G74" s="19"/>
      <c r="H74" s="125"/>
      <c r="I74" s="16"/>
      <c r="J74" s="32"/>
      <c r="K74" s="28"/>
      <c r="L74" s="16">
        <f t="shared" si="9"/>
      </c>
      <c r="N74" s="10"/>
      <c r="O74" s="10"/>
    </row>
    <row r="75" spans="1:12" s="4" customFormat="1" ht="13.5">
      <c r="A75" s="127"/>
      <c r="B75" s="124"/>
      <c r="C75" s="778" t="s">
        <v>171</v>
      </c>
      <c r="D75" s="778"/>
      <c r="E75" s="779"/>
      <c r="F75" s="779"/>
      <c r="G75" s="779"/>
      <c r="H75" s="779"/>
      <c r="I75" s="779"/>
      <c r="J75" s="32"/>
      <c r="K75" s="28"/>
      <c r="L75" s="16"/>
    </row>
    <row r="76" spans="1:12" s="4" customFormat="1" ht="13.5">
      <c r="A76" s="127"/>
      <c r="B76" s="124"/>
      <c r="C76" s="778"/>
      <c r="D76" s="778"/>
      <c r="E76" s="779"/>
      <c r="F76" s="779"/>
      <c r="G76" s="779"/>
      <c r="H76" s="779"/>
      <c r="I76" s="779"/>
      <c r="J76" s="32"/>
      <c r="K76" s="28"/>
      <c r="L76" s="16"/>
    </row>
    <row r="77" spans="2:12" ht="13.5">
      <c r="B77" s="14" t="s">
        <v>172</v>
      </c>
      <c r="C77" s="14"/>
      <c r="D77" s="14"/>
      <c r="F77" s="16"/>
      <c r="G77" s="10" t="s">
        <v>39</v>
      </c>
      <c r="H77" s="10" t="s">
        <v>40</v>
      </c>
      <c r="K77" s="28"/>
      <c r="L77" s="16"/>
    </row>
    <row r="78" spans="2:12" ht="13.5">
      <c r="B78" s="14" t="s">
        <v>173</v>
      </c>
      <c r="C78" s="14"/>
      <c r="D78" s="14"/>
      <c r="F78" s="16"/>
      <c r="G78" s="13">
        <f>COUNTIF(M79:M151,"東近江市")</f>
        <v>24</v>
      </c>
      <c r="H78" s="33">
        <f>(G78/RIGHT(A151,2))</f>
        <v>0.3287671232876712</v>
      </c>
      <c r="K78" s="28"/>
      <c r="L78" s="16"/>
    </row>
    <row r="79" spans="1:13" s="5" customFormat="1" ht="13.5">
      <c r="A79" s="10" t="s">
        <v>174</v>
      </c>
      <c r="B79" s="34" t="s">
        <v>12</v>
      </c>
      <c r="C79" s="34" t="s">
        <v>175</v>
      </c>
      <c r="D79" s="14" t="s">
        <v>173</v>
      </c>
      <c r="E79" s="10"/>
      <c r="F79" s="16" t="str">
        <f>A79</f>
        <v>き０１</v>
      </c>
      <c r="G79" s="10" t="str">
        <f aca="true" t="shared" si="10" ref="G79:G110">B79&amp;C79</f>
        <v>片岡春己</v>
      </c>
      <c r="H79" s="14" t="s">
        <v>172</v>
      </c>
      <c r="I79" s="14" t="s">
        <v>48</v>
      </c>
      <c r="J79" s="29">
        <v>1953</v>
      </c>
      <c r="K79" s="28">
        <f aca="true" t="shared" si="11" ref="K79:K142">IF(J79="","",(2017-J79))</f>
        <v>64</v>
      </c>
      <c r="L79" s="16" t="str">
        <f aca="true" t="shared" si="12" ref="L79:L142">IF(G79="","",IF(COUNTIF($G$6:$G$600,G79)&gt;1,"2重登録","OK"))</f>
        <v>OK</v>
      </c>
      <c r="M79" s="38" t="s">
        <v>176</v>
      </c>
    </row>
    <row r="80" spans="1:13" s="5" customFormat="1" ht="13.5">
      <c r="A80" s="10" t="s">
        <v>177</v>
      </c>
      <c r="B80" s="34" t="s">
        <v>178</v>
      </c>
      <c r="C80" s="34" t="s">
        <v>179</v>
      </c>
      <c r="D80" s="14" t="s">
        <v>173</v>
      </c>
      <c r="E80" s="10"/>
      <c r="F80" s="16" t="str">
        <f>A80</f>
        <v>き０２</v>
      </c>
      <c r="G80" s="10" t="str">
        <f t="shared" si="10"/>
        <v>山本　真</v>
      </c>
      <c r="H80" s="14" t="s">
        <v>172</v>
      </c>
      <c r="I80" s="14" t="s">
        <v>48</v>
      </c>
      <c r="J80" s="29">
        <v>1970</v>
      </c>
      <c r="K80" s="28">
        <f t="shared" si="11"/>
        <v>47</v>
      </c>
      <c r="L80" s="16" t="str">
        <f t="shared" si="12"/>
        <v>OK</v>
      </c>
      <c r="M80" s="6" t="s">
        <v>49</v>
      </c>
    </row>
    <row r="81" spans="1:13" s="5" customFormat="1" ht="13.5">
      <c r="A81" s="10" t="s">
        <v>180</v>
      </c>
      <c r="B81" s="34" t="s">
        <v>22</v>
      </c>
      <c r="C81" s="34" t="s">
        <v>181</v>
      </c>
      <c r="D81" s="14" t="s">
        <v>173</v>
      </c>
      <c r="E81" s="10"/>
      <c r="F81" s="16" t="str">
        <f aca="true" t="shared" si="13" ref="F81:F102">A81</f>
        <v>き０３</v>
      </c>
      <c r="G81" s="10" t="str">
        <f t="shared" si="10"/>
        <v>西田裕信</v>
      </c>
      <c r="H81" s="14" t="s">
        <v>172</v>
      </c>
      <c r="I81" s="14" t="s">
        <v>48</v>
      </c>
      <c r="J81" s="29">
        <v>1960</v>
      </c>
      <c r="K81" s="28">
        <f t="shared" si="11"/>
        <v>57</v>
      </c>
      <c r="L81" s="16" t="str">
        <f t="shared" si="12"/>
        <v>OK</v>
      </c>
      <c r="M81" s="6" t="s">
        <v>53</v>
      </c>
    </row>
    <row r="82" spans="1:13" s="5" customFormat="1" ht="13.5">
      <c r="A82" s="10" t="s">
        <v>182</v>
      </c>
      <c r="B82" s="34" t="s">
        <v>183</v>
      </c>
      <c r="C82" s="34" t="s">
        <v>184</v>
      </c>
      <c r="D82" s="14" t="s">
        <v>173</v>
      </c>
      <c r="E82" s="10"/>
      <c r="F82" s="16" t="str">
        <f t="shared" si="13"/>
        <v>き０４</v>
      </c>
      <c r="G82" s="10" t="str">
        <f t="shared" si="10"/>
        <v>柴谷義信</v>
      </c>
      <c r="H82" s="14" t="s">
        <v>172</v>
      </c>
      <c r="I82" s="14" t="s">
        <v>48</v>
      </c>
      <c r="J82" s="29">
        <v>1962</v>
      </c>
      <c r="K82" s="28">
        <f t="shared" si="11"/>
        <v>55</v>
      </c>
      <c r="L82" s="16" t="str">
        <f t="shared" si="12"/>
        <v>OK</v>
      </c>
      <c r="M82" s="6" t="s">
        <v>49</v>
      </c>
    </row>
    <row r="83" spans="1:13" s="5" customFormat="1" ht="13.5">
      <c r="A83" s="10" t="s">
        <v>185</v>
      </c>
      <c r="B83" s="34" t="s">
        <v>186</v>
      </c>
      <c r="C83" s="18" t="s">
        <v>187</v>
      </c>
      <c r="D83" s="14" t="s">
        <v>173</v>
      </c>
      <c r="E83" s="10"/>
      <c r="F83" s="16" t="str">
        <f t="shared" si="13"/>
        <v>き０５</v>
      </c>
      <c r="G83" s="10" t="str">
        <f t="shared" si="10"/>
        <v>坂元智成</v>
      </c>
      <c r="H83" s="14" t="s">
        <v>172</v>
      </c>
      <c r="I83" s="14" t="s">
        <v>48</v>
      </c>
      <c r="J83" s="29">
        <v>1975</v>
      </c>
      <c r="K83" s="28">
        <f t="shared" si="11"/>
        <v>42</v>
      </c>
      <c r="L83" s="16" t="str">
        <f t="shared" si="12"/>
        <v>OK</v>
      </c>
      <c r="M83" s="38" t="s">
        <v>176</v>
      </c>
    </row>
    <row r="84" spans="1:13" s="5" customFormat="1" ht="13.5">
      <c r="A84" s="10" t="s">
        <v>188</v>
      </c>
      <c r="B84" s="34" t="s">
        <v>189</v>
      </c>
      <c r="C84" s="18" t="s">
        <v>190</v>
      </c>
      <c r="D84" s="14" t="s">
        <v>173</v>
      </c>
      <c r="E84" s="10"/>
      <c r="F84" s="16" t="str">
        <f t="shared" si="13"/>
        <v>き０６</v>
      </c>
      <c r="G84" s="10" t="str">
        <f t="shared" si="10"/>
        <v>荒浪順次</v>
      </c>
      <c r="H84" s="14" t="s">
        <v>172</v>
      </c>
      <c r="I84" s="14" t="s">
        <v>48</v>
      </c>
      <c r="J84" s="29">
        <v>1977</v>
      </c>
      <c r="K84" s="28">
        <f t="shared" si="11"/>
        <v>40</v>
      </c>
      <c r="L84" s="16" t="str">
        <f t="shared" si="12"/>
        <v>OK</v>
      </c>
      <c r="M84" s="6" t="s">
        <v>191</v>
      </c>
    </row>
    <row r="85" spans="1:13" s="5" customFormat="1" ht="13.5">
      <c r="A85" s="10" t="s">
        <v>192</v>
      </c>
      <c r="B85" s="34" t="s">
        <v>193</v>
      </c>
      <c r="C85" s="18" t="s">
        <v>194</v>
      </c>
      <c r="D85" s="14" t="s">
        <v>173</v>
      </c>
      <c r="E85" s="10"/>
      <c r="F85" s="16" t="str">
        <f t="shared" si="13"/>
        <v>き０７</v>
      </c>
      <c r="G85" s="10" t="str">
        <f t="shared" si="10"/>
        <v>中本隆司</v>
      </c>
      <c r="H85" s="14" t="s">
        <v>172</v>
      </c>
      <c r="I85" s="14" t="s">
        <v>48</v>
      </c>
      <c r="J85" s="29">
        <v>1968</v>
      </c>
      <c r="K85" s="28">
        <f t="shared" si="11"/>
        <v>49</v>
      </c>
      <c r="L85" s="16" t="str">
        <f t="shared" si="12"/>
        <v>OK</v>
      </c>
      <c r="M85" s="38" t="s">
        <v>176</v>
      </c>
    </row>
    <row r="86" spans="1:13" s="5" customFormat="1" ht="13.5">
      <c r="A86" s="10" t="s">
        <v>195</v>
      </c>
      <c r="B86" s="34" t="s">
        <v>196</v>
      </c>
      <c r="C86" s="18" t="s">
        <v>197</v>
      </c>
      <c r="D86" s="14" t="s">
        <v>173</v>
      </c>
      <c r="E86" s="10"/>
      <c r="F86" s="16" t="str">
        <f t="shared" si="13"/>
        <v>き０８</v>
      </c>
      <c r="G86" s="10" t="str">
        <f t="shared" si="10"/>
        <v>鉄川聡志</v>
      </c>
      <c r="H86" s="14" t="s">
        <v>172</v>
      </c>
      <c r="I86" s="14" t="s">
        <v>48</v>
      </c>
      <c r="J86" s="29">
        <v>1986</v>
      </c>
      <c r="K86" s="28">
        <f t="shared" si="11"/>
        <v>31</v>
      </c>
      <c r="L86" s="16" t="str">
        <f t="shared" si="12"/>
        <v>OK</v>
      </c>
      <c r="M86" s="6" t="s">
        <v>76</v>
      </c>
    </row>
    <row r="87" spans="1:13" s="5" customFormat="1" ht="13.5">
      <c r="A87" s="10" t="s">
        <v>198</v>
      </c>
      <c r="B87" s="34" t="s">
        <v>199</v>
      </c>
      <c r="C87" s="18" t="s">
        <v>200</v>
      </c>
      <c r="D87" s="14" t="s">
        <v>173</v>
      </c>
      <c r="E87" s="10"/>
      <c r="F87" s="16" t="str">
        <f t="shared" si="13"/>
        <v>き０９</v>
      </c>
      <c r="G87" s="10" t="str">
        <f t="shared" si="10"/>
        <v>宮道祐介</v>
      </c>
      <c r="H87" s="14" t="s">
        <v>172</v>
      </c>
      <c r="I87" s="14" t="s">
        <v>48</v>
      </c>
      <c r="J87" s="29">
        <v>1983</v>
      </c>
      <c r="K87" s="28">
        <f t="shared" si="11"/>
        <v>34</v>
      </c>
      <c r="L87" s="16" t="str">
        <f t="shared" si="12"/>
        <v>OK</v>
      </c>
      <c r="M87" s="6" t="s">
        <v>49</v>
      </c>
    </row>
    <row r="88" spans="1:13" s="5" customFormat="1" ht="13.5">
      <c r="A88" s="10" t="s">
        <v>201</v>
      </c>
      <c r="B88" s="34" t="s">
        <v>202</v>
      </c>
      <c r="C88" s="18" t="s">
        <v>203</v>
      </c>
      <c r="D88" s="14" t="s">
        <v>173</v>
      </c>
      <c r="E88" s="10"/>
      <c r="F88" s="16" t="str">
        <f t="shared" si="13"/>
        <v>き１０</v>
      </c>
      <c r="G88" s="10" t="str">
        <f t="shared" si="10"/>
        <v>本間靖教</v>
      </c>
      <c r="H88" s="14" t="s">
        <v>172</v>
      </c>
      <c r="I88" s="14" t="s">
        <v>48</v>
      </c>
      <c r="J88" s="29">
        <v>1985</v>
      </c>
      <c r="K88" s="28">
        <f t="shared" si="11"/>
        <v>32</v>
      </c>
      <c r="L88" s="16" t="str">
        <f t="shared" si="12"/>
        <v>OK</v>
      </c>
      <c r="M88" s="38" t="s">
        <v>176</v>
      </c>
    </row>
    <row r="89" spans="1:13" s="5" customFormat="1" ht="13.5">
      <c r="A89" s="10" t="s">
        <v>204</v>
      </c>
      <c r="B89" s="35" t="s">
        <v>205</v>
      </c>
      <c r="C89" s="35" t="s">
        <v>206</v>
      </c>
      <c r="D89" s="14" t="s">
        <v>173</v>
      </c>
      <c r="E89" s="10"/>
      <c r="F89" s="16" t="str">
        <f t="shared" si="13"/>
        <v>き１１</v>
      </c>
      <c r="G89" s="14" t="str">
        <f t="shared" si="10"/>
        <v>並河智加</v>
      </c>
      <c r="H89" s="14" t="s">
        <v>172</v>
      </c>
      <c r="I89" s="19" t="s">
        <v>70</v>
      </c>
      <c r="J89" s="29">
        <v>1979</v>
      </c>
      <c r="K89" s="28">
        <f t="shared" si="11"/>
        <v>38</v>
      </c>
      <c r="L89" s="16" t="str">
        <f t="shared" si="12"/>
        <v>OK</v>
      </c>
      <c r="M89" s="6" t="s">
        <v>49</v>
      </c>
    </row>
    <row r="90" spans="1:13" s="5" customFormat="1" ht="13.5">
      <c r="A90" s="10" t="s">
        <v>207</v>
      </c>
      <c r="B90" s="14" t="s">
        <v>208</v>
      </c>
      <c r="C90" s="14" t="s">
        <v>209</v>
      </c>
      <c r="D90" s="14" t="s">
        <v>173</v>
      </c>
      <c r="E90" s="10"/>
      <c r="F90" s="16" t="str">
        <f t="shared" si="13"/>
        <v>き１２</v>
      </c>
      <c r="G90" s="14" t="str">
        <f t="shared" si="10"/>
        <v>橘　崇博</v>
      </c>
      <c r="H90" s="14" t="s">
        <v>172</v>
      </c>
      <c r="I90" s="14" t="s">
        <v>48</v>
      </c>
      <c r="J90" s="29">
        <v>1980</v>
      </c>
      <c r="K90" s="28">
        <f t="shared" si="11"/>
        <v>37</v>
      </c>
      <c r="L90" s="16" t="str">
        <f t="shared" si="12"/>
        <v>OK</v>
      </c>
      <c r="M90" s="38" t="s">
        <v>176</v>
      </c>
    </row>
    <row r="91" spans="1:13" s="5" customFormat="1" ht="13.5">
      <c r="A91" s="10" t="s">
        <v>210</v>
      </c>
      <c r="B91" s="18" t="s">
        <v>211</v>
      </c>
      <c r="C91" s="18" t="s">
        <v>212</v>
      </c>
      <c r="D91" s="14" t="s">
        <v>173</v>
      </c>
      <c r="E91" s="10"/>
      <c r="F91" s="16" t="str">
        <f t="shared" si="13"/>
        <v>き１３</v>
      </c>
      <c r="G91" s="14" t="str">
        <f t="shared" si="10"/>
        <v>岡本　彰</v>
      </c>
      <c r="H91" s="14" t="s">
        <v>172</v>
      </c>
      <c r="I91" s="14" t="s">
        <v>48</v>
      </c>
      <c r="J91" s="29">
        <v>1986</v>
      </c>
      <c r="K91" s="28">
        <f t="shared" si="11"/>
        <v>31</v>
      </c>
      <c r="L91" s="16" t="str">
        <f t="shared" si="12"/>
        <v>OK</v>
      </c>
      <c r="M91" s="6" t="s">
        <v>76</v>
      </c>
    </row>
    <row r="92" spans="1:13" s="5" customFormat="1" ht="13.5">
      <c r="A92" s="10" t="s">
        <v>213</v>
      </c>
      <c r="B92" s="18" t="s">
        <v>214</v>
      </c>
      <c r="C92" s="18" t="s">
        <v>215</v>
      </c>
      <c r="D92" s="14" t="s">
        <v>173</v>
      </c>
      <c r="E92" s="10"/>
      <c r="F92" s="16" t="str">
        <f t="shared" si="13"/>
        <v>き１４</v>
      </c>
      <c r="G92" s="14" t="str">
        <f t="shared" si="10"/>
        <v>辻井貴大</v>
      </c>
      <c r="H92" s="14" t="s">
        <v>172</v>
      </c>
      <c r="I92" s="14" t="s">
        <v>48</v>
      </c>
      <c r="J92" s="29">
        <v>1992</v>
      </c>
      <c r="K92" s="28">
        <f t="shared" si="11"/>
        <v>25</v>
      </c>
      <c r="L92" s="16" t="str">
        <f t="shared" si="12"/>
        <v>OK</v>
      </c>
      <c r="M92" s="38" t="s">
        <v>176</v>
      </c>
    </row>
    <row r="93" spans="1:13" s="5" customFormat="1" ht="13.5">
      <c r="A93" s="10" t="s">
        <v>216</v>
      </c>
      <c r="B93" s="18" t="s">
        <v>217</v>
      </c>
      <c r="C93" s="18" t="s">
        <v>218</v>
      </c>
      <c r="D93" s="14" t="s">
        <v>173</v>
      </c>
      <c r="E93" s="10"/>
      <c r="F93" s="16" t="str">
        <f t="shared" si="13"/>
        <v>き１５</v>
      </c>
      <c r="G93" s="14" t="str">
        <f t="shared" si="10"/>
        <v>寺岡淳平</v>
      </c>
      <c r="H93" s="14" t="s">
        <v>172</v>
      </c>
      <c r="I93" s="14" t="s">
        <v>48</v>
      </c>
      <c r="J93" s="29">
        <v>1990</v>
      </c>
      <c r="K93" s="28">
        <f t="shared" si="11"/>
        <v>27</v>
      </c>
      <c r="L93" s="16" t="str">
        <f t="shared" si="12"/>
        <v>OK</v>
      </c>
      <c r="M93" s="38" t="s">
        <v>176</v>
      </c>
    </row>
    <row r="94" spans="1:13" s="5" customFormat="1" ht="13.5">
      <c r="A94" s="10" t="s">
        <v>219</v>
      </c>
      <c r="B94" s="18" t="s">
        <v>18</v>
      </c>
      <c r="C94" s="18" t="s">
        <v>220</v>
      </c>
      <c r="D94" s="14" t="s">
        <v>173</v>
      </c>
      <c r="E94" s="10"/>
      <c r="F94" s="16" t="str">
        <f t="shared" si="13"/>
        <v>き１６</v>
      </c>
      <c r="G94" s="14" t="str">
        <f t="shared" si="10"/>
        <v>牛尾紳之介</v>
      </c>
      <c r="H94" s="14" t="s">
        <v>172</v>
      </c>
      <c r="I94" s="14" t="s">
        <v>48</v>
      </c>
      <c r="J94" s="29">
        <v>1984</v>
      </c>
      <c r="K94" s="28">
        <f t="shared" si="11"/>
        <v>33</v>
      </c>
      <c r="L94" s="16" t="str">
        <f t="shared" si="12"/>
        <v>OK</v>
      </c>
      <c r="M94" s="38" t="s">
        <v>176</v>
      </c>
    </row>
    <row r="95" spans="1:13" s="5" customFormat="1" ht="13.5">
      <c r="A95" s="10" t="s">
        <v>221</v>
      </c>
      <c r="B95" s="10" t="s">
        <v>222</v>
      </c>
      <c r="C95" s="10" t="s">
        <v>223</v>
      </c>
      <c r="D95" s="14" t="s">
        <v>173</v>
      </c>
      <c r="E95" s="10"/>
      <c r="F95" s="16" t="str">
        <f t="shared" si="13"/>
        <v>き１７</v>
      </c>
      <c r="G95" s="14" t="str">
        <f t="shared" si="10"/>
        <v>神山孝行</v>
      </c>
      <c r="H95" s="14" t="s">
        <v>172</v>
      </c>
      <c r="I95" s="14" t="s">
        <v>48</v>
      </c>
      <c r="J95" s="29">
        <v>1984</v>
      </c>
      <c r="K95" s="28">
        <f t="shared" si="11"/>
        <v>33</v>
      </c>
      <c r="L95" s="16" t="str">
        <f t="shared" si="12"/>
        <v>OK</v>
      </c>
      <c r="M95" s="38" t="s">
        <v>176</v>
      </c>
    </row>
    <row r="96" spans="1:15" s="6" customFormat="1" ht="13.5">
      <c r="A96" s="10" t="s">
        <v>224</v>
      </c>
      <c r="B96" s="36" t="s">
        <v>225</v>
      </c>
      <c r="C96" s="36" t="s">
        <v>226</v>
      </c>
      <c r="D96" s="14" t="s">
        <v>173</v>
      </c>
      <c r="E96" s="10"/>
      <c r="F96" s="16" t="str">
        <f t="shared" si="13"/>
        <v>き１８</v>
      </c>
      <c r="G96" s="14" t="str">
        <f t="shared" si="10"/>
        <v>曽我卓矢</v>
      </c>
      <c r="H96" s="14" t="s">
        <v>172</v>
      </c>
      <c r="I96" s="14" t="s">
        <v>48</v>
      </c>
      <c r="J96" s="29">
        <v>1986</v>
      </c>
      <c r="K96" s="28">
        <f t="shared" si="11"/>
        <v>31</v>
      </c>
      <c r="L96" s="16" t="str">
        <f t="shared" si="12"/>
        <v>OK</v>
      </c>
      <c r="M96" s="6" t="s">
        <v>76</v>
      </c>
      <c r="N96" s="5"/>
      <c r="O96" s="3"/>
    </row>
    <row r="97" spans="1:13" s="5" customFormat="1" ht="13.5">
      <c r="A97" s="10" t="s">
        <v>227</v>
      </c>
      <c r="B97" s="34" t="s">
        <v>228</v>
      </c>
      <c r="C97" s="34" t="s">
        <v>229</v>
      </c>
      <c r="D97" s="14" t="s">
        <v>173</v>
      </c>
      <c r="E97" s="10"/>
      <c r="F97" s="16" t="str">
        <f t="shared" si="13"/>
        <v>き１９</v>
      </c>
      <c r="G97" s="14" t="str">
        <f t="shared" si="10"/>
        <v>薮内陸久</v>
      </c>
      <c r="H97" s="14" t="s">
        <v>172</v>
      </c>
      <c r="I97" s="14" t="s">
        <v>48</v>
      </c>
      <c r="J97" s="29">
        <v>1997</v>
      </c>
      <c r="K97" s="28">
        <f t="shared" si="11"/>
        <v>20</v>
      </c>
      <c r="L97" s="16" t="str">
        <f t="shared" si="12"/>
        <v>OK</v>
      </c>
      <c r="M97" s="38" t="s">
        <v>176</v>
      </c>
    </row>
    <row r="98" spans="1:13" s="5" customFormat="1" ht="13.5">
      <c r="A98" s="10" t="s">
        <v>230</v>
      </c>
      <c r="B98" s="34" t="s">
        <v>231</v>
      </c>
      <c r="C98" s="34" t="s">
        <v>1182</v>
      </c>
      <c r="D98" s="14" t="s">
        <v>173</v>
      </c>
      <c r="E98" s="10"/>
      <c r="F98" s="16" t="str">
        <f t="shared" si="13"/>
        <v>き２０</v>
      </c>
      <c r="G98" s="14" t="str">
        <f t="shared" si="10"/>
        <v>龍村 信</v>
      </c>
      <c r="H98" s="14" t="s">
        <v>172</v>
      </c>
      <c r="I98" s="14" t="s">
        <v>48</v>
      </c>
      <c r="J98" s="29">
        <v>1989</v>
      </c>
      <c r="K98" s="28">
        <f t="shared" si="11"/>
        <v>28</v>
      </c>
      <c r="L98" s="16" t="str">
        <f t="shared" si="12"/>
        <v>OK</v>
      </c>
      <c r="M98" s="38" t="s">
        <v>176</v>
      </c>
    </row>
    <row r="99" spans="1:15" s="5" customFormat="1" ht="13.5">
      <c r="A99" s="10" t="s">
        <v>232</v>
      </c>
      <c r="B99" s="36" t="s">
        <v>233</v>
      </c>
      <c r="C99" s="36" t="s">
        <v>234</v>
      </c>
      <c r="D99" s="14" t="s">
        <v>173</v>
      </c>
      <c r="E99" s="10"/>
      <c r="F99" s="16" t="str">
        <f t="shared" si="13"/>
        <v>き２１</v>
      </c>
      <c r="G99" s="14" t="str">
        <f t="shared" si="10"/>
        <v>松島理和</v>
      </c>
      <c r="H99" s="14" t="s">
        <v>172</v>
      </c>
      <c r="I99" s="14" t="s">
        <v>48</v>
      </c>
      <c r="J99" s="29">
        <v>1981</v>
      </c>
      <c r="K99" s="28">
        <f t="shared" si="11"/>
        <v>36</v>
      </c>
      <c r="L99" s="16" t="str">
        <f t="shared" si="12"/>
        <v>OK</v>
      </c>
      <c r="M99" s="6" t="s">
        <v>56</v>
      </c>
      <c r="O99" s="3"/>
    </row>
    <row r="100" spans="1:14" s="7" customFormat="1" ht="13.5">
      <c r="A100" s="10" t="s">
        <v>235</v>
      </c>
      <c r="B100" s="14" t="s">
        <v>236</v>
      </c>
      <c r="C100" s="14" t="s">
        <v>237</v>
      </c>
      <c r="D100" s="14" t="s">
        <v>173</v>
      </c>
      <c r="E100" s="10"/>
      <c r="F100" s="16" t="str">
        <f t="shared" si="13"/>
        <v>き２２</v>
      </c>
      <c r="G100" s="14" t="str">
        <f t="shared" si="10"/>
        <v>西岡庸介</v>
      </c>
      <c r="H100" s="14" t="s">
        <v>172</v>
      </c>
      <c r="I100" s="14" t="s">
        <v>48</v>
      </c>
      <c r="J100" s="29">
        <v>1983</v>
      </c>
      <c r="K100" s="28">
        <f t="shared" si="11"/>
        <v>34</v>
      </c>
      <c r="L100" s="16" t="str">
        <f t="shared" si="12"/>
        <v>OK</v>
      </c>
      <c r="M100" s="6" t="s">
        <v>238</v>
      </c>
      <c r="N100" s="39"/>
    </row>
    <row r="101" spans="1:13" s="5" customFormat="1" ht="13.5">
      <c r="A101" s="10" t="s">
        <v>239</v>
      </c>
      <c r="B101" s="10" t="s">
        <v>240</v>
      </c>
      <c r="C101" s="36" t="s">
        <v>241</v>
      </c>
      <c r="D101" s="14" t="s">
        <v>173</v>
      </c>
      <c r="E101" s="10"/>
      <c r="F101" s="16" t="str">
        <f t="shared" si="13"/>
        <v>き２３</v>
      </c>
      <c r="G101" s="14" t="str">
        <f t="shared" si="10"/>
        <v>石川和洋</v>
      </c>
      <c r="H101" s="14" t="s">
        <v>172</v>
      </c>
      <c r="I101" s="14" t="s">
        <v>48</v>
      </c>
      <c r="J101" s="29">
        <v>1979</v>
      </c>
      <c r="K101" s="28">
        <f t="shared" si="11"/>
        <v>38</v>
      </c>
      <c r="L101" s="16" t="str">
        <f t="shared" si="12"/>
        <v>OK</v>
      </c>
      <c r="M101" s="6" t="s">
        <v>238</v>
      </c>
    </row>
    <row r="102" spans="1:13" s="5" customFormat="1" ht="13.5">
      <c r="A102" s="10" t="s">
        <v>242</v>
      </c>
      <c r="B102" s="10" t="s">
        <v>243</v>
      </c>
      <c r="C102" s="36" t="s">
        <v>244</v>
      </c>
      <c r="D102" s="14" t="s">
        <v>173</v>
      </c>
      <c r="E102" s="10"/>
      <c r="F102" s="16" t="str">
        <f t="shared" si="13"/>
        <v>き２４</v>
      </c>
      <c r="G102" s="14" t="str">
        <f t="shared" si="10"/>
        <v>兼古翔太</v>
      </c>
      <c r="H102" s="14" t="s">
        <v>172</v>
      </c>
      <c r="I102" s="14" t="s">
        <v>48</v>
      </c>
      <c r="J102" s="29">
        <v>1989</v>
      </c>
      <c r="K102" s="28">
        <f t="shared" si="11"/>
        <v>28</v>
      </c>
      <c r="L102" s="16" t="str">
        <f t="shared" si="12"/>
        <v>OK</v>
      </c>
      <c r="M102" s="6" t="s">
        <v>238</v>
      </c>
    </row>
    <row r="103" spans="1:13" s="128" customFormat="1" ht="13.5">
      <c r="A103" s="10" t="s">
        <v>245</v>
      </c>
      <c r="B103" s="18" t="s">
        <v>1183</v>
      </c>
      <c r="C103" s="18" t="s">
        <v>246</v>
      </c>
      <c r="D103" s="14" t="s">
        <v>173</v>
      </c>
      <c r="E103" s="10"/>
      <c r="F103" s="16" t="s">
        <v>247</v>
      </c>
      <c r="G103" s="14" t="str">
        <f t="shared" si="10"/>
        <v>井澤匡志</v>
      </c>
      <c r="H103" s="14" t="s">
        <v>172</v>
      </c>
      <c r="I103" s="14" t="s">
        <v>48</v>
      </c>
      <c r="J103" s="29">
        <v>1967</v>
      </c>
      <c r="K103" s="28">
        <f t="shared" si="11"/>
        <v>50</v>
      </c>
      <c r="L103" s="16" t="str">
        <f t="shared" si="12"/>
        <v>OK</v>
      </c>
      <c r="M103" s="40" t="s">
        <v>249</v>
      </c>
    </row>
    <row r="104" spans="1:13" s="5" customFormat="1" ht="13.5">
      <c r="A104" s="10" t="s">
        <v>250</v>
      </c>
      <c r="B104" s="34" t="s">
        <v>251</v>
      </c>
      <c r="C104" s="34" t="s">
        <v>252</v>
      </c>
      <c r="D104" s="14" t="s">
        <v>173</v>
      </c>
      <c r="E104" s="10"/>
      <c r="F104" s="16" t="str">
        <f aca="true" t="shared" si="14" ref="F104:F110">A104</f>
        <v>き２６</v>
      </c>
      <c r="G104" s="14" t="str">
        <f t="shared" si="10"/>
        <v>奥田康博</v>
      </c>
      <c r="H104" s="14" t="s">
        <v>172</v>
      </c>
      <c r="I104" s="14" t="s">
        <v>48</v>
      </c>
      <c r="J104" s="29">
        <v>1966</v>
      </c>
      <c r="K104" s="28">
        <f t="shared" si="11"/>
        <v>51</v>
      </c>
      <c r="L104" s="16" t="str">
        <f t="shared" si="12"/>
        <v>OK</v>
      </c>
      <c r="M104" s="38" t="s">
        <v>176</v>
      </c>
    </row>
    <row r="105" spans="1:13" s="5" customFormat="1" ht="13.5">
      <c r="A105" s="10" t="s">
        <v>253</v>
      </c>
      <c r="B105" s="34" t="s">
        <v>134</v>
      </c>
      <c r="C105" s="34" t="s">
        <v>254</v>
      </c>
      <c r="D105" s="14" t="s">
        <v>173</v>
      </c>
      <c r="E105" s="10"/>
      <c r="F105" s="16" t="str">
        <f t="shared" si="14"/>
        <v>き２７</v>
      </c>
      <c r="G105" s="14" t="str">
        <f t="shared" si="10"/>
        <v>山崎茂智</v>
      </c>
      <c r="H105" s="14" t="s">
        <v>172</v>
      </c>
      <c r="I105" s="14" t="s">
        <v>48</v>
      </c>
      <c r="J105" s="29">
        <v>1963</v>
      </c>
      <c r="K105" s="28">
        <f t="shared" si="11"/>
        <v>54</v>
      </c>
      <c r="L105" s="16" t="str">
        <f t="shared" si="12"/>
        <v>OK</v>
      </c>
      <c r="M105" s="6" t="s">
        <v>255</v>
      </c>
    </row>
    <row r="106" spans="1:13" s="5" customFormat="1" ht="13.5">
      <c r="A106" s="10" t="s">
        <v>256</v>
      </c>
      <c r="B106" s="34" t="s">
        <v>257</v>
      </c>
      <c r="C106" s="34" t="s">
        <v>258</v>
      </c>
      <c r="D106" s="14" t="s">
        <v>173</v>
      </c>
      <c r="E106" s="10"/>
      <c r="F106" s="16" t="str">
        <f t="shared" si="14"/>
        <v>き２８</v>
      </c>
      <c r="G106" s="14" t="str">
        <f t="shared" si="10"/>
        <v>秋山太助</v>
      </c>
      <c r="H106" s="14" t="s">
        <v>172</v>
      </c>
      <c r="I106" s="14" t="s">
        <v>48</v>
      </c>
      <c r="J106" s="29">
        <v>1975</v>
      </c>
      <c r="K106" s="28">
        <f t="shared" si="11"/>
        <v>42</v>
      </c>
      <c r="L106" s="16" t="str">
        <f t="shared" si="12"/>
        <v>OK</v>
      </c>
      <c r="M106" s="38" t="s">
        <v>176</v>
      </c>
    </row>
    <row r="107" spans="1:13" s="5" customFormat="1" ht="13.5">
      <c r="A107" s="10" t="s">
        <v>259</v>
      </c>
      <c r="B107" s="34" t="s">
        <v>260</v>
      </c>
      <c r="C107" s="34" t="s">
        <v>261</v>
      </c>
      <c r="D107" s="14" t="s">
        <v>173</v>
      </c>
      <c r="E107" s="10"/>
      <c r="F107" s="16" t="str">
        <f t="shared" si="14"/>
        <v>き２９</v>
      </c>
      <c r="G107" s="14" t="str">
        <f t="shared" si="10"/>
        <v>廣瀬智也</v>
      </c>
      <c r="H107" s="14" t="s">
        <v>172</v>
      </c>
      <c r="I107" s="14" t="s">
        <v>48</v>
      </c>
      <c r="J107" s="29">
        <v>1977</v>
      </c>
      <c r="K107" s="28">
        <f t="shared" si="11"/>
        <v>40</v>
      </c>
      <c r="L107" s="16" t="str">
        <f t="shared" si="12"/>
        <v>OK</v>
      </c>
      <c r="M107" s="38" t="s">
        <v>176</v>
      </c>
    </row>
    <row r="108" spans="1:13" s="5" customFormat="1" ht="13.5">
      <c r="A108" s="10" t="s">
        <v>262</v>
      </c>
      <c r="B108" s="34" t="s">
        <v>263</v>
      </c>
      <c r="C108" s="34" t="s">
        <v>264</v>
      </c>
      <c r="D108" s="14" t="s">
        <v>173</v>
      </c>
      <c r="E108" s="10"/>
      <c r="F108" s="16" t="str">
        <f t="shared" si="14"/>
        <v>き３０</v>
      </c>
      <c r="G108" s="14" t="str">
        <f t="shared" si="10"/>
        <v>玉川敬三</v>
      </c>
      <c r="H108" s="14" t="s">
        <v>172</v>
      </c>
      <c r="I108" s="14" t="s">
        <v>48</v>
      </c>
      <c r="J108" s="29">
        <v>1969</v>
      </c>
      <c r="K108" s="28">
        <f t="shared" si="11"/>
        <v>48</v>
      </c>
      <c r="L108" s="16" t="str">
        <f t="shared" si="12"/>
        <v>OK</v>
      </c>
      <c r="M108" s="38" t="s">
        <v>176</v>
      </c>
    </row>
    <row r="109" spans="1:13" s="5" customFormat="1" ht="13.5">
      <c r="A109" s="10" t="s">
        <v>265</v>
      </c>
      <c r="B109" s="34" t="s">
        <v>266</v>
      </c>
      <c r="C109" s="34" t="s">
        <v>267</v>
      </c>
      <c r="D109" s="14" t="s">
        <v>173</v>
      </c>
      <c r="E109" s="10"/>
      <c r="F109" s="16" t="str">
        <f t="shared" si="14"/>
        <v>き３１</v>
      </c>
      <c r="G109" s="14" t="str">
        <f t="shared" si="10"/>
        <v>太田圭亮</v>
      </c>
      <c r="H109" s="14" t="s">
        <v>172</v>
      </c>
      <c r="I109" s="14" t="s">
        <v>48</v>
      </c>
      <c r="J109" s="29">
        <v>1981</v>
      </c>
      <c r="K109" s="28">
        <f t="shared" si="11"/>
        <v>36</v>
      </c>
      <c r="L109" s="16" t="str">
        <f t="shared" si="12"/>
        <v>OK</v>
      </c>
      <c r="M109" s="6" t="s">
        <v>76</v>
      </c>
    </row>
    <row r="110" spans="1:13" s="5" customFormat="1" ht="13.5">
      <c r="A110" s="10" t="s">
        <v>268</v>
      </c>
      <c r="B110" s="34" t="s">
        <v>269</v>
      </c>
      <c r="C110" s="34" t="s">
        <v>270</v>
      </c>
      <c r="D110" s="14" t="s">
        <v>173</v>
      </c>
      <c r="E110" s="10"/>
      <c r="F110" s="16" t="str">
        <f t="shared" si="14"/>
        <v>き３２</v>
      </c>
      <c r="G110" s="14" t="str">
        <f t="shared" si="10"/>
        <v>馬場英年</v>
      </c>
      <c r="H110" s="14" t="s">
        <v>172</v>
      </c>
      <c r="I110" s="14" t="s">
        <v>48</v>
      </c>
      <c r="J110" s="29">
        <v>1980</v>
      </c>
      <c r="K110" s="28">
        <f t="shared" si="11"/>
        <v>37</v>
      </c>
      <c r="L110" s="16" t="str">
        <f t="shared" si="12"/>
        <v>OK</v>
      </c>
      <c r="M110" s="38" t="s">
        <v>176</v>
      </c>
    </row>
    <row r="111" spans="1:13" s="128" customFormat="1" ht="13.5">
      <c r="A111" s="10" t="s">
        <v>271</v>
      </c>
      <c r="B111" s="34" t="s">
        <v>272</v>
      </c>
      <c r="C111" s="18" t="s">
        <v>273</v>
      </c>
      <c r="D111" s="14" t="s">
        <v>173</v>
      </c>
      <c r="E111" s="10"/>
      <c r="F111" s="16" t="s">
        <v>274</v>
      </c>
      <c r="G111" s="14" t="s">
        <v>275</v>
      </c>
      <c r="H111" s="14" t="s">
        <v>172</v>
      </c>
      <c r="I111" s="14" t="s">
        <v>48</v>
      </c>
      <c r="J111" s="29">
        <v>1993</v>
      </c>
      <c r="K111" s="28">
        <f t="shared" si="11"/>
        <v>24</v>
      </c>
      <c r="L111" s="16" t="str">
        <f t="shared" si="12"/>
        <v>OK</v>
      </c>
      <c r="M111" s="38" t="s">
        <v>176</v>
      </c>
    </row>
    <row r="112" spans="1:13" s="5" customFormat="1" ht="13.5">
      <c r="A112" s="10" t="s">
        <v>276</v>
      </c>
      <c r="B112" s="18" t="s">
        <v>277</v>
      </c>
      <c r="C112" s="18" t="s">
        <v>278</v>
      </c>
      <c r="D112" s="14" t="s">
        <v>173</v>
      </c>
      <c r="E112" s="10"/>
      <c r="F112" s="16" t="str">
        <f aca="true" t="shared" si="15" ref="F112:F151">A112</f>
        <v>き３４</v>
      </c>
      <c r="G112" s="14" t="str">
        <f aca="true" t="shared" si="16" ref="G112:G151">B112&amp;C112</f>
        <v>田中正行</v>
      </c>
      <c r="H112" s="14" t="s">
        <v>172</v>
      </c>
      <c r="I112" s="14" t="s">
        <v>48</v>
      </c>
      <c r="J112" s="29">
        <v>1980</v>
      </c>
      <c r="K112" s="28">
        <f t="shared" si="11"/>
        <v>37</v>
      </c>
      <c r="L112" s="16" t="str">
        <f t="shared" si="12"/>
        <v>OK</v>
      </c>
      <c r="M112" s="6" t="s">
        <v>76</v>
      </c>
    </row>
    <row r="113" spans="1:13" s="5" customFormat="1" ht="13.5">
      <c r="A113" s="10" t="s">
        <v>279</v>
      </c>
      <c r="B113" s="18" t="s">
        <v>280</v>
      </c>
      <c r="C113" s="18" t="s">
        <v>1184</v>
      </c>
      <c r="D113" s="14" t="s">
        <v>173</v>
      </c>
      <c r="E113" s="10"/>
      <c r="F113" s="16" t="str">
        <f t="shared" si="15"/>
        <v>き３５</v>
      </c>
      <c r="G113" s="14" t="str">
        <f t="shared" si="16"/>
        <v>一色 翼</v>
      </c>
      <c r="H113" s="14" t="s">
        <v>172</v>
      </c>
      <c r="I113" s="14" t="s">
        <v>48</v>
      </c>
      <c r="J113" s="29">
        <v>1984</v>
      </c>
      <c r="K113" s="28">
        <f t="shared" si="11"/>
        <v>33</v>
      </c>
      <c r="L113" s="16" t="str">
        <f t="shared" si="12"/>
        <v>OK</v>
      </c>
      <c r="M113" s="38" t="s">
        <v>176</v>
      </c>
    </row>
    <row r="114" spans="1:13" s="5" customFormat="1" ht="13.5">
      <c r="A114" s="10" t="s">
        <v>281</v>
      </c>
      <c r="B114" s="35" t="s">
        <v>282</v>
      </c>
      <c r="C114" s="30" t="s">
        <v>283</v>
      </c>
      <c r="D114" s="14" t="s">
        <v>173</v>
      </c>
      <c r="E114" s="10"/>
      <c r="F114" s="16" t="str">
        <f t="shared" si="15"/>
        <v>き３６</v>
      </c>
      <c r="G114" s="14" t="str">
        <f t="shared" si="16"/>
        <v>菊井鈴夏</v>
      </c>
      <c r="H114" s="14" t="s">
        <v>172</v>
      </c>
      <c r="I114" s="19" t="s">
        <v>70</v>
      </c>
      <c r="J114" s="29">
        <v>1997</v>
      </c>
      <c r="K114" s="28">
        <f t="shared" si="11"/>
        <v>20</v>
      </c>
      <c r="L114" s="16" t="str">
        <f t="shared" si="12"/>
        <v>OK</v>
      </c>
      <c r="M114" s="40" t="s">
        <v>191</v>
      </c>
    </row>
    <row r="115" spans="1:13" s="5" customFormat="1" ht="13.5">
      <c r="A115" s="10" t="s">
        <v>284</v>
      </c>
      <c r="B115" s="34" t="s">
        <v>178</v>
      </c>
      <c r="C115" s="18" t="s">
        <v>285</v>
      </c>
      <c r="D115" s="14" t="s">
        <v>173</v>
      </c>
      <c r="E115" s="10"/>
      <c r="F115" s="16" t="str">
        <f t="shared" si="15"/>
        <v>き３７</v>
      </c>
      <c r="G115" s="14" t="str">
        <f t="shared" si="16"/>
        <v>山本和樹</v>
      </c>
      <c r="H115" s="14" t="s">
        <v>172</v>
      </c>
      <c r="I115" s="14" t="s">
        <v>48</v>
      </c>
      <c r="J115" s="29">
        <v>1997</v>
      </c>
      <c r="K115" s="28">
        <f t="shared" si="11"/>
        <v>20</v>
      </c>
      <c r="L115" s="16" t="str">
        <f t="shared" si="12"/>
        <v>OK</v>
      </c>
      <c r="M115" s="40" t="s">
        <v>191</v>
      </c>
    </row>
    <row r="116" spans="1:13" s="5" customFormat="1" ht="13.5">
      <c r="A116" s="10" t="s">
        <v>286</v>
      </c>
      <c r="B116" s="37" t="s">
        <v>287</v>
      </c>
      <c r="C116" s="37" t="s">
        <v>288</v>
      </c>
      <c r="D116" s="14" t="s">
        <v>173</v>
      </c>
      <c r="E116" s="10"/>
      <c r="F116" s="16" t="str">
        <f t="shared" si="15"/>
        <v>き３８</v>
      </c>
      <c r="G116" s="14" t="str">
        <f t="shared" si="16"/>
        <v>島山莉旺</v>
      </c>
      <c r="H116" s="14" t="s">
        <v>172</v>
      </c>
      <c r="I116" s="14" t="s">
        <v>48</v>
      </c>
      <c r="J116" s="29">
        <v>1995</v>
      </c>
      <c r="K116" s="28">
        <f t="shared" si="11"/>
        <v>22</v>
      </c>
      <c r="L116" s="16" t="str">
        <f t="shared" si="12"/>
        <v>OK</v>
      </c>
      <c r="M116" s="6" t="s">
        <v>249</v>
      </c>
    </row>
    <row r="117" spans="1:13" s="5" customFormat="1" ht="13.5">
      <c r="A117" s="10" t="s">
        <v>289</v>
      </c>
      <c r="B117" s="10" t="s">
        <v>34</v>
      </c>
      <c r="C117" s="10" t="s">
        <v>1185</v>
      </c>
      <c r="D117" s="14" t="s">
        <v>173</v>
      </c>
      <c r="E117" s="10"/>
      <c r="F117" s="16" t="str">
        <f t="shared" si="15"/>
        <v>き３９</v>
      </c>
      <c r="G117" s="14" t="str">
        <f t="shared" si="16"/>
        <v>浅田 光</v>
      </c>
      <c r="H117" s="14" t="s">
        <v>172</v>
      </c>
      <c r="I117" s="14" t="s">
        <v>48</v>
      </c>
      <c r="J117" s="29">
        <v>1985</v>
      </c>
      <c r="K117" s="28">
        <f t="shared" si="11"/>
        <v>32</v>
      </c>
      <c r="L117" s="16" t="str">
        <f t="shared" si="12"/>
        <v>OK</v>
      </c>
      <c r="M117" s="38" t="s">
        <v>176</v>
      </c>
    </row>
    <row r="118" spans="1:13" s="5" customFormat="1" ht="13.5">
      <c r="A118" s="10" t="s">
        <v>290</v>
      </c>
      <c r="B118" s="10" t="s">
        <v>291</v>
      </c>
      <c r="C118" s="10" t="s">
        <v>292</v>
      </c>
      <c r="D118" s="14" t="s">
        <v>173</v>
      </c>
      <c r="E118" s="10"/>
      <c r="F118" s="16" t="str">
        <f t="shared" si="15"/>
        <v>き４０</v>
      </c>
      <c r="G118" s="14" t="str">
        <f t="shared" si="16"/>
        <v>桜井貴哉</v>
      </c>
      <c r="H118" s="14" t="s">
        <v>172</v>
      </c>
      <c r="I118" s="14" t="s">
        <v>48</v>
      </c>
      <c r="J118" s="29">
        <v>1994</v>
      </c>
      <c r="K118" s="28">
        <f t="shared" si="11"/>
        <v>23</v>
      </c>
      <c r="L118" s="16" t="str">
        <f t="shared" si="12"/>
        <v>OK</v>
      </c>
      <c r="M118" s="38" t="s">
        <v>176</v>
      </c>
    </row>
    <row r="119" spans="1:13" s="5" customFormat="1" ht="13.5">
      <c r="A119" s="10" t="s">
        <v>293</v>
      </c>
      <c r="B119" s="34" t="s">
        <v>294</v>
      </c>
      <c r="C119" s="18" t="s">
        <v>295</v>
      </c>
      <c r="D119" s="14" t="s">
        <v>173</v>
      </c>
      <c r="E119" s="10"/>
      <c r="F119" s="16" t="str">
        <f t="shared" si="15"/>
        <v>き４１</v>
      </c>
      <c r="G119" s="14" t="str">
        <f t="shared" si="16"/>
        <v>湯本芳明</v>
      </c>
      <c r="H119" s="14" t="s">
        <v>172</v>
      </c>
      <c r="I119" s="14" t="s">
        <v>48</v>
      </c>
      <c r="J119" s="29">
        <v>1952</v>
      </c>
      <c r="K119" s="28">
        <f t="shared" si="11"/>
        <v>65</v>
      </c>
      <c r="L119" s="16" t="str">
        <f t="shared" si="12"/>
        <v>OK</v>
      </c>
      <c r="M119" s="6" t="s">
        <v>76</v>
      </c>
    </row>
    <row r="120" spans="1:13" s="5" customFormat="1" ht="13.5">
      <c r="A120" s="10" t="s">
        <v>296</v>
      </c>
      <c r="B120" s="34" t="s">
        <v>297</v>
      </c>
      <c r="C120" s="18" t="s">
        <v>298</v>
      </c>
      <c r="D120" s="14" t="s">
        <v>173</v>
      </c>
      <c r="E120" s="10"/>
      <c r="F120" s="16" t="str">
        <f t="shared" si="15"/>
        <v>き４２</v>
      </c>
      <c r="G120" s="14" t="str">
        <f t="shared" si="16"/>
        <v>高橋雄祐</v>
      </c>
      <c r="H120" s="14" t="s">
        <v>172</v>
      </c>
      <c r="I120" s="14" t="s">
        <v>48</v>
      </c>
      <c r="J120" s="29">
        <v>1985</v>
      </c>
      <c r="K120" s="28">
        <f t="shared" si="11"/>
        <v>32</v>
      </c>
      <c r="L120" s="16" t="str">
        <f t="shared" si="12"/>
        <v>OK</v>
      </c>
      <c r="M120" s="6" t="s">
        <v>249</v>
      </c>
    </row>
    <row r="121" spans="1:13" s="5" customFormat="1" ht="13.5">
      <c r="A121" s="10" t="s">
        <v>299</v>
      </c>
      <c r="B121" s="34" t="s">
        <v>300</v>
      </c>
      <c r="C121" s="18" t="s">
        <v>301</v>
      </c>
      <c r="D121" s="14" t="s">
        <v>173</v>
      </c>
      <c r="E121" s="10"/>
      <c r="F121" s="16" t="str">
        <f t="shared" si="15"/>
        <v>き４３</v>
      </c>
      <c r="G121" s="14" t="str">
        <f t="shared" si="16"/>
        <v>吉本泰二</v>
      </c>
      <c r="H121" s="14" t="s">
        <v>172</v>
      </c>
      <c r="I121" s="14" t="s">
        <v>48</v>
      </c>
      <c r="J121" s="29">
        <v>1976</v>
      </c>
      <c r="K121" s="28">
        <f t="shared" si="11"/>
        <v>41</v>
      </c>
      <c r="L121" s="16" t="str">
        <f t="shared" si="12"/>
        <v>OK</v>
      </c>
      <c r="M121" s="38" t="s">
        <v>176</v>
      </c>
    </row>
    <row r="122" spans="1:13" s="5" customFormat="1" ht="13.5">
      <c r="A122" s="10" t="s">
        <v>302</v>
      </c>
      <c r="B122" s="34" t="s">
        <v>303</v>
      </c>
      <c r="C122" s="18" t="s">
        <v>304</v>
      </c>
      <c r="D122" s="14" t="s">
        <v>173</v>
      </c>
      <c r="E122" s="10"/>
      <c r="F122" s="16" t="str">
        <f t="shared" si="15"/>
        <v>き４４</v>
      </c>
      <c r="G122" s="14" t="str">
        <f t="shared" si="16"/>
        <v>村尾彰了</v>
      </c>
      <c r="H122" s="14" t="s">
        <v>172</v>
      </c>
      <c r="I122" s="14" t="s">
        <v>48</v>
      </c>
      <c r="J122" s="29">
        <v>1982</v>
      </c>
      <c r="K122" s="28">
        <f t="shared" si="11"/>
        <v>35</v>
      </c>
      <c r="L122" s="16" t="str">
        <f t="shared" si="12"/>
        <v>OK</v>
      </c>
      <c r="M122" s="6" t="s">
        <v>153</v>
      </c>
    </row>
    <row r="123" spans="1:14" s="7" customFormat="1" ht="13.5">
      <c r="A123" s="10" t="s">
        <v>305</v>
      </c>
      <c r="B123" s="14" t="s">
        <v>306</v>
      </c>
      <c r="C123" s="14" t="s">
        <v>307</v>
      </c>
      <c r="D123" s="14" t="s">
        <v>173</v>
      </c>
      <c r="E123" s="10"/>
      <c r="F123" s="16" t="str">
        <f t="shared" si="15"/>
        <v>き４５</v>
      </c>
      <c r="G123" s="14" t="str">
        <f t="shared" si="16"/>
        <v>澤田啓一</v>
      </c>
      <c r="H123" s="14" t="s">
        <v>172</v>
      </c>
      <c r="I123" s="14" t="s">
        <v>48</v>
      </c>
      <c r="J123" s="29">
        <v>1970</v>
      </c>
      <c r="K123" s="28">
        <f t="shared" si="11"/>
        <v>47</v>
      </c>
      <c r="L123" s="16" t="str">
        <f t="shared" si="12"/>
        <v>OK</v>
      </c>
      <c r="M123" s="10" t="s">
        <v>249</v>
      </c>
      <c r="N123" s="39"/>
    </row>
    <row r="124" spans="1:13" s="5" customFormat="1" ht="13.5">
      <c r="A124" s="10" t="s">
        <v>308</v>
      </c>
      <c r="B124" s="30" t="s">
        <v>34</v>
      </c>
      <c r="C124" s="30" t="s">
        <v>309</v>
      </c>
      <c r="D124" s="14" t="s">
        <v>173</v>
      </c>
      <c r="E124" s="10"/>
      <c r="F124" s="16" t="str">
        <f t="shared" si="15"/>
        <v>き４６</v>
      </c>
      <c r="G124" s="14" t="str">
        <f t="shared" si="16"/>
        <v>浅田亜祐子</v>
      </c>
      <c r="H124" s="14" t="s">
        <v>172</v>
      </c>
      <c r="I124" s="19" t="s">
        <v>70</v>
      </c>
      <c r="J124" s="29">
        <v>1984</v>
      </c>
      <c r="K124" s="28">
        <f t="shared" si="11"/>
        <v>33</v>
      </c>
      <c r="L124" s="16" t="str">
        <f t="shared" si="12"/>
        <v>OK</v>
      </c>
      <c r="M124" s="6" t="s">
        <v>191</v>
      </c>
    </row>
    <row r="125" spans="1:13" s="5" customFormat="1" ht="13.5">
      <c r="A125" s="10" t="s">
        <v>310</v>
      </c>
      <c r="B125" s="34" t="s">
        <v>311</v>
      </c>
      <c r="C125" s="34" t="s">
        <v>1186</v>
      </c>
      <c r="D125" s="14" t="s">
        <v>173</v>
      </c>
      <c r="E125" s="10"/>
      <c r="F125" s="16" t="str">
        <f t="shared" si="15"/>
        <v>き４７</v>
      </c>
      <c r="G125" s="14" t="str">
        <f t="shared" si="16"/>
        <v>赤木 拓</v>
      </c>
      <c r="H125" s="14" t="s">
        <v>172</v>
      </c>
      <c r="I125" s="14" t="s">
        <v>48</v>
      </c>
      <c r="J125" s="29">
        <v>1980</v>
      </c>
      <c r="K125" s="28">
        <f t="shared" si="11"/>
        <v>37</v>
      </c>
      <c r="L125" s="16" t="str">
        <f t="shared" si="12"/>
        <v>OK</v>
      </c>
      <c r="M125" s="6" t="s">
        <v>76</v>
      </c>
    </row>
    <row r="126" spans="1:13" s="5" customFormat="1" ht="13.5">
      <c r="A126" s="10" t="s">
        <v>312</v>
      </c>
      <c r="B126" s="34" t="s">
        <v>313</v>
      </c>
      <c r="C126" s="18" t="s">
        <v>314</v>
      </c>
      <c r="D126" s="14" t="s">
        <v>173</v>
      </c>
      <c r="E126" s="10"/>
      <c r="F126" s="16" t="str">
        <f t="shared" si="15"/>
        <v>き４８</v>
      </c>
      <c r="G126" s="14" t="str">
        <f t="shared" si="16"/>
        <v>住谷岳司</v>
      </c>
      <c r="H126" s="14" t="s">
        <v>172</v>
      </c>
      <c r="I126" s="14" t="s">
        <v>48</v>
      </c>
      <c r="J126" s="29">
        <v>1967</v>
      </c>
      <c r="K126" s="28">
        <f t="shared" si="11"/>
        <v>50</v>
      </c>
      <c r="L126" s="16" t="str">
        <f t="shared" si="12"/>
        <v>OK</v>
      </c>
      <c r="M126" s="6" t="s">
        <v>315</v>
      </c>
    </row>
    <row r="127" spans="1:15" s="5" customFormat="1" ht="13.5">
      <c r="A127" s="10" t="s">
        <v>316</v>
      </c>
      <c r="B127" s="34" t="s">
        <v>317</v>
      </c>
      <c r="C127" s="18" t="s">
        <v>318</v>
      </c>
      <c r="D127" s="14" t="s">
        <v>173</v>
      </c>
      <c r="E127" s="10"/>
      <c r="F127" s="16" t="str">
        <f t="shared" si="15"/>
        <v>き４９</v>
      </c>
      <c r="G127" s="14" t="str">
        <f t="shared" si="16"/>
        <v>永田寛教</v>
      </c>
      <c r="H127" s="14" t="s">
        <v>172</v>
      </c>
      <c r="I127" s="14" t="s">
        <v>48</v>
      </c>
      <c r="J127" s="29">
        <v>1981</v>
      </c>
      <c r="K127" s="28">
        <f t="shared" si="11"/>
        <v>36</v>
      </c>
      <c r="L127" s="16" t="str">
        <f t="shared" si="12"/>
        <v>OK</v>
      </c>
      <c r="M127" s="6" t="s">
        <v>249</v>
      </c>
      <c r="O127" s="3"/>
    </row>
    <row r="128" spans="1:15" s="5" customFormat="1" ht="13.5">
      <c r="A128" s="10" t="s">
        <v>319</v>
      </c>
      <c r="B128" s="18" t="s">
        <v>320</v>
      </c>
      <c r="C128" s="18" t="s">
        <v>321</v>
      </c>
      <c r="D128" s="14" t="s">
        <v>173</v>
      </c>
      <c r="E128" s="10"/>
      <c r="F128" s="16" t="str">
        <f t="shared" si="15"/>
        <v>き５０</v>
      </c>
      <c r="G128" s="14" t="str">
        <f t="shared" si="16"/>
        <v>柴田雅寛</v>
      </c>
      <c r="H128" s="14" t="s">
        <v>172</v>
      </c>
      <c r="I128" s="14" t="s">
        <v>48</v>
      </c>
      <c r="J128" s="29">
        <v>1982</v>
      </c>
      <c r="K128" s="28">
        <f t="shared" si="11"/>
        <v>35</v>
      </c>
      <c r="L128" s="16" t="str">
        <f t="shared" si="12"/>
        <v>OK</v>
      </c>
      <c r="M128" s="40" t="s">
        <v>322</v>
      </c>
      <c r="O128" s="3"/>
    </row>
    <row r="129" spans="1:15" s="6" customFormat="1" ht="13.5">
      <c r="A129" s="10" t="s">
        <v>323</v>
      </c>
      <c r="B129" s="30" t="s">
        <v>324</v>
      </c>
      <c r="C129" s="30" t="s">
        <v>325</v>
      </c>
      <c r="D129" s="14" t="s">
        <v>173</v>
      </c>
      <c r="E129" s="10"/>
      <c r="F129" s="16" t="str">
        <f t="shared" si="15"/>
        <v>き５１</v>
      </c>
      <c r="G129" s="14" t="str">
        <f t="shared" si="16"/>
        <v>大鳥有希子</v>
      </c>
      <c r="H129" s="14" t="s">
        <v>172</v>
      </c>
      <c r="I129" s="19" t="s">
        <v>70</v>
      </c>
      <c r="J129" s="29">
        <v>1988</v>
      </c>
      <c r="K129" s="28">
        <f t="shared" si="11"/>
        <v>29</v>
      </c>
      <c r="L129" s="16" t="str">
        <f t="shared" si="12"/>
        <v>OK</v>
      </c>
      <c r="M129" s="6" t="s">
        <v>326</v>
      </c>
      <c r="N129" s="5"/>
      <c r="O129" s="3"/>
    </row>
    <row r="130" spans="1:13" s="5" customFormat="1" ht="13.5">
      <c r="A130" s="10" t="s">
        <v>327</v>
      </c>
      <c r="B130" s="18" t="s">
        <v>328</v>
      </c>
      <c r="C130" s="18" t="s">
        <v>329</v>
      </c>
      <c r="D130" s="14" t="s">
        <v>173</v>
      </c>
      <c r="E130" s="10"/>
      <c r="F130" s="16" t="str">
        <f t="shared" si="15"/>
        <v>き５２</v>
      </c>
      <c r="G130" s="14" t="str">
        <f t="shared" si="16"/>
        <v>菊池健太郎</v>
      </c>
      <c r="H130" s="14" t="s">
        <v>172</v>
      </c>
      <c r="I130" s="14" t="s">
        <v>48</v>
      </c>
      <c r="J130" s="29">
        <v>1990</v>
      </c>
      <c r="K130" s="28">
        <f t="shared" si="11"/>
        <v>27</v>
      </c>
      <c r="L130" s="16" t="str">
        <f t="shared" si="12"/>
        <v>OK</v>
      </c>
      <c r="M130" s="40" t="s">
        <v>330</v>
      </c>
    </row>
    <row r="131" spans="1:13" s="5" customFormat="1" ht="13.5">
      <c r="A131" s="10" t="s">
        <v>331</v>
      </c>
      <c r="B131" s="18" t="s">
        <v>332</v>
      </c>
      <c r="C131" s="18" t="s">
        <v>92</v>
      </c>
      <c r="D131" s="14" t="s">
        <v>173</v>
      </c>
      <c r="E131" s="10"/>
      <c r="F131" s="16" t="str">
        <f t="shared" si="15"/>
        <v>き５３</v>
      </c>
      <c r="G131" s="14" t="str">
        <f t="shared" si="16"/>
        <v>村西徹</v>
      </c>
      <c r="H131" s="14" t="s">
        <v>172</v>
      </c>
      <c r="I131" s="14" t="s">
        <v>48</v>
      </c>
      <c r="J131" s="29">
        <v>1988</v>
      </c>
      <c r="K131" s="28">
        <f t="shared" si="11"/>
        <v>29</v>
      </c>
      <c r="L131" s="16" t="str">
        <f t="shared" si="12"/>
        <v>OK</v>
      </c>
      <c r="M131" s="40" t="s">
        <v>153</v>
      </c>
    </row>
    <row r="132" spans="1:13" s="5" customFormat="1" ht="13.5">
      <c r="A132" s="10" t="s">
        <v>333</v>
      </c>
      <c r="B132" s="10" t="s">
        <v>334</v>
      </c>
      <c r="C132" s="10" t="s">
        <v>335</v>
      </c>
      <c r="D132" s="14" t="s">
        <v>173</v>
      </c>
      <c r="E132" s="10"/>
      <c r="F132" s="16" t="str">
        <f t="shared" si="15"/>
        <v>き５４</v>
      </c>
      <c r="G132" s="14" t="str">
        <f t="shared" si="16"/>
        <v>松本太一</v>
      </c>
      <c r="H132" s="14" t="s">
        <v>172</v>
      </c>
      <c r="I132" s="14" t="s">
        <v>48</v>
      </c>
      <c r="J132" s="29">
        <v>1993</v>
      </c>
      <c r="K132" s="28">
        <f t="shared" si="11"/>
        <v>24</v>
      </c>
      <c r="L132" s="16" t="str">
        <f t="shared" si="12"/>
        <v>OK</v>
      </c>
      <c r="M132" s="40" t="s">
        <v>330</v>
      </c>
    </row>
    <row r="133" spans="1:15" s="6" customFormat="1" ht="13.5">
      <c r="A133" s="10" t="s">
        <v>336</v>
      </c>
      <c r="B133" s="3" t="s">
        <v>337</v>
      </c>
      <c r="C133" s="3" t="s">
        <v>338</v>
      </c>
      <c r="D133" s="14" t="s">
        <v>173</v>
      </c>
      <c r="E133" s="3"/>
      <c r="F133" s="16" t="str">
        <f t="shared" si="15"/>
        <v>き５５</v>
      </c>
      <c r="G133" s="14" t="str">
        <f t="shared" si="16"/>
        <v>竹村仁志</v>
      </c>
      <c r="H133" s="14" t="s">
        <v>172</v>
      </c>
      <c r="I133" s="14" t="s">
        <v>48</v>
      </c>
      <c r="J133" s="29">
        <v>1962</v>
      </c>
      <c r="K133" s="28">
        <f t="shared" si="11"/>
        <v>55</v>
      </c>
      <c r="L133" s="16" t="str">
        <f t="shared" si="12"/>
        <v>OK</v>
      </c>
      <c r="M133" s="10" t="s">
        <v>339</v>
      </c>
      <c r="N133" s="5"/>
      <c r="O133" s="3"/>
    </row>
    <row r="134" spans="1:13" s="130" customFormat="1" ht="13.5">
      <c r="A134" s="10" t="s">
        <v>1187</v>
      </c>
      <c r="B134" s="10" t="s">
        <v>1188</v>
      </c>
      <c r="C134" s="10" t="s">
        <v>1189</v>
      </c>
      <c r="D134" s="14" t="s">
        <v>1190</v>
      </c>
      <c r="E134" s="3"/>
      <c r="F134" s="16" t="str">
        <f t="shared" si="15"/>
        <v>き５６</v>
      </c>
      <c r="G134" s="10" t="str">
        <f t="shared" si="16"/>
        <v>中元寺功貴</v>
      </c>
      <c r="H134" s="14" t="s">
        <v>172</v>
      </c>
      <c r="I134" s="14" t="s">
        <v>48</v>
      </c>
      <c r="J134" s="29">
        <v>1992</v>
      </c>
      <c r="K134" s="28">
        <f t="shared" si="11"/>
        <v>25</v>
      </c>
      <c r="L134" s="16" t="str">
        <f t="shared" si="12"/>
        <v>OK</v>
      </c>
      <c r="M134" s="129" t="s">
        <v>1191</v>
      </c>
    </row>
    <row r="135" spans="1:13" s="130" customFormat="1" ht="13.5">
      <c r="A135" s="10" t="s">
        <v>1192</v>
      </c>
      <c r="B135" s="10" t="s">
        <v>1193</v>
      </c>
      <c r="C135" s="10" t="s">
        <v>1194</v>
      </c>
      <c r="D135" s="14" t="s">
        <v>1195</v>
      </c>
      <c r="E135" s="3"/>
      <c r="F135" s="16" t="str">
        <f t="shared" si="15"/>
        <v>き５７</v>
      </c>
      <c r="G135" s="10" t="str">
        <f t="shared" si="16"/>
        <v>大河原豊</v>
      </c>
      <c r="H135" s="14" t="s">
        <v>172</v>
      </c>
      <c r="I135" s="14" t="s">
        <v>48</v>
      </c>
      <c r="J135" s="29">
        <v>1991</v>
      </c>
      <c r="K135" s="28">
        <f t="shared" si="11"/>
        <v>26</v>
      </c>
      <c r="L135" s="16" t="str">
        <f t="shared" si="12"/>
        <v>OK</v>
      </c>
      <c r="M135" s="129" t="s">
        <v>1191</v>
      </c>
    </row>
    <row r="136" spans="1:13" s="130" customFormat="1" ht="13.5">
      <c r="A136" s="10" t="s">
        <v>1196</v>
      </c>
      <c r="B136" s="131" t="s">
        <v>1197</v>
      </c>
      <c r="C136" s="131" t="s">
        <v>1198</v>
      </c>
      <c r="D136" s="14" t="s">
        <v>1199</v>
      </c>
      <c r="E136" s="3"/>
      <c r="F136" s="16" t="str">
        <f t="shared" si="15"/>
        <v>き５８</v>
      </c>
      <c r="G136" s="108" t="str">
        <f t="shared" si="16"/>
        <v>森愛捺花</v>
      </c>
      <c r="H136" s="14" t="s">
        <v>172</v>
      </c>
      <c r="I136" s="14" t="s">
        <v>1200</v>
      </c>
      <c r="J136" s="29">
        <v>1998</v>
      </c>
      <c r="K136" s="28">
        <f t="shared" si="11"/>
        <v>19</v>
      </c>
      <c r="L136" s="16" t="str">
        <f t="shared" si="12"/>
        <v>OK</v>
      </c>
      <c r="M136" s="132" t="s">
        <v>1201</v>
      </c>
    </row>
    <row r="137" spans="1:13" s="130" customFormat="1" ht="13.5">
      <c r="A137" s="10" t="s">
        <v>1202</v>
      </c>
      <c r="B137" s="131" t="s">
        <v>1203</v>
      </c>
      <c r="C137" s="131" t="s">
        <v>1204</v>
      </c>
      <c r="D137" s="14" t="s">
        <v>1205</v>
      </c>
      <c r="E137" s="3"/>
      <c r="F137" s="16" t="str">
        <f t="shared" si="15"/>
        <v>き５９</v>
      </c>
      <c r="G137" s="108" t="str">
        <f t="shared" si="16"/>
        <v>森涼花</v>
      </c>
      <c r="H137" s="14" t="s">
        <v>172</v>
      </c>
      <c r="I137" s="14" t="s">
        <v>1206</v>
      </c>
      <c r="J137" s="29">
        <v>2003</v>
      </c>
      <c r="K137" s="28">
        <f t="shared" si="11"/>
        <v>14</v>
      </c>
      <c r="L137" s="16" t="str">
        <f t="shared" si="12"/>
        <v>OK</v>
      </c>
      <c r="M137" s="132" t="s">
        <v>1207</v>
      </c>
    </row>
    <row r="138" spans="1:13" s="130" customFormat="1" ht="13.5">
      <c r="A138" s="10" t="s">
        <v>1208</v>
      </c>
      <c r="B138" s="10" t="s">
        <v>1209</v>
      </c>
      <c r="C138" s="10" t="s">
        <v>1210</v>
      </c>
      <c r="D138" s="14" t="s">
        <v>1195</v>
      </c>
      <c r="E138" s="3"/>
      <c r="F138" s="16" t="str">
        <f t="shared" si="15"/>
        <v>き６０</v>
      </c>
      <c r="G138" s="10" t="str">
        <f t="shared" si="16"/>
        <v>清水陽介</v>
      </c>
      <c r="H138" s="14" t="s">
        <v>172</v>
      </c>
      <c r="I138" s="14" t="s">
        <v>48</v>
      </c>
      <c r="J138" s="29">
        <v>1991</v>
      </c>
      <c r="K138" s="28">
        <f t="shared" si="11"/>
        <v>26</v>
      </c>
      <c r="L138" s="16" t="str">
        <f t="shared" si="12"/>
        <v>OK</v>
      </c>
      <c r="M138" s="129" t="s">
        <v>1191</v>
      </c>
    </row>
    <row r="139" spans="1:14" s="7" customFormat="1" ht="12.75" customHeight="1">
      <c r="A139" s="10" t="s">
        <v>1211</v>
      </c>
      <c r="B139" s="7" t="s">
        <v>1212</v>
      </c>
      <c r="C139" s="14" t="s">
        <v>1213</v>
      </c>
      <c r="D139" s="14" t="s">
        <v>1199</v>
      </c>
      <c r="E139" s="3"/>
      <c r="F139" s="16" t="str">
        <f t="shared" si="15"/>
        <v>き６１</v>
      </c>
      <c r="G139" s="10" t="str">
        <f t="shared" si="16"/>
        <v>川田達也</v>
      </c>
      <c r="H139" s="14" t="s">
        <v>172</v>
      </c>
      <c r="I139" s="14" t="s">
        <v>48</v>
      </c>
      <c r="J139" s="29">
        <v>1965</v>
      </c>
      <c r="K139" s="28">
        <f t="shared" si="11"/>
        <v>52</v>
      </c>
      <c r="L139" s="16" t="str">
        <f t="shared" si="12"/>
        <v>OK</v>
      </c>
      <c r="M139" s="7" t="s">
        <v>1214</v>
      </c>
      <c r="N139" s="39"/>
    </row>
    <row r="140" spans="1:13" s="3" customFormat="1" ht="13.5">
      <c r="A140" s="10" t="s">
        <v>1215</v>
      </c>
      <c r="B140" s="18" t="s">
        <v>1216</v>
      </c>
      <c r="C140" s="18" t="s">
        <v>1217</v>
      </c>
      <c r="D140" s="14" t="s">
        <v>1218</v>
      </c>
      <c r="F140" s="16" t="str">
        <f t="shared" si="15"/>
        <v>き６２</v>
      </c>
      <c r="G140" s="10" t="str">
        <f t="shared" si="16"/>
        <v>川田貴也</v>
      </c>
      <c r="H140" s="14" t="s">
        <v>172</v>
      </c>
      <c r="I140" s="14" t="s">
        <v>48</v>
      </c>
      <c r="J140" s="29">
        <v>1997</v>
      </c>
      <c r="K140" s="28">
        <f t="shared" si="11"/>
        <v>20</v>
      </c>
      <c r="L140" s="16" t="str">
        <f t="shared" si="12"/>
        <v>OK</v>
      </c>
      <c r="M140" s="7" t="s">
        <v>1219</v>
      </c>
    </row>
    <row r="141" spans="1:13" s="3" customFormat="1" ht="13.5">
      <c r="A141" s="10" t="s">
        <v>1220</v>
      </c>
      <c r="B141" s="10" t="s">
        <v>1221</v>
      </c>
      <c r="C141" s="10" t="s">
        <v>1222</v>
      </c>
      <c r="D141" s="14" t="s">
        <v>1205</v>
      </c>
      <c r="F141" s="16" t="str">
        <f t="shared" si="15"/>
        <v>き６３</v>
      </c>
      <c r="G141" s="10" t="str">
        <f t="shared" si="16"/>
        <v>岸本恭介</v>
      </c>
      <c r="H141" s="14" t="s">
        <v>172</v>
      </c>
      <c r="I141" s="14" t="s">
        <v>48</v>
      </c>
      <c r="J141" s="29">
        <v>1989</v>
      </c>
      <c r="K141" s="28">
        <f t="shared" si="11"/>
        <v>28</v>
      </c>
      <c r="L141" s="16" t="str">
        <f t="shared" si="12"/>
        <v>OK</v>
      </c>
      <c r="M141" s="10" t="s">
        <v>1223</v>
      </c>
    </row>
    <row r="142" spans="1:13" s="3" customFormat="1" ht="13.5">
      <c r="A142" s="10" t="s">
        <v>1224</v>
      </c>
      <c r="B142" s="10" t="s">
        <v>1225</v>
      </c>
      <c r="C142" s="10" t="s">
        <v>1226</v>
      </c>
      <c r="D142" s="14" t="s">
        <v>1227</v>
      </c>
      <c r="F142" s="16" t="str">
        <f t="shared" si="15"/>
        <v>き６４</v>
      </c>
      <c r="G142" s="10" t="str">
        <f t="shared" si="16"/>
        <v>佐治 武</v>
      </c>
      <c r="H142" s="14" t="s">
        <v>172</v>
      </c>
      <c r="I142" s="14" t="s">
        <v>48</v>
      </c>
      <c r="J142" s="29">
        <v>1964</v>
      </c>
      <c r="K142" s="28">
        <f t="shared" si="11"/>
        <v>53</v>
      </c>
      <c r="L142" s="16" t="str">
        <f t="shared" si="12"/>
        <v>OK</v>
      </c>
      <c r="M142" s="10" t="s">
        <v>1228</v>
      </c>
    </row>
    <row r="143" spans="1:13" s="3" customFormat="1" ht="13.5">
      <c r="A143" s="10" t="s">
        <v>1229</v>
      </c>
      <c r="B143" s="10" t="s">
        <v>1230</v>
      </c>
      <c r="C143" s="10" t="s">
        <v>1231</v>
      </c>
      <c r="D143" s="14" t="s">
        <v>1199</v>
      </c>
      <c r="F143" s="16" t="str">
        <f t="shared" si="15"/>
        <v>き６５</v>
      </c>
      <c r="G143" s="10" t="str">
        <f t="shared" si="16"/>
        <v>佐藤 祥</v>
      </c>
      <c r="H143" s="14" t="s">
        <v>172</v>
      </c>
      <c r="I143" s="14" t="s">
        <v>48</v>
      </c>
      <c r="J143" s="29">
        <v>1994</v>
      </c>
      <c r="K143" s="28">
        <f aca="true" t="shared" si="17" ref="K143:K151">IF(J143="","",(2017-J143))</f>
        <v>23</v>
      </c>
      <c r="L143" s="16" t="str">
        <f aca="true" t="shared" si="18" ref="L143:L206">IF(G143="","",IF(COUNTIF($G$6:$G$600,G143)&gt;1,"2重登録","OK"))</f>
        <v>OK</v>
      </c>
      <c r="M143" s="7" t="s">
        <v>1214</v>
      </c>
    </row>
    <row r="144" spans="1:13" s="3" customFormat="1" ht="13.5">
      <c r="A144" s="10" t="s">
        <v>1232</v>
      </c>
      <c r="B144" s="10" t="s">
        <v>1233</v>
      </c>
      <c r="C144" s="10" t="s">
        <v>1234</v>
      </c>
      <c r="D144" s="14" t="s">
        <v>1199</v>
      </c>
      <c r="F144" s="16" t="str">
        <f t="shared" si="15"/>
        <v>き６６</v>
      </c>
      <c r="G144" s="10" t="str">
        <f t="shared" si="16"/>
        <v>細川知剛</v>
      </c>
      <c r="H144" s="14" t="s">
        <v>172</v>
      </c>
      <c r="I144" s="14" t="s">
        <v>48</v>
      </c>
      <c r="J144" s="29">
        <v>1989</v>
      </c>
      <c r="K144" s="28">
        <f t="shared" si="17"/>
        <v>28</v>
      </c>
      <c r="L144" s="16" t="str">
        <f t="shared" si="18"/>
        <v>OK</v>
      </c>
      <c r="M144" s="10" t="s">
        <v>1235</v>
      </c>
    </row>
    <row r="145" spans="1:13" s="3" customFormat="1" ht="13.5">
      <c r="A145" s="10" t="s">
        <v>1236</v>
      </c>
      <c r="B145" s="3" t="s">
        <v>1237</v>
      </c>
      <c r="C145" s="3" t="s">
        <v>1238</v>
      </c>
      <c r="D145" s="14" t="s">
        <v>1227</v>
      </c>
      <c r="F145" s="16" t="str">
        <f t="shared" si="15"/>
        <v>き６７</v>
      </c>
      <c r="G145" s="10" t="str">
        <f t="shared" si="16"/>
        <v>伊藤成行</v>
      </c>
      <c r="H145" s="14" t="s">
        <v>172</v>
      </c>
      <c r="I145" s="14" t="s">
        <v>48</v>
      </c>
      <c r="J145" s="29">
        <v>1951</v>
      </c>
      <c r="K145" s="28">
        <f t="shared" si="17"/>
        <v>66</v>
      </c>
      <c r="L145" s="16" t="str">
        <f t="shared" si="18"/>
        <v>OK</v>
      </c>
      <c r="M145" s="10" t="s">
        <v>1235</v>
      </c>
    </row>
    <row r="146" spans="1:13" s="3" customFormat="1" ht="13.5">
      <c r="A146" s="10" t="s">
        <v>1239</v>
      </c>
      <c r="B146" s="131" t="s">
        <v>1240</v>
      </c>
      <c r="C146" s="131" t="s">
        <v>1241</v>
      </c>
      <c r="D146" s="14" t="s">
        <v>1199</v>
      </c>
      <c r="F146" s="16" t="str">
        <f t="shared" si="15"/>
        <v>き６８</v>
      </c>
      <c r="G146" s="108" t="str">
        <f t="shared" si="16"/>
        <v>青木香奈依</v>
      </c>
      <c r="H146" s="14" t="s">
        <v>172</v>
      </c>
      <c r="I146" s="14" t="s">
        <v>1131</v>
      </c>
      <c r="J146" s="29">
        <v>1988</v>
      </c>
      <c r="K146" s="28">
        <f t="shared" si="17"/>
        <v>29</v>
      </c>
      <c r="L146" s="16" t="str">
        <f t="shared" si="18"/>
        <v>OK</v>
      </c>
      <c r="M146" s="10" t="s">
        <v>1242</v>
      </c>
    </row>
    <row r="147" spans="1:13" s="3" customFormat="1" ht="13.5">
      <c r="A147" s="10" t="s">
        <v>1243</v>
      </c>
      <c r="B147" s="133" t="s">
        <v>1244</v>
      </c>
      <c r="C147" s="133" t="s">
        <v>1245</v>
      </c>
      <c r="D147" s="14" t="s">
        <v>1195</v>
      </c>
      <c r="F147" s="16" t="str">
        <f t="shared" si="15"/>
        <v>き６９</v>
      </c>
      <c r="G147" s="108" t="str">
        <f t="shared" si="16"/>
        <v>金山真理子</v>
      </c>
      <c r="H147" s="14" t="s">
        <v>172</v>
      </c>
      <c r="I147" s="14" t="s">
        <v>1246</v>
      </c>
      <c r="J147" s="29">
        <v>1990</v>
      </c>
      <c r="K147" s="28">
        <f t="shared" si="17"/>
        <v>27</v>
      </c>
      <c r="L147" s="16" t="str">
        <f t="shared" si="18"/>
        <v>OK</v>
      </c>
      <c r="M147" s="10" t="s">
        <v>1247</v>
      </c>
    </row>
    <row r="148" spans="1:13" s="3" customFormat="1" ht="13.5">
      <c r="A148" s="10" t="s">
        <v>1248</v>
      </c>
      <c r="B148" s="108" t="s">
        <v>1249</v>
      </c>
      <c r="C148" s="108" t="s">
        <v>1250</v>
      </c>
      <c r="D148" s="14" t="s">
        <v>1190</v>
      </c>
      <c r="F148" s="16" t="str">
        <f t="shared" si="15"/>
        <v>き７０</v>
      </c>
      <c r="G148" s="108" t="str">
        <f t="shared" si="16"/>
        <v>亀井莉乃</v>
      </c>
      <c r="H148" s="14" t="s">
        <v>172</v>
      </c>
      <c r="I148" s="14" t="s">
        <v>1251</v>
      </c>
      <c r="J148" s="29">
        <v>1991</v>
      </c>
      <c r="K148" s="28">
        <f t="shared" si="17"/>
        <v>26</v>
      </c>
      <c r="L148" s="16" t="str">
        <f t="shared" si="18"/>
        <v>OK</v>
      </c>
      <c r="M148" s="10" t="s">
        <v>1235</v>
      </c>
    </row>
    <row r="149" spans="1:13" s="3" customFormat="1" ht="13.5">
      <c r="A149" s="10" t="s">
        <v>1252</v>
      </c>
      <c r="B149" s="108" t="s">
        <v>1253</v>
      </c>
      <c r="C149" s="108" t="s">
        <v>1254</v>
      </c>
      <c r="D149" s="14" t="s">
        <v>1199</v>
      </c>
      <c r="F149" s="16" t="str">
        <f t="shared" si="15"/>
        <v>き７１</v>
      </c>
      <c r="G149" s="108" t="str">
        <f t="shared" si="16"/>
        <v>島井美帆</v>
      </c>
      <c r="H149" s="14" t="s">
        <v>172</v>
      </c>
      <c r="I149" s="14" t="s">
        <v>1251</v>
      </c>
      <c r="J149" s="29">
        <v>1995</v>
      </c>
      <c r="K149" s="28">
        <f t="shared" si="17"/>
        <v>22</v>
      </c>
      <c r="L149" s="16" t="str">
        <f t="shared" si="18"/>
        <v>OK</v>
      </c>
      <c r="M149" s="10" t="s">
        <v>1247</v>
      </c>
    </row>
    <row r="150" spans="1:13" s="3" customFormat="1" ht="13.5">
      <c r="A150" s="10" t="s">
        <v>1255</v>
      </c>
      <c r="B150" s="108" t="s">
        <v>1256</v>
      </c>
      <c r="C150" s="108" t="s">
        <v>1257</v>
      </c>
      <c r="D150" s="14" t="s">
        <v>1258</v>
      </c>
      <c r="F150" s="16" t="str">
        <f t="shared" si="15"/>
        <v>き７２</v>
      </c>
      <c r="G150" s="108" t="str">
        <f t="shared" si="16"/>
        <v>田端輝子</v>
      </c>
      <c r="H150" s="14" t="s">
        <v>172</v>
      </c>
      <c r="I150" s="14" t="s">
        <v>1131</v>
      </c>
      <c r="J150" s="11">
        <v>1981</v>
      </c>
      <c r="K150" s="28">
        <f t="shared" si="17"/>
        <v>36</v>
      </c>
      <c r="L150" s="16" t="str">
        <f t="shared" si="18"/>
        <v>OK</v>
      </c>
      <c r="M150" s="10" t="s">
        <v>1259</v>
      </c>
    </row>
    <row r="151" spans="1:13" s="3" customFormat="1" ht="13.5">
      <c r="A151" s="10" t="s">
        <v>1260</v>
      </c>
      <c r="B151" s="108" t="s">
        <v>1261</v>
      </c>
      <c r="C151" s="108" t="s">
        <v>1262</v>
      </c>
      <c r="D151" s="14" t="s">
        <v>1190</v>
      </c>
      <c r="F151" s="16" t="str">
        <f t="shared" si="15"/>
        <v>き７３</v>
      </c>
      <c r="G151" s="108" t="str">
        <f t="shared" si="16"/>
        <v>由井利紗子</v>
      </c>
      <c r="H151" s="14" t="s">
        <v>172</v>
      </c>
      <c r="I151" s="14" t="s">
        <v>1263</v>
      </c>
      <c r="J151" s="29">
        <v>1991</v>
      </c>
      <c r="K151" s="28">
        <f t="shared" si="17"/>
        <v>26</v>
      </c>
      <c r="L151" s="16" t="str">
        <f t="shared" si="18"/>
        <v>OK</v>
      </c>
      <c r="M151" s="10" t="s">
        <v>1264</v>
      </c>
    </row>
    <row r="152" spans="1:13" s="5" customFormat="1" ht="13.5">
      <c r="A152" s="10"/>
      <c r="B152" s="30"/>
      <c r="C152" s="30"/>
      <c r="D152" s="14"/>
      <c r="E152" s="10"/>
      <c r="F152" s="16"/>
      <c r="G152" s="19"/>
      <c r="H152" s="14"/>
      <c r="I152" s="14"/>
      <c r="J152" s="29"/>
      <c r="K152" s="28"/>
      <c r="L152" s="16">
        <f t="shared" si="18"/>
      </c>
      <c r="M152" s="6"/>
    </row>
    <row r="153" spans="1:12" s="6" customFormat="1" ht="13.5">
      <c r="A153" s="10"/>
      <c r="B153" s="30"/>
      <c r="C153" s="30"/>
      <c r="D153" s="14"/>
      <c r="E153" s="10"/>
      <c r="F153" s="16"/>
      <c r="G153" s="19"/>
      <c r="H153" s="14"/>
      <c r="I153" s="14"/>
      <c r="J153" s="29"/>
      <c r="K153" s="28"/>
      <c r="L153" s="16">
        <f t="shared" si="18"/>
      </c>
    </row>
    <row r="154" spans="1:12" s="6" customFormat="1" ht="13.5">
      <c r="A154" s="10"/>
      <c r="B154" s="30"/>
      <c r="C154" s="30"/>
      <c r="D154" s="14"/>
      <c r="E154" s="10"/>
      <c r="F154" s="16"/>
      <c r="G154" s="19"/>
      <c r="H154" s="14"/>
      <c r="I154" s="14"/>
      <c r="J154" s="29"/>
      <c r="K154" s="28"/>
      <c r="L154" s="16">
        <f t="shared" si="18"/>
      </c>
    </row>
    <row r="155" spans="1:12" s="6" customFormat="1" ht="13.5">
      <c r="A155" s="10"/>
      <c r="B155" s="30"/>
      <c r="C155" s="30"/>
      <c r="D155" s="14"/>
      <c r="E155" s="10"/>
      <c r="F155" s="16"/>
      <c r="G155" s="19"/>
      <c r="H155" s="14"/>
      <c r="I155" s="14"/>
      <c r="J155" s="29"/>
      <c r="K155" s="28"/>
      <c r="L155" s="16">
        <f t="shared" si="18"/>
      </c>
    </row>
    <row r="156" spans="1:12" s="3" customFormat="1" ht="13.5">
      <c r="A156" s="10"/>
      <c r="B156" s="769" t="s">
        <v>340</v>
      </c>
      <c r="C156" s="769"/>
      <c r="D156" s="780" t="s">
        <v>341</v>
      </c>
      <c r="E156" s="780"/>
      <c r="F156" s="780"/>
      <c r="G156" s="780"/>
      <c r="H156" s="10"/>
      <c r="I156" s="11"/>
      <c r="J156" s="11"/>
      <c r="K156" s="16">
        <f>IF(F156="","",IF(COUNTIF($F$1:$F$73,F156)&gt;1,"2重登録","OK"))</f>
      </c>
      <c r="L156" s="16">
        <f t="shared" si="18"/>
      </c>
    </row>
    <row r="157" spans="1:12" s="3" customFormat="1" ht="13.5">
      <c r="A157" s="10"/>
      <c r="B157" s="769"/>
      <c r="C157" s="769"/>
      <c r="D157" s="780"/>
      <c r="E157" s="780"/>
      <c r="F157" s="780"/>
      <c r="G157" s="780"/>
      <c r="H157" s="10"/>
      <c r="I157" s="11"/>
      <c r="J157" s="11"/>
      <c r="K157" s="16">
        <f>IF(F157="","",IF(COUNTIF($F$1:$F$73,F157)&gt;1,"2重登録","OK"))</f>
      </c>
      <c r="L157" s="16">
        <f t="shared" si="18"/>
      </c>
    </row>
    <row r="158" spans="1:17" s="3" customFormat="1" ht="13.5">
      <c r="A158" s="10"/>
      <c r="B158" s="14"/>
      <c r="C158" s="15"/>
      <c r="D158" s="10"/>
      <c r="E158" s="16">
        <f>A158</f>
        <v>0</v>
      </c>
      <c r="F158" s="10" t="s">
        <v>39</v>
      </c>
      <c r="G158" s="759" t="s">
        <v>40</v>
      </c>
      <c r="H158" s="759"/>
      <c r="I158" s="759"/>
      <c r="J158" s="16"/>
      <c r="K158" s="16"/>
      <c r="L158" s="16" t="str">
        <f t="shared" si="18"/>
        <v>OK</v>
      </c>
      <c r="P158" s="32"/>
      <c r="Q158" s="32"/>
    </row>
    <row r="159" spans="2:12" s="3" customFormat="1" ht="13.5">
      <c r="B159" s="17"/>
      <c r="C159" s="10"/>
      <c r="D159" s="10"/>
      <c r="E159" s="16"/>
      <c r="F159" s="13">
        <f>COUNTIF(M161:$M$190,"東近江市")</f>
        <v>4</v>
      </c>
      <c r="G159" s="764">
        <f>($F$159/RIGHT($A$190,2))</f>
        <v>0.13333333333333333</v>
      </c>
      <c r="H159" s="764"/>
      <c r="I159" s="764"/>
      <c r="J159" s="16"/>
      <c r="K159" s="16"/>
      <c r="L159" s="16" t="str">
        <f t="shared" si="18"/>
        <v>OK</v>
      </c>
    </row>
    <row r="160" spans="2:12" s="3" customFormat="1" ht="13.5">
      <c r="B160" s="17"/>
      <c r="C160" s="17"/>
      <c r="D160" s="32" t="s">
        <v>42</v>
      </c>
      <c r="E160" s="32"/>
      <c r="F160" s="32"/>
      <c r="G160" s="13"/>
      <c r="H160" s="33" t="s">
        <v>44</v>
      </c>
      <c r="I160" s="27"/>
      <c r="J160" s="27"/>
      <c r="K160" s="16"/>
      <c r="L160" s="16">
        <f t="shared" si="18"/>
      </c>
    </row>
    <row r="161" spans="1:13" s="3" customFormat="1" ht="13.5">
      <c r="A161" s="10" t="s">
        <v>342</v>
      </c>
      <c r="B161" s="41" t="s">
        <v>343</v>
      </c>
      <c r="C161" s="41" t="s">
        <v>344</v>
      </c>
      <c r="D161" s="42" t="s">
        <v>345</v>
      </c>
      <c r="E161" s="42"/>
      <c r="F161" s="10" t="s">
        <v>346</v>
      </c>
      <c r="G161" s="10" t="str">
        <f aca="true" t="shared" si="19" ref="G161:G176">B161&amp;C161</f>
        <v>水本佑人</v>
      </c>
      <c r="H161" s="42" t="s">
        <v>345</v>
      </c>
      <c r="I161" s="10" t="s">
        <v>48</v>
      </c>
      <c r="J161" s="11">
        <v>1998</v>
      </c>
      <c r="K161" s="28">
        <f>IF(J161="","",(2017-J161))</f>
        <v>19</v>
      </c>
      <c r="L161" s="16" t="str">
        <f t="shared" si="18"/>
        <v>OK</v>
      </c>
      <c r="M161" s="46" t="s">
        <v>49</v>
      </c>
    </row>
    <row r="162" spans="1:13" s="3" customFormat="1" ht="13.5">
      <c r="A162" s="10" t="s">
        <v>347</v>
      </c>
      <c r="B162" s="41" t="s">
        <v>348</v>
      </c>
      <c r="C162" s="41" t="s">
        <v>349</v>
      </c>
      <c r="D162" s="42" t="s">
        <v>345</v>
      </c>
      <c r="E162" s="42"/>
      <c r="F162" s="42" t="str">
        <f aca="true" t="shared" si="20" ref="F162:F190">A162</f>
        <v>ふ０２</v>
      </c>
      <c r="G162" s="10" t="str">
        <f t="shared" si="19"/>
        <v>大島巧也</v>
      </c>
      <c r="H162" s="42" t="s">
        <v>345</v>
      </c>
      <c r="I162" s="10" t="s">
        <v>48</v>
      </c>
      <c r="J162" s="11">
        <v>1989</v>
      </c>
      <c r="K162" s="28">
        <f aca="true" t="shared" si="21" ref="K162:K190">IF(J162="","",(2017-J162))</f>
        <v>28</v>
      </c>
      <c r="L162" s="16" t="str">
        <f t="shared" si="18"/>
        <v>OK</v>
      </c>
      <c r="M162" s="10" t="s">
        <v>249</v>
      </c>
    </row>
    <row r="163" spans="1:13" s="3" customFormat="1" ht="13.5">
      <c r="A163" s="10" t="s">
        <v>350</v>
      </c>
      <c r="B163" s="41" t="s">
        <v>351</v>
      </c>
      <c r="C163" s="43" t="s">
        <v>352</v>
      </c>
      <c r="D163" s="42" t="s">
        <v>345</v>
      </c>
      <c r="E163" s="42"/>
      <c r="F163" s="42" t="str">
        <f t="shared" si="20"/>
        <v>ふ０３</v>
      </c>
      <c r="G163" s="10" t="str">
        <f t="shared" si="19"/>
        <v>津田原樹</v>
      </c>
      <c r="H163" s="42" t="s">
        <v>345</v>
      </c>
      <c r="I163" s="10" t="s">
        <v>48</v>
      </c>
      <c r="J163" s="11">
        <v>1954</v>
      </c>
      <c r="K163" s="28">
        <f t="shared" si="21"/>
        <v>63</v>
      </c>
      <c r="L163" s="16" t="str">
        <f t="shared" si="18"/>
        <v>OK</v>
      </c>
      <c r="M163" s="10" t="s">
        <v>76</v>
      </c>
    </row>
    <row r="164" spans="1:13" s="3" customFormat="1" ht="13.5">
      <c r="A164" s="10" t="s">
        <v>353</v>
      </c>
      <c r="B164" s="41" t="s">
        <v>354</v>
      </c>
      <c r="C164" s="41" t="s">
        <v>355</v>
      </c>
      <c r="D164" s="42" t="s">
        <v>345</v>
      </c>
      <c r="E164" s="42"/>
      <c r="F164" s="42" t="str">
        <f t="shared" si="20"/>
        <v>ふ０４</v>
      </c>
      <c r="G164" s="10" t="str">
        <f t="shared" si="19"/>
        <v>土肥将博</v>
      </c>
      <c r="H164" s="42" t="s">
        <v>345</v>
      </c>
      <c r="I164" s="10" t="s">
        <v>48</v>
      </c>
      <c r="J164" s="11">
        <v>1964</v>
      </c>
      <c r="K164" s="28">
        <f t="shared" si="21"/>
        <v>53</v>
      </c>
      <c r="L164" s="16" t="str">
        <f t="shared" si="18"/>
        <v>OK</v>
      </c>
      <c r="M164" s="47" t="s">
        <v>76</v>
      </c>
    </row>
    <row r="165" spans="1:13" s="3" customFormat="1" ht="13.5">
      <c r="A165" s="10" t="s">
        <v>356</v>
      </c>
      <c r="B165" s="41" t="s">
        <v>357</v>
      </c>
      <c r="C165" s="41" t="s">
        <v>358</v>
      </c>
      <c r="D165" s="42" t="s">
        <v>345</v>
      </c>
      <c r="E165" s="42"/>
      <c r="F165" s="42" t="str">
        <f t="shared" si="20"/>
        <v>ふ０５</v>
      </c>
      <c r="G165" s="10" t="str">
        <f t="shared" si="19"/>
        <v>奥内栄治</v>
      </c>
      <c r="H165" s="42" t="s">
        <v>345</v>
      </c>
      <c r="I165" s="10" t="s">
        <v>48</v>
      </c>
      <c r="J165" s="11">
        <v>1969</v>
      </c>
      <c r="K165" s="28">
        <f t="shared" si="21"/>
        <v>48</v>
      </c>
      <c r="L165" s="16" t="str">
        <f t="shared" si="18"/>
        <v>OK</v>
      </c>
      <c r="M165" s="47" t="s">
        <v>76</v>
      </c>
    </row>
    <row r="166" spans="1:13" s="3" customFormat="1" ht="13.5">
      <c r="A166" s="10" t="s">
        <v>359</v>
      </c>
      <c r="B166" s="41" t="s">
        <v>360</v>
      </c>
      <c r="C166" s="41" t="s">
        <v>361</v>
      </c>
      <c r="D166" s="42" t="s">
        <v>345</v>
      </c>
      <c r="E166" s="42"/>
      <c r="F166" s="42" t="str">
        <f t="shared" si="20"/>
        <v>ふ０６</v>
      </c>
      <c r="G166" s="10" t="str">
        <f t="shared" si="19"/>
        <v>油利 享</v>
      </c>
      <c r="H166" s="42" t="s">
        <v>345</v>
      </c>
      <c r="I166" s="10" t="s">
        <v>48</v>
      </c>
      <c r="J166" s="11">
        <v>1955</v>
      </c>
      <c r="K166" s="28">
        <f t="shared" si="21"/>
        <v>62</v>
      </c>
      <c r="L166" s="16" t="str">
        <f t="shared" si="18"/>
        <v>OK</v>
      </c>
      <c r="M166" s="45" t="s">
        <v>176</v>
      </c>
    </row>
    <row r="167" spans="1:13" s="3" customFormat="1" ht="13.5">
      <c r="A167" s="10" t="s">
        <v>362</v>
      </c>
      <c r="B167" s="41" t="s">
        <v>363</v>
      </c>
      <c r="C167" s="41" t="s">
        <v>364</v>
      </c>
      <c r="D167" s="42" t="s">
        <v>345</v>
      </c>
      <c r="E167" s="42"/>
      <c r="F167" s="42" t="str">
        <f t="shared" si="20"/>
        <v>ふ０７</v>
      </c>
      <c r="G167" s="10" t="str">
        <f t="shared" si="19"/>
        <v>鈴木英夫</v>
      </c>
      <c r="H167" s="42" t="s">
        <v>345</v>
      </c>
      <c r="I167" s="10" t="s">
        <v>48</v>
      </c>
      <c r="J167" s="11">
        <v>1955</v>
      </c>
      <c r="K167" s="28">
        <f t="shared" si="21"/>
        <v>62</v>
      </c>
      <c r="L167" s="16" t="str">
        <f t="shared" si="18"/>
        <v>OK</v>
      </c>
      <c r="M167" s="45" t="s">
        <v>176</v>
      </c>
    </row>
    <row r="168" spans="1:13" s="3" customFormat="1" ht="13.5">
      <c r="A168" s="10" t="s">
        <v>365</v>
      </c>
      <c r="B168" s="41" t="s">
        <v>366</v>
      </c>
      <c r="C168" s="41" t="s">
        <v>367</v>
      </c>
      <c r="D168" s="42" t="s">
        <v>345</v>
      </c>
      <c r="E168" s="42"/>
      <c r="F168" s="42" t="str">
        <f t="shared" si="20"/>
        <v>ふ０８</v>
      </c>
      <c r="G168" s="10" t="str">
        <f t="shared" si="19"/>
        <v>長谷出 浩</v>
      </c>
      <c r="H168" s="42" t="s">
        <v>345</v>
      </c>
      <c r="I168" s="10" t="s">
        <v>48</v>
      </c>
      <c r="J168" s="11">
        <v>1960</v>
      </c>
      <c r="K168" s="28">
        <f t="shared" si="21"/>
        <v>57</v>
      </c>
      <c r="L168" s="16" t="str">
        <f t="shared" si="18"/>
        <v>OK</v>
      </c>
      <c r="M168" s="45" t="s">
        <v>176</v>
      </c>
    </row>
    <row r="169" spans="1:13" s="3" customFormat="1" ht="13.5">
      <c r="A169" s="10" t="s">
        <v>368</v>
      </c>
      <c r="B169" s="41" t="s">
        <v>369</v>
      </c>
      <c r="C169" s="41" t="s">
        <v>370</v>
      </c>
      <c r="D169" s="42" t="s">
        <v>345</v>
      </c>
      <c r="E169" s="42"/>
      <c r="F169" s="42" t="str">
        <f t="shared" si="20"/>
        <v>ふ０９</v>
      </c>
      <c r="G169" s="10" t="str">
        <f t="shared" si="19"/>
        <v>山崎  豊</v>
      </c>
      <c r="H169" s="42" t="s">
        <v>345</v>
      </c>
      <c r="I169" s="10" t="s">
        <v>48</v>
      </c>
      <c r="J169" s="11">
        <v>1975</v>
      </c>
      <c r="K169" s="28">
        <f t="shared" si="21"/>
        <v>42</v>
      </c>
      <c r="L169" s="16" t="str">
        <f t="shared" si="18"/>
        <v>OK</v>
      </c>
      <c r="M169" s="45" t="s">
        <v>176</v>
      </c>
    </row>
    <row r="170" spans="1:13" s="3" customFormat="1" ht="13.5">
      <c r="A170" s="10" t="s">
        <v>371</v>
      </c>
      <c r="B170" s="43" t="s">
        <v>372</v>
      </c>
      <c r="C170" s="43" t="s">
        <v>373</v>
      </c>
      <c r="D170" s="42" t="s">
        <v>345</v>
      </c>
      <c r="E170" s="42"/>
      <c r="F170" s="42" t="str">
        <f t="shared" si="20"/>
        <v>ふ１０</v>
      </c>
      <c r="G170" s="10" t="str">
        <f t="shared" si="19"/>
        <v>三代康成</v>
      </c>
      <c r="H170" s="42" t="s">
        <v>345</v>
      </c>
      <c r="I170" s="10" t="s">
        <v>48</v>
      </c>
      <c r="J170" s="11">
        <v>1968</v>
      </c>
      <c r="K170" s="28">
        <f t="shared" si="21"/>
        <v>49</v>
      </c>
      <c r="L170" s="16" t="str">
        <f t="shared" si="18"/>
        <v>OK</v>
      </c>
      <c r="M170" s="47" t="s">
        <v>76</v>
      </c>
    </row>
    <row r="171" spans="1:13" s="3" customFormat="1" ht="13.5">
      <c r="A171" s="10" t="s">
        <v>374</v>
      </c>
      <c r="B171" s="43" t="s">
        <v>343</v>
      </c>
      <c r="C171" s="43" t="s">
        <v>375</v>
      </c>
      <c r="D171" s="42" t="s">
        <v>345</v>
      </c>
      <c r="E171" s="42"/>
      <c r="F171" s="42" t="str">
        <f t="shared" si="20"/>
        <v>ふ１１</v>
      </c>
      <c r="G171" s="10" t="str">
        <f t="shared" si="19"/>
        <v>水本淳史</v>
      </c>
      <c r="H171" s="42" t="s">
        <v>345</v>
      </c>
      <c r="I171" s="10" t="s">
        <v>48</v>
      </c>
      <c r="J171" s="11">
        <v>1970</v>
      </c>
      <c r="K171" s="28">
        <f t="shared" si="21"/>
        <v>47</v>
      </c>
      <c r="L171" s="16" t="str">
        <f t="shared" si="18"/>
        <v>OK</v>
      </c>
      <c r="M171" s="48" t="s">
        <v>49</v>
      </c>
    </row>
    <row r="172" spans="1:20" s="3" customFormat="1" ht="13.5">
      <c r="A172" s="10" t="s">
        <v>376</v>
      </c>
      <c r="B172" s="14" t="s">
        <v>178</v>
      </c>
      <c r="C172" s="14" t="s">
        <v>377</v>
      </c>
      <c r="D172" s="10" t="s">
        <v>345</v>
      </c>
      <c r="E172" s="10"/>
      <c r="F172" s="16" t="str">
        <f t="shared" si="20"/>
        <v>ふ１２</v>
      </c>
      <c r="G172" s="10" t="str">
        <f t="shared" si="19"/>
        <v>山本将義</v>
      </c>
      <c r="H172" s="42" t="s">
        <v>345</v>
      </c>
      <c r="I172" s="18" t="s">
        <v>48</v>
      </c>
      <c r="J172" s="29">
        <v>1986</v>
      </c>
      <c r="K172" s="28">
        <f t="shared" si="21"/>
        <v>31</v>
      </c>
      <c r="L172" s="16" t="str">
        <f t="shared" si="18"/>
        <v>OK</v>
      </c>
      <c r="M172" s="47" t="s">
        <v>49</v>
      </c>
      <c r="T172" s="32"/>
    </row>
    <row r="173" spans="1:19" s="3" customFormat="1" ht="13.5">
      <c r="A173" s="10" t="s">
        <v>378</v>
      </c>
      <c r="B173" s="14" t="s">
        <v>379</v>
      </c>
      <c r="C173" s="14" t="s">
        <v>380</v>
      </c>
      <c r="D173" s="42" t="s">
        <v>345</v>
      </c>
      <c r="E173" s="10"/>
      <c r="F173" s="16" t="str">
        <f t="shared" si="20"/>
        <v>ふ１３</v>
      </c>
      <c r="G173" s="10" t="str">
        <f t="shared" si="19"/>
        <v>大丸和輝</v>
      </c>
      <c r="H173" s="42" t="s">
        <v>345</v>
      </c>
      <c r="I173" s="18" t="s">
        <v>48</v>
      </c>
      <c r="J173" s="29">
        <v>1991</v>
      </c>
      <c r="K173" s="28">
        <f t="shared" si="21"/>
        <v>26</v>
      </c>
      <c r="L173" s="16" t="str">
        <f t="shared" si="18"/>
        <v>OK</v>
      </c>
      <c r="M173" s="10" t="s">
        <v>76</v>
      </c>
      <c r="S173" s="32"/>
    </row>
    <row r="174" spans="1:13" s="3" customFormat="1" ht="13.5">
      <c r="A174" s="10" t="s">
        <v>381</v>
      </c>
      <c r="B174" s="41" t="s">
        <v>382</v>
      </c>
      <c r="C174" s="41" t="s">
        <v>383</v>
      </c>
      <c r="D174" s="42" t="s">
        <v>345</v>
      </c>
      <c r="E174" s="42"/>
      <c r="F174" s="42" t="str">
        <f t="shared" si="20"/>
        <v>ふ１４</v>
      </c>
      <c r="G174" s="10" t="str">
        <f t="shared" si="19"/>
        <v>清水善弘</v>
      </c>
      <c r="H174" s="42" t="s">
        <v>345</v>
      </c>
      <c r="I174" s="10" t="s">
        <v>48</v>
      </c>
      <c r="J174" s="11">
        <v>1952</v>
      </c>
      <c r="K174" s="28">
        <f t="shared" si="21"/>
        <v>65</v>
      </c>
      <c r="L174" s="16" t="str">
        <f t="shared" si="18"/>
        <v>OK</v>
      </c>
      <c r="M174" s="47" t="s">
        <v>76</v>
      </c>
    </row>
    <row r="175" spans="1:13" s="3" customFormat="1" ht="13.5">
      <c r="A175" s="10" t="s">
        <v>384</v>
      </c>
      <c r="B175" s="41" t="s">
        <v>385</v>
      </c>
      <c r="C175" s="41" t="s">
        <v>386</v>
      </c>
      <c r="D175" s="42" t="s">
        <v>345</v>
      </c>
      <c r="E175" s="42"/>
      <c r="F175" s="42" t="str">
        <f t="shared" si="20"/>
        <v>ふ１５</v>
      </c>
      <c r="G175" s="10" t="str">
        <f t="shared" si="19"/>
        <v>平塚 聡</v>
      </c>
      <c r="H175" s="42" t="s">
        <v>345</v>
      </c>
      <c r="I175" s="10" t="s">
        <v>48</v>
      </c>
      <c r="J175" s="11">
        <v>1960</v>
      </c>
      <c r="K175" s="28">
        <f t="shared" si="21"/>
        <v>57</v>
      </c>
      <c r="L175" s="16" t="str">
        <f t="shared" si="18"/>
        <v>OK</v>
      </c>
      <c r="M175" s="47" t="s">
        <v>49</v>
      </c>
    </row>
    <row r="176" spans="1:20" s="3" customFormat="1" ht="13.5">
      <c r="A176" s="10" t="s">
        <v>387</v>
      </c>
      <c r="B176" s="10" t="s">
        <v>388</v>
      </c>
      <c r="C176" s="10" t="s">
        <v>389</v>
      </c>
      <c r="D176" s="10" t="s">
        <v>345</v>
      </c>
      <c r="E176" s="10"/>
      <c r="F176" s="10" t="str">
        <f t="shared" si="20"/>
        <v>ふ１６</v>
      </c>
      <c r="G176" s="10" t="str">
        <f t="shared" si="19"/>
        <v>脇野佳邦</v>
      </c>
      <c r="H176" s="42" t="s">
        <v>345</v>
      </c>
      <c r="I176" s="10" t="s">
        <v>48</v>
      </c>
      <c r="J176" s="11">
        <v>1973</v>
      </c>
      <c r="K176" s="28">
        <f t="shared" si="21"/>
        <v>44</v>
      </c>
      <c r="L176" s="16" t="str">
        <f t="shared" si="18"/>
        <v>OK</v>
      </c>
      <c r="M176" s="10" t="s">
        <v>76</v>
      </c>
      <c r="T176" s="32"/>
    </row>
    <row r="177" spans="1:13" s="3" customFormat="1" ht="13.5">
      <c r="A177" s="10" t="s">
        <v>390</v>
      </c>
      <c r="B177" s="10" t="s">
        <v>391</v>
      </c>
      <c r="C177" s="10" t="s">
        <v>392</v>
      </c>
      <c r="D177" s="10" t="s">
        <v>345</v>
      </c>
      <c r="E177" s="10"/>
      <c r="F177" s="44" t="str">
        <f t="shared" si="20"/>
        <v>ふ１７</v>
      </c>
      <c r="G177" s="10" t="s">
        <v>393</v>
      </c>
      <c r="H177" s="42" t="s">
        <v>345</v>
      </c>
      <c r="I177" s="36" t="s">
        <v>48</v>
      </c>
      <c r="J177" s="29">
        <v>1971</v>
      </c>
      <c r="K177" s="28">
        <f t="shared" si="21"/>
        <v>46</v>
      </c>
      <c r="L177" s="16" t="str">
        <f t="shared" si="18"/>
        <v>OK</v>
      </c>
      <c r="M177" s="10" t="s">
        <v>330</v>
      </c>
    </row>
    <row r="178" spans="1:13" s="3" customFormat="1" ht="13.5">
      <c r="A178" s="10" t="s">
        <v>394</v>
      </c>
      <c r="B178" s="10" t="s">
        <v>395</v>
      </c>
      <c r="C178" s="10" t="s">
        <v>396</v>
      </c>
      <c r="D178" s="10" t="s">
        <v>345</v>
      </c>
      <c r="E178" s="10"/>
      <c r="F178" s="44" t="str">
        <f t="shared" si="20"/>
        <v>ふ１８</v>
      </c>
      <c r="G178" s="10" t="s">
        <v>397</v>
      </c>
      <c r="H178" s="42" t="s">
        <v>345</v>
      </c>
      <c r="I178" s="36" t="s">
        <v>48</v>
      </c>
      <c r="J178" s="29">
        <v>1970</v>
      </c>
      <c r="K178" s="28">
        <f t="shared" si="21"/>
        <v>47</v>
      </c>
      <c r="L178" s="16" t="str">
        <f t="shared" si="18"/>
        <v>OK</v>
      </c>
      <c r="M178" s="10" t="s">
        <v>83</v>
      </c>
    </row>
    <row r="179" spans="1:13" s="3" customFormat="1" ht="13.5">
      <c r="A179" s="10" t="s">
        <v>398</v>
      </c>
      <c r="B179" s="41" t="s">
        <v>385</v>
      </c>
      <c r="C179" s="43" t="s">
        <v>399</v>
      </c>
      <c r="D179" s="42" t="s">
        <v>345</v>
      </c>
      <c r="E179" s="10" t="s">
        <v>400</v>
      </c>
      <c r="F179" s="42" t="str">
        <f t="shared" si="20"/>
        <v>ふ１９</v>
      </c>
      <c r="G179" s="10" t="str">
        <f aca="true" t="shared" si="22" ref="G179:G187">B179&amp;C179</f>
        <v>平塚好真</v>
      </c>
      <c r="H179" s="42" t="s">
        <v>345</v>
      </c>
      <c r="I179" s="10" t="s">
        <v>48</v>
      </c>
      <c r="J179" s="11">
        <v>2004</v>
      </c>
      <c r="K179" s="28">
        <f t="shared" si="21"/>
        <v>13</v>
      </c>
      <c r="L179" s="16" t="str">
        <f t="shared" si="18"/>
        <v>OK</v>
      </c>
      <c r="M179" s="10" t="s">
        <v>49</v>
      </c>
    </row>
    <row r="180" spans="1:13" s="3" customFormat="1" ht="13.5">
      <c r="A180" s="10" t="s">
        <v>401</v>
      </c>
      <c r="B180" s="19" t="s">
        <v>125</v>
      </c>
      <c r="C180" s="19" t="s">
        <v>402</v>
      </c>
      <c r="D180" s="42" t="s">
        <v>345</v>
      </c>
      <c r="E180" s="10"/>
      <c r="F180" s="16" t="str">
        <f t="shared" si="20"/>
        <v>ふ２０</v>
      </c>
      <c r="G180" s="14" t="str">
        <f t="shared" si="22"/>
        <v>松井美和子</v>
      </c>
      <c r="H180" s="42" t="s">
        <v>345</v>
      </c>
      <c r="I180" s="30" t="s">
        <v>70</v>
      </c>
      <c r="J180" s="29">
        <v>1969</v>
      </c>
      <c r="K180" s="28">
        <f t="shared" si="21"/>
        <v>48</v>
      </c>
      <c r="L180" s="16" t="str">
        <f t="shared" si="18"/>
        <v>OK</v>
      </c>
      <c r="M180" s="10" t="s">
        <v>90</v>
      </c>
    </row>
    <row r="181" spans="1:13" s="3" customFormat="1" ht="13.5">
      <c r="A181" s="10" t="s">
        <v>403</v>
      </c>
      <c r="B181" s="19" t="s">
        <v>372</v>
      </c>
      <c r="C181" s="19" t="s">
        <v>404</v>
      </c>
      <c r="D181" s="42" t="s">
        <v>345</v>
      </c>
      <c r="E181" s="10"/>
      <c r="F181" s="10" t="str">
        <f t="shared" si="20"/>
        <v>ふ２１</v>
      </c>
      <c r="G181" s="14" t="str">
        <f t="shared" si="22"/>
        <v>三代梨絵</v>
      </c>
      <c r="H181" s="42" t="s">
        <v>345</v>
      </c>
      <c r="I181" s="30" t="s">
        <v>70</v>
      </c>
      <c r="J181" s="11">
        <v>1976</v>
      </c>
      <c r="K181" s="28">
        <f t="shared" si="21"/>
        <v>41</v>
      </c>
      <c r="L181" s="16" t="str">
        <f t="shared" si="18"/>
        <v>OK</v>
      </c>
      <c r="M181" s="10" t="s">
        <v>76</v>
      </c>
    </row>
    <row r="182" spans="1:13" s="3" customFormat="1" ht="13.5">
      <c r="A182" s="10" t="s">
        <v>405</v>
      </c>
      <c r="B182" s="19" t="s">
        <v>354</v>
      </c>
      <c r="C182" s="19" t="s">
        <v>406</v>
      </c>
      <c r="D182" s="42" t="s">
        <v>345</v>
      </c>
      <c r="E182" s="10"/>
      <c r="F182" s="16" t="str">
        <f t="shared" si="20"/>
        <v>ふ２２</v>
      </c>
      <c r="G182" s="14" t="str">
        <f t="shared" si="22"/>
        <v>土肥祐子</v>
      </c>
      <c r="H182" s="42" t="s">
        <v>345</v>
      </c>
      <c r="I182" s="30" t="s">
        <v>70</v>
      </c>
      <c r="J182" s="29">
        <v>1971</v>
      </c>
      <c r="K182" s="28">
        <f t="shared" si="21"/>
        <v>46</v>
      </c>
      <c r="L182" s="16" t="str">
        <f t="shared" si="18"/>
        <v>OK</v>
      </c>
      <c r="M182" s="10" t="s">
        <v>76</v>
      </c>
    </row>
    <row r="183" spans="1:13" s="3" customFormat="1" ht="13.5">
      <c r="A183" s="10" t="s">
        <v>407</v>
      </c>
      <c r="B183" s="45" t="s">
        <v>408</v>
      </c>
      <c r="C183" s="45" t="s">
        <v>409</v>
      </c>
      <c r="D183" s="42" t="s">
        <v>345</v>
      </c>
      <c r="E183" s="10"/>
      <c r="F183" s="16" t="str">
        <f t="shared" si="20"/>
        <v>ふ２３</v>
      </c>
      <c r="G183" s="14" t="str">
        <f t="shared" si="22"/>
        <v>西村千秋</v>
      </c>
      <c r="H183" s="42" t="s">
        <v>345</v>
      </c>
      <c r="I183" s="30" t="s">
        <v>70</v>
      </c>
      <c r="J183" s="29">
        <v>1960</v>
      </c>
      <c r="K183" s="28">
        <f t="shared" si="21"/>
        <v>57</v>
      </c>
      <c r="L183" s="16" t="str">
        <f t="shared" si="18"/>
        <v>OK</v>
      </c>
      <c r="M183" s="10" t="s">
        <v>410</v>
      </c>
    </row>
    <row r="184" spans="1:13" s="3" customFormat="1" ht="13.5">
      <c r="A184" s="10" t="s">
        <v>411</v>
      </c>
      <c r="B184" s="19" t="s">
        <v>351</v>
      </c>
      <c r="C184" s="19" t="s">
        <v>412</v>
      </c>
      <c r="D184" s="42" t="s">
        <v>345</v>
      </c>
      <c r="E184" s="10"/>
      <c r="F184" s="16" t="str">
        <f t="shared" si="20"/>
        <v>ふ２４</v>
      </c>
      <c r="G184" s="14" t="str">
        <f t="shared" si="22"/>
        <v>津田伸子</v>
      </c>
      <c r="H184" s="42" t="s">
        <v>345</v>
      </c>
      <c r="I184" s="30" t="s">
        <v>70</v>
      </c>
      <c r="J184" s="29">
        <v>1956</v>
      </c>
      <c r="K184" s="28">
        <f t="shared" si="21"/>
        <v>61</v>
      </c>
      <c r="L184" s="16" t="str">
        <f t="shared" si="18"/>
        <v>OK</v>
      </c>
      <c r="M184" s="10" t="s">
        <v>76</v>
      </c>
    </row>
    <row r="185" spans="1:13" s="3" customFormat="1" ht="13.5">
      <c r="A185" s="10" t="s">
        <v>413</v>
      </c>
      <c r="B185" s="19" t="s">
        <v>414</v>
      </c>
      <c r="C185" s="19" t="s">
        <v>415</v>
      </c>
      <c r="D185" s="42" t="s">
        <v>345</v>
      </c>
      <c r="E185" s="10"/>
      <c r="F185" s="10" t="str">
        <f t="shared" si="20"/>
        <v>ふ２５</v>
      </c>
      <c r="G185" s="14" t="str">
        <f t="shared" si="22"/>
        <v>岩崎ひとみ</v>
      </c>
      <c r="H185" s="42" t="s">
        <v>345</v>
      </c>
      <c r="I185" s="30" t="s">
        <v>70</v>
      </c>
      <c r="J185" s="11">
        <v>1976</v>
      </c>
      <c r="K185" s="28">
        <f t="shared" si="21"/>
        <v>41</v>
      </c>
      <c r="L185" s="16" t="str">
        <f t="shared" si="18"/>
        <v>OK</v>
      </c>
      <c r="M185" s="10" t="s">
        <v>49</v>
      </c>
    </row>
    <row r="186" spans="1:13" s="3" customFormat="1" ht="13.5">
      <c r="A186" s="10" t="s">
        <v>416</v>
      </c>
      <c r="B186" s="19" t="s">
        <v>357</v>
      </c>
      <c r="C186" s="19" t="s">
        <v>417</v>
      </c>
      <c r="D186" s="42" t="s">
        <v>345</v>
      </c>
      <c r="E186" s="10" t="s">
        <v>400</v>
      </c>
      <c r="F186" s="16" t="str">
        <f t="shared" si="20"/>
        <v>ふ２６</v>
      </c>
      <c r="G186" s="14" t="str">
        <f t="shared" si="22"/>
        <v>奥内菜々</v>
      </c>
      <c r="H186" s="42" t="s">
        <v>345</v>
      </c>
      <c r="I186" s="30" t="s">
        <v>70</v>
      </c>
      <c r="J186" s="29">
        <v>1999</v>
      </c>
      <c r="K186" s="28">
        <f t="shared" si="21"/>
        <v>18</v>
      </c>
      <c r="L186" s="16" t="str">
        <f t="shared" si="18"/>
        <v>OK</v>
      </c>
      <c r="M186" s="10" t="s">
        <v>76</v>
      </c>
    </row>
    <row r="187" spans="1:13" s="3" customFormat="1" ht="13.5">
      <c r="A187" s="10" t="s">
        <v>418</v>
      </c>
      <c r="B187" s="45" t="s">
        <v>419</v>
      </c>
      <c r="C187" s="45" t="s">
        <v>420</v>
      </c>
      <c r="D187" s="42" t="s">
        <v>345</v>
      </c>
      <c r="E187" s="10"/>
      <c r="F187" s="16" t="str">
        <f t="shared" si="20"/>
        <v>ふ２７</v>
      </c>
      <c r="G187" s="14" t="str">
        <f t="shared" si="22"/>
        <v>志村 桃</v>
      </c>
      <c r="H187" s="42" t="s">
        <v>345</v>
      </c>
      <c r="I187" s="30" t="s">
        <v>70</v>
      </c>
      <c r="J187" s="29">
        <v>1994</v>
      </c>
      <c r="K187" s="28">
        <f t="shared" si="21"/>
        <v>23</v>
      </c>
      <c r="L187" s="16" t="str">
        <f t="shared" si="18"/>
        <v>OK</v>
      </c>
      <c r="M187" s="10" t="s">
        <v>76</v>
      </c>
    </row>
    <row r="188" spans="1:13" s="3" customFormat="1" ht="13.5">
      <c r="A188" s="10" t="s">
        <v>421</v>
      </c>
      <c r="B188" s="19" t="s">
        <v>422</v>
      </c>
      <c r="C188" s="19" t="s">
        <v>423</v>
      </c>
      <c r="D188" s="10" t="s">
        <v>345</v>
      </c>
      <c r="E188" s="10"/>
      <c r="F188" s="16" t="str">
        <f t="shared" si="20"/>
        <v>ふ２８</v>
      </c>
      <c r="G188" s="14" t="s">
        <v>424</v>
      </c>
      <c r="H188" s="42" t="s">
        <v>345</v>
      </c>
      <c r="I188" s="30" t="s">
        <v>70</v>
      </c>
      <c r="J188" s="29">
        <v>1994</v>
      </c>
      <c r="K188" s="28">
        <f t="shared" si="21"/>
        <v>23</v>
      </c>
      <c r="L188" s="16" t="str">
        <f t="shared" si="18"/>
        <v>OK</v>
      </c>
      <c r="M188" s="10" t="s">
        <v>49</v>
      </c>
    </row>
    <row r="189" spans="1:13" s="3" customFormat="1" ht="13.5">
      <c r="A189" s="10" t="s">
        <v>425</v>
      </c>
      <c r="B189" s="19" t="s">
        <v>23</v>
      </c>
      <c r="C189" s="19" t="s">
        <v>25</v>
      </c>
      <c r="D189" s="42" t="s">
        <v>345</v>
      </c>
      <c r="E189" s="10"/>
      <c r="F189" s="16" t="str">
        <f t="shared" si="20"/>
        <v>ふ２９</v>
      </c>
      <c r="G189" s="14" t="str">
        <f>B189&amp;C189</f>
        <v>廣部節恵</v>
      </c>
      <c r="H189" s="42" t="s">
        <v>345</v>
      </c>
      <c r="I189" s="30" t="s">
        <v>70</v>
      </c>
      <c r="J189" s="29">
        <v>1961</v>
      </c>
      <c r="K189" s="28">
        <f t="shared" si="21"/>
        <v>56</v>
      </c>
      <c r="L189" s="16" t="str">
        <f t="shared" si="18"/>
        <v>OK</v>
      </c>
      <c r="M189" s="10" t="s">
        <v>49</v>
      </c>
    </row>
    <row r="190" spans="1:13" s="3" customFormat="1" ht="13.5">
      <c r="A190" s="10" t="s">
        <v>426</v>
      </c>
      <c r="B190" s="19" t="s">
        <v>427</v>
      </c>
      <c r="C190" s="19" t="s">
        <v>428</v>
      </c>
      <c r="D190" s="10" t="s">
        <v>345</v>
      </c>
      <c r="E190" s="10"/>
      <c r="F190" s="10" t="str">
        <f t="shared" si="20"/>
        <v>ふ３０</v>
      </c>
      <c r="G190" s="14" t="str">
        <f>B190&amp;C190</f>
        <v>吉岡京子</v>
      </c>
      <c r="H190" s="42" t="s">
        <v>345</v>
      </c>
      <c r="I190" s="30" t="s">
        <v>70</v>
      </c>
      <c r="J190" s="11">
        <v>1959</v>
      </c>
      <c r="K190" s="28">
        <f t="shared" si="21"/>
        <v>58</v>
      </c>
      <c r="L190" s="16" t="str">
        <f t="shared" si="18"/>
        <v>OK</v>
      </c>
      <c r="M190" s="10" t="s">
        <v>429</v>
      </c>
    </row>
    <row r="191" spans="1:13" s="3" customFormat="1" ht="13.5">
      <c r="A191" s="10"/>
      <c r="B191" s="19"/>
      <c r="C191" s="19"/>
      <c r="D191" s="10"/>
      <c r="E191" s="10"/>
      <c r="F191" s="16"/>
      <c r="G191" s="14"/>
      <c r="H191" s="42"/>
      <c r="I191" s="30"/>
      <c r="J191" s="29"/>
      <c r="K191" s="28"/>
      <c r="L191" s="16">
        <f t="shared" si="18"/>
      </c>
      <c r="M191" s="10"/>
    </row>
    <row r="192" spans="1:13" s="3" customFormat="1" ht="13.5">
      <c r="A192" s="10"/>
      <c r="B192" s="19"/>
      <c r="C192" s="19"/>
      <c r="D192" s="10"/>
      <c r="E192" s="10"/>
      <c r="F192" s="16"/>
      <c r="G192" s="19"/>
      <c r="H192" s="42"/>
      <c r="I192" s="30"/>
      <c r="J192" s="29"/>
      <c r="K192" s="28"/>
      <c r="L192" s="16">
        <f t="shared" si="18"/>
      </c>
      <c r="M192" s="10"/>
    </row>
    <row r="193" spans="1:13" s="3" customFormat="1" ht="13.5">
      <c r="A193" s="10"/>
      <c r="B193" s="19"/>
      <c r="C193" s="19"/>
      <c r="D193" s="42"/>
      <c r="E193" s="10"/>
      <c r="F193" s="16"/>
      <c r="G193" s="19"/>
      <c r="H193" s="42"/>
      <c r="I193" s="30"/>
      <c r="J193" s="29"/>
      <c r="K193" s="28"/>
      <c r="L193" s="16">
        <f t="shared" si="18"/>
      </c>
      <c r="M193" s="10"/>
    </row>
    <row r="194" spans="1:13" s="3" customFormat="1" ht="13.5">
      <c r="A194" s="10"/>
      <c r="B194" s="19"/>
      <c r="C194" s="19"/>
      <c r="D194" s="42"/>
      <c r="E194" s="10"/>
      <c r="F194" s="16"/>
      <c r="G194" s="19"/>
      <c r="H194" s="42"/>
      <c r="I194" s="30"/>
      <c r="J194" s="29"/>
      <c r="K194" s="28"/>
      <c r="L194" s="16">
        <f t="shared" si="18"/>
      </c>
      <c r="M194" s="10"/>
    </row>
    <row r="195" spans="1:13" s="3" customFormat="1" ht="13.5">
      <c r="A195" s="10"/>
      <c r="B195" s="19"/>
      <c r="C195" s="19"/>
      <c r="D195" s="42"/>
      <c r="E195" s="10"/>
      <c r="F195" s="10"/>
      <c r="G195" s="19"/>
      <c r="H195" s="42"/>
      <c r="I195" s="30"/>
      <c r="J195" s="11"/>
      <c r="K195" s="28"/>
      <c r="L195" s="16">
        <f t="shared" si="18"/>
      </c>
      <c r="M195" s="10"/>
    </row>
    <row r="196" spans="1:13" s="3" customFormat="1" ht="13.5">
      <c r="A196" s="10"/>
      <c r="B196" s="19"/>
      <c r="C196" s="19"/>
      <c r="D196" s="42"/>
      <c r="E196" s="10"/>
      <c r="F196" s="16"/>
      <c r="G196" s="19"/>
      <c r="H196" s="42"/>
      <c r="I196" s="30"/>
      <c r="J196" s="29"/>
      <c r="K196" s="28"/>
      <c r="L196" s="16">
        <f t="shared" si="18"/>
      </c>
      <c r="M196" s="10"/>
    </row>
    <row r="197" spans="1:13" s="3" customFormat="1" ht="13.5">
      <c r="A197" s="10"/>
      <c r="B197" s="45"/>
      <c r="C197" s="45"/>
      <c r="D197" s="42"/>
      <c r="E197" s="10"/>
      <c r="F197" s="16"/>
      <c r="G197" s="19"/>
      <c r="H197" s="42"/>
      <c r="I197" s="30"/>
      <c r="J197" s="29"/>
      <c r="K197" s="28"/>
      <c r="L197" s="16">
        <f t="shared" si="18"/>
      </c>
      <c r="M197" s="10"/>
    </row>
    <row r="198" spans="1:13" s="3" customFormat="1" ht="13.5">
      <c r="A198" s="10"/>
      <c r="B198" s="19"/>
      <c r="C198" s="19"/>
      <c r="D198" s="42"/>
      <c r="E198" s="10"/>
      <c r="F198" s="16"/>
      <c r="G198" s="19"/>
      <c r="H198" s="42"/>
      <c r="I198" s="30"/>
      <c r="J198" s="29"/>
      <c r="K198" s="28"/>
      <c r="L198" s="16">
        <f t="shared" si="18"/>
      </c>
      <c r="M198" s="10"/>
    </row>
    <row r="199" spans="1:13" s="3" customFormat="1" ht="13.5">
      <c r="A199" s="10"/>
      <c r="B199" s="19"/>
      <c r="C199" s="19"/>
      <c r="D199" s="10"/>
      <c r="E199" s="10"/>
      <c r="F199" s="16"/>
      <c r="G199" s="19"/>
      <c r="H199" s="42"/>
      <c r="I199" s="30"/>
      <c r="J199" s="29"/>
      <c r="K199" s="28"/>
      <c r="L199" s="16">
        <f t="shared" si="18"/>
      </c>
      <c r="M199" s="10"/>
    </row>
    <row r="200" spans="1:13" s="3" customFormat="1" ht="13.5">
      <c r="A200" s="10"/>
      <c r="B200" s="19"/>
      <c r="C200" s="19"/>
      <c r="D200" s="10"/>
      <c r="E200" s="10"/>
      <c r="F200" s="10"/>
      <c r="G200" s="19"/>
      <c r="H200" s="42"/>
      <c r="I200" s="30"/>
      <c r="J200" s="11"/>
      <c r="K200" s="28"/>
      <c r="L200" s="16">
        <f t="shared" si="18"/>
      </c>
      <c r="M200" s="10"/>
    </row>
    <row r="201" spans="1:13" s="3" customFormat="1" ht="13.5">
      <c r="A201" s="10"/>
      <c r="B201" s="19"/>
      <c r="C201" s="19"/>
      <c r="D201" s="10"/>
      <c r="E201" s="10"/>
      <c r="F201" s="10"/>
      <c r="G201" s="10"/>
      <c r="H201" s="42"/>
      <c r="I201" s="18"/>
      <c r="J201" s="11"/>
      <c r="K201" s="28"/>
      <c r="L201" s="16">
        <f t="shared" si="18"/>
      </c>
      <c r="M201" s="10"/>
    </row>
    <row r="202" spans="1:13" s="3" customFormat="1" ht="13.5">
      <c r="A202" s="10"/>
      <c r="B202" s="19"/>
      <c r="C202" s="19"/>
      <c r="D202" s="10"/>
      <c r="E202" s="10"/>
      <c r="F202" s="10"/>
      <c r="G202" s="10"/>
      <c r="H202" s="42"/>
      <c r="I202" s="18"/>
      <c r="J202" s="11"/>
      <c r="K202" s="28"/>
      <c r="L202" s="16">
        <f t="shared" si="18"/>
      </c>
      <c r="M202" s="10"/>
    </row>
    <row r="203" spans="1:13" s="3" customFormat="1" ht="13.5">
      <c r="A203" s="10"/>
      <c r="B203" s="19"/>
      <c r="C203" s="19"/>
      <c r="D203" s="10"/>
      <c r="E203" s="10"/>
      <c r="F203" s="10"/>
      <c r="G203" s="10"/>
      <c r="H203" s="42"/>
      <c r="I203" s="18"/>
      <c r="J203" s="11"/>
      <c r="K203" s="28"/>
      <c r="L203" s="16">
        <f t="shared" si="18"/>
      </c>
      <c r="M203" s="10"/>
    </row>
    <row r="204" spans="1:13" s="3" customFormat="1" ht="13.5">
      <c r="A204" s="10"/>
      <c r="B204" s="19"/>
      <c r="C204" s="19"/>
      <c r="D204" s="10"/>
      <c r="E204" s="10"/>
      <c r="F204" s="10"/>
      <c r="G204" s="10"/>
      <c r="H204" s="42"/>
      <c r="I204" s="18"/>
      <c r="J204" s="11"/>
      <c r="K204" s="28"/>
      <c r="L204" s="16">
        <f t="shared" si="18"/>
      </c>
      <c r="M204" s="10"/>
    </row>
    <row r="205" spans="1:13" s="3" customFormat="1" ht="13.5">
      <c r="A205" s="10"/>
      <c r="B205" s="19"/>
      <c r="C205" s="19"/>
      <c r="D205" s="10"/>
      <c r="E205" s="10"/>
      <c r="F205" s="10"/>
      <c r="G205" s="10"/>
      <c r="H205" s="42"/>
      <c r="I205" s="18"/>
      <c r="J205" s="11"/>
      <c r="K205" s="28"/>
      <c r="L205" s="16">
        <f t="shared" si="18"/>
      </c>
      <c r="M205" s="10"/>
    </row>
    <row r="206" spans="1:13" s="3" customFormat="1" ht="13.5">
      <c r="A206" s="10"/>
      <c r="B206" s="19"/>
      <c r="C206" s="19"/>
      <c r="D206" s="10"/>
      <c r="E206" s="10"/>
      <c r="F206" s="10"/>
      <c r="G206" s="10"/>
      <c r="H206" s="42"/>
      <c r="I206" s="18"/>
      <c r="J206" s="11"/>
      <c r="K206" s="28"/>
      <c r="L206" s="16">
        <f t="shared" si="18"/>
      </c>
      <c r="M206" s="10"/>
    </row>
    <row r="207" spans="1:13" s="3" customFormat="1" ht="13.5">
      <c r="A207" s="10"/>
      <c r="B207" s="19"/>
      <c r="C207" s="19"/>
      <c r="D207" s="10"/>
      <c r="E207" s="10"/>
      <c r="F207" s="10"/>
      <c r="G207" s="10"/>
      <c r="H207" s="42"/>
      <c r="I207" s="18"/>
      <c r="J207" s="11"/>
      <c r="K207" s="28"/>
      <c r="L207" s="16">
        <f aca="true" t="shared" si="23" ref="L207:L270">IF(G207="","",IF(COUNTIF($G$6:$G$600,G207)&gt;1,"2重登録","OK"))</f>
      </c>
      <c r="M207" s="10"/>
    </row>
    <row r="208" spans="1:13" s="3" customFormat="1" ht="13.5">
      <c r="A208" s="10"/>
      <c r="B208" s="19"/>
      <c r="C208" s="19"/>
      <c r="D208" s="10"/>
      <c r="E208" s="10"/>
      <c r="F208" s="10"/>
      <c r="G208" s="10"/>
      <c r="H208" s="42"/>
      <c r="I208" s="18"/>
      <c r="J208" s="11"/>
      <c r="K208" s="28"/>
      <c r="L208" s="16">
        <f t="shared" si="23"/>
      </c>
      <c r="M208" s="10"/>
    </row>
    <row r="209" spans="1:13" s="3" customFormat="1" ht="13.5">
      <c r="A209" s="10"/>
      <c r="B209" s="19"/>
      <c r="C209" s="19"/>
      <c r="D209" s="10"/>
      <c r="E209" s="10"/>
      <c r="F209" s="10"/>
      <c r="G209" s="10"/>
      <c r="H209" s="42"/>
      <c r="I209" s="18"/>
      <c r="J209" s="11"/>
      <c r="K209" s="28"/>
      <c r="L209" s="16">
        <f t="shared" si="23"/>
      </c>
      <c r="M209" s="10"/>
    </row>
    <row r="210" spans="1:13" s="3" customFormat="1" ht="13.5">
      <c r="A210" s="10"/>
      <c r="B210" s="19"/>
      <c r="C210" s="19"/>
      <c r="D210" s="10"/>
      <c r="E210" s="10"/>
      <c r="F210" s="10"/>
      <c r="G210" s="10"/>
      <c r="H210" s="42"/>
      <c r="I210" s="18"/>
      <c r="J210" s="11"/>
      <c r="K210" s="28"/>
      <c r="L210" s="16">
        <f t="shared" si="23"/>
      </c>
      <c r="M210" s="10"/>
    </row>
    <row r="211" spans="1:13" s="3" customFormat="1" ht="13.5">
      <c r="A211" s="10"/>
      <c r="B211" s="19"/>
      <c r="C211" s="19"/>
      <c r="D211" s="10"/>
      <c r="E211" s="10"/>
      <c r="F211" s="10"/>
      <c r="G211" s="10"/>
      <c r="H211" s="42"/>
      <c r="I211" s="18"/>
      <c r="J211" s="11"/>
      <c r="K211" s="28"/>
      <c r="L211" s="16">
        <f t="shared" si="23"/>
      </c>
      <c r="M211" s="10"/>
    </row>
    <row r="212" spans="1:13" s="3" customFormat="1" ht="13.5">
      <c r="A212" s="10"/>
      <c r="B212" s="19"/>
      <c r="C212" s="19"/>
      <c r="D212" s="10"/>
      <c r="E212" s="10"/>
      <c r="F212" s="10"/>
      <c r="G212" s="10"/>
      <c r="H212" s="42"/>
      <c r="I212" s="18"/>
      <c r="J212" s="11"/>
      <c r="K212" s="28"/>
      <c r="L212" s="16">
        <f t="shared" si="23"/>
      </c>
      <c r="M212" s="10"/>
    </row>
    <row r="213" spans="1:13" s="3" customFormat="1" ht="13.5">
      <c r="A213" s="10"/>
      <c r="B213" s="19"/>
      <c r="C213" s="19"/>
      <c r="D213" s="10"/>
      <c r="E213" s="10"/>
      <c r="F213" s="10"/>
      <c r="G213" s="10"/>
      <c r="H213" s="42"/>
      <c r="I213" s="18"/>
      <c r="J213" s="11"/>
      <c r="K213" s="28"/>
      <c r="L213" s="16">
        <f t="shared" si="23"/>
      </c>
      <c r="M213" s="10"/>
    </row>
    <row r="214" spans="2:12" ht="13.5">
      <c r="B214" s="759" t="s">
        <v>430</v>
      </c>
      <c r="C214" s="759"/>
      <c r="D214" s="775" t="s">
        <v>431</v>
      </c>
      <c r="E214" s="775"/>
      <c r="F214" s="775"/>
      <c r="G214" s="775"/>
      <c r="H214" s="10" t="s">
        <v>39</v>
      </c>
      <c r="I214" s="759" t="s">
        <v>40</v>
      </c>
      <c r="J214" s="759"/>
      <c r="K214" s="759"/>
      <c r="L214" s="16">
        <f t="shared" si="23"/>
      </c>
    </row>
    <row r="215" spans="2:12" ht="13.5">
      <c r="B215" s="759"/>
      <c r="C215" s="759"/>
      <c r="D215" s="775"/>
      <c r="E215" s="775"/>
      <c r="F215" s="775"/>
      <c r="G215" s="775"/>
      <c r="H215" s="13">
        <f>COUNTIF(M218:M275,"東近江市")</f>
        <v>5</v>
      </c>
      <c r="I215" s="764">
        <f>(H215/RIGHT(A275,2))</f>
        <v>0.08620689655172414</v>
      </c>
      <c r="J215" s="764"/>
      <c r="K215" s="764"/>
      <c r="L215" s="16">
        <f t="shared" si="23"/>
      </c>
    </row>
    <row r="216" spans="2:12" ht="13.5">
      <c r="B216" s="14" t="s">
        <v>432</v>
      </c>
      <c r="C216" s="14"/>
      <c r="D216" s="15" t="s">
        <v>42</v>
      </c>
      <c r="F216" s="16"/>
      <c r="K216" s="28">
        <f>IF(J216="","",(2012-J216))</f>
      </c>
      <c r="L216" s="16">
        <f t="shared" si="23"/>
      </c>
    </row>
    <row r="217" spans="2:12" ht="13.5">
      <c r="B217" s="768" t="s">
        <v>433</v>
      </c>
      <c r="C217" s="768"/>
      <c r="D217" s="10" t="s">
        <v>44</v>
      </c>
      <c r="F217" s="16"/>
      <c r="K217" s="28">
        <f>IF(J217="","",(2012-J217))</f>
      </c>
      <c r="L217" s="16">
        <f t="shared" si="23"/>
      </c>
    </row>
    <row r="218" spans="1:13" ht="13.5">
      <c r="A218" s="10" t="s">
        <v>434</v>
      </c>
      <c r="B218" s="14" t="s">
        <v>34</v>
      </c>
      <c r="C218" s="14" t="s">
        <v>435</v>
      </c>
      <c r="D218" s="50" t="str">
        <f>$B$216</f>
        <v>グリフィンズ</v>
      </c>
      <c r="E218" s="10"/>
      <c r="F218" s="16" t="str">
        <f>A218</f>
        <v>ぐ０１</v>
      </c>
      <c r="G218" s="10" t="str">
        <f>B218&amp;C218</f>
        <v>浅田恵亮</v>
      </c>
      <c r="H218" s="51" t="str">
        <f>$B$217</f>
        <v>東近江グリフィンズ</v>
      </c>
      <c r="I218" s="51" t="s">
        <v>48</v>
      </c>
      <c r="J218" s="29">
        <v>1987</v>
      </c>
      <c r="K218" s="28">
        <f>IF(J218="","",(2017-J218))</f>
        <v>30</v>
      </c>
      <c r="L218" s="16" t="str">
        <f t="shared" si="23"/>
        <v>OK</v>
      </c>
      <c r="M218" s="3" t="s">
        <v>53</v>
      </c>
    </row>
    <row r="219" spans="1:13" ht="13.5">
      <c r="A219" s="10" t="s">
        <v>436</v>
      </c>
      <c r="B219" s="14" t="s">
        <v>437</v>
      </c>
      <c r="C219" s="14" t="s">
        <v>438</v>
      </c>
      <c r="D219" s="50" t="str">
        <f aca="true" t="shared" si="24" ref="D219:D275">$B$216</f>
        <v>グリフィンズ</v>
      </c>
      <c r="E219" s="10"/>
      <c r="F219" s="16" t="str">
        <f aca="true" t="shared" si="25" ref="F219:F275">A219</f>
        <v>ぐ０２</v>
      </c>
      <c r="G219" s="10" t="str">
        <f aca="true" t="shared" si="26" ref="G219:G275">B219&amp;C219</f>
        <v>石橋和基</v>
      </c>
      <c r="H219" s="51" t="str">
        <f aca="true" t="shared" si="27" ref="H219:H275">$B$217</f>
        <v>東近江グリフィンズ</v>
      </c>
      <c r="I219" s="51" t="s">
        <v>48</v>
      </c>
      <c r="J219" s="29">
        <v>1985</v>
      </c>
      <c r="K219" s="28">
        <f aca="true" t="shared" si="28" ref="K219:K267">IF(J219="","",(2017-J219))</f>
        <v>32</v>
      </c>
      <c r="L219" s="16" t="str">
        <f t="shared" si="23"/>
        <v>OK</v>
      </c>
      <c r="M219" s="3" t="s">
        <v>76</v>
      </c>
    </row>
    <row r="220" spans="1:13" ht="13.5">
      <c r="A220" s="10" t="s">
        <v>439</v>
      </c>
      <c r="B220" s="52" t="s">
        <v>440</v>
      </c>
      <c r="C220" s="14" t="s">
        <v>441</v>
      </c>
      <c r="D220" s="50" t="str">
        <f t="shared" si="24"/>
        <v>グリフィンズ</v>
      </c>
      <c r="E220" s="10"/>
      <c r="F220" s="16" t="str">
        <f t="shared" si="25"/>
        <v>ぐ０３</v>
      </c>
      <c r="G220" s="10" t="str">
        <f t="shared" si="26"/>
        <v>井ノ口弘祐</v>
      </c>
      <c r="H220" s="51" t="str">
        <f t="shared" si="27"/>
        <v>東近江グリフィンズ</v>
      </c>
      <c r="I220" s="51" t="s">
        <v>48</v>
      </c>
      <c r="J220" s="29">
        <v>1986</v>
      </c>
      <c r="K220" s="28">
        <f t="shared" si="28"/>
        <v>31</v>
      </c>
      <c r="L220" s="16" t="str">
        <f t="shared" si="23"/>
        <v>OK</v>
      </c>
      <c r="M220" s="25" t="s">
        <v>176</v>
      </c>
    </row>
    <row r="221" spans="1:13" ht="13.5">
      <c r="A221" s="10" t="s">
        <v>442</v>
      </c>
      <c r="B221" s="52" t="s">
        <v>440</v>
      </c>
      <c r="C221" s="53" t="s">
        <v>443</v>
      </c>
      <c r="D221" s="50" t="str">
        <f t="shared" si="24"/>
        <v>グリフィンズ</v>
      </c>
      <c r="F221" s="16" t="str">
        <f t="shared" si="25"/>
        <v>ぐ０４</v>
      </c>
      <c r="G221" s="10" t="str">
        <f t="shared" si="26"/>
        <v>井ノ口幹也</v>
      </c>
      <c r="H221" s="51" t="str">
        <f t="shared" si="27"/>
        <v>東近江グリフィンズ</v>
      </c>
      <c r="I221" s="51" t="s">
        <v>48</v>
      </c>
      <c r="J221" s="29">
        <v>1990</v>
      </c>
      <c r="K221" s="28">
        <f t="shared" si="28"/>
        <v>27</v>
      </c>
      <c r="L221" s="16" t="str">
        <f t="shared" si="23"/>
        <v>OK</v>
      </c>
      <c r="M221" s="25" t="s">
        <v>176</v>
      </c>
    </row>
    <row r="222" spans="1:13" ht="13.5" customHeight="1">
      <c r="A222" s="10" t="s">
        <v>444</v>
      </c>
      <c r="B222" s="14" t="s">
        <v>445</v>
      </c>
      <c r="C222" s="14" t="s">
        <v>446</v>
      </c>
      <c r="D222" s="50" t="str">
        <f t="shared" si="24"/>
        <v>グリフィンズ</v>
      </c>
      <c r="E222" s="10"/>
      <c r="F222" s="16" t="str">
        <f t="shared" si="25"/>
        <v>ぐ０５</v>
      </c>
      <c r="G222" s="10" t="str">
        <f t="shared" si="26"/>
        <v>梅本彬充</v>
      </c>
      <c r="H222" s="51" t="str">
        <f t="shared" si="27"/>
        <v>東近江グリフィンズ</v>
      </c>
      <c r="I222" s="51" t="s">
        <v>48</v>
      </c>
      <c r="J222" s="29">
        <v>1986</v>
      </c>
      <c r="K222" s="28">
        <f t="shared" si="28"/>
        <v>31</v>
      </c>
      <c r="L222" s="16" t="str">
        <f t="shared" si="23"/>
        <v>OK</v>
      </c>
      <c r="M222" s="3" t="s">
        <v>76</v>
      </c>
    </row>
    <row r="223" spans="1:13" ht="13.5" customHeight="1">
      <c r="A223" s="10" t="s">
        <v>447</v>
      </c>
      <c r="B223" s="14" t="s">
        <v>448</v>
      </c>
      <c r="C223" s="14" t="s">
        <v>449</v>
      </c>
      <c r="D223" s="50" t="str">
        <f t="shared" si="24"/>
        <v>グリフィンズ</v>
      </c>
      <c r="E223" s="10"/>
      <c r="F223" s="16" t="str">
        <f t="shared" si="25"/>
        <v>ぐ０６</v>
      </c>
      <c r="G223" s="10" t="str">
        <f t="shared" si="26"/>
        <v>浦崎康平</v>
      </c>
      <c r="H223" s="51" t="str">
        <f t="shared" si="27"/>
        <v>東近江グリフィンズ</v>
      </c>
      <c r="I223" s="51" t="s">
        <v>48</v>
      </c>
      <c r="J223" s="29">
        <v>1991</v>
      </c>
      <c r="K223" s="28">
        <f t="shared" si="28"/>
        <v>26</v>
      </c>
      <c r="L223" s="16" t="str">
        <f t="shared" si="23"/>
        <v>OK</v>
      </c>
      <c r="M223" s="3" t="s">
        <v>49</v>
      </c>
    </row>
    <row r="224" spans="1:13" ht="13.5">
      <c r="A224" s="10" t="s">
        <v>450</v>
      </c>
      <c r="B224" s="54" t="s">
        <v>451</v>
      </c>
      <c r="C224" s="14" t="s">
        <v>452</v>
      </c>
      <c r="D224" s="50" t="str">
        <f t="shared" si="24"/>
        <v>グリフィンズ</v>
      </c>
      <c r="F224" s="16" t="str">
        <f t="shared" si="25"/>
        <v>ぐ０７</v>
      </c>
      <c r="G224" s="10" t="str">
        <f t="shared" si="26"/>
        <v>岡　仁史</v>
      </c>
      <c r="H224" s="51" t="str">
        <f t="shared" si="27"/>
        <v>東近江グリフィンズ</v>
      </c>
      <c r="I224" s="51" t="s">
        <v>48</v>
      </c>
      <c r="J224" s="29">
        <v>1971</v>
      </c>
      <c r="K224" s="28">
        <f t="shared" si="28"/>
        <v>46</v>
      </c>
      <c r="L224" s="16" t="str">
        <f t="shared" si="23"/>
        <v>OK</v>
      </c>
      <c r="M224" s="3" t="s">
        <v>53</v>
      </c>
    </row>
    <row r="225" spans="1:13" ht="13.5">
      <c r="A225" s="10" t="s">
        <v>453</v>
      </c>
      <c r="B225" s="54" t="s">
        <v>454</v>
      </c>
      <c r="C225" s="14" t="s">
        <v>455</v>
      </c>
      <c r="D225" s="50" t="str">
        <f t="shared" si="24"/>
        <v>グリフィンズ</v>
      </c>
      <c r="F225" s="16" t="str">
        <f t="shared" si="25"/>
        <v>ぐ０８</v>
      </c>
      <c r="G225" s="10" t="str">
        <f t="shared" si="26"/>
        <v>岡田真樹</v>
      </c>
      <c r="H225" s="51" t="str">
        <f t="shared" si="27"/>
        <v>東近江グリフィンズ</v>
      </c>
      <c r="I225" s="51" t="s">
        <v>48</v>
      </c>
      <c r="J225" s="29">
        <v>1981</v>
      </c>
      <c r="K225" s="28">
        <f t="shared" si="28"/>
        <v>36</v>
      </c>
      <c r="L225" s="16" t="str">
        <f t="shared" si="23"/>
        <v>OK</v>
      </c>
      <c r="M225" s="3" t="s">
        <v>53</v>
      </c>
    </row>
    <row r="226" spans="1:13" ht="13.5">
      <c r="A226" s="10" t="s">
        <v>456</v>
      </c>
      <c r="B226" s="54" t="s">
        <v>457</v>
      </c>
      <c r="C226" s="14" t="s">
        <v>458</v>
      </c>
      <c r="D226" s="50" t="str">
        <f t="shared" si="24"/>
        <v>グリフィンズ</v>
      </c>
      <c r="E226" s="10"/>
      <c r="F226" s="16" t="str">
        <f t="shared" si="25"/>
        <v>ぐ０９</v>
      </c>
      <c r="G226" s="10" t="str">
        <f t="shared" si="26"/>
        <v>奥村隆広</v>
      </c>
      <c r="H226" s="51" t="str">
        <f t="shared" si="27"/>
        <v>東近江グリフィンズ</v>
      </c>
      <c r="I226" s="51" t="s">
        <v>48</v>
      </c>
      <c r="J226" s="29">
        <v>1976</v>
      </c>
      <c r="K226" s="28">
        <f t="shared" si="28"/>
        <v>41</v>
      </c>
      <c r="L226" s="16" t="str">
        <f t="shared" si="23"/>
        <v>OK</v>
      </c>
      <c r="M226" s="3" t="s">
        <v>459</v>
      </c>
    </row>
    <row r="227" spans="1:13" ht="13.5" customHeight="1">
      <c r="A227" s="10" t="s">
        <v>460</v>
      </c>
      <c r="B227" s="14" t="s">
        <v>461</v>
      </c>
      <c r="C227" s="14" t="s">
        <v>462</v>
      </c>
      <c r="D227" s="50" t="str">
        <f t="shared" si="24"/>
        <v>グリフィンズ</v>
      </c>
      <c r="E227" s="10"/>
      <c r="F227" s="16" t="str">
        <f t="shared" si="25"/>
        <v>ぐ１０</v>
      </c>
      <c r="G227" s="10" t="str">
        <f t="shared" si="26"/>
        <v>鍵谷浩太</v>
      </c>
      <c r="H227" s="51" t="str">
        <f t="shared" si="27"/>
        <v>東近江グリフィンズ</v>
      </c>
      <c r="I227" s="51" t="s">
        <v>48</v>
      </c>
      <c r="J227" s="29">
        <v>1992</v>
      </c>
      <c r="K227" s="28">
        <f t="shared" si="28"/>
        <v>25</v>
      </c>
      <c r="L227" s="16" t="str">
        <f t="shared" si="23"/>
        <v>OK</v>
      </c>
      <c r="M227" s="3" t="str">
        <f>M223</f>
        <v>彦根市</v>
      </c>
    </row>
    <row r="228" spans="1:13" ht="13.5" customHeight="1">
      <c r="A228" s="10" t="s">
        <v>463</v>
      </c>
      <c r="B228" s="14" t="s">
        <v>464</v>
      </c>
      <c r="C228" s="14" t="s">
        <v>465</v>
      </c>
      <c r="D228" s="50" t="str">
        <f t="shared" si="24"/>
        <v>グリフィンズ</v>
      </c>
      <c r="E228" s="10"/>
      <c r="F228" s="16" t="str">
        <f t="shared" si="25"/>
        <v>ぐ１１</v>
      </c>
      <c r="G228" s="10" t="str">
        <f t="shared" si="26"/>
        <v>金武寿憲</v>
      </c>
      <c r="H228" s="51" t="str">
        <f t="shared" si="27"/>
        <v>東近江グリフィンズ</v>
      </c>
      <c r="I228" s="51" t="s">
        <v>48</v>
      </c>
      <c r="J228" s="29">
        <v>1990</v>
      </c>
      <c r="K228" s="28">
        <f t="shared" si="28"/>
        <v>27</v>
      </c>
      <c r="L228" s="16" t="str">
        <f t="shared" si="23"/>
        <v>OK</v>
      </c>
      <c r="M228" s="3" t="s">
        <v>466</v>
      </c>
    </row>
    <row r="229" spans="1:13" ht="13.5" customHeight="1">
      <c r="A229" s="10" t="s">
        <v>467</v>
      </c>
      <c r="B229" s="14" t="s">
        <v>468</v>
      </c>
      <c r="C229" s="14" t="s">
        <v>469</v>
      </c>
      <c r="D229" s="50" t="str">
        <f t="shared" si="24"/>
        <v>グリフィンズ</v>
      </c>
      <c r="E229" s="10"/>
      <c r="F229" s="16" t="str">
        <f t="shared" si="25"/>
        <v>ぐ１２</v>
      </c>
      <c r="G229" s="10" t="str">
        <f t="shared" si="26"/>
        <v>岸本美敬</v>
      </c>
      <c r="H229" s="51" t="str">
        <f t="shared" si="27"/>
        <v>東近江グリフィンズ</v>
      </c>
      <c r="I229" s="51" t="s">
        <v>48</v>
      </c>
      <c r="J229" s="29">
        <v>1989</v>
      </c>
      <c r="K229" s="28">
        <f t="shared" si="28"/>
        <v>28</v>
      </c>
      <c r="L229" s="16" t="str">
        <f t="shared" si="23"/>
        <v>OK</v>
      </c>
      <c r="M229" s="25" t="s">
        <v>176</v>
      </c>
    </row>
    <row r="230" spans="1:13" ht="13.5">
      <c r="A230" s="10" t="s">
        <v>470</v>
      </c>
      <c r="B230" s="14" t="s">
        <v>471</v>
      </c>
      <c r="C230" s="14" t="s">
        <v>472</v>
      </c>
      <c r="D230" s="50" t="str">
        <f t="shared" si="24"/>
        <v>グリフィンズ</v>
      </c>
      <c r="E230" s="10"/>
      <c r="F230" s="16" t="str">
        <f t="shared" si="25"/>
        <v>ぐ１３</v>
      </c>
      <c r="G230" s="10" t="str">
        <f t="shared" si="26"/>
        <v>北野照幸</v>
      </c>
      <c r="H230" s="51" t="str">
        <f t="shared" si="27"/>
        <v>東近江グリフィンズ</v>
      </c>
      <c r="I230" s="51" t="s">
        <v>48</v>
      </c>
      <c r="J230" s="29">
        <v>1984</v>
      </c>
      <c r="K230" s="28">
        <f t="shared" si="28"/>
        <v>33</v>
      </c>
      <c r="L230" s="16" t="str">
        <f t="shared" si="23"/>
        <v>OK</v>
      </c>
      <c r="M230" s="3" t="str">
        <f>M224</f>
        <v>草津市</v>
      </c>
    </row>
    <row r="231" spans="1:13" ht="13.5">
      <c r="A231" s="10" t="s">
        <v>473</v>
      </c>
      <c r="B231" s="14" t="s">
        <v>474</v>
      </c>
      <c r="C231" s="14" t="s">
        <v>475</v>
      </c>
      <c r="D231" s="50" t="str">
        <f t="shared" si="24"/>
        <v>グリフィンズ</v>
      </c>
      <c r="E231" s="10"/>
      <c r="F231" s="16" t="str">
        <f t="shared" si="25"/>
        <v>ぐ１４</v>
      </c>
      <c r="G231" s="10" t="str">
        <f t="shared" si="26"/>
        <v>北村　健</v>
      </c>
      <c r="H231" s="51" t="str">
        <f t="shared" si="27"/>
        <v>東近江グリフィンズ</v>
      </c>
      <c r="I231" s="51" t="s">
        <v>48</v>
      </c>
      <c r="J231" s="29">
        <v>1987</v>
      </c>
      <c r="K231" s="28">
        <f t="shared" si="28"/>
        <v>30</v>
      </c>
      <c r="L231" s="16" t="str">
        <f t="shared" si="23"/>
        <v>OK</v>
      </c>
      <c r="M231" s="6" t="s">
        <v>459</v>
      </c>
    </row>
    <row r="232" spans="1:13" ht="13.5">
      <c r="A232" s="10" t="s">
        <v>476</v>
      </c>
      <c r="B232" s="14" t="s">
        <v>477</v>
      </c>
      <c r="C232" s="14" t="s">
        <v>478</v>
      </c>
      <c r="D232" s="50" t="str">
        <f t="shared" si="24"/>
        <v>グリフィンズ</v>
      </c>
      <c r="E232" s="10"/>
      <c r="F232" s="16" t="str">
        <f t="shared" si="25"/>
        <v>ぐ１５</v>
      </c>
      <c r="G232" s="10" t="str">
        <f t="shared" si="26"/>
        <v>倉本亮太</v>
      </c>
      <c r="H232" s="51" t="str">
        <f t="shared" si="27"/>
        <v>東近江グリフィンズ</v>
      </c>
      <c r="I232" s="51" t="s">
        <v>48</v>
      </c>
      <c r="J232" s="29">
        <v>1989</v>
      </c>
      <c r="K232" s="28">
        <f t="shared" si="28"/>
        <v>28</v>
      </c>
      <c r="L232" s="16" t="str">
        <f t="shared" si="23"/>
        <v>OK</v>
      </c>
      <c r="M232" s="6" t="s">
        <v>238</v>
      </c>
    </row>
    <row r="233" spans="1:13" ht="13.5">
      <c r="A233" s="10" t="s">
        <v>479</v>
      </c>
      <c r="B233" s="14" t="s">
        <v>16</v>
      </c>
      <c r="C233" s="14" t="s">
        <v>480</v>
      </c>
      <c r="D233" s="50" t="str">
        <f t="shared" si="24"/>
        <v>グリフィンズ</v>
      </c>
      <c r="E233" s="10"/>
      <c r="F233" s="16" t="str">
        <f t="shared" si="25"/>
        <v>ぐ１６</v>
      </c>
      <c r="G233" s="10" t="str">
        <f t="shared" si="26"/>
        <v>坪田英樹</v>
      </c>
      <c r="H233" s="51" t="str">
        <f t="shared" si="27"/>
        <v>東近江グリフィンズ</v>
      </c>
      <c r="I233" s="51" t="s">
        <v>48</v>
      </c>
      <c r="J233" s="29">
        <v>1988</v>
      </c>
      <c r="K233" s="28">
        <f t="shared" si="28"/>
        <v>29</v>
      </c>
      <c r="L233" s="16" t="str">
        <f t="shared" si="23"/>
        <v>OK</v>
      </c>
      <c r="M233" s="3" t="str">
        <f>M223</f>
        <v>彦根市</v>
      </c>
    </row>
    <row r="234" spans="1:13" ht="13.5">
      <c r="A234" s="10" t="s">
        <v>481</v>
      </c>
      <c r="B234" s="14" t="s">
        <v>482</v>
      </c>
      <c r="C234" s="14" t="s">
        <v>483</v>
      </c>
      <c r="D234" s="50" t="str">
        <f t="shared" si="24"/>
        <v>グリフィンズ</v>
      </c>
      <c r="E234" s="10"/>
      <c r="F234" s="16" t="str">
        <f t="shared" si="25"/>
        <v>ぐ１７</v>
      </c>
      <c r="G234" s="10" t="str">
        <f t="shared" si="26"/>
        <v>遠池建介</v>
      </c>
      <c r="H234" s="51" t="str">
        <f t="shared" si="27"/>
        <v>東近江グリフィンズ</v>
      </c>
      <c r="I234" s="51" t="s">
        <v>48</v>
      </c>
      <c r="J234" s="29">
        <v>1982</v>
      </c>
      <c r="K234" s="28">
        <f t="shared" si="28"/>
        <v>35</v>
      </c>
      <c r="L234" s="16" t="str">
        <f t="shared" si="23"/>
        <v>OK</v>
      </c>
      <c r="M234" s="3" t="s">
        <v>153</v>
      </c>
    </row>
    <row r="235" spans="1:13" ht="13.5" customHeight="1">
      <c r="A235" s="10" t="s">
        <v>484</v>
      </c>
      <c r="B235" s="10" t="s">
        <v>485</v>
      </c>
      <c r="C235" s="10" t="s">
        <v>486</v>
      </c>
      <c r="D235" s="50" t="str">
        <f t="shared" si="24"/>
        <v>グリフィンズ</v>
      </c>
      <c r="F235" s="16" t="str">
        <f t="shared" si="25"/>
        <v>ぐ１８</v>
      </c>
      <c r="G235" s="10" t="str">
        <f t="shared" si="26"/>
        <v>西原達也</v>
      </c>
      <c r="H235" s="51" t="str">
        <f t="shared" si="27"/>
        <v>東近江グリフィンズ</v>
      </c>
      <c r="I235" s="51" t="s">
        <v>48</v>
      </c>
      <c r="J235" s="29">
        <v>1978</v>
      </c>
      <c r="K235" s="28">
        <f t="shared" si="28"/>
        <v>39</v>
      </c>
      <c r="L235" s="16" t="str">
        <f t="shared" si="23"/>
        <v>OK</v>
      </c>
      <c r="M235" s="14" t="s">
        <v>487</v>
      </c>
    </row>
    <row r="236" spans="1:13" ht="13.5">
      <c r="A236" s="10" t="s">
        <v>488</v>
      </c>
      <c r="B236" s="54" t="s">
        <v>489</v>
      </c>
      <c r="C236" s="14" t="s">
        <v>490</v>
      </c>
      <c r="D236" s="50" t="str">
        <f t="shared" si="24"/>
        <v>グリフィンズ</v>
      </c>
      <c r="E236" s="10"/>
      <c r="F236" s="16" t="str">
        <f t="shared" si="25"/>
        <v>ぐ１９</v>
      </c>
      <c r="G236" s="10" t="str">
        <f t="shared" si="26"/>
        <v>長谷川俊二</v>
      </c>
      <c r="H236" s="51" t="str">
        <f t="shared" si="27"/>
        <v>東近江グリフィンズ</v>
      </c>
      <c r="I236" s="51" t="s">
        <v>48</v>
      </c>
      <c r="J236" s="29">
        <v>1976</v>
      </c>
      <c r="K236" s="28">
        <f t="shared" si="28"/>
        <v>41</v>
      </c>
      <c r="L236" s="16" t="str">
        <f t="shared" si="23"/>
        <v>OK</v>
      </c>
      <c r="M236" s="32" t="s">
        <v>53</v>
      </c>
    </row>
    <row r="237" spans="1:13" ht="13.5">
      <c r="A237" s="10" t="s">
        <v>491</v>
      </c>
      <c r="B237" s="54" t="s">
        <v>492</v>
      </c>
      <c r="C237" s="14" t="s">
        <v>493</v>
      </c>
      <c r="D237" s="50" t="str">
        <f t="shared" si="24"/>
        <v>グリフィンズ</v>
      </c>
      <c r="F237" s="16" t="str">
        <f t="shared" si="25"/>
        <v>ぐ２０</v>
      </c>
      <c r="G237" s="10" t="str">
        <f t="shared" si="26"/>
        <v>浜田　豊</v>
      </c>
      <c r="H237" s="51" t="str">
        <f t="shared" si="27"/>
        <v>東近江グリフィンズ</v>
      </c>
      <c r="I237" s="51" t="s">
        <v>48</v>
      </c>
      <c r="J237" s="29">
        <v>1985</v>
      </c>
      <c r="K237" s="28">
        <f t="shared" si="28"/>
        <v>32</v>
      </c>
      <c r="L237" s="16" t="str">
        <f t="shared" si="23"/>
        <v>OK</v>
      </c>
      <c r="M237" s="3" t="s">
        <v>494</v>
      </c>
    </row>
    <row r="238" spans="1:13" ht="13.5">
      <c r="A238" s="10" t="s">
        <v>495</v>
      </c>
      <c r="B238" s="14" t="s">
        <v>496</v>
      </c>
      <c r="C238" s="14" t="s">
        <v>497</v>
      </c>
      <c r="D238" s="50" t="str">
        <f t="shared" si="24"/>
        <v>グリフィンズ</v>
      </c>
      <c r="E238" s="10"/>
      <c r="F238" s="16" t="str">
        <f t="shared" si="25"/>
        <v>ぐ２１</v>
      </c>
      <c r="G238" s="10" t="str">
        <f t="shared" si="26"/>
        <v>飛鷹強志</v>
      </c>
      <c r="H238" s="51" t="str">
        <f t="shared" si="27"/>
        <v>東近江グリフィンズ</v>
      </c>
      <c r="I238" s="51" t="s">
        <v>48</v>
      </c>
      <c r="J238" s="29">
        <v>1987</v>
      </c>
      <c r="K238" s="28">
        <f t="shared" si="28"/>
        <v>30</v>
      </c>
      <c r="L238" s="16" t="str">
        <f t="shared" si="23"/>
        <v>OK</v>
      </c>
      <c r="M238" s="3" t="s">
        <v>153</v>
      </c>
    </row>
    <row r="239" spans="1:13" ht="13.5" customHeight="1">
      <c r="A239" s="10" t="s">
        <v>498</v>
      </c>
      <c r="B239" s="10" t="s">
        <v>35</v>
      </c>
      <c r="C239" s="10" t="s">
        <v>499</v>
      </c>
      <c r="D239" s="50" t="str">
        <f t="shared" si="24"/>
        <v>グリフィンズ</v>
      </c>
      <c r="F239" s="16" t="str">
        <f t="shared" si="25"/>
        <v>ぐ２２</v>
      </c>
      <c r="G239" s="10" t="str">
        <f t="shared" si="26"/>
        <v>藤井正和</v>
      </c>
      <c r="H239" s="51" t="str">
        <f t="shared" si="27"/>
        <v>東近江グリフィンズ</v>
      </c>
      <c r="I239" s="51" t="s">
        <v>48</v>
      </c>
      <c r="J239" s="11">
        <v>1975</v>
      </c>
      <c r="K239" s="28">
        <f t="shared" si="28"/>
        <v>42</v>
      </c>
      <c r="L239" s="16" t="str">
        <f t="shared" si="23"/>
        <v>OK</v>
      </c>
      <c r="M239" s="14" t="s">
        <v>53</v>
      </c>
    </row>
    <row r="240" spans="1:13" ht="13.5" customHeight="1">
      <c r="A240" s="10" t="s">
        <v>500</v>
      </c>
      <c r="B240" s="10" t="s">
        <v>128</v>
      </c>
      <c r="C240" s="10" t="s">
        <v>1127</v>
      </c>
      <c r="D240" s="50" t="str">
        <f t="shared" si="24"/>
        <v>グリフィンズ</v>
      </c>
      <c r="F240" s="16" t="str">
        <f t="shared" si="25"/>
        <v>ぐ２３</v>
      </c>
      <c r="G240" s="10" t="str">
        <f t="shared" si="26"/>
        <v>村上 卓</v>
      </c>
      <c r="H240" s="51" t="str">
        <f t="shared" si="27"/>
        <v>東近江グリフィンズ</v>
      </c>
      <c r="I240" s="51" t="s">
        <v>48</v>
      </c>
      <c r="J240" s="11">
        <v>1977</v>
      </c>
      <c r="K240" s="28">
        <f t="shared" si="28"/>
        <v>40</v>
      </c>
      <c r="L240" s="16" t="str">
        <f t="shared" si="23"/>
        <v>OK</v>
      </c>
      <c r="M240" s="14" t="s">
        <v>459</v>
      </c>
    </row>
    <row r="241" spans="1:13" ht="13.5">
      <c r="A241" s="10" t="s">
        <v>501</v>
      </c>
      <c r="B241" s="14" t="s">
        <v>134</v>
      </c>
      <c r="C241" s="14" t="s">
        <v>502</v>
      </c>
      <c r="D241" s="50" t="str">
        <f t="shared" si="24"/>
        <v>グリフィンズ</v>
      </c>
      <c r="E241" s="10"/>
      <c r="F241" s="16" t="str">
        <f t="shared" si="25"/>
        <v>ぐ２４</v>
      </c>
      <c r="G241" s="10" t="str">
        <f t="shared" si="26"/>
        <v>山崎俊輔</v>
      </c>
      <c r="H241" s="51" t="str">
        <f t="shared" si="27"/>
        <v>東近江グリフィンズ</v>
      </c>
      <c r="I241" s="51" t="s">
        <v>48</v>
      </c>
      <c r="J241" s="29">
        <v>1982</v>
      </c>
      <c r="K241" s="28">
        <f t="shared" si="28"/>
        <v>35</v>
      </c>
      <c r="L241" s="16" t="str">
        <f t="shared" si="23"/>
        <v>OK</v>
      </c>
      <c r="M241" s="3" t="s">
        <v>191</v>
      </c>
    </row>
    <row r="242" spans="1:13" ht="13.5">
      <c r="A242" s="10" t="s">
        <v>503</v>
      </c>
      <c r="B242" s="14" t="s">
        <v>504</v>
      </c>
      <c r="C242" s="14" t="s">
        <v>505</v>
      </c>
      <c r="D242" s="50" t="str">
        <f t="shared" si="24"/>
        <v>グリフィンズ</v>
      </c>
      <c r="E242" s="10"/>
      <c r="F242" s="16" t="str">
        <f t="shared" si="25"/>
        <v>ぐ２５</v>
      </c>
      <c r="G242" s="10" t="str">
        <f t="shared" si="26"/>
        <v>久保侑暉</v>
      </c>
      <c r="H242" s="51" t="str">
        <f t="shared" si="27"/>
        <v>東近江グリフィンズ</v>
      </c>
      <c r="I242" s="51" t="s">
        <v>48</v>
      </c>
      <c r="J242" s="29">
        <v>1993</v>
      </c>
      <c r="K242" s="28">
        <f t="shared" si="28"/>
        <v>24</v>
      </c>
      <c r="L242" s="16" t="str">
        <f t="shared" si="23"/>
        <v>OK</v>
      </c>
      <c r="M242" s="3" t="s">
        <v>459</v>
      </c>
    </row>
    <row r="243" spans="1:13" ht="13.5">
      <c r="A243" s="10" t="s">
        <v>506</v>
      </c>
      <c r="B243" s="10" t="s">
        <v>507</v>
      </c>
      <c r="C243" s="10" t="s">
        <v>508</v>
      </c>
      <c r="D243" s="50" t="str">
        <f t="shared" si="24"/>
        <v>グリフィンズ</v>
      </c>
      <c r="E243" s="10"/>
      <c r="F243" s="44" t="str">
        <f t="shared" si="25"/>
        <v>ぐ２６</v>
      </c>
      <c r="G243" s="10" t="str">
        <f t="shared" si="26"/>
        <v>武藤幸宏</v>
      </c>
      <c r="H243" s="51" t="str">
        <f t="shared" si="27"/>
        <v>東近江グリフィンズ</v>
      </c>
      <c r="I243" s="58" t="s">
        <v>48</v>
      </c>
      <c r="J243" s="11">
        <v>1980</v>
      </c>
      <c r="K243" s="28">
        <f t="shared" si="28"/>
        <v>37</v>
      </c>
      <c r="L243" s="16" t="str">
        <f t="shared" si="23"/>
        <v>OK</v>
      </c>
      <c r="M243" s="3" t="s">
        <v>56</v>
      </c>
    </row>
    <row r="244" spans="1:13" ht="13.5">
      <c r="A244" s="10" t="s">
        <v>509</v>
      </c>
      <c r="B244" s="10" t="s">
        <v>510</v>
      </c>
      <c r="C244" s="10" t="s">
        <v>511</v>
      </c>
      <c r="D244" s="50" t="str">
        <f t="shared" si="24"/>
        <v>グリフィンズ</v>
      </c>
      <c r="E244" s="10"/>
      <c r="F244" s="44" t="str">
        <f t="shared" si="25"/>
        <v>ぐ２７</v>
      </c>
      <c r="G244" s="10" t="str">
        <f t="shared" si="26"/>
        <v>小出周平</v>
      </c>
      <c r="H244" s="51" t="str">
        <f t="shared" si="27"/>
        <v>東近江グリフィンズ</v>
      </c>
      <c r="I244" s="58" t="s">
        <v>48</v>
      </c>
      <c r="J244" s="11">
        <v>1987</v>
      </c>
      <c r="K244" s="28">
        <f t="shared" si="28"/>
        <v>30</v>
      </c>
      <c r="L244" s="16" t="str">
        <f t="shared" si="23"/>
        <v>OK</v>
      </c>
      <c r="M244" s="3" t="s">
        <v>56</v>
      </c>
    </row>
    <row r="245" spans="1:13" ht="13.5">
      <c r="A245" s="10" t="s">
        <v>512</v>
      </c>
      <c r="B245" s="10" t="s">
        <v>513</v>
      </c>
      <c r="C245" s="10" t="s">
        <v>514</v>
      </c>
      <c r="D245" s="50" t="str">
        <f t="shared" si="24"/>
        <v>グリフィンズ</v>
      </c>
      <c r="E245" s="10"/>
      <c r="F245" s="44" t="str">
        <f t="shared" si="25"/>
        <v>ぐ２８</v>
      </c>
      <c r="G245" s="10" t="str">
        <f t="shared" si="26"/>
        <v>中根啓伍</v>
      </c>
      <c r="H245" s="51" t="str">
        <f t="shared" si="27"/>
        <v>東近江グリフィンズ</v>
      </c>
      <c r="I245" s="58" t="s">
        <v>48</v>
      </c>
      <c r="J245" s="11">
        <v>1993</v>
      </c>
      <c r="K245" s="28">
        <f t="shared" si="28"/>
        <v>24</v>
      </c>
      <c r="L245" s="16" t="str">
        <f t="shared" si="23"/>
        <v>OK</v>
      </c>
      <c r="M245" s="3" t="s">
        <v>56</v>
      </c>
    </row>
    <row r="246" spans="1:14" ht="13.5">
      <c r="A246" s="10" t="s">
        <v>515</v>
      </c>
      <c r="B246" s="10" t="s">
        <v>140</v>
      </c>
      <c r="C246" s="10" t="s">
        <v>516</v>
      </c>
      <c r="D246" s="50" t="str">
        <f t="shared" si="24"/>
        <v>グリフィンズ</v>
      </c>
      <c r="E246" s="10"/>
      <c r="F246" s="16" t="str">
        <f t="shared" si="25"/>
        <v>ぐ２９</v>
      </c>
      <c r="G246" s="10" t="str">
        <f t="shared" si="26"/>
        <v>木村恵太</v>
      </c>
      <c r="H246" s="51" t="str">
        <f t="shared" si="27"/>
        <v>東近江グリフィンズ</v>
      </c>
      <c r="I246" s="58" t="s">
        <v>48</v>
      </c>
      <c r="J246" s="29">
        <v>1983</v>
      </c>
      <c r="K246" s="28">
        <f t="shared" si="28"/>
        <v>34</v>
      </c>
      <c r="L246" s="16" t="str">
        <f t="shared" si="23"/>
        <v>OK</v>
      </c>
      <c r="M246" s="3" t="s">
        <v>487</v>
      </c>
      <c r="N246" s="10"/>
    </row>
    <row r="247" spans="1:14" ht="13.5">
      <c r="A247" s="10" t="s">
        <v>517</v>
      </c>
      <c r="B247" s="10" t="s">
        <v>518</v>
      </c>
      <c r="C247" s="10" t="s">
        <v>519</v>
      </c>
      <c r="D247" s="50" t="str">
        <f t="shared" si="24"/>
        <v>グリフィンズ</v>
      </c>
      <c r="E247" s="10"/>
      <c r="F247" s="16" t="str">
        <f t="shared" si="25"/>
        <v>ぐ３０</v>
      </c>
      <c r="G247" s="10" t="str">
        <f t="shared" si="26"/>
        <v>中山幸典</v>
      </c>
      <c r="H247" s="51" t="str">
        <f t="shared" si="27"/>
        <v>東近江グリフィンズ</v>
      </c>
      <c r="I247" s="58" t="s">
        <v>48</v>
      </c>
      <c r="J247" s="29">
        <v>1979</v>
      </c>
      <c r="K247" s="28">
        <f t="shared" si="28"/>
        <v>38</v>
      </c>
      <c r="L247" s="16" t="str">
        <f t="shared" si="23"/>
        <v>OK</v>
      </c>
      <c r="M247" s="3" t="s">
        <v>459</v>
      </c>
      <c r="N247" s="10"/>
    </row>
    <row r="248" spans="1:13" ht="13.5">
      <c r="A248" s="10" t="s">
        <v>520</v>
      </c>
      <c r="B248" s="10" t="s">
        <v>521</v>
      </c>
      <c r="C248" s="10" t="s">
        <v>522</v>
      </c>
      <c r="D248" s="50" t="str">
        <f t="shared" si="24"/>
        <v>グリフィンズ</v>
      </c>
      <c r="E248" s="10"/>
      <c r="F248" s="16" t="str">
        <f t="shared" si="25"/>
        <v>ぐ３１</v>
      </c>
      <c r="G248" s="10" t="str">
        <f t="shared" si="26"/>
        <v>塩谷敦彦</v>
      </c>
      <c r="H248" s="51" t="str">
        <f t="shared" si="27"/>
        <v>東近江グリフィンズ</v>
      </c>
      <c r="I248" s="58" t="s">
        <v>48</v>
      </c>
      <c r="J248" s="29">
        <v>1969</v>
      </c>
      <c r="K248" s="28">
        <f t="shared" si="28"/>
        <v>48</v>
      </c>
      <c r="L248" s="16" t="str">
        <f t="shared" si="23"/>
        <v>OK</v>
      </c>
      <c r="M248" s="3" t="s">
        <v>459</v>
      </c>
    </row>
    <row r="249" spans="1:13" ht="13.5">
      <c r="A249" s="10" t="s">
        <v>523</v>
      </c>
      <c r="B249" s="10" t="s">
        <v>178</v>
      </c>
      <c r="C249" s="10" t="s">
        <v>524</v>
      </c>
      <c r="D249" s="50" t="str">
        <f t="shared" si="24"/>
        <v>グリフィンズ</v>
      </c>
      <c r="E249" s="10"/>
      <c r="F249" s="16" t="str">
        <f t="shared" si="25"/>
        <v>ぐ３２</v>
      </c>
      <c r="G249" s="10" t="str">
        <f t="shared" si="26"/>
        <v>山本良人</v>
      </c>
      <c r="H249" s="51" t="str">
        <f t="shared" si="27"/>
        <v>東近江グリフィンズ</v>
      </c>
      <c r="I249" s="58" t="s">
        <v>48</v>
      </c>
      <c r="J249" s="29">
        <v>1978</v>
      </c>
      <c r="K249" s="28">
        <f t="shared" si="28"/>
        <v>39</v>
      </c>
      <c r="L249" s="16" t="str">
        <f t="shared" si="23"/>
        <v>OK</v>
      </c>
      <c r="M249" s="3" t="s">
        <v>459</v>
      </c>
    </row>
    <row r="250" spans="1:13" ht="13.5">
      <c r="A250" s="10" t="s">
        <v>525</v>
      </c>
      <c r="B250" s="10" t="s">
        <v>178</v>
      </c>
      <c r="C250" s="10" t="s">
        <v>526</v>
      </c>
      <c r="D250" s="50" t="str">
        <f t="shared" si="24"/>
        <v>グリフィンズ</v>
      </c>
      <c r="E250" s="10"/>
      <c r="F250" s="16" t="str">
        <f t="shared" si="25"/>
        <v>ぐ３３</v>
      </c>
      <c r="G250" s="10" t="str">
        <f t="shared" si="26"/>
        <v>山本友也</v>
      </c>
      <c r="H250" s="51" t="str">
        <f t="shared" si="27"/>
        <v>東近江グリフィンズ</v>
      </c>
      <c r="I250" s="58" t="s">
        <v>48</v>
      </c>
      <c r="J250" s="29">
        <v>1983</v>
      </c>
      <c r="K250" s="28">
        <f t="shared" si="28"/>
        <v>34</v>
      </c>
      <c r="L250" s="16" t="str">
        <f t="shared" si="23"/>
        <v>OK</v>
      </c>
      <c r="M250" s="3" t="s">
        <v>191</v>
      </c>
    </row>
    <row r="251" spans="1:13" ht="13.5" customHeight="1">
      <c r="A251" s="10" t="s">
        <v>527</v>
      </c>
      <c r="B251" s="19" t="s">
        <v>464</v>
      </c>
      <c r="C251" s="19" t="s">
        <v>1265</v>
      </c>
      <c r="D251" s="50" t="str">
        <f t="shared" si="24"/>
        <v>グリフィンズ</v>
      </c>
      <c r="F251" s="44" t="str">
        <f t="shared" si="25"/>
        <v>ぐ３４</v>
      </c>
      <c r="G251" s="10" t="str">
        <f t="shared" si="26"/>
        <v>金武 恵</v>
      </c>
      <c r="H251" s="51" t="str">
        <f t="shared" si="27"/>
        <v>東近江グリフィンズ</v>
      </c>
      <c r="I251" s="59" t="s">
        <v>70</v>
      </c>
      <c r="J251" s="11">
        <v>1989</v>
      </c>
      <c r="K251" s="28">
        <f t="shared" si="28"/>
        <v>28</v>
      </c>
      <c r="L251" s="16" t="str">
        <f t="shared" si="23"/>
        <v>OK</v>
      </c>
      <c r="M251" s="60" t="s">
        <v>466</v>
      </c>
    </row>
    <row r="252" spans="1:13" ht="13.5" customHeight="1">
      <c r="A252" s="10" t="s">
        <v>528</v>
      </c>
      <c r="B252" s="19" t="s">
        <v>529</v>
      </c>
      <c r="C252" s="19" t="s">
        <v>530</v>
      </c>
      <c r="D252" s="50" t="str">
        <f t="shared" si="24"/>
        <v>グリフィンズ</v>
      </c>
      <c r="F252" s="44" t="str">
        <f t="shared" si="25"/>
        <v>ぐ３５</v>
      </c>
      <c r="G252" s="10" t="str">
        <f t="shared" si="26"/>
        <v>佐々木恵子</v>
      </c>
      <c r="H252" s="51" t="str">
        <f t="shared" si="27"/>
        <v>東近江グリフィンズ</v>
      </c>
      <c r="I252" s="59" t="s">
        <v>70</v>
      </c>
      <c r="J252" s="11">
        <v>1967</v>
      </c>
      <c r="K252" s="28">
        <f t="shared" si="28"/>
        <v>50</v>
      </c>
      <c r="L252" s="16" t="str">
        <f t="shared" si="23"/>
        <v>OK</v>
      </c>
      <c r="M252" s="61" t="s">
        <v>191</v>
      </c>
    </row>
    <row r="253" spans="1:14" s="4" customFormat="1" ht="13.5">
      <c r="A253" s="10" t="s">
        <v>531</v>
      </c>
      <c r="B253" s="55" t="s">
        <v>532</v>
      </c>
      <c r="C253" s="56" t="s">
        <v>533</v>
      </c>
      <c r="D253" s="50" t="str">
        <f t="shared" si="24"/>
        <v>グリフィンズ</v>
      </c>
      <c r="F253" s="44" t="str">
        <f t="shared" si="25"/>
        <v>ぐ３６</v>
      </c>
      <c r="G253" s="10" t="str">
        <f t="shared" si="26"/>
        <v>深尾純子</v>
      </c>
      <c r="H253" s="51" t="str">
        <f t="shared" si="27"/>
        <v>東近江グリフィンズ</v>
      </c>
      <c r="I253" s="59" t="s">
        <v>70</v>
      </c>
      <c r="J253" s="11">
        <v>1982</v>
      </c>
      <c r="K253" s="28">
        <f t="shared" si="28"/>
        <v>35</v>
      </c>
      <c r="L253" s="16" t="str">
        <f t="shared" si="23"/>
        <v>OK</v>
      </c>
      <c r="M253" s="32" t="s">
        <v>53</v>
      </c>
      <c r="N253" s="73"/>
    </row>
    <row r="254" spans="1:14" s="4" customFormat="1" ht="13.5">
      <c r="A254" s="10" t="s">
        <v>534</v>
      </c>
      <c r="B254" s="55" t="s">
        <v>1266</v>
      </c>
      <c r="C254" s="19" t="s">
        <v>535</v>
      </c>
      <c r="D254" s="50" t="str">
        <f t="shared" si="24"/>
        <v>グリフィンズ</v>
      </c>
      <c r="F254" s="44" t="str">
        <f t="shared" si="25"/>
        <v>ぐ３７</v>
      </c>
      <c r="G254" s="10" t="str">
        <f t="shared" si="26"/>
        <v>岡 麻公</v>
      </c>
      <c r="H254" s="51" t="str">
        <f t="shared" si="27"/>
        <v>東近江グリフィンズ</v>
      </c>
      <c r="I254" s="59" t="s">
        <v>70</v>
      </c>
      <c r="J254" s="11">
        <v>1989</v>
      </c>
      <c r="K254" s="28">
        <f t="shared" si="28"/>
        <v>28</v>
      </c>
      <c r="L254" s="16" t="str">
        <f t="shared" si="23"/>
        <v>OK</v>
      </c>
      <c r="M254" s="32" t="s">
        <v>53</v>
      </c>
      <c r="N254" s="73"/>
    </row>
    <row r="255" spans="1:14" s="4" customFormat="1" ht="13.5">
      <c r="A255" s="10" t="s">
        <v>536</v>
      </c>
      <c r="B255" s="19" t="s">
        <v>537</v>
      </c>
      <c r="C255" s="19" t="s">
        <v>538</v>
      </c>
      <c r="D255" s="50" t="str">
        <f t="shared" si="24"/>
        <v>グリフィンズ</v>
      </c>
      <c r="F255" s="44" t="str">
        <f t="shared" si="25"/>
        <v>ぐ３８</v>
      </c>
      <c r="G255" s="10" t="str">
        <f t="shared" si="26"/>
        <v>遠崎真依</v>
      </c>
      <c r="H255" s="51" t="str">
        <f t="shared" si="27"/>
        <v>東近江グリフィンズ</v>
      </c>
      <c r="I255" s="59" t="s">
        <v>70</v>
      </c>
      <c r="J255" s="11">
        <v>1991</v>
      </c>
      <c r="K255" s="28">
        <f t="shared" si="28"/>
        <v>26</v>
      </c>
      <c r="L255" s="16" t="str">
        <f t="shared" si="23"/>
        <v>OK</v>
      </c>
      <c r="M255" s="3" t="s">
        <v>249</v>
      </c>
      <c r="N255" s="73"/>
    </row>
    <row r="256" spans="1:14" s="4" customFormat="1" ht="13.5">
      <c r="A256" s="10" t="s">
        <v>539</v>
      </c>
      <c r="B256" s="55" t="s">
        <v>178</v>
      </c>
      <c r="C256" s="57" t="s">
        <v>540</v>
      </c>
      <c r="D256" s="50" t="str">
        <f t="shared" si="24"/>
        <v>グリフィンズ</v>
      </c>
      <c r="F256" s="44" t="str">
        <f t="shared" si="25"/>
        <v>ぐ３９</v>
      </c>
      <c r="G256" s="10" t="str">
        <f t="shared" si="26"/>
        <v>山本あづさ</v>
      </c>
      <c r="H256" s="51" t="str">
        <f t="shared" si="27"/>
        <v>東近江グリフィンズ</v>
      </c>
      <c r="I256" s="59" t="s">
        <v>70</v>
      </c>
      <c r="J256" s="11">
        <v>1981</v>
      </c>
      <c r="K256" s="28">
        <f t="shared" si="28"/>
        <v>36</v>
      </c>
      <c r="L256" s="16" t="str">
        <f t="shared" si="23"/>
        <v>OK</v>
      </c>
      <c r="M256" s="3" t="s">
        <v>410</v>
      </c>
      <c r="N256" s="73"/>
    </row>
    <row r="257" spans="1:13" ht="13.5" customHeight="1">
      <c r="A257" s="10" t="s">
        <v>541</v>
      </c>
      <c r="B257" s="19" t="s">
        <v>178</v>
      </c>
      <c r="C257" s="19" t="s">
        <v>542</v>
      </c>
      <c r="D257" s="50" t="str">
        <f t="shared" si="24"/>
        <v>グリフィンズ</v>
      </c>
      <c r="F257" s="44" t="str">
        <f t="shared" si="25"/>
        <v>ぐ４０</v>
      </c>
      <c r="G257" s="10" t="str">
        <f t="shared" si="26"/>
        <v>山本順子</v>
      </c>
      <c r="H257" s="51" t="str">
        <f t="shared" si="27"/>
        <v>東近江グリフィンズ</v>
      </c>
      <c r="I257" s="59" t="s">
        <v>70</v>
      </c>
      <c r="J257" s="11">
        <v>1976</v>
      </c>
      <c r="K257" s="28">
        <f t="shared" si="28"/>
        <v>41</v>
      </c>
      <c r="L257" s="16" t="str">
        <f t="shared" si="23"/>
        <v>OK</v>
      </c>
      <c r="M257" s="3" t="s">
        <v>76</v>
      </c>
    </row>
    <row r="258" spans="1:13" ht="13.5" customHeight="1">
      <c r="A258" s="10" t="s">
        <v>543</v>
      </c>
      <c r="B258" s="19" t="s">
        <v>544</v>
      </c>
      <c r="C258" s="19" t="s">
        <v>144</v>
      </c>
      <c r="D258" s="50" t="str">
        <f t="shared" si="24"/>
        <v>グリフィンズ</v>
      </c>
      <c r="F258" s="44" t="str">
        <f t="shared" si="25"/>
        <v>ぐ４１</v>
      </c>
      <c r="G258" s="10" t="str">
        <f t="shared" si="26"/>
        <v>梅森直美</v>
      </c>
      <c r="H258" s="51" t="str">
        <f t="shared" si="27"/>
        <v>東近江グリフィンズ</v>
      </c>
      <c r="I258" s="59" t="s">
        <v>70</v>
      </c>
      <c r="J258" s="11">
        <v>1977</v>
      </c>
      <c r="K258" s="28">
        <f t="shared" si="28"/>
        <v>40</v>
      </c>
      <c r="L258" s="16" t="str">
        <f t="shared" si="23"/>
        <v>OK</v>
      </c>
      <c r="M258" s="3" t="s">
        <v>487</v>
      </c>
    </row>
    <row r="259" spans="1:13" s="4" customFormat="1" ht="13.5">
      <c r="A259" s="10" t="s">
        <v>545</v>
      </c>
      <c r="B259" s="19" t="s">
        <v>277</v>
      </c>
      <c r="C259" s="19" t="s">
        <v>546</v>
      </c>
      <c r="D259" s="50" t="str">
        <f t="shared" si="24"/>
        <v>グリフィンズ</v>
      </c>
      <c r="E259" s="10"/>
      <c r="F259" s="44" t="str">
        <f t="shared" si="25"/>
        <v>ぐ４２</v>
      </c>
      <c r="G259" s="10" t="str">
        <f t="shared" si="26"/>
        <v>田中由子</v>
      </c>
      <c r="H259" s="51" t="str">
        <f t="shared" si="27"/>
        <v>東近江グリフィンズ</v>
      </c>
      <c r="I259" s="59" t="s">
        <v>70</v>
      </c>
      <c r="J259" s="11">
        <v>1965</v>
      </c>
      <c r="K259" s="28">
        <f t="shared" si="28"/>
        <v>52</v>
      </c>
      <c r="L259" s="16" t="str">
        <f t="shared" si="23"/>
        <v>OK</v>
      </c>
      <c r="M259" s="3" t="s">
        <v>53</v>
      </c>
    </row>
    <row r="260" spans="1:13" s="4" customFormat="1" ht="13.5">
      <c r="A260" s="10" t="s">
        <v>547</v>
      </c>
      <c r="B260" s="19" t="s">
        <v>548</v>
      </c>
      <c r="C260" s="19" t="s">
        <v>549</v>
      </c>
      <c r="D260" s="50" t="str">
        <f t="shared" si="24"/>
        <v>グリフィンズ</v>
      </c>
      <c r="E260" s="10"/>
      <c r="F260" s="44" t="str">
        <f t="shared" si="25"/>
        <v>ぐ４３</v>
      </c>
      <c r="G260" s="10" t="str">
        <f t="shared" si="26"/>
        <v>伊藤牧子</v>
      </c>
      <c r="H260" s="51" t="str">
        <f t="shared" si="27"/>
        <v>東近江グリフィンズ</v>
      </c>
      <c r="I260" s="59" t="s">
        <v>70</v>
      </c>
      <c r="J260" s="11">
        <v>1969</v>
      </c>
      <c r="K260" s="28">
        <f t="shared" si="28"/>
        <v>48</v>
      </c>
      <c r="L260" s="16" t="str">
        <f t="shared" si="23"/>
        <v>OK</v>
      </c>
      <c r="M260" s="3" t="s">
        <v>53</v>
      </c>
    </row>
    <row r="261" spans="1:13" s="4" customFormat="1" ht="13.5">
      <c r="A261" s="10" t="s">
        <v>550</v>
      </c>
      <c r="B261" s="19" t="s">
        <v>551</v>
      </c>
      <c r="C261" s="19" t="s">
        <v>552</v>
      </c>
      <c r="D261" s="50" t="str">
        <f t="shared" si="24"/>
        <v>グリフィンズ</v>
      </c>
      <c r="E261" s="10"/>
      <c r="F261" s="44" t="str">
        <f t="shared" si="25"/>
        <v>ぐ４４</v>
      </c>
      <c r="G261" s="10" t="str">
        <f t="shared" si="26"/>
        <v>高田貴代美</v>
      </c>
      <c r="H261" s="51" t="str">
        <f t="shared" si="27"/>
        <v>東近江グリフィンズ</v>
      </c>
      <c r="I261" s="59" t="s">
        <v>70</v>
      </c>
      <c r="J261" s="11">
        <v>1964</v>
      </c>
      <c r="K261" s="28">
        <f t="shared" si="28"/>
        <v>53</v>
      </c>
      <c r="L261" s="16" t="str">
        <f t="shared" si="23"/>
        <v>OK</v>
      </c>
      <c r="M261" s="25" t="s">
        <v>176</v>
      </c>
    </row>
    <row r="262" spans="1:13" s="4" customFormat="1" ht="13.5">
      <c r="A262" s="10" t="s">
        <v>553</v>
      </c>
      <c r="B262" s="19" t="s">
        <v>554</v>
      </c>
      <c r="C262" s="19" t="s">
        <v>555</v>
      </c>
      <c r="D262" s="50" t="str">
        <f t="shared" si="24"/>
        <v>グリフィンズ</v>
      </c>
      <c r="E262" s="10"/>
      <c r="F262" s="44" t="str">
        <f t="shared" si="25"/>
        <v>ぐ４５</v>
      </c>
      <c r="G262" s="10" t="str">
        <f t="shared" si="26"/>
        <v>森田千瑛</v>
      </c>
      <c r="H262" s="51" t="str">
        <f t="shared" si="27"/>
        <v>東近江グリフィンズ</v>
      </c>
      <c r="I262" s="59" t="s">
        <v>70</v>
      </c>
      <c r="J262" s="11">
        <v>1987</v>
      </c>
      <c r="K262" s="28">
        <f t="shared" si="28"/>
        <v>30</v>
      </c>
      <c r="L262" s="16" t="str">
        <f t="shared" si="23"/>
        <v>OK</v>
      </c>
      <c r="M262" s="3" t="s">
        <v>56</v>
      </c>
    </row>
    <row r="263" spans="1:13" s="4" customFormat="1" ht="13.5">
      <c r="A263" s="10" t="s">
        <v>556</v>
      </c>
      <c r="B263" s="19" t="s">
        <v>557</v>
      </c>
      <c r="C263" s="19" t="s">
        <v>558</v>
      </c>
      <c r="D263" s="50" t="str">
        <f t="shared" si="24"/>
        <v>グリフィンズ</v>
      </c>
      <c r="E263" s="10"/>
      <c r="F263" s="44" t="str">
        <f t="shared" si="25"/>
        <v>ぐ４６</v>
      </c>
      <c r="G263" s="10" t="str">
        <f t="shared" si="26"/>
        <v>吉村安梨佐</v>
      </c>
      <c r="H263" s="51" t="str">
        <f t="shared" si="27"/>
        <v>東近江グリフィンズ</v>
      </c>
      <c r="I263" s="59" t="s">
        <v>70</v>
      </c>
      <c r="J263" s="11">
        <v>1986</v>
      </c>
      <c r="K263" s="28">
        <f t="shared" si="28"/>
        <v>31</v>
      </c>
      <c r="L263" s="16" t="str">
        <f t="shared" si="23"/>
        <v>OK</v>
      </c>
      <c r="M263" s="3" t="s">
        <v>56</v>
      </c>
    </row>
    <row r="264" spans="1:13" s="4" customFormat="1" ht="13.5">
      <c r="A264" s="10" t="s">
        <v>559</v>
      </c>
      <c r="B264" s="19" t="s">
        <v>414</v>
      </c>
      <c r="C264" s="19" t="s">
        <v>542</v>
      </c>
      <c r="D264" s="50" t="str">
        <f t="shared" si="24"/>
        <v>グリフィンズ</v>
      </c>
      <c r="E264" s="10"/>
      <c r="F264" s="44" t="str">
        <f t="shared" si="25"/>
        <v>ぐ４７</v>
      </c>
      <c r="G264" s="10" t="str">
        <f t="shared" si="26"/>
        <v>岩崎順子</v>
      </c>
      <c r="H264" s="51" t="str">
        <f t="shared" si="27"/>
        <v>東近江グリフィンズ</v>
      </c>
      <c r="I264" s="59" t="s">
        <v>70</v>
      </c>
      <c r="J264" s="11">
        <v>1977</v>
      </c>
      <c r="K264" s="28">
        <f t="shared" si="28"/>
        <v>40</v>
      </c>
      <c r="L264" s="16" t="str">
        <f t="shared" si="23"/>
        <v>OK</v>
      </c>
      <c r="M264" s="3" t="s">
        <v>56</v>
      </c>
    </row>
    <row r="265" spans="1:13" s="4" customFormat="1" ht="13.5">
      <c r="A265" s="10" t="s">
        <v>560</v>
      </c>
      <c r="B265" s="19" t="s">
        <v>131</v>
      </c>
      <c r="C265" s="19" t="s">
        <v>561</v>
      </c>
      <c r="D265" s="50" t="str">
        <f t="shared" si="24"/>
        <v>グリフィンズ</v>
      </c>
      <c r="E265" s="10"/>
      <c r="F265" s="44" t="str">
        <f t="shared" si="25"/>
        <v>ぐ４８</v>
      </c>
      <c r="G265" s="10" t="str">
        <f t="shared" si="26"/>
        <v>八木郊美</v>
      </c>
      <c r="H265" s="51" t="str">
        <f t="shared" si="27"/>
        <v>東近江グリフィンズ</v>
      </c>
      <c r="I265" s="59" t="s">
        <v>70</v>
      </c>
      <c r="J265" s="11">
        <v>1968</v>
      </c>
      <c r="K265" s="28">
        <f t="shared" si="28"/>
        <v>49</v>
      </c>
      <c r="L265" s="16" t="str">
        <f t="shared" si="23"/>
        <v>OK</v>
      </c>
      <c r="M265" s="3" t="s">
        <v>487</v>
      </c>
    </row>
    <row r="266" spans="1:13" s="4" customFormat="1" ht="13.5">
      <c r="A266" s="10" t="s">
        <v>562</v>
      </c>
      <c r="B266" s="19" t="s">
        <v>303</v>
      </c>
      <c r="C266" s="19" t="s">
        <v>563</v>
      </c>
      <c r="D266" s="50" t="str">
        <f t="shared" si="24"/>
        <v>グリフィンズ</v>
      </c>
      <c r="E266" s="10"/>
      <c r="F266" s="44" t="str">
        <f t="shared" si="25"/>
        <v>ぐ４９</v>
      </c>
      <c r="G266" s="10" t="str">
        <f t="shared" si="26"/>
        <v>村尾直子</v>
      </c>
      <c r="H266" s="51" t="str">
        <f t="shared" si="27"/>
        <v>東近江グリフィンズ</v>
      </c>
      <c r="I266" s="59" t="s">
        <v>70</v>
      </c>
      <c r="J266" s="11">
        <v>1977</v>
      </c>
      <c r="K266" s="28">
        <f t="shared" si="28"/>
        <v>40</v>
      </c>
      <c r="L266" s="16" t="str">
        <f t="shared" si="23"/>
        <v>OK</v>
      </c>
      <c r="M266" s="3" t="s">
        <v>487</v>
      </c>
    </row>
    <row r="267" spans="1:13" s="4" customFormat="1" ht="13.5">
      <c r="A267" s="10" t="s">
        <v>564</v>
      </c>
      <c r="B267" s="19" t="s">
        <v>565</v>
      </c>
      <c r="C267" s="19" t="s">
        <v>1267</v>
      </c>
      <c r="D267" s="50" t="str">
        <f t="shared" si="24"/>
        <v>グリフィンズ</v>
      </c>
      <c r="E267" s="10"/>
      <c r="F267" s="44" t="str">
        <f t="shared" si="25"/>
        <v>ぐ５０</v>
      </c>
      <c r="G267" s="10" t="str">
        <f t="shared" si="26"/>
        <v>大家 香</v>
      </c>
      <c r="H267" s="51" t="str">
        <f t="shared" si="27"/>
        <v>東近江グリフィンズ</v>
      </c>
      <c r="I267" s="59" t="s">
        <v>70</v>
      </c>
      <c r="J267" s="11">
        <v>1966</v>
      </c>
      <c r="K267" s="28">
        <f t="shared" si="28"/>
        <v>51</v>
      </c>
      <c r="L267" s="16" t="str">
        <f t="shared" si="23"/>
        <v>OK</v>
      </c>
      <c r="M267" s="3" t="s">
        <v>487</v>
      </c>
    </row>
    <row r="268" spans="1:13" ht="13.5">
      <c r="A268" s="10" t="s">
        <v>1128</v>
      </c>
      <c r="B268" s="108" t="s">
        <v>1129</v>
      </c>
      <c r="C268" s="108" t="s">
        <v>1130</v>
      </c>
      <c r="D268" s="50" t="str">
        <f t="shared" si="24"/>
        <v>グリフィンズ</v>
      </c>
      <c r="E268" s="10"/>
      <c r="F268" s="44" t="str">
        <f t="shared" si="25"/>
        <v>ぐ５１</v>
      </c>
      <c r="G268" s="10" t="str">
        <f t="shared" si="26"/>
        <v>和田桃子</v>
      </c>
      <c r="H268" s="51" t="str">
        <f t="shared" si="27"/>
        <v>東近江グリフィンズ</v>
      </c>
      <c r="I268" s="109" t="s">
        <v>1131</v>
      </c>
      <c r="J268" s="11">
        <v>1994</v>
      </c>
      <c r="K268" s="110">
        <f aca="true" t="shared" si="29" ref="K268:K275">IF(J268="","",(2016-J268))</f>
        <v>22</v>
      </c>
      <c r="L268" s="16" t="str">
        <f t="shared" si="23"/>
        <v>OK</v>
      </c>
      <c r="M268" s="111" t="s">
        <v>1132</v>
      </c>
    </row>
    <row r="269" spans="1:13" ht="13.5">
      <c r="A269" s="10" t="s">
        <v>1133</v>
      </c>
      <c r="B269" s="108" t="s">
        <v>1134</v>
      </c>
      <c r="C269" s="108" t="s">
        <v>1135</v>
      </c>
      <c r="D269" s="50" t="str">
        <f t="shared" si="24"/>
        <v>グリフィンズ</v>
      </c>
      <c r="E269" s="10"/>
      <c r="F269" s="44" t="str">
        <f t="shared" si="25"/>
        <v>ぐ５２</v>
      </c>
      <c r="G269" s="10" t="str">
        <f t="shared" si="26"/>
        <v>藤岡美智子</v>
      </c>
      <c r="H269" s="51" t="str">
        <f t="shared" si="27"/>
        <v>東近江グリフィンズ</v>
      </c>
      <c r="I269" s="109" t="s">
        <v>1152</v>
      </c>
      <c r="J269" s="11">
        <v>1980</v>
      </c>
      <c r="K269" s="110">
        <f t="shared" si="29"/>
        <v>36</v>
      </c>
      <c r="L269" s="16" t="str">
        <f t="shared" si="23"/>
        <v>OK</v>
      </c>
      <c r="M269" s="111" t="s">
        <v>1132</v>
      </c>
    </row>
    <row r="270" spans="1:13" ht="13.5">
      <c r="A270" s="10" t="s">
        <v>1136</v>
      </c>
      <c r="B270" s="10" t="s">
        <v>1137</v>
      </c>
      <c r="C270" s="10" t="s">
        <v>1138</v>
      </c>
      <c r="D270" s="50" t="str">
        <f t="shared" si="24"/>
        <v>グリフィンズ</v>
      </c>
      <c r="E270" s="10"/>
      <c r="F270" s="44" t="str">
        <f t="shared" si="25"/>
        <v>ぐ５３</v>
      </c>
      <c r="G270" s="10" t="str">
        <f t="shared" si="26"/>
        <v>濱田彬弘</v>
      </c>
      <c r="H270" s="51" t="str">
        <f t="shared" si="27"/>
        <v>東近江グリフィンズ</v>
      </c>
      <c r="I270" s="58" t="s">
        <v>1139</v>
      </c>
      <c r="J270" s="11">
        <v>1987</v>
      </c>
      <c r="K270" s="110">
        <f t="shared" si="29"/>
        <v>29</v>
      </c>
      <c r="L270" s="16" t="str">
        <f t="shared" si="23"/>
        <v>OK</v>
      </c>
      <c r="M270" s="111" t="s">
        <v>1140</v>
      </c>
    </row>
    <row r="271" spans="1:13" ht="13.5">
      <c r="A271" s="10" t="s">
        <v>1141</v>
      </c>
      <c r="B271" s="108" t="s">
        <v>1137</v>
      </c>
      <c r="C271" s="108" t="s">
        <v>1142</v>
      </c>
      <c r="D271" s="50" t="str">
        <f t="shared" si="24"/>
        <v>グリフィンズ</v>
      </c>
      <c r="E271" s="10"/>
      <c r="F271" s="44" t="str">
        <f t="shared" si="25"/>
        <v>ぐ５４</v>
      </c>
      <c r="G271" s="10" t="str">
        <f t="shared" si="26"/>
        <v>濱田晴香</v>
      </c>
      <c r="H271" s="51" t="str">
        <f t="shared" si="27"/>
        <v>東近江グリフィンズ</v>
      </c>
      <c r="I271" s="109" t="s">
        <v>1268</v>
      </c>
      <c r="J271" s="11">
        <v>1987</v>
      </c>
      <c r="K271" s="110">
        <f t="shared" si="29"/>
        <v>29</v>
      </c>
      <c r="L271" s="16" t="str">
        <f aca="true" t="shared" si="30" ref="L271:L280">IF(G271="","",IF(COUNTIF($G$6:$G$600,G271)&gt;1,"2重登録","OK"))</f>
        <v>OK</v>
      </c>
      <c r="M271" s="111" t="s">
        <v>1140</v>
      </c>
    </row>
    <row r="272" spans="1:13" ht="13.5">
      <c r="A272" s="10" t="s">
        <v>1125</v>
      </c>
      <c r="B272" s="108" t="s">
        <v>1143</v>
      </c>
      <c r="C272" s="108" t="s">
        <v>1144</v>
      </c>
      <c r="D272" s="50" t="str">
        <f t="shared" si="24"/>
        <v>グリフィンズ</v>
      </c>
      <c r="E272" s="10"/>
      <c r="F272" s="44" t="str">
        <f t="shared" si="25"/>
        <v>ぐ５５</v>
      </c>
      <c r="G272" s="10" t="str">
        <f t="shared" si="26"/>
        <v>内田理沙</v>
      </c>
      <c r="H272" s="51" t="str">
        <f t="shared" si="27"/>
        <v>東近江グリフィンズ</v>
      </c>
      <c r="I272" s="109" t="s">
        <v>1269</v>
      </c>
      <c r="J272" s="11">
        <v>1991</v>
      </c>
      <c r="K272" s="110">
        <f t="shared" si="29"/>
        <v>25</v>
      </c>
      <c r="L272" s="16" t="str">
        <f t="shared" si="30"/>
        <v>OK</v>
      </c>
      <c r="M272" s="111" t="s">
        <v>1145</v>
      </c>
    </row>
    <row r="273" spans="1:13" ht="13.5">
      <c r="A273" s="10" t="s">
        <v>1146</v>
      </c>
      <c r="B273" s="10" t="s">
        <v>1147</v>
      </c>
      <c r="C273" s="10" t="s">
        <v>1148</v>
      </c>
      <c r="D273" s="50" t="str">
        <f t="shared" si="24"/>
        <v>グリフィンズ</v>
      </c>
      <c r="E273" s="10"/>
      <c r="F273" s="44" t="str">
        <f t="shared" si="25"/>
        <v>ぐ５６</v>
      </c>
      <c r="G273" s="10" t="str">
        <f t="shared" si="26"/>
        <v>鵜飼元一</v>
      </c>
      <c r="H273" s="51" t="str">
        <f t="shared" si="27"/>
        <v>東近江グリフィンズ</v>
      </c>
      <c r="I273" s="58" t="s">
        <v>1270</v>
      </c>
      <c r="J273" s="11">
        <v>1989</v>
      </c>
      <c r="K273" s="110">
        <f t="shared" si="29"/>
        <v>27</v>
      </c>
      <c r="L273" s="16" t="str">
        <f t="shared" si="30"/>
        <v>OK</v>
      </c>
      <c r="M273" s="111" t="s">
        <v>1145</v>
      </c>
    </row>
    <row r="274" spans="1:13" ht="13.5">
      <c r="A274" s="10" t="s">
        <v>1149</v>
      </c>
      <c r="B274" s="108" t="s">
        <v>1150</v>
      </c>
      <c r="C274" s="108" t="s">
        <v>1151</v>
      </c>
      <c r="D274" s="50" t="str">
        <f t="shared" si="24"/>
        <v>グリフィンズ</v>
      </c>
      <c r="E274" s="10"/>
      <c r="F274" s="44" t="str">
        <f t="shared" si="25"/>
        <v>ぐ５７</v>
      </c>
      <c r="G274" s="10" t="str">
        <f t="shared" si="26"/>
        <v>西尾友里</v>
      </c>
      <c r="H274" s="51" t="str">
        <f t="shared" si="27"/>
        <v>東近江グリフィンズ</v>
      </c>
      <c r="I274" s="109" t="s">
        <v>1271</v>
      </c>
      <c r="J274" s="11">
        <v>1992</v>
      </c>
      <c r="K274" s="110">
        <f t="shared" si="29"/>
        <v>24</v>
      </c>
      <c r="L274" s="16" t="str">
        <f t="shared" si="30"/>
        <v>OK</v>
      </c>
      <c r="M274" s="111" t="s">
        <v>1153</v>
      </c>
    </row>
    <row r="275" spans="1:13" ht="13.5">
      <c r="A275" s="10" t="s">
        <v>1154</v>
      </c>
      <c r="B275" s="10" t="s">
        <v>1155</v>
      </c>
      <c r="C275" s="10" t="s">
        <v>1156</v>
      </c>
      <c r="D275" s="50" t="str">
        <f t="shared" si="24"/>
        <v>グリフィンズ</v>
      </c>
      <c r="E275" s="10"/>
      <c r="F275" s="44" t="str">
        <f t="shared" si="25"/>
        <v>ぐ５８</v>
      </c>
      <c r="G275" s="10" t="str">
        <f t="shared" si="26"/>
        <v>漆原大介</v>
      </c>
      <c r="H275" s="51" t="str">
        <f t="shared" si="27"/>
        <v>東近江グリフィンズ</v>
      </c>
      <c r="I275" s="58" t="s">
        <v>1270</v>
      </c>
      <c r="J275" s="11">
        <v>1988</v>
      </c>
      <c r="K275" s="110">
        <f t="shared" si="29"/>
        <v>28</v>
      </c>
      <c r="L275" s="16" t="str">
        <f t="shared" si="30"/>
        <v>OK</v>
      </c>
      <c r="M275" s="112" t="s">
        <v>1157</v>
      </c>
    </row>
    <row r="276" spans="1:13" s="4" customFormat="1" ht="13.5">
      <c r="A276" s="10"/>
      <c r="B276" s="19"/>
      <c r="C276" s="19"/>
      <c r="D276" s="50"/>
      <c r="E276" s="10"/>
      <c r="F276" s="44"/>
      <c r="G276" s="10"/>
      <c r="H276" s="51"/>
      <c r="I276" s="59"/>
      <c r="J276" s="11"/>
      <c r="K276" s="28"/>
      <c r="L276" s="16">
        <f t="shared" si="30"/>
      </c>
      <c r="M276" s="3"/>
    </row>
    <row r="277" spans="1:13" s="4" customFormat="1" ht="13.5">
      <c r="A277" s="10"/>
      <c r="B277" s="19"/>
      <c r="C277" s="19"/>
      <c r="D277" s="50"/>
      <c r="E277" s="10"/>
      <c r="F277" s="44"/>
      <c r="G277" s="10"/>
      <c r="H277" s="51"/>
      <c r="I277" s="59"/>
      <c r="J277" s="11"/>
      <c r="K277" s="28"/>
      <c r="L277" s="16">
        <f t="shared" si="30"/>
      </c>
      <c r="M277" s="3"/>
    </row>
    <row r="278" spans="1:13" s="4" customFormat="1" ht="13.5">
      <c r="A278" s="10"/>
      <c r="B278" s="19"/>
      <c r="C278" s="19"/>
      <c r="D278" s="50"/>
      <c r="E278" s="10"/>
      <c r="F278" s="44"/>
      <c r="G278" s="10"/>
      <c r="H278" s="51"/>
      <c r="I278" s="59"/>
      <c r="J278" s="11"/>
      <c r="K278" s="28"/>
      <c r="L278" s="16">
        <f t="shared" si="30"/>
      </c>
      <c r="M278" s="3"/>
    </row>
    <row r="279" spans="1:13" s="4" customFormat="1" ht="13.5">
      <c r="A279" s="10"/>
      <c r="B279" s="19"/>
      <c r="C279" s="19"/>
      <c r="D279" s="50"/>
      <c r="E279" s="10"/>
      <c r="F279" s="44"/>
      <c r="G279" s="10"/>
      <c r="H279" s="51"/>
      <c r="I279" s="59"/>
      <c r="J279" s="11"/>
      <c r="K279" s="28"/>
      <c r="L279" s="16">
        <f t="shared" si="30"/>
      </c>
      <c r="M279" s="3"/>
    </row>
    <row r="280" spans="2:12" ht="13.5">
      <c r="B280" s="14"/>
      <c r="C280" s="14"/>
      <c r="D280" s="14"/>
      <c r="F280" s="16"/>
      <c r="K280" s="28"/>
      <c r="L280" s="16">
        <f t="shared" si="30"/>
      </c>
    </row>
    <row r="281" spans="2:12" ht="13.5">
      <c r="B281" s="14"/>
      <c r="C281" s="14"/>
      <c r="D281" s="14"/>
      <c r="F281" s="16"/>
      <c r="K281" s="28"/>
      <c r="L281" s="16"/>
    </row>
    <row r="282" spans="2:12" ht="13.5">
      <c r="B282" s="769" t="s">
        <v>566</v>
      </c>
      <c r="C282" s="769"/>
      <c r="D282" s="774" t="s">
        <v>567</v>
      </c>
      <c r="E282" s="774"/>
      <c r="F282" s="774"/>
      <c r="G282" s="774"/>
      <c r="H282" s="769" t="s">
        <v>568</v>
      </c>
      <c r="I282" s="769"/>
      <c r="L282" s="16"/>
    </row>
    <row r="283" spans="2:12" ht="13.5">
      <c r="B283" s="769"/>
      <c r="C283" s="769"/>
      <c r="D283" s="774"/>
      <c r="E283" s="774"/>
      <c r="F283" s="774"/>
      <c r="G283" s="774"/>
      <c r="H283" s="769"/>
      <c r="I283" s="769"/>
      <c r="L283" s="16"/>
    </row>
    <row r="284" spans="4:12" ht="13.5">
      <c r="D284" s="14"/>
      <c r="F284" s="16"/>
      <c r="G284" s="10" t="s">
        <v>39</v>
      </c>
      <c r="H284" s="759" t="s">
        <v>40</v>
      </c>
      <c r="I284" s="759"/>
      <c r="J284" s="759"/>
      <c r="K284" s="16"/>
      <c r="L284" s="16"/>
    </row>
    <row r="285" spans="2:12" ht="13.5" customHeight="1">
      <c r="B285" s="759" t="s">
        <v>569</v>
      </c>
      <c r="C285" s="759"/>
      <c r="D285" s="33" t="s">
        <v>44</v>
      </c>
      <c r="F285" s="16"/>
      <c r="G285" s="13">
        <f>COUNTIF($M$287:$M$338,"東近江市")</f>
        <v>21</v>
      </c>
      <c r="H285" s="764">
        <f>(G285/RIGHT(A338,2))</f>
        <v>0.40384615384615385</v>
      </c>
      <c r="I285" s="764"/>
      <c r="J285" s="764"/>
      <c r="K285" s="16"/>
      <c r="L285" s="16"/>
    </row>
    <row r="286" spans="2:12" ht="13.5" customHeight="1">
      <c r="B286" s="10" t="s">
        <v>570</v>
      </c>
      <c r="C286" s="17"/>
      <c r="D286" s="32" t="s">
        <v>42</v>
      </c>
      <c r="E286" s="32"/>
      <c r="F286" s="32"/>
      <c r="G286" s="13"/>
      <c r="I286" s="27"/>
      <c r="J286" s="27"/>
      <c r="K286" s="16"/>
      <c r="L286" s="16"/>
    </row>
    <row r="287" spans="1:13" ht="13.5">
      <c r="A287" s="14" t="s">
        <v>571</v>
      </c>
      <c r="B287" s="10" t="s">
        <v>572</v>
      </c>
      <c r="C287" s="10" t="s">
        <v>573</v>
      </c>
      <c r="D287" s="14" t="s">
        <v>570</v>
      </c>
      <c r="F287" s="10" t="str">
        <f>A287</f>
        <v>け０１</v>
      </c>
      <c r="G287" s="10" t="str">
        <f aca="true" t="shared" si="31" ref="G287:G338">B287&amp;C287</f>
        <v>稲岡和紀</v>
      </c>
      <c r="H287" s="18" t="s">
        <v>569</v>
      </c>
      <c r="I287" s="18" t="s">
        <v>48</v>
      </c>
      <c r="J287" s="11">
        <v>1978</v>
      </c>
      <c r="K287" s="11">
        <f>IF(J287="","",(2017-J287))</f>
        <v>39</v>
      </c>
      <c r="L287" s="16" t="str">
        <f aca="true" t="shared" si="32" ref="L287:L350">IF(G287="","",IF(COUNTIF($G$6:$G$600,G287)&gt;1,"2重登録","OK"))</f>
        <v>OK</v>
      </c>
      <c r="M287" s="19" t="s">
        <v>176</v>
      </c>
    </row>
    <row r="288" spans="1:13" ht="13.5">
      <c r="A288" s="14" t="s">
        <v>574</v>
      </c>
      <c r="B288" s="10" t="s">
        <v>575</v>
      </c>
      <c r="C288" s="10" t="s">
        <v>576</v>
      </c>
      <c r="D288" s="14" t="s">
        <v>570</v>
      </c>
      <c r="F288" s="10" t="str">
        <f aca="true" t="shared" si="33" ref="F288:F355">A288</f>
        <v>け０２</v>
      </c>
      <c r="G288" s="10" t="str">
        <f t="shared" si="31"/>
        <v>岩渕光紀</v>
      </c>
      <c r="H288" s="18" t="s">
        <v>569</v>
      </c>
      <c r="I288" s="18" t="s">
        <v>48</v>
      </c>
      <c r="J288" s="11">
        <v>1991</v>
      </c>
      <c r="K288" s="11">
        <f aca="true" t="shared" si="34" ref="K288:K338">IF(J288="","",(2017-J288))</f>
        <v>26</v>
      </c>
      <c r="L288" s="16" t="str">
        <f t="shared" si="32"/>
        <v>OK</v>
      </c>
      <c r="M288" s="3" t="s">
        <v>53</v>
      </c>
    </row>
    <row r="289" spans="1:13" ht="13.5">
      <c r="A289" s="14" t="s">
        <v>577</v>
      </c>
      <c r="B289" s="10" t="s">
        <v>578</v>
      </c>
      <c r="C289" s="10" t="s">
        <v>1272</v>
      </c>
      <c r="D289" s="14" t="s">
        <v>570</v>
      </c>
      <c r="F289" s="10" t="str">
        <f t="shared" si="33"/>
        <v>け０３</v>
      </c>
      <c r="G289" s="10" t="str">
        <f t="shared" si="31"/>
        <v>梅津 圭</v>
      </c>
      <c r="H289" s="18" t="s">
        <v>569</v>
      </c>
      <c r="I289" s="18" t="s">
        <v>48</v>
      </c>
      <c r="J289" s="11">
        <v>1992</v>
      </c>
      <c r="K289" s="11">
        <f t="shared" si="34"/>
        <v>25</v>
      </c>
      <c r="L289" s="16" t="str">
        <f t="shared" si="32"/>
        <v>OK</v>
      </c>
      <c r="M289" s="10" t="s">
        <v>579</v>
      </c>
    </row>
    <row r="290" spans="1:13" ht="13.5">
      <c r="A290" s="14" t="s">
        <v>580</v>
      </c>
      <c r="B290" s="10" t="s">
        <v>211</v>
      </c>
      <c r="C290" s="10" t="s">
        <v>581</v>
      </c>
      <c r="D290" s="14" t="s">
        <v>570</v>
      </c>
      <c r="F290" s="10" t="str">
        <f t="shared" si="33"/>
        <v>け０４</v>
      </c>
      <c r="G290" s="10" t="str">
        <f t="shared" si="31"/>
        <v>岡本大樹</v>
      </c>
      <c r="H290" s="18" t="s">
        <v>569</v>
      </c>
      <c r="I290" s="18" t="s">
        <v>48</v>
      </c>
      <c r="J290" s="11">
        <v>1982</v>
      </c>
      <c r="K290" s="11">
        <f t="shared" si="34"/>
        <v>35</v>
      </c>
      <c r="L290" s="16" t="str">
        <f t="shared" si="32"/>
        <v>OK</v>
      </c>
      <c r="M290" s="10" t="s">
        <v>191</v>
      </c>
    </row>
    <row r="291" spans="1:13" ht="13.5">
      <c r="A291" s="14" t="s">
        <v>582</v>
      </c>
      <c r="B291" s="10" t="s">
        <v>583</v>
      </c>
      <c r="C291" s="10" t="s">
        <v>584</v>
      </c>
      <c r="D291" s="14" t="s">
        <v>570</v>
      </c>
      <c r="F291" s="10" t="str">
        <f t="shared" si="33"/>
        <v>け０５</v>
      </c>
      <c r="G291" s="10" t="str">
        <f t="shared" si="31"/>
        <v>押谷繁樹</v>
      </c>
      <c r="H291" s="18" t="s">
        <v>569</v>
      </c>
      <c r="I291" s="18" t="s">
        <v>48</v>
      </c>
      <c r="J291" s="11">
        <v>1981</v>
      </c>
      <c r="K291" s="11">
        <f t="shared" si="34"/>
        <v>36</v>
      </c>
      <c r="L291" s="16" t="str">
        <f t="shared" si="32"/>
        <v>OK</v>
      </c>
      <c r="M291" s="10" t="s">
        <v>90</v>
      </c>
    </row>
    <row r="292" spans="1:13" ht="13.5">
      <c r="A292" s="14" t="s">
        <v>585</v>
      </c>
      <c r="B292" s="14" t="s">
        <v>586</v>
      </c>
      <c r="C292" s="14" t="s">
        <v>587</v>
      </c>
      <c r="D292" s="10" t="s">
        <v>570</v>
      </c>
      <c r="F292" s="10" t="str">
        <f t="shared" si="33"/>
        <v>け０６</v>
      </c>
      <c r="G292" s="10" t="str">
        <f t="shared" si="31"/>
        <v>小笠原光雄</v>
      </c>
      <c r="H292" s="18" t="s">
        <v>569</v>
      </c>
      <c r="I292" s="18" t="s">
        <v>48</v>
      </c>
      <c r="J292" s="29">
        <v>1963</v>
      </c>
      <c r="K292" s="11">
        <f t="shared" si="34"/>
        <v>54</v>
      </c>
      <c r="L292" s="16" t="str">
        <f t="shared" si="32"/>
        <v>OK</v>
      </c>
      <c r="M292" s="19" t="s">
        <v>176</v>
      </c>
    </row>
    <row r="293" spans="1:13" ht="13.5">
      <c r="A293" s="14" t="s">
        <v>588</v>
      </c>
      <c r="B293" s="14" t="s">
        <v>348</v>
      </c>
      <c r="C293" s="10" t="s">
        <v>589</v>
      </c>
      <c r="D293" s="14" t="s">
        <v>570</v>
      </c>
      <c r="F293" s="10" t="str">
        <f t="shared" si="33"/>
        <v>け０７</v>
      </c>
      <c r="G293" s="10" t="str">
        <f t="shared" si="31"/>
        <v>大島浩範</v>
      </c>
      <c r="H293" s="18" t="s">
        <v>569</v>
      </c>
      <c r="I293" s="18" t="s">
        <v>48</v>
      </c>
      <c r="J293" s="11">
        <v>1988</v>
      </c>
      <c r="K293" s="11">
        <f t="shared" si="34"/>
        <v>29</v>
      </c>
      <c r="L293" s="16" t="str">
        <f t="shared" si="32"/>
        <v>OK</v>
      </c>
      <c r="M293" s="10" t="s">
        <v>56</v>
      </c>
    </row>
    <row r="294" spans="1:13" ht="13.5">
      <c r="A294" s="14" t="s">
        <v>590</v>
      </c>
      <c r="B294" s="14" t="s">
        <v>13</v>
      </c>
      <c r="C294" s="14" t="s">
        <v>15</v>
      </c>
      <c r="D294" s="14" t="s">
        <v>570</v>
      </c>
      <c r="F294" s="10" t="str">
        <f t="shared" si="33"/>
        <v>け０８</v>
      </c>
      <c r="G294" s="14" t="str">
        <f t="shared" si="31"/>
        <v>川上政治</v>
      </c>
      <c r="H294" s="18" t="s">
        <v>569</v>
      </c>
      <c r="I294" s="18" t="s">
        <v>48</v>
      </c>
      <c r="J294" s="29">
        <v>1970</v>
      </c>
      <c r="K294" s="11">
        <f t="shared" si="34"/>
        <v>47</v>
      </c>
      <c r="L294" s="16" t="str">
        <f t="shared" si="32"/>
        <v>OK</v>
      </c>
      <c r="M294" s="19" t="s">
        <v>176</v>
      </c>
    </row>
    <row r="295" spans="1:13" ht="13.5">
      <c r="A295" s="14" t="s">
        <v>591</v>
      </c>
      <c r="B295" s="10" t="s">
        <v>592</v>
      </c>
      <c r="C295" s="10" t="s">
        <v>593</v>
      </c>
      <c r="D295" s="10" t="s">
        <v>570</v>
      </c>
      <c r="E295" s="10" t="s">
        <v>400</v>
      </c>
      <c r="F295" s="10" t="str">
        <f t="shared" si="33"/>
        <v>け０９</v>
      </c>
      <c r="G295" s="10" t="str">
        <f t="shared" si="31"/>
        <v>上村悠大</v>
      </c>
      <c r="H295" s="18" t="s">
        <v>569</v>
      </c>
      <c r="I295" s="18" t="s">
        <v>48</v>
      </c>
      <c r="J295" s="11">
        <v>2001</v>
      </c>
      <c r="K295" s="11">
        <f t="shared" si="34"/>
        <v>16</v>
      </c>
      <c r="L295" s="16" t="str">
        <f t="shared" si="32"/>
        <v>OK</v>
      </c>
      <c r="M295" s="10" t="s">
        <v>49</v>
      </c>
    </row>
    <row r="296" spans="1:13" ht="13.5">
      <c r="A296" s="14" t="s">
        <v>594</v>
      </c>
      <c r="B296" s="10" t="s">
        <v>592</v>
      </c>
      <c r="C296" s="10" t="s">
        <v>595</v>
      </c>
      <c r="D296" s="14" t="s">
        <v>570</v>
      </c>
      <c r="F296" s="10" t="str">
        <f t="shared" si="33"/>
        <v>け１０</v>
      </c>
      <c r="G296" s="10" t="str">
        <f t="shared" si="31"/>
        <v>上村　武</v>
      </c>
      <c r="H296" s="18" t="s">
        <v>569</v>
      </c>
      <c r="I296" s="18" t="s">
        <v>48</v>
      </c>
      <c r="J296" s="11">
        <v>1978</v>
      </c>
      <c r="K296" s="11">
        <f t="shared" si="34"/>
        <v>39</v>
      </c>
      <c r="L296" s="16" t="str">
        <f t="shared" si="32"/>
        <v>OK</v>
      </c>
      <c r="M296" s="10" t="s">
        <v>49</v>
      </c>
    </row>
    <row r="297" spans="1:13" ht="13.5">
      <c r="A297" s="14" t="s">
        <v>596</v>
      </c>
      <c r="B297" s="47" t="s">
        <v>13</v>
      </c>
      <c r="C297" s="47" t="s">
        <v>597</v>
      </c>
      <c r="D297" s="10" t="s">
        <v>570</v>
      </c>
      <c r="E297" s="10" t="s">
        <v>400</v>
      </c>
      <c r="F297" s="10" t="str">
        <f t="shared" si="33"/>
        <v>け１１</v>
      </c>
      <c r="G297" s="10" t="str">
        <f t="shared" si="31"/>
        <v>川上悠作</v>
      </c>
      <c r="H297" s="18" t="s">
        <v>569</v>
      </c>
      <c r="I297" s="18" t="s">
        <v>48</v>
      </c>
      <c r="J297" s="29">
        <v>2000</v>
      </c>
      <c r="K297" s="11">
        <f t="shared" si="34"/>
        <v>17</v>
      </c>
      <c r="L297" s="16" t="str">
        <f t="shared" si="32"/>
        <v>OK</v>
      </c>
      <c r="M297" s="19" t="s">
        <v>176</v>
      </c>
    </row>
    <row r="298" spans="1:13" ht="13.5">
      <c r="A298" s="14" t="s">
        <v>598</v>
      </c>
      <c r="B298" s="14" t="s">
        <v>599</v>
      </c>
      <c r="C298" s="14" t="s">
        <v>600</v>
      </c>
      <c r="D298" s="10" t="s">
        <v>570</v>
      </c>
      <c r="F298" s="10" t="str">
        <f t="shared" si="33"/>
        <v>け１２</v>
      </c>
      <c r="G298" s="10" t="str">
        <f t="shared" si="31"/>
        <v>川並和之</v>
      </c>
      <c r="H298" s="18" t="s">
        <v>569</v>
      </c>
      <c r="I298" s="18" t="s">
        <v>48</v>
      </c>
      <c r="J298" s="29">
        <v>1959</v>
      </c>
      <c r="K298" s="11">
        <f t="shared" si="34"/>
        <v>58</v>
      </c>
      <c r="L298" s="16" t="str">
        <f t="shared" si="32"/>
        <v>OK</v>
      </c>
      <c r="M298" s="19" t="s">
        <v>176</v>
      </c>
    </row>
    <row r="299" spans="1:13" ht="13.5">
      <c r="A299" s="14" t="s">
        <v>601</v>
      </c>
      <c r="B299" s="10" t="s">
        <v>140</v>
      </c>
      <c r="C299" s="10" t="s">
        <v>602</v>
      </c>
      <c r="D299" s="14" t="s">
        <v>570</v>
      </c>
      <c r="F299" s="10" t="str">
        <f t="shared" si="33"/>
        <v>け１３</v>
      </c>
      <c r="G299" s="10" t="str">
        <f t="shared" si="31"/>
        <v>木村　誠</v>
      </c>
      <c r="H299" s="18" t="s">
        <v>569</v>
      </c>
      <c r="I299" s="18" t="s">
        <v>48</v>
      </c>
      <c r="J299" s="11">
        <v>1968</v>
      </c>
      <c r="K299" s="11">
        <f t="shared" si="34"/>
        <v>49</v>
      </c>
      <c r="L299" s="16" t="str">
        <f t="shared" si="32"/>
        <v>OK</v>
      </c>
      <c r="M299" s="10" t="s">
        <v>56</v>
      </c>
    </row>
    <row r="300" spans="1:13" ht="13.5">
      <c r="A300" s="14" t="s">
        <v>603</v>
      </c>
      <c r="B300" s="14" t="s">
        <v>604</v>
      </c>
      <c r="C300" s="14" t="s">
        <v>605</v>
      </c>
      <c r="D300" s="10" t="s">
        <v>570</v>
      </c>
      <c r="F300" s="10" t="str">
        <f t="shared" si="33"/>
        <v>け１４</v>
      </c>
      <c r="G300" s="10" t="str">
        <f t="shared" si="31"/>
        <v>菊居龍之介</v>
      </c>
      <c r="H300" s="18" t="s">
        <v>569</v>
      </c>
      <c r="I300" s="18" t="s">
        <v>48</v>
      </c>
      <c r="J300" s="29">
        <v>1997</v>
      </c>
      <c r="K300" s="11">
        <f t="shared" si="34"/>
        <v>20</v>
      </c>
      <c r="L300" s="16" t="str">
        <f t="shared" si="32"/>
        <v>OK</v>
      </c>
      <c r="M300" s="10" t="s">
        <v>76</v>
      </c>
    </row>
    <row r="301" spans="1:13" ht="13.5">
      <c r="A301" s="14" t="s">
        <v>606</v>
      </c>
      <c r="B301" s="14" t="s">
        <v>140</v>
      </c>
      <c r="C301" s="14" t="s">
        <v>607</v>
      </c>
      <c r="D301" s="10" t="s">
        <v>570</v>
      </c>
      <c r="F301" s="10" t="str">
        <f t="shared" si="33"/>
        <v>け１５</v>
      </c>
      <c r="G301" s="10" t="str">
        <f t="shared" si="31"/>
        <v>木村善和</v>
      </c>
      <c r="H301" s="18" t="s">
        <v>569</v>
      </c>
      <c r="I301" s="18" t="s">
        <v>48</v>
      </c>
      <c r="J301" s="29">
        <v>1962</v>
      </c>
      <c r="K301" s="11">
        <f t="shared" si="34"/>
        <v>55</v>
      </c>
      <c r="L301" s="16" t="str">
        <f t="shared" si="32"/>
        <v>OK</v>
      </c>
      <c r="M301" s="10" t="s">
        <v>608</v>
      </c>
    </row>
    <row r="302" spans="1:13" ht="13.5">
      <c r="A302" s="14" t="s">
        <v>609</v>
      </c>
      <c r="B302" s="14" t="s">
        <v>337</v>
      </c>
      <c r="C302" s="14" t="s">
        <v>610</v>
      </c>
      <c r="D302" s="10" t="s">
        <v>570</v>
      </c>
      <c r="F302" s="10" t="str">
        <f t="shared" si="33"/>
        <v>け１６</v>
      </c>
      <c r="G302" s="10" t="str">
        <f t="shared" si="31"/>
        <v>竹村　治</v>
      </c>
      <c r="H302" s="18" t="s">
        <v>569</v>
      </c>
      <c r="I302" s="18" t="s">
        <v>48</v>
      </c>
      <c r="J302" s="29">
        <v>1961</v>
      </c>
      <c r="K302" s="11">
        <f t="shared" si="34"/>
        <v>56</v>
      </c>
      <c r="L302" s="16" t="str">
        <f t="shared" si="32"/>
        <v>OK</v>
      </c>
      <c r="M302" s="10" t="s">
        <v>611</v>
      </c>
    </row>
    <row r="303" spans="1:13" ht="13.5">
      <c r="A303" s="14" t="s">
        <v>612</v>
      </c>
      <c r="B303" s="10" t="s">
        <v>277</v>
      </c>
      <c r="C303" s="10" t="s">
        <v>613</v>
      </c>
      <c r="D303" s="14" t="s">
        <v>570</v>
      </c>
      <c r="F303" s="10" t="str">
        <f t="shared" si="33"/>
        <v>け１７</v>
      </c>
      <c r="G303" s="14" t="str">
        <f t="shared" si="31"/>
        <v>田中　淳</v>
      </c>
      <c r="H303" s="18" t="s">
        <v>569</v>
      </c>
      <c r="I303" s="18" t="s">
        <v>48</v>
      </c>
      <c r="J303" s="11">
        <v>1989</v>
      </c>
      <c r="K303" s="11">
        <f t="shared" si="34"/>
        <v>28</v>
      </c>
      <c r="L303" s="16" t="str">
        <f t="shared" si="32"/>
        <v>OK</v>
      </c>
      <c r="M303" s="19" t="s">
        <v>176</v>
      </c>
    </row>
    <row r="304" spans="1:13" ht="13.5">
      <c r="A304" s="14" t="s">
        <v>614</v>
      </c>
      <c r="B304" s="14" t="s">
        <v>16</v>
      </c>
      <c r="C304" s="14" t="s">
        <v>17</v>
      </c>
      <c r="D304" s="10" t="s">
        <v>570</v>
      </c>
      <c r="F304" s="10" t="str">
        <f t="shared" si="33"/>
        <v>け１８</v>
      </c>
      <c r="G304" s="10" t="str">
        <f t="shared" si="31"/>
        <v>坪田真嘉</v>
      </c>
      <c r="H304" s="18" t="s">
        <v>569</v>
      </c>
      <c r="I304" s="18" t="s">
        <v>48</v>
      </c>
      <c r="J304" s="29">
        <v>1976</v>
      </c>
      <c r="K304" s="11">
        <f t="shared" si="34"/>
        <v>41</v>
      </c>
      <c r="L304" s="16" t="str">
        <f t="shared" si="32"/>
        <v>OK</v>
      </c>
      <c r="M304" s="19" t="s">
        <v>176</v>
      </c>
    </row>
    <row r="305" spans="1:13" ht="13.5">
      <c r="A305" s="14" t="s">
        <v>615</v>
      </c>
      <c r="B305" s="14" t="s">
        <v>616</v>
      </c>
      <c r="C305" s="14" t="s">
        <v>617</v>
      </c>
      <c r="D305" s="10" t="s">
        <v>570</v>
      </c>
      <c r="F305" s="10" t="str">
        <f t="shared" si="33"/>
        <v>け１９</v>
      </c>
      <c r="G305" s="10" t="str">
        <f t="shared" si="31"/>
        <v>永里裕次</v>
      </c>
      <c r="H305" s="18" t="s">
        <v>569</v>
      </c>
      <c r="I305" s="18" t="s">
        <v>48</v>
      </c>
      <c r="J305" s="29">
        <v>1979</v>
      </c>
      <c r="K305" s="11">
        <f t="shared" si="34"/>
        <v>38</v>
      </c>
      <c r="L305" s="16" t="str">
        <f t="shared" si="32"/>
        <v>OK</v>
      </c>
      <c r="M305" s="10" t="s">
        <v>618</v>
      </c>
    </row>
    <row r="306" spans="1:13" ht="13.5">
      <c r="A306" s="14" t="s">
        <v>619</v>
      </c>
      <c r="B306" s="14" t="s">
        <v>620</v>
      </c>
      <c r="C306" s="14" t="s">
        <v>621</v>
      </c>
      <c r="D306" s="14" t="s">
        <v>570</v>
      </c>
      <c r="E306" s="14"/>
      <c r="F306" s="10" t="str">
        <f t="shared" si="33"/>
        <v>け２０</v>
      </c>
      <c r="G306" s="14" t="str">
        <f t="shared" si="31"/>
        <v>中西勇夫</v>
      </c>
      <c r="H306" s="18" t="s">
        <v>569</v>
      </c>
      <c r="I306" s="18" t="s">
        <v>48</v>
      </c>
      <c r="J306" s="29">
        <v>1986</v>
      </c>
      <c r="K306" s="11">
        <f t="shared" si="34"/>
        <v>31</v>
      </c>
      <c r="L306" s="16" t="str">
        <f t="shared" si="32"/>
        <v>OK</v>
      </c>
      <c r="M306" s="19" t="s">
        <v>176</v>
      </c>
    </row>
    <row r="307" spans="1:13" ht="13.5">
      <c r="A307" s="14" t="s">
        <v>622</v>
      </c>
      <c r="B307" s="10" t="s">
        <v>620</v>
      </c>
      <c r="C307" s="10" t="s">
        <v>623</v>
      </c>
      <c r="D307" s="14" t="s">
        <v>570</v>
      </c>
      <c r="F307" s="10" t="str">
        <f t="shared" si="33"/>
        <v>け２１</v>
      </c>
      <c r="G307" s="10" t="str">
        <f t="shared" si="31"/>
        <v>中西泰輝</v>
      </c>
      <c r="H307" s="18" t="s">
        <v>569</v>
      </c>
      <c r="I307" s="18" t="s">
        <v>48</v>
      </c>
      <c r="J307" s="11">
        <v>1992</v>
      </c>
      <c r="K307" s="11">
        <f t="shared" si="34"/>
        <v>25</v>
      </c>
      <c r="L307" s="16" t="str">
        <f t="shared" si="32"/>
        <v>OK</v>
      </c>
      <c r="M307" s="10" t="s">
        <v>153</v>
      </c>
    </row>
    <row r="308" spans="1:13" ht="13.5">
      <c r="A308" s="14" t="s">
        <v>624</v>
      </c>
      <c r="B308" s="14" t="s">
        <v>20</v>
      </c>
      <c r="C308" s="14" t="s">
        <v>625</v>
      </c>
      <c r="D308" s="10" t="s">
        <v>570</v>
      </c>
      <c r="F308" s="10" t="str">
        <f t="shared" si="33"/>
        <v>け２２</v>
      </c>
      <c r="G308" s="10" t="str">
        <f t="shared" si="31"/>
        <v>中村喜彦</v>
      </c>
      <c r="H308" s="18" t="s">
        <v>569</v>
      </c>
      <c r="I308" s="18" t="s">
        <v>48</v>
      </c>
      <c r="J308" s="29">
        <v>1957</v>
      </c>
      <c r="K308" s="11">
        <f t="shared" si="34"/>
        <v>60</v>
      </c>
      <c r="L308" s="16" t="str">
        <f t="shared" si="32"/>
        <v>OK</v>
      </c>
      <c r="M308" s="19" t="s">
        <v>176</v>
      </c>
    </row>
    <row r="309" spans="1:13" ht="13.5">
      <c r="A309" s="14" t="s">
        <v>626</v>
      </c>
      <c r="B309" s="14" t="s">
        <v>20</v>
      </c>
      <c r="C309" s="14" t="s">
        <v>627</v>
      </c>
      <c r="D309" s="10" t="s">
        <v>570</v>
      </c>
      <c r="F309" s="10" t="str">
        <f t="shared" si="33"/>
        <v>け２３</v>
      </c>
      <c r="G309" s="10" t="str">
        <f t="shared" si="31"/>
        <v>中村浩之</v>
      </c>
      <c r="H309" s="18" t="s">
        <v>569</v>
      </c>
      <c r="I309" s="18" t="s">
        <v>48</v>
      </c>
      <c r="J309" s="29">
        <v>1981</v>
      </c>
      <c r="K309" s="11">
        <f t="shared" si="34"/>
        <v>36</v>
      </c>
      <c r="L309" s="16" t="str">
        <f t="shared" si="32"/>
        <v>OK</v>
      </c>
      <c r="M309" s="19" t="s">
        <v>176</v>
      </c>
    </row>
    <row r="310" spans="1:13" ht="13.5">
      <c r="A310" s="14" t="s">
        <v>628</v>
      </c>
      <c r="B310" s="10" t="s">
        <v>22</v>
      </c>
      <c r="C310" s="10" t="s">
        <v>24</v>
      </c>
      <c r="D310" s="14" t="s">
        <v>570</v>
      </c>
      <c r="F310" s="10" t="str">
        <f t="shared" si="33"/>
        <v>け２４</v>
      </c>
      <c r="G310" s="10" t="str">
        <f t="shared" si="31"/>
        <v>西田和教</v>
      </c>
      <c r="H310" s="18" t="s">
        <v>569</v>
      </c>
      <c r="I310" s="18" t="s">
        <v>48</v>
      </c>
      <c r="J310" s="11">
        <v>1961</v>
      </c>
      <c r="K310" s="11">
        <f t="shared" si="34"/>
        <v>56</v>
      </c>
      <c r="L310" s="16" t="str">
        <f t="shared" si="32"/>
        <v>OK</v>
      </c>
      <c r="M310" s="10" t="s">
        <v>49</v>
      </c>
    </row>
    <row r="311" spans="1:13" ht="13.5">
      <c r="A311" s="14" t="s">
        <v>629</v>
      </c>
      <c r="B311" s="10" t="s">
        <v>78</v>
      </c>
      <c r="C311" s="10" t="s">
        <v>630</v>
      </c>
      <c r="D311" s="14" t="s">
        <v>570</v>
      </c>
      <c r="F311" s="10" t="str">
        <f t="shared" si="33"/>
        <v>け２５</v>
      </c>
      <c r="G311" s="10" t="str">
        <f t="shared" si="31"/>
        <v>宮村知宏</v>
      </c>
      <c r="H311" s="18" t="s">
        <v>569</v>
      </c>
      <c r="I311" s="18" t="s">
        <v>48</v>
      </c>
      <c r="J311" s="11">
        <v>1971</v>
      </c>
      <c r="K311" s="11">
        <f t="shared" si="34"/>
        <v>46</v>
      </c>
      <c r="L311" s="16" t="str">
        <f t="shared" si="32"/>
        <v>OK</v>
      </c>
      <c r="M311" s="10" t="s">
        <v>76</v>
      </c>
    </row>
    <row r="312" spans="1:13" ht="13.5">
      <c r="A312" s="14" t="s">
        <v>631</v>
      </c>
      <c r="B312" s="14" t="s">
        <v>632</v>
      </c>
      <c r="C312" s="14" t="s">
        <v>633</v>
      </c>
      <c r="D312" s="10" t="s">
        <v>570</v>
      </c>
      <c r="F312" s="10" t="str">
        <f t="shared" si="33"/>
        <v>け２６</v>
      </c>
      <c r="G312" s="10" t="str">
        <f t="shared" si="31"/>
        <v>宮嶋利行</v>
      </c>
      <c r="H312" s="18" t="s">
        <v>569</v>
      </c>
      <c r="I312" s="18" t="s">
        <v>48</v>
      </c>
      <c r="J312" s="29">
        <v>1961</v>
      </c>
      <c r="K312" s="11">
        <f t="shared" si="34"/>
        <v>56</v>
      </c>
      <c r="L312" s="16" t="str">
        <f t="shared" si="32"/>
        <v>OK</v>
      </c>
      <c r="M312" s="10" t="s">
        <v>76</v>
      </c>
    </row>
    <row r="313" spans="1:13" ht="13.5">
      <c r="A313" s="14" t="s">
        <v>634</v>
      </c>
      <c r="B313" s="14" t="s">
        <v>635</v>
      </c>
      <c r="C313" s="14" t="s">
        <v>636</v>
      </c>
      <c r="D313" s="10" t="s">
        <v>570</v>
      </c>
      <c r="F313" s="10" t="str">
        <f t="shared" si="33"/>
        <v>け２７</v>
      </c>
      <c r="G313" s="10" t="str">
        <f t="shared" si="31"/>
        <v>山口直彦</v>
      </c>
      <c r="H313" s="18" t="s">
        <v>569</v>
      </c>
      <c r="I313" s="18" t="s">
        <v>48</v>
      </c>
      <c r="J313" s="29">
        <v>1986</v>
      </c>
      <c r="K313" s="11">
        <f t="shared" si="34"/>
        <v>31</v>
      </c>
      <c r="L313" s="16" t="str">
        <f t="shared" si="32"/>
        <v>OK</v>
      </c>
      <c r="M313" s="19" t="s">
        <v>176</v>
      </c>
    </row>
    <row r="314" spans="1:13" ht="13.5">
      <c r="A314" s="14" t="s">
        <v>637</v>
      </c>
      <c r="B314" s="14" t="s">
        <v>635</v>
      </c>
      <c r="C314" s="14" t="s">
        <v>638</v>
      </c>
      <c r="D314" s="10" t="s">
        <v>570</v>
      </c>
      <c r="F314" s="10" t="str">
        <f t="shared" si="33"/>
        <v>け２８</v>
      </c>
      <c r="G314" s="10" t="str">
        <f t="shared" si="31"/>
        <v>山口真彦</v>
      </c>
      <c r="H314" s="18" t="s">
        <v>569</v>
      </c>
      <c r="I314" s="18" t="s">
        <v>48</v>
      </c>
      <c r="J314" s="29">
        <v>1988</v>
      </c>
      <c r="K314" s="11">
        <f t="shared" si="34"/>
        <v>29</v>
      </c>
      <c r="L314" s="16" t="str">
        <f t="shared" si="32"/>
        <v>OK</v>
      </c>
      <c r="M314" s="19" t="s">
        <v>176</v>
      </c>
    </row>
    <row r="315" spans="1:13" ht="13.5">
      <c r="A315" s="14" t="s">
        <v>639</v>
      </c>
      <c r="B315" s="10" t="s">
        <v>635</v>
      </c>
      <c r="C315" s="10" t="s">
        <v>486</v>
      </c>
      <c r="D315" s="14" t="s">
        <v>570</v>
      </c>
      <c r="E315" s="10" t="s">
        <v>1115</v>
      </c>
      <c r="F315" s="10" t="str">
        <f t="shared" si="33"/>
        <v>け２９</v>
      </c>
      <c r="G315" s="10" t="str">
        <f t="shared" si="31"/>
        <v>山口達也</v>
      </c>
      <c r="H315" s="18" t="s">
        <v>569</v>
      </c>
      <c r="I315" s="18" t="s">
        <v>48</v>
      </c>
      <c r="J315" s="11">
        <v>1999</v>
      </c>
      <c r="K315" s="11">
        <f t="shared" si="34"/>
        <v>18</v>
      </c>
      <c r="L315" s="16" t="str">
        <f t="shared" si="32"/>
        <v>OK</v>
      </c>
      <c r="M315" s="19" t="s">
        <v>176</v>
      </c>
    </row>
    <row r="316" spans="1:13" ht="13.5">
      <c r="A316" s="14" t="s">
        <v>640</v>
      </c>
      <c r="B316" s="10" t="s">
        <v>641</v>
      </c>
      <c r="C316" s="10" t="s">
        <v>642</v>
      </c>
      <c r="D316" s="14" t="s">
        <v>570</v>
      </c>
      <c r="F316" s="10" t="str">
        <f t="shared" si="33"/>
        <v>け３０</v>
      </c>
      <c r="G316" s="10" t="str">
        <f t="shared" si="31"/>
        <v>吉野淳也</v>
      </c>
      <c r="H316" s="18" t="s">
        <v>569</v>
      </c>
      <c r="I316" s="18" t="s">
        <v>48</v>
      </c>
      <c r="J316" s="11">
        <v>1990</v>
      </c>
      <c r="K316" s="11">
        <f t="shared" si="34"/>
        <v>27</v>
      </c>
      <c r="L316" s="16" t="str">
        <f t="shared" si="32"/>
        <v>OK</v>
      </c>
      <c r="M316" s="10" t="s">
        <v>153</v>
      </c>
    </row>
    <row r="317" spans="1:13" ht="13.5">
      <c r="A317" s="14" t="s">
        <v>643</v>
      </c>
      <c r="B317" s="19" t="s">
        <v>644</v>
      </c>
      <c r="C317" s="19" t="s">
        <v>645</v>
      </c>
      <c r="D317" s="10" t="s">
        <v>570</v>
      </c>
      <c r="F317" s="10" t="str">
        <f t="shared" si="33"/>
        <v>け３１</v>
      </c>
      <c r="G317" s="14" t="str">
        <f t="shared" si="31"/>
        <v>石原はる美</v>
      </c>
      <c r="H317" s="18" t="s">
        <v>569</v>
      </c>
      <c r="I317" s="30" t="s">
        <v>70</v>
      </c>
      <c r="J317" s="29">
        <v>1964</v>
      </c>
      <c r="K317" s="11">
        <f t="shared" si="34"/>
        <v>53</v>
      </c>
      <c r="L317" s="16" t="str">
        <f t="shared" si="32"/>
        <v>OK</v>
      </c>
      <c r="M317" s="19" t="s">
        <v>176</v>
      </c>
    </row>
    <row r="318" spans="1:13" ht="13.5">
      <c r="A318" s="14" t="s">
        <v>646</v>
      </c>
      <c r="B318" s="19" t="s">
        <v>647</v>
      </c>
      <c r="C318" s="19" t="s">
        <v>648</v>
      </c>
      <c r="D318" s="14" t="s">
        <v>570</v>
      </c>
      <c r="F318" s="10" t="str">
        <f t="shared" si="33"/>
        <v>け３２</v>
      </c>
      <c r="G318" s="10" t="str">
        <f t="shared" si="31"/>
        <v>池尻陽香</v>
      </c>
      <c r="H318" s="18" t="s">
        <v>569</v>
      </c>
      <c r="I318" s="65" t="s">
        <v>70</v>
      </c>
      <c r="J318" s="11">
        <v>1994</v>
      </c>
      <c r="K318" s="11">
        <f t="shared" si="34"/>
        <v>23</v>
      </c>
      <c r="L318" s="16" t="str">
        <f t="shared" si="32"/>
        <v>OK</v>
      </c>
      <c r="M318" s="10" t="s">
        <v>153</v>
      </c>
    </row>
    <row r="319" spans="1:13" ht="13.5">
      <c r="A319" s="14" t="s">
        <v>36</v>
      </c>
      <c r="B319" s="19" t="s">
        <v>647</v>
      </c>
      <c r="C319" s="19" t="s">
        <v>649</v>
      </c>
      <c r="D319" s="14" t="s">
        <v>570</v>
      </c>
      <c r="F319" s="10" t="str">
        <f t="shared" si="33"/>
        <v>け３３</v>
      </c>
      <c r="G319" s="10" t="str">
        <f t="shared" si="31"/>
        <v>池尻姫欧</v>
      </c>
      <c r="H319" s="18" t="s">
        <v>569</v>
      </c>
      <c r="I319" s="65" t="s">
        <v>70</v>
      </c>
      <c r="J319" s="11">
        <v>1990</v>
      </c>
      <c r="K319" s="11">
        <f t="shared" si="34"/>
        <v>27</v>
      </c>
      <c r="L319" s="16" t="str">
        <f t="shared" si="32"/>
        <v>OK</v>
      </c>
      <c r="M319" s="10" t="s">
        <v>153</v>
      </c>
    </row>
    <row r="320" spans="1:13" ht="13.5">
      <c r="A320" s="14" t="s">
        <v>650</v>
      </c>
      <c r="B320" s="19" t="s">
        <v>651</v>
      </c>
      <c r="C320" s="19" t="s">
        <v>652</v>
      </c>
      <c r="D320" s="14" t="s">
        <v>570</v>
      </c>
      <c r="F320" s="10" t="str">
        <f t="shared" si="33"/>
        <v>け３４</v>
      </c>
      <c r="G320" s="10" t="str">
        <f t="shared" si="31"/>
        <v>出縄久子</v>
      </c>
      <c r="H320" s="18" t="s">
        <v>569</v>
      </c>
      <c r="I320" s="65" t="s">
        <v>70</v>
      </c>
      <c r="J320" s="11">
        <v>1966</v>
      </c>
      <c r="K320" s="11">
        <f t="shared" si="34"/>
        <v>51</v>
      </c>
      <c r="L320" s="16" t="str">
        <f t="shared" si="32"/>
        <v>OK</v>
      </c>
      <c r="M320" s="10" t="s">
        <v>64</v>
      </c>
    </row>
    <row r="321" spans="1:13" ht="13.5">
      <c r="A321" s="14" t="s">
        <v>653</v>
      </c>
      <c r="B321" s="19" t="s">
        <v>586</v>
      </c>
      <c r="C321" s="19" t="s">
        <v>654</v>
      </c>
      <c r="D321" s="10" t="s">
        <v>570</v>
      </c>
      <c r="F321" s="10" t="str">
        <f t="shared" si="33"/>
        <v>け３５</v>
      </c>
      <c r="G321" s="14" t="str">
        <f t="shared" si="31"/>
        <v>小笠原容子</v>
      </c>
      <c r="H321" s="18" t="s">
        <v>569</v>
      </c>
      <c r="I321" s="30" t="s">
        <v>70</v>
      </c>
      <c r="J321" s="29">
        <v>1964</v>
      </c>
      <c r="K321" s="11">
        <f t="shared" si="34"/>
        <v>53</v>
      </c>
      <c r="L321" s="16" t="str">
        <f t="shared" si="32"/>
        <v>OK</v>
      </c>
      <c r="M321" s="19" t="s">
        <v>176</v>
      </c>
    </row>
    <row r="322" spans="1:13" ht="13.5">
      <c r="A322" s="14" t="s">
        <v>655</v>
      </c>
      <c r="B322" s="19" t="s">
        <v>656</v>
      </c>
      <c r="C322" s="19" t="s">
        <v>657</v>
      </c>
      <c r="D322" s="10" t="s">
        <v>570</v>
      </c>
      <c r="F322" s="10" t="str">
        <f t="shared" si="33"/>
        <v>け３６</v>
      </c>
      <c r="G322" s="14" t="str">
        <f t="shared" si="31"/>
        <v>梶木和子</v>
      </c>
      <c r="H322" s="18" t="s">
        <v>569</v>
      </c>
      <c r="I322" s="30" t="s">
        <v>70</v>
      </c>
      <c r="J322" s="29">
        <v>1960</v>
      </c>
      <c r="K322" s="11">
        <f t="shared" si="34"/>
        <v>57</v>
      </c>
      <c r="L322" s="16" t="str">
        <f t="shared" si="32"/>
        <v>OK</v>
      </c>
      <c r="M322" s="10" t="s">
        <v>49</v>
      </c>
    </row>
    <row r="323" spans="1:13" ht="13.5">
      <c r="A323" s="14" t="s">
        <v>658</v>
      </c>
      <c r="B323" s="134" t="s">
        <v>13</v>
      </c>
      <c r="C323" s="134" t="s">
        <v>19</v>
      </c>
      <c r="D323" s="14" t="s">
        <v>570</v>
      </c>
      <c r="E323" s="62"/>
      <c r="F323" s="10" t="str">
        <f t="shared" si="33"/>
        <v>け３７</v>
      </c>
      <c r="G323" s="14" t="str">
        <f t="shared" si="31"/>
        <v>川上美弥子</v>
      </c>
      <c r="H323" s="18" t="s">
        <v>569</v>
      </c>
      <c r="I323" s="65" t="s">
        <v>70</v>
      </c>
      <c r="J323" s="62">
        <v>1971</v>
      </c>
      <c r="K323" s="11">
        <f t="shared" si="34"/>
        <v>46</v>
      </c>
      <c r="L323" s="16" t="str">
        <f t="shared" si="32"/>
        <v>OK</v>
      </c>
      <c r="M323" s="66" t="s">
        <v>176</v>
      </c>
    </row>
    <row r="324" spans="1:13" ht="13.5">
      <c r="A324" s="14" t="s">
        <v>659</v>
      </c>
      <c r="B324" s="19" t="s">
        <v>140</v>
      </c>
      <c r="C324" s="19" t="s">
        <v>654</v>
      </c>
      <c r="D324" s="14" t="s">
        <v>570</v>
      </c>
      <c r="F324" s="10" t="str">
        <f t="shared" si="33"/>
        <v>け３８</v>
      </c>
      <c r="G324" s="10" t="str">
        <f t="shared" si="31"/>
        <v>木村容子</v>
      </c>
      <c r="H324" s="18" t="s">
        <v>569</v>
      </c>
      <c r="I324" s="65" t="s">
        <v>70</v>
      </c>
      <c r="J324" s="11">
        <v>1967</v>
      </c>
      <c r="K324" s="11">
        <f t="shared" si="34"/>
        <v>50</v>
      </c>
      <c r="L324" s="16" t="str">
        <f t="shared" si="32"/>
        <v>OK</v>
      </c>
      <c r="M324" s="10" t="s">
        <v>56</v>
      </c>
    </row>
    <row r="325" spans="1:13" ht="13.5">
      <c r="A325" s="14" t="s">
        <v>660</v>
      </c>
      <c r="B325" s="19" t="s">
        <v>277</v>
      </c>
      <c r="C325" s="19" t="s">
        <v>661</v>
      </c>
      <c r="D325" s="10" t="s">
        <v>570</v>
      </c>
      <c r="F325" s="10" t="str">
        <f t="shared" si="33"/>
        <v>け３９</v>
      </c>
      <c r="G325" s="14" t="str">
        <f t="shared" si="31"/>
        <v>田中和枝</v>
      </c>
      <c r="H325" s="18" t="s">
        <v>569</v>
      </c>
      <c r="I325" s="30" t="s">
        <v>70</v>
      </c>
      <c r="J325" s="29">
        <v>1965</v>
      </c>
      <c r="K325" s="11">
        <f t="shared" si="34"/>
        <v>52</v>
      </c>
      <c r="L325" s="16" t="str">
        <f t="shared" si="32"/>
        <v>OK</v>
      </c>
      <c r="M325" s="19" t="s">
        <v>176</v>
      </c>
    </row>
    <row r="326" spans="1:13" ht="13.5">
      <c r="A326" s="14" t="s">
        <v>662</v>
      </c>
      <c r="B326" s="19" t="s">
        <v>277</v>
      </c>
      <c r="C326" s="19" t="s">
        <v>663</v>
      </c>
      <c r="D326" s="14" t="s">
        <v>570</v>
      </c>
      <c r="F326" s="10" t="str">
        <f t="shared" si="33"/>
        <v>け４０</v>
      </c>
      <c r="G326" s="10" t="str">
        <f t="shared" si="31"/>
        <v>田中有紀</v>
      </c>
      <c r="H326" s="18" t="s">
        <v>569</v>
      </c>
      <c r="I326" s="65" t="s">
        <v>70</v>
      </c>
      <c r="J326" s="11">
        <v>1968</v>
      </c>
      <c r="K326" s="11">
        <f t="shared" si="34"/>
        <v>49</v>
      </c>
      <c r="L326" s="16" t="str">
        <f t="shared" si="32"/>
        <v>OK</v>
      </c>
      <c r="M326" s="10" t="s">
        <v>664</v>
      </c>
    </row>
    <row r="327" spans="1:13" ht="13.5">
      <c r="A327" s="14" t="s">
        <v>665</v>
      </c>
      <c r="B327" s="19" t="s">
        <v>666</v>
      </c>
      <c r="C327" s="19" t="s">
        <v>21</v>
      </c>
      <c r="D327" s="10" t="s">
        <v>570</v>
      </c>
      <c r="F327" s="10" t="str">
        <f t="shared" si="33"/>
        <v>け４１</v>
      </c>
      <c r="G327" s="14" t="str">
        <f t="shared" si="31"/>
        <v>永松貴子</v>
      </c>
      <c r="H327" s="18" t="s">
        <v>569</v>
      </c>
      <c r="I327" s="30" t="s">
        <v>70</v>
      </c>
      <c r="J327" s="29">
        <v>1962</v>
      </c>
      <c r="K327" s="11">
        <f t="shared" si="34"/>
        <v>55</v>
      </c>
      <c r="L327" s="16" t="str">
        <f t="shared" si="32"/>
        <v>OK</v>
      </c>
      <c r="M327" s="10" t="s">
        <v>49</v>
      </c>
    </row>
    <row r="328" spans="1:13" ht="13.5">
      <c r="A328" s="14" t="s">
        <v>667</v>
      </c>
      <c r="B328" s="19" t="s">
        <v>27</v>
      </c>
      <c r="C328" s="19" t="s">
        <v>28</v>
      </c>
      <c r="D328" s="10" t="s">
        <v>570</v>
      </c>
      <c r="F328" s="10" t="str">
        <f t="shared" si="33"/>
        <v>け４２</v>
      </c>
      <c r="G328" s="14" t="str">
        <f t="shared" si="31"/>
        <v>福永裕美</v>
      </c>
      <c r="H328" s="18" t="s">
        <v>569</v>
      </c>
      <c r="I328" s="30" t="s">
        <v>70</v>
      </c>
      <c r="J328" s="29">
        <v>1963</v>
      </c>
      <c r="K328" s="11">
        <f t="shared" si="34"/>
        <v>54</v>
      </c>
      <c r="L328" s="16" t="str">
        <f t="shared" si="32"/>
        <v>OK</v>
      </c>
      <c r="M328" s="19" t="s">
        <v>176</v>
      </c>
    </row>
    <row r="329" spans="1:13" ht="13.5">
      <c r="A329" s="14" t="s">
        <v>668</v>
      </c>
      <c r="B329" s="19" t="s">
        <v>669</v>
      </c>
      <c r="C329" s="19" t="s">
        <v>670</v>
      </c>
      <c r="D329" s="14" t="s">
        <v>570</v>
      </c>
      <c r="F329" s="10" t="str">
        <f t="shared" si="33"/>
        <v>け４３</v>
      </c>
      <c r="G329" s="14" t="str">
        <f t="shared" si="31"/>
        <v>布藤江実子</v>
      </c>
      <c r="H329" s="18" t="s">
        <v>569</v>
      </c>
      <c r="I329" s="30" t="s">
        <v>70</v>
      </c>
      <c r="J329" s="29">
        <v>1965</v>
      </c>
      <c r="K329" s="11">
        <f t="shared" si="34"/>
        <v>52</v>
      </c>
      <c r="L329" s="16" t="str">
        <f t="shared" si="32"/>
        <v>OK</v>
      </c>
      <c r="M329" s="10" t="s">
        <v>49</v>
      </c>
    </row>
    <row r="330" spans="1:13" ht="13.5">
      <c r="A330" s="14" t="s">
        <v>671</v>
      </c>
      <c r="B330" s="19" t="s">
        <v>635</v>
      </c>
      <c r="C330" s="19" t="s">
        <v>672</v>
      </c>
      <c r="D330" s="10" t="s">
        <v>570</v>
      </c>
      <c r="F330" s="10" t="str">
        <f t="shared" si="33"/>
        <v>け４４</v>
      </c>
      <c r="G330" s="14" t="str">
        <f t="shared" si="31"/>
        <v>山口美由希</v>
      </c>
      <c r="H330" s="18" t="s">
        <v>569</v>
      </c>
      <c r="I330" s="30" t="s">
        <v>70</v>
      </c>
      <c r="J330" s="11">
        <v>1989</v>
      </c>
      <c r="K330" s="11">
        <f t="shared" si="34"/>
        <v>28</v>
      </c>
      <c r="L330" s="16" t="str">
        <f t="shared" si="32"/>
        <v>OK</v>
      </c>
      <c r="M330" s="19" t="s">
        <v>176</v>
      </c>
    </row>
    <row r="331" spans="1:13" ht="13.5">
      <c r="A331" s="14" t="s">
        <v>1273</v>
      </c>
      <c r="B331" s="19" t="s">
        <v>1274</v>
      </c>
      <c r="C331" s="19" t="s">
        <v>1275</v>
      </c>
      <c r="D331" s="10" t="s">
        <v>570</v>
      </c>
      <c r="F331" s="10" t="str">
        <f t="shared" si="33"/>
        <v>け４５</v>
      </c>
      <c r="G331" s="14" t="str">
        <f t="shared" si="31"/>
        <v>廣田道子</v>
      </c>
      <c r="H331" s="18" t="s">
        <v>569</v>
      </c>
      <c r="I331" s="30" t="s">
        <v>70</v>
      </c>
      <c r="J331" s="11">
        <v>1966</v>
      </c>
      <c r="K331" s="11">
        <f t="shared" si="34"/>
        <v>51</v>
      </c>
      <c r="L331" s="16" t="str">
        <f t="shared" si="32"/>
        <v>OK</v>
      </c>
      <c r="M331" s="10" t="s">
        <v>49</v>
      </c>
    </row>
    <row r="332" spans="1:13" ht="13.5">
      <c r="A332" s="14" t="s">
        <v>1276</v>
      </c>
      <c r="B332" s="10" t="s">
        <v>1277</v>
      </c>
      <c r="C332" s="10" t="s">
        <v>1278</v>
      </c>
      <c r="D332" s="10" t="s">
        <v>570</v>
      </c>
      <c r="F332" s="10" t="str">
        <f t="shared" si="33"/>
        <v>け４６</v>
      </c>
      <c r="G332" s="10" t="str">
        <f t="shared" si="31"/>
        <v>藤本雅之</v>
      </c>
      <c r="H332" s="18" t="s">
        <v>569</v>
      </c>
      <c r="I332" s="18" t="s">
        <v>48</v>
      </c>
      <c r="J332" s="29">
        <v>1961</v>
      </c>
      <c r="K332" s="11">
        <f t="shared" si="34"/>
        <v>56</v>
      </c>
      <c r="L332" s="16" t="str">
        <f t="shared" si="32"/>
        <v>OK</v>
      </c>
      <c r="M332" s="10" t="s">
        <v>49</v>
      </c>
    </row>
    <row r="333" spans="1:13" ht="13.5">
      <c r="A333" s="14" t="s">
        <v>1279</v>
      </c>
      <c r="B333" s="10" t="s">
        <v>1280</v>
      </c>
      <c r="C333" s="10" t="s">
        <v>1281</v>
      </c>
      <c r="D333" s="10" t="s">
        <v>570</v>
      </c>
      <c r="F333" s="10" t="str">
        <f>A333</f>
        <v>け４７</v>
      </c>
      <c r="G333" s="10" t="str">
        <f t="shared" si="31"/>
        <v>矢田　圭</v>
      </c>
      <c r="H333" s="18" t="s">
        <v>569</v>
      </c>
      <c r="I333" s="18" t="s">
        <v>48</v>
      </c>
      <c r="J333" s="11">
        <v>1983</v>
      </c>
      <c r="K333" s="11">
        <f t="shared" si="34"/>
        <v>34</v>
      </c>
      <c r="L333" s="16" t="str">
        <f t="shared" si="32"/>
        <v>OK</v>
      </c>
      <c r="M333" s="10" t="s">
        <v>49</v>
      </c>
    </row>
    <row r="334" spans="1:13" ht="13.5">
      <c r="A334" s="14" t="s">
        <v>1282</v>
      </c>
      <c r="B334" s="10" t="s">
        <v>1283</v>
      </c>
      <c r="C334" s="10" t="s">
        <v>1284</v>
      </c>
      <c r="D334" s="10" t="s">
        <v>570</v>
      </c>
      <c r="F334" s="10" t="str">
        <f t="shared" si="33"/>
        <v>け４８</v>
      </c>
      <c r="G334" s="10" t="str">
        <f t="shared" si="31"/>
        <v>森謙太郎</v>
      </c>
      <c r="H334" s="18" t="s">
        <v>569</v>
      </c>
      <c r="I334" s="18" t="s">
        <v>48</v>
      </c>
      <c r="J334" s="11">
        <v>1989</v>
      </c>
      <c r="K334" s="11">
        <f>IF(J334="","",(2017-J334))</f>
        <v>28</v>
      </c>
      <c r="L334" s="16" t="str">
        <f t="shared" si="32"/>
        <v>OK</v>
      </c>
      <c r="M334" s="10" t="s">
        <v>1285</v>
      </c>
    </row>
    <row r="335" spans="1:13" ht="13.5">
      <c r="A335" s="14" t="s">
        <v>1286</v>
      </c>
      <c r="B335" s="10" t="s">
        <v>1287</v>
      </c>
      <c r="C335" s="10" t="s">
        <v>1288</v>
      </c>
      <c r="D335" s="10" t="s">
        <v>570</v>
      </c>
      <c r="F335" s="10" t="str">
        <f t="shared" si="33"/>
        <v>け４９</v>
      </c>
      <c r="G335" s="10" t="str">
        <f t="shared" si="31"/>
        <v>塚本和樹</v>
      </c>
      <c r="H335" s="18" t="s">
        <v>569</v>
      </c>
      <c r="I335" s="18" t="s">
        <v>48</v>
      </c>
      <c r="J335" s="11">
        <v>1983</v>
      </c>
      <c r="K335" s="11">
        <f t="shared" si="34"/>
        <v>34</v>
      </c>
      <c r="L335" s="16" t="str">
        <f t="shared" si="32"/>
        <v>OK</v>
      </c>
      <c r="M335" s="10" t="s">
        <v>1289</v>
      </c>
    </row>
    <row r="336" spans="1:13" ht="13.5">
      <c r="A336" s="14" t="s">
        <v>1290</v>
      </c>
      <c r="B336" s="10" t="s">
        <v>1291</v>
      </c>
      <c r="C336" s="10" t="s">
        <v>1292</v>
      </c>
      <c r="D336" s="10" t="s">
        <v>570</v>
      </c>
      <c r="F336" s="10" t="str">
        <f>A336</f>
        <v>け５０</v>
      </c>
      <c r="G336" s="10" t="str">
        <f t="shared" si="31"/>
        <v>谷　秀幸</v>
      </c>
      <c r="H336" s="18" t="s">
        <v>569</v>
      </c>
      <c r="I336" s="18" t="s">
        <v>48</v>
      </c>
      <c r="J336" s="11">
        <v>1965</v>
      </c>
      <c r="K336" s="11">
        <f t="shared" si="34"/>
        <v>52</v>
      </c>
      <c r="L336" s="16" t="str">
        <f t="shared" si="32"/>
        <v>OK</v>
      </c>
      <c r="M336" s="19" t="s">
        <v>176</v>
      </c>
    </row>
    <row r="337" spans="1:13" ht="13.5">
      <c r="A337" s="14" t="s">
        <v>1293</v>
      </c>
      <c r="B337" s="10" t="s">
        <v>1294</v>
      </c>
      <c r="C337" s="10" t="s">
        <v>1295</v>
      </c>
      <c r="D337" s="10" t="s">
        <v>570</v>
      </c>
      <c r="F337" s="10" t="str">
        <f t="shared" si="33"/>
        <v>け５１</v>
      </c>
      <c r="G337" s="10" t="str">
        <f t="shared" si="31"/>
        <v>福永一典</v>
      </c>
      <c r="H337" s="18" t="s">
        <v>569</v>
      </c>
      <c r="I337" s="18" t="s">
        <v>48</v>
      </c>
      <c r="J337" s="11">
        <v>1967</v>
      </c>
      <c r="K337" s="11">
        <f t="shared" si="34"/>
        <v>50</v>
      </c>
      <c r="L337" s="16" t="str">
        <f t="shared" si="32"/>
        <v>OK</v>
      </c>
      <c r="M337" s="10" t="s">
        <v>76</v>
      </c>
    </row>
    <row r="338" spans="1:13" ht="13.5">
      <c r="A338" s="14" t="s">
        <v>1296</v>
      </c>
      <c r="B338" s="10" t="s">
        <v>1297</v>
      </c>
      <c r="C338" s="10" t="s">
        <v>1298</v>
      </c>
      <c r="D338" s="10" t="s">
        <v>570</v>
      </c>
      <c r="F338" s="10" t="str">
        <f>A338</f>
        <v>け５２</v>
      </c>
      <c r="G338" s="10" t="str">
        <f t="shared" si="31"/>
        <v>畑　彰</v>
      </c>
      <c r="H338" s="18" t="s">
        <v>569</v>
      </c>
      <c r="I338" s="18" t="s">
        <v>48</v>
      </c>
      <c r="J338" s="11">
        <v>1980</v>
      </c>
      <c r="K338" s="11">
        <f t="shared" si="34"/>
        <v>37</v>
      </c>
      <c r="L338" s="16" t="str">
        <f t="shared" si="32"/>
        <v>OK</v>
      </c>
      <c r="M338" s="19" t="s">
        <v>176</v>
      </c>
    </row>
    <row r="339" spans="1:12" ht="13.5">
      <c r="A339" s="63"/>
      <c r="H339" s="18"/>
      <c r="I339" s="18"/>
      <c r="L339" s="16">
        <f t="shared" si="32"/>
      </c>
    </row>
    <row r="340" spans="1:13" ht="13.5">
      <c r="A340" s="63"/>
      <c r="B340" s="771" t="s">
        <v>673</v>
      </c>
      <c r="C340" s="771"/>
      <c r="D340" s="771"/>
      <c r="E340"/>
      <c r="G340"/>
      <c r="H340"/>
      <c r="I340"/>
      <c r="J340"/>
      <c r="K340"/>
      <c r="L340" s="16">
        <f t="shared" si="32"/>
      </c>
      <c r="M340"/>
    </row>
    <row r="341" spans="1:13" ht="13.5">
      <c r="A341" s="63"/>
      <c r="B341" s="771"/>
      <c r="C341" s="771"/>
      <c r="D341" s="771"/>
      <c r="E341"/>
      <c r="G341"/>
      <c r="H341"/>
      <c r="I341"/>
      <c r="J341"/>
      <c r="K341"/>
      <c r="L341" s="16">
        <f t="shared" si="32"/>
      </c>
      <c r="M341"/>
    </row>
    <row r="342" spans="1:14" ht="13.5">
      <c r="A342"/>
      <c r="B342" s="769" t="s">
        <v>568</v>
      </c>
      <c r="C342" s="769"/>
      <c r="H342" s="18"/>
      <c r="I342" s="18"/>
      <c r="L342" s="16">
        <f t="shared" si="32"/>
      </c>
      <c r="N342"/>
    </row>
    <row r="343" spans="2:14" ht="13.5">
      <c r="B343" s="769"/>
      <c r="C343" s="769"/>
      <c r="G343" s="10" t="s">
        <v>39</v>
      </c>
      <c r="H343" s="10" t="s">
        <v>40</v>
      </c>
      <c r="I343" s="18"/>
      <c r="L343" s="16"/>
      <c r="N343"/>
    </row>
    <row r="344" spans="2:14" ht="13.5">
      <c r="B344" s="47" t="s">
        <v>674</v>
      </c>
      <c r="D344" s="32" t="s">
        <v>42</v>
      </c>
      <c r="G344" s="13">
        <f>COUNTIF($M$346:$M$395,"東近江市")</f>
        <v>16</v>
      </c>
      <c r="H344" s="33">
        <f>(G344/RIGHT(A394,2))</f>
        <v>0.32653061224489793</v>
      </c>
      <c r="I344" s="18"/>
      <c r="L344" s="16"/>
      <c r="N344"/>
    </row>
    <row r="345" spans="2:14" ht="13.5">
      <c r="B345" s="47" t="s">
        <v>675</v>
      </c>
      <c r="C345" s="47"/>
      <c r="D345" s="33" t="s">
        <v>44</v>
      </c>
      <c r="G345" s="10" t="str">
        <f aca="true" t="shared" si="35" ref="G345:G387">B345&amp;C345</f>
        <v>村田八日市ＴＣ</v>
      </c>
      <c r="I345" s="18"/>
      <c r="K345" s="28"/>
      <c r="L345" s="16"/>
      <c r="N345"/>
    </row>
    <row r="346" spans="1:14" s="8" customFormat="1" ht="13.5">
      <c r="A346" s="64" t="s">
        <v>676</v>
      </c>
      <c r="B346" s="135" t="s">
        <v>677</v>
      </c>
      <c r="C346" s="135" t="s">
        <v>678</v>
      </c>
      <c r="D346" s="47" t="s">
        <v>674</v>
      </c>
      <c r="E346" s="42"/>
      <c r="F346" s="10" t="str">
        <f t="shared" si="33"/>
        <v>む０１</v>
      </c>
      <c r="G346" s="10" t="str">
        <f t="shared" si="35"/>
        <v>安久智之</v>
      </c>
      <c r="H346" s="47" t="s">
        <v>675</v>
      </c>
      <c r="I346" s="42" t="s">
        <v>48</v>
      </c>
      <c r="J346" s="42">
        <v>1982</v>
      </c>
      <c r="K346" s="28">
        <f>IF(J346="","",(2017-J346))</f>
        <v>35</v>
      </c>
      <c r="L346" s="16" t="str">
        <f t="shared" si="32"/>
        <v>OK</v>
      </c>
      <c r="M346" s="66" t="s">
        <v>176</v>
      </c>
      <c r="N346"/>
    </row>
    <row r="347" spans="1:14" s="8" customFormat="1" ht="13.5">
      <c r="A347" s="64" t="s">
        <v>679</v>
      </c>
      <c r="B347" s="135" t="s">
        <v>680</v>
      </c>
      <c r="C347" s="135" t="s">
        <v>681</v>
      </c>
      <c r="D347" s="47" t="s">
        <v>674</v>
      </c>
      <c r="E347" s="42"/>
      <c r="F347" s="10" t="str">
        <f t="shared" si="33"/>
        <v>む０２</v>
      </c>
      <c r="G347" s="10" t="str">
        <f t="shared" si="35"/>
        <v>稲泉　聡</v>
      </c>
      <c r="H347" s="47" t="s">
        <v>675</v>
      </c>
      <c r="I347" s="42" t="s">
        <v>48</v>
      </c>
      <c r="J347" s="42">
        <v>1967</v>
      </c>
      <c r="K347" s="28">
        <f aca="true" t="shared" si="36" ref="K347:K395">IF(J347="","",(2017-J347))</f>
        <v>50</v>
      </c>
      <c r="L347" s="16" t="str">
        <f t="shared" si="32"/>
        <v>OK</v>
      </c>
      <c r="M347" s="42" t="s">
        <v>76</v>
      </c>
      <c r="N347"/>
    </row>
    <row r="348" spans="1:14" s="8" customFormat="1" ht="13.5">
      <c r="A348" s="64" t="s">
        <v>682</v>
      </c>
      <c r="B348" s="135" t="s">
        <v>683</v>
      </c>
      <c r="C348" s="135" t="s">
        <v>684</v>
      </c>
      <c r="D348" s="47" t="s">
        <v>674</v>
      </c>
      <c r="E348" s="42"/>
      <c r="F348" s="10" t="str">
        <f t="shared" si="33"/>
        <v>む０３</v>
      </c>
      <c r="G348" s="10" t="str">
        <f t="shared" si="35"/>
        <v>岡川謙二</v>
      </c>
      <c r="H348" s="47" t="s">
        <v>675</v>
      </c>
      <c r="I348" s="42" t="s">
        <v>48</v>
      </c>
      <c r="J348" s="42">
        <v>1967</v>
      </c>
      <c r="K348" s="28">
        <f t="shared" si="36"/>
        <v>50</v>
      </c>
      <c r="L348" s="16" t="str">
        <f t="shared" si="32"/>
        <v>OK</v>
      </c>
      <c r="M348" s="42" t="s">
        <v>76</v>
      </c>
      <c r="N348"/>
    </row>
    <row r="349" spans="1:14" s="8" customFormat="1" ht="13.5">
      <c r="A349" s="64" t="s">
        <v>685</v>
      </c>
      <c r="B349" s="135" t="s">
        <v>686</v>
      </c>
      <c r="C349" s="135" t="s">
        <v>687</v>
      </c>
      <c r="D349" s="47" t="s">
        <v>674</v>
      </c>
      <c r="E349" s="42"/>
      <c r="F349" s="10" t="str">
        <f t="shared" si="33"/>
        <v>む０４</v>
      </c>
      <c r="G349" s="10" t="str">
        <f t="shared" si="35"/>
        <v>児玉雅弘</v>
      </c>
      <c r="H349" s="47" t="s">
        <v>675</v>
      </c>
      <c r="I349" s="42" t="s">
        <v>48</v>
      </c>
      <c r="J349" s="42">
        <v>1965</v>
      </c>
      <c r="K349" s="28">
        <f t="shared" si="36"/>
        <v>52</v>
      </c>
      <c r="L349" s="16" t="str">
        <f t="shared" si="32"/>
        <v>OK</v>
      </c>
      <c r="M349" s="42" t="s">
        <v>53</v>
      </c>
      <c r="N349"/>
    </row>
    <row r="350" spans="1:14" s="8" customFormat="1" ht="13.5">
      <c r="A350" s="64" t="s">
        <v>688</v>
      </c>
      <c r="B350" s="135" t="s">
        <v>689</v>
      </c>
      <c r="C350" s="135" t="s">
        <v>690</v>
      </c>
      <c r="D350" s="47" t="s">
        <v>674</v>
      </c>
      <c r="E350" s="42"/>
      <c r="F350" s="10" t="str">
        <f t="shared" si="33"/>
        <v>む０５</v>
      </c>
      <c r="G350" s="10" t="str">
        <f t="shared" si="35"/>
        <v>徳永 剛</v>
      </c>
      <c r="H350" s="47" t="s">
        <v>675</v>
      </c>
      <c r="I350" s="42" t="s">
        <v>48</v>
      </c>
      <c r="J350" s="42">
        <v>1966</v>
      </c>
      <c r="K350" s="28">
        <f t="shared" si="36"/>
        <v>51</v>
      </c>
      <c r="L350" s="16" t="str">
        <f t="shared" si="32"/>
        <v>OK</v>
      </c>
      <c r="M350" s="67" t="s">
        <v>459</v>
      </c>
      <c r="N350"/>
    </row>
    <row r="351" spans="1:14" s="8" customFormat="1" ht="13.5">
      <c r="A351" s="64" t="s">
        <v>691</v>
      </c>
      <c r="B351" s="135" t="s">
        <v>692</v>
      </c>
      <c r="C351" s="135" t="s">
        <v>693</v>
      </c>
      <c r="D351" s="47" t="s">
        <v>674</v>
      </c>
      <c r="E351" s="42"/>
      <c r="F351" s="10" t="str">
        <f t="shared" si="33"/>
        <v>む０６</v>
      </c>
      <c r="G351" s="10" t="str">
        <f t="shared" si="35"/>
        <v>杉山邦夫</v>
      </c>
      <c r="H351" s="47" t="s">
        <v>675</v>
      </c>
      <c r="I351" s="42" t="s">
        <v>48</v>
      </c>
      <c r="J351" s="42">
        <v>1950</v>
      </c>
      <c r="K351" s="28">
        <f t="shared" si="36"/>
        <v>67</v>
      </c>
      <c r="L351" s="16" t="str">
        <f aca="true" t="shared" si="37" ref="L351:L414">IF(G351="","",IF(COUNTIF($G$6:$G$600,G351)&gt;1,"2重登録","OK"))</f>
        <v>OK</v>
      </c>
      <c r="M351" s="42" t="s">
        <v>608</v>
      </c>
      <c r="N351"/>
    </row>
    <row r="352" spans="1:14" s="8" customFormat="1" ht="13.5">
      <c r="A352" s="64" t="s">
        <v>694</v>
      </c>
      <c r="B352" s="135" t="s">
        <v>695</v>
      </c>
      <c r="C352" s="135" t="s">
        <v>696</v>
      </c>
      <c r="D352" s="47" t="s">
        <v>674</v>
      </c>
      <c r="E352" s="42"/>
      <c r="F352" s="10" t="str">
        <f t="shared" si="33"/>
        <v>む０７</v>
      </c>
      <c r="G352" s="10" t="str">
        <f t="shared" si="35"/>
        <v>杉本龍平</v>
      </c>
      <c r="H352" s="47" t="s">
        <v>675</v>
      </c>
      <c r="I352" s="42" t="s">
        <v>48</v>
      </c>
      <c r="J352" s="42">
        <v>1976</v>
      </c>
      <c r="K352" s="28">
        <f t="shared" si="36"/>
        <v>41</v>
      </c>
      <c r="L352" s="16" t="str">
        <f t="shared" si="37"/>
        <v>OK</v>
      </c>
      <c r="M352" s="42" t="s">
        <v>49</v>
      </c>
      <c r="N352"/>
    </row>
    <row r="353" spans="1:14" s="8" customFormat="1" ht="13.5">
      <c r="A353" s="64" t="s">
        <v>697</v>
      </c>
      <c r="B353" s="135" t="s">
        <v>13</v>
      </c>
      <c r="C353" s="135" t="s">
        <v>698</v>
      </c>
      <c r="D353" s="47" t="s">
        <v>674</v>
      </c>
      <c r="E353" s="42"/>
      <c r="F353" s="10" t="str">
        <f t="shared" si="33"/>
        <v>む０８</v>
      </c>
      <c r="G353" s="10" t="str">
        <f t="shared" si="35"/>
        <v>川上英二</v>
      </c>
      <c r="H353" s="47" t="s">
        <v>675</v>
      </c>
      <c r="I353" s="42" t="s">
        <v>48</v>
      </c>
      <c r="J353" s="42">
        <v>1963</v>
      </c>
      <c r="K353" s="28">
        <f t="shared" si="36"/>
        <v>54</v>
      </c>
      <c r="L353" s="16" t="str">
        <f t="shared" si="37"/>
        <v>OK</v>
      </c>
      <c r="M353" s="66" t="s">
        <v>176</v>
      </c>
      <c r="N353"/>
    </row>
    <row r="354" spans="1:14" s="8" customFormat="1" ht="13.5">
      <c r="A354" s="64" t="s">
        <v>699</v>
      </c>
      <c r="B354" s="135" t="s">
        <v>700</v>
      </c>
      <c r="C354" s="135" t="s">
        <v>701</v>
      </c>
      <c r="D354" s="47" t="s">
        <v>674</v>
      </c>
      <c r="E354" s="42"/>
      <c r="F354" s="10" t="str">
        <f t="shared" si="33"/>
        <v>む０９</v>
      </c>
      <c r="G354" s="10" t="str">
        <f t="shared" si="35"/>
        <v>泉谷純也</v>
      </c>
      <c r="H354" s="47" t="s">
        <v>675</v>
      </c>
      <c r="I354" s="42" t="s">
        <v>48</v>
      </c>
      <c r="J354" s="42">
        <v>1982</v>
      </c>
      <c r="K354" s="28">
        <f t="shared" si="36"/>
        <v>35</v>
      </c>
      <c r="L354" s="16" t="str">
        <f t="shared" si="37"/>
        <v>OK</v>
      </c>
      <c r="M354" s="66" t="s">
        <v>176</v>
      </c>
      <c r="N354"/>
    </row>
    <row r="355" spans="1:14" s="8" customFormat="1" ht="13.5">
      <c r="A355" s="64" t="s">
        <v>702</v>
      </c>
      <c r="B355" s="135" t="s">
        <v>34</v>
      </c>
      <c r="C355" s="135" t="s">
        <v>703</v>
      </c>
      <c r="D355" s="47" t="s">
        <v>674</v>
      </c>
      <c r="E355" s="42"/>
      <c r="F355" s="10" t="str">
        <f t="shared" si="33"/>
        <v>む１０</v>
      </c>
      <c r="G355" s="10" t="str">
        <f t="shared" si="35"/>
        <v>浅田隆昭</v>
      </c>
      <c r="H355" s="47" t="s">
        <v>675</v>
      </c>
      <c r="I355" s="42" t="s">
        <v>48</v>
      </c>
      <c r="J355" s="42">
        <v>1964</v>
      </c>
      <c r="K355" s="28">
        <f t="shared" si="36"/>
        <v>53</v>
      </c>
      <c r="L355" s="16" t="str">
        <f t="shared" si="37"/>
        <v>OK</v>
      </c>
      <c r="M355" s="42" t="s">
        <v>153</v>
      </c>
      <c r="N355"/>
    </row>
    <row r="356" spans="1:14" s="8" customFormat="1" ht="13.5">
      <c r="A356" s="64" t="s">
        <v>704</v>
      </c>
      <c r="B356" s="135" t="s">
        <v>705</v>
      </c>
      <c r="C356" s="135" t="s">
        <v>706</v>
      </c>
      <c r="D356" s="47" t="s">
        <v>674</v>
      </c>
      <c r="E356" s="42"/>
      <c r="F356" s="10" t="str">
        <f aca="true" t="shared" si="38" ref="F356:F419">A356</f>
        <v>む１１</v>
      </c>
      <c r="G356" s="10" t="str">
        <f t="shared" si="35"/>
        <v>前田雅人</v>
      </c>
      <c r="H356" s="47" t="s">
        <v>675</v>
      </c>
      <c r="I356" s="42" t="s">
        <v>48</v>
      </c>
      <c r="J356" s="42">
        <v>1959</v>
      </c>
      <c r="K356" s="28">
        <f t="shared" si="36"/>
        <v>58</v>
      </c>
      <c r="L356" s="16" t="str">
        <f t="shared" si="37"/>
        <v>OK</v>
      </c>
      <c r="M356" s="42" t="s">
        <v>249</v>
      </c>
      <c r="N356"/>
    </row>
    <row r="357" spans="1:14" s="8" customFormat="1" ht="13.5">
      <c r="A357" s="64" t="s">
        <v>707</v>
      </c>
      <c r="B357" s="68" t="s">
        <v>110</v>
      </c>
      <c r="C357" s="69" t="s">
        <v>708</v>
      </c>
      <c r="D357" s="47" t="s">
        <v>674</v>
      </c>
      <c r="E357" s="42"/>
      <c r="F357" s="10" t="str">
        <f t="shared" si="38"/>
        <v>む１２</v>
      </c>
      <c r="G357" s="10" t="str">
        <f t="shared" si="35"/>
        <v>土田典人</v>
      </c>
      <c r="H357" s="47" t="s">
        <v>675</v>
      </c>
      <c r="I357" s="42" t="s">
        <v>48</v>
      </c>
      <c r="J357" s="42">
        <v>1964</v>
      </c>
      <c r="K357" s="28">
        <f t="shared" si="36"/>
        <v>53</v>
      </c>
      <c r="L357" s="16" t="str">
        <f t="shared" si="37"/>
        <v>OK</v>
      </c>
      <c r="M357" s="42" t="s">
        <v>49</v>
      </c>
      <c r="N357"/>
    </row>
    <row r="358" spans="1:14" s="8" customFormat="1" ht="13.5">
      <c r="A358" s="64" t="s">
        <v>709</v>
      </c>
      <c r="B358" s="135" t="s">
        <v>710</v>
      </c>
      <c r="C358" s="135" t="s">
        <v>711</v>
      </c>
      <c r="D358" s="47" t="s">
        <v>674</v>
      </c>
      <c r="E358" s="42"/>
      <c r="F358" s="10" t="str">
        <f t="shared" si="38"/>
        <v>む１３</v>
      </c>
      <c r="G358" s="10" t="str">
        <f t="shared" si="35"/>
        <v>二ツ井裕也</v>
      </c>
      <c r="H358" s="47" t="s">
        <v>675</v>
      </c>
      <c r="I358" s="42" t="s">
        <v>48</v>
      </c>
      <c r="J358" s="42">
        <v>1990</v>
      </c>
      <c r="K358" s="28">
        <f t="shared" si="36"/>
        <v>27</v>
      </c>
      <c r="L358" s="16" t="str">
        <f t="shared" si="37"/>
        <v>OK</v>
      </c>
      <c r="M358" s="66" t="s">
        <v>176</v>
      </c>
      <c r="N358"/>
    </row>
    <row r="359" spans="1:14" s="8" customFormat="1" ht="13.5">
      <c r="A359" s="64" t="s">
        <v>712</v>
      </c>
      <c r="B359" s="135" t="s">
        <v>713</v>
      </c>
      <c r="C359" s="135" t="s">
        <v>714</v>
      </c>
      <c r="D359" s="47" t="s">
        <v>674</v>
      </c>
      <c r="E359" s="42"/>
      <c r="F359" s="10" t="str">
        <f t="shared" si="38"/>
        <v>む１４</v>
      </c>
      <c r="G359" s="10" t="str">
        <f t="shared" si="35"/>
        <v>森永洋介</v>
      </c>
      <c r="H359" s="47" t="s">
        <v>675</v>
      </c>
      <c r="I359" s="42" t="s">
        <v>48</v>
      </c>
      <c r="J359" s="42">
        <v>1989</v>
      </c>
      <c r="K359" s="28">
        <f t="shared" si="36"/>
        <v>28</v>
      </c>
      <c r="L359" s="16" t="str">
        <f t="shared" si="37"/>
        <v>OK</v>
      </c>
      <c r="M359" s="64" t="s">
        <v>255</v>
      </c>
      <c r="N359"/>
    </row>
    <row r="360" spans="1:14" s="8" customFormat="1" ht="13.5">
      <c r="A360" s="64" t="s">
        <v>715</v>
      </c>
      <c r="B360" s="135" t="s">
        <v>716</v>
      </c>
      <c r="C360" s="135" t="s">
        <v>717</v>
      </c>
      <c r="D360" s="47" t="s">
        <v>674</v>
      </c>
      <c r="E360" s="42"/>
      <c r="F360" s="10" t="str">
        <f t="shared" si="38"/>
        <v>む１５</v>
      </c>
      <c r="G360" s="10" t="str">
        <f t="shared" si="35"/>
        <v>冨田哲弥</v>
      </c>
      <c r="H360" s="47" t="s">
        <v>675</v>
      </c>
      <c r="I360" s="42" t="s">
        <v>48</v>
      </c>
      <c r="J360" s="42">
        <v>1966</v>
      </c>
      <c r="K360" s="28">
        <f t="shared" si="36"/>
        <v>51</v>
      </c>
      <c r="L360" s="16" t="str">
        <f t="shared" si="37"/>
        <v>OK</v>
      </c>
      <c r="M360" s="42" t="s">
        <v>459</v>
      </c>
      <c r="N360"/>
    </row>
    <row r="361" spans="1:14" s="8" customFormat="1" ht="13.5">
      <c r="A361" s="64" t="s">
        <v>718</v>
      </c>
      <c r="B361" s="135" t="s">
        <v>719</v>
      </c>
      <c r="C361" s="135" t="s">
        <v>720</v>
      </c>
      <c r="D361" s="47" t="s">
        <v>674</v>
      </c>
      <c r="E361" s="42"/>
      <c r="F361" s="10" t="str">
        <f t="shared" si="38"/>
        <v>む１６</v>
      </c>
      <c r="G361" s="10" t="str">
        <f t="shared" si="35"/>
        <v>辰巳悟朗</v>
      </c>
      <c r="H361" s="47" t="s">
        <v>675</v>
      </c>
      <c r="I361" s="42" t="s">
        <v>48</v>
      </c>
      <c r="J361" s="42">
        <v>1974</v>
      </c>
      <c r="K361" s="28">
        <f t="shared" si="36"/>
        <v>43</v>
      </c>
      <c r="L361" s="16" t="str">
        <f t="shared" si="37"/>
        <v>OK</v>
      </c>
      <c r="M361" s="42" t="s">
        <v>76</v>
      </c>
      <c r="N361"/>
    </row>
    <row r="362" spans="1:14" s="8" customFormat="1" ht="13.5">
      <c r="A362" s="64" t="s">
        <v>721</v>
      </c>
      <c r="B362" s="134" t="s">
        <v>722</v>
      </c>
      <c r="C362" s="134" t="s">
        <v>723</v>
      </c>
      <c r="D362" s="47" t="s">
        <v>674</v>
      </c>
      <c r="E362" s="42"/>
      <c r="F362" s="10" t="str">
        <f t="shared" si="38"/>
        <v>む１７</v>
      </c>
      <c r="G362" s="14" t="str">
        <f t="shared" si="35"/>
        <v>河野晶子</v>
      </c>
      <c r="H362" s="47" t="s">
        <v>675</v>
      </c>
      <c r="I362" s="65" t="s">
        <v>70</v>
      </c>
      <c r="J362" s="42">
        <v>1970</v>
      </c>
      <c r="K362" s="28">
        <f t="shared" si="36"/>
        <v>47</v>
      </c>
      <c r="L362" s="16" t="str">
        <f t="shared" si="37"/>
        <v>OK</v>
      </c>
      <c r="M362" s="42" t="s">
        <v>76</v>
      </c>
      <c r="N362"/>
    </row>
    <row r="363" spans="1:14" s="8" customFormat="1" ht="13.5">
      <c r="A363" s="64" t="s">
        <v>724</v>
      </c>
      <c r="B363" s="134" t="s">
        <v>554</v>
      </c>
      <c r="C363" s="134" t="s">
        <v>725</v>
      </c>
      <c r="D363" s="47" t="s">
        <v>674</v>
      </c>
      <c r="E363" s="42"/>
      <c r="F363" s="10" t="str">
        <f t="shared" si="38"/>
        <v>む１８</v>
      </c>
      <c r="G363" s="14" t="str">
        <f t="shared" si="35"/>
        <v>森田恵美</v>
      </c>
      <c r="H363" s="47" t="s">
        <v>675</v>
      </c>
      <c r="I363" s="65" t="s">
        <v>70</v>
      </c>
      <c r="J363" s="42">
        <v>1971</v>
      </c>
      <c r="K363" s="28">
        <f t="shared" si="36"/>
        <v>46</v>
      </c>
      <c r="L363" s="16" t="str">
        <f t="shared" si="37"/>
        <v>OK</v>
      </c>
      <c r="M363" s="66" t="s">
        <v>176</v>
      </c>
      <c r="N363"/>
    </row>
    <row r="364" spans="1:14" s="8" customFormat="1" ht="13.5">
      <c r="A364" s="64" t="s">
        <v>726</v>
      </c>
      <c r="B364" s="134" t="s">
        <v>727</v>
      </c>
      <c r="C364" s="134" t="s">
        <v>728</v>
      </c>
      <c r="D364" s="47" t="s">
        <v>674</v>
      </c>
      <c r="E364" s="42"/>
      <c r="F364" s="10" t="str">
        <f t="shared" si="38"/>
        <v>む１９</v>
      </c>
      <c r="G364" s="14" t="str">
        <f t="shared" si="35"/>
        <v>西澤友紀</v>
      </c>
      <c r="H364" s="47" t="s">
        <v>675</v>
      </c>
      <c r="I364" s="65" t="s">
        <v>70</v>
      </c>
      <c r="J364" s="42">
        <v>1975</v>
      </c>
      <c r="K364" s="28">
        <f t="shared" si="36"/>
        <v>42</v>
      </c>
      <c r="L364" s="16" t="str">
        <f t="shared" si="37"/>
        <v>OK</v>
      </c>
      <c r="M364" s="66" t="s">
        <v>176</v>
      </c>
      <c r="N364"/>
    </row>
    <row r="365" spans="1:14" s="8" customFormat="1" ht="13.5">
      <c r="A365" s="64" t="s">
        <v>729</v>
      </c>
      <c r="B365" s="134" t="s">
        <v>730</v>
      </c>
      <c r="C365" s="134" t="s">
        <v>144</v>
      </c>
      <c r="D365" s="47" t="s">
        <v>674</v>
      </c>
      <c r="E365" s="42"/>
      <c r="F365" s="10" t="str">
        <f t="shared" si="38"/>
        <v>む２０</v>
      </c>
      <c r="G365" s="14" t="str">
        <f t="shared" si="35"/>
        <v>速水直美</v>
      </c>
      <c r="H365" s="47" t="s">
        <v>675</v>
      </c>
      <c r="I365" s="65" t="s">
        <v>70</v>
      </c>
      <c r="J365" s="42">
        <v>1967</v>
      </c>
      <c r="K365" s="28">
        <f t="shared" si="36"/>
        <v>50</v>
      </c>
      <c r="L365" s="16" t="str">
        <f t="shared" si="37"/>
        <v>OK</v>
      </c>
      <c r="M365" s="66" t="s">
        <v>176</v>
      </c>
      <c r="N365"/>
    </row>
    <row r="366" spans="1:14" s="8" customFormat="1" ht="13.5">
      <c r="A366" s="64" t="s">
        <v>731</v>
      </c>
      <c r="B366" s="134" t="s">
        <v>732</v>
      </c>
      <c r="C366" s="134" t="s">
        <v>733</v>
      </c>
      <c r="D366" s="47" t="s">
        <v>674</v>
      </c>
      <c r="E366" s="42"/>
      <c r="F366" s="10" t="str">
        <f t="shared" si="38"/>
        <v>む２１</v>
      </c>
      <c r="G366" s="14" t="str">
        <f t="shared" si="35"/>
        <v>多田麻実</v>
      </c>
      <c r="H366" s="47" t="s">
        <v>675</v>
      </c>
      <c r="I366" s="65" t="s">
        <v>70</v>
      </c>
      <c r="J366" s="42">
        <v>1980</v>
      </c>
      <c r="K366" s="28">
        <f t="shared" si="36"/>
        <v>37</v>
      </c>
      <c r="L366" s="16" t="str">
        <f t="shared" si="37"/>
        <v>OK</v>
      </c>
      <c r="M366" s="42" t="s">
        <v>64</v>
      </c>
      <c r="N366"/>
    </row>
    <row r="367" spans="1:14" s="8" customFormat="1" ht="13.5">
      <c r="A367" s="64" t="s">
        <v>734</v>
      </c>
      <c r="B367" s="134" t="s">
        <v>20</v>
      </c>
      <c r="C367" s="134" t="s">
        <v>533</v>
      </c>
      <c r="D367" s="47" t="s">
        <v>674</v>
      </c>
      <c r="E367" s="42"/>
      <c r="F367" s="10" t="str">
        <f t="shared" si="38"/>
        <v>む２２</v>
      </c>
      <c r="G367" s="14" t="str">
        <f t="shared" si="35"/>
        <v>中村純子</v>
      </c>
      <c r="H367" s="47" t="s">
        <v>675</v>
      </c>
      <c r="I367" s="65" t="s">
        <v>70</v>
      </c>
      <c r="J367" s="42">
        <v>1982</v>
      </c>
      <c r="K367" s="28">
        <f t="shared" si="36"/>
        <v>35</v>
      </c>
      <c r="L367" s="16" t="str">
        <f t="shared" si="37"/>
        <v>OK</v>
      </c>
      <c r="M367" s="42" t="s">
        <v>64</v>
      </c>
      <c r="N367"/>
    </row>
    <row r="368" spans="1:14" s="8" customFormat="1" ht="13.5">
      <c r="A368" s="64" t="s">
        <v>735</v>
      </c>
      <c r="B368" s="134" t="s">
        <v>736</v>
      </c>
      <c r="C368" s="134" t="s">
        <v>737</v>
      </c>
      <c r="D368" s="47" t="s">
        <v>674</v>
      </c>
      <c r="E368" s="42"/>
      <c r="F368" s="10" t="str">
        <f t="shared" si="38"/>
        <v>む２３</v>
      </c>
      <c r="G368" s="14" t="str">
        <f t="shared" si="35"/>
        <v>堀田明子</v>
      </c>
      <c r="H368" s="47" t="s">
        <v>675</v>
      </c>
      <c r="I368" s="65" t="s">
        <v>70</v>
      </c>
      <c r="J368" s="42">
        <v>1970</v>
      </c>
      <c r="K368" s="28">
        <f t="shared" si="36"/>
        <v>47</v>
      </c>
      <c r="L368" s="16" t="str">
        <f t="shared" si="37"/>
        <v>OK</v>
      </c>
      <c r="M368" s="65" t="s">
        <v>176</v>
      </c>
      <c r="N368"/>
    </row>
    <row r="369" spans="1:14" s="8" customFormat="1" ht="13.5">
      <c r="A369" s="64" t="s">
        <v>738</v>
      </c>
      <c r="B369" s="134" t="s">
        <v>739</v>
      </c>
      <c r="C369" s="134" t="s">
        <v>740</v>
      </c>
      <c r="D369" s="47" t="s">
        <v>674</v>
      </c>
      <c r="E369" s="42"/>
      <c r="F369" s="10" t="str">
        <f t="shared" si="38"/>
        <v>む２４</v>
      </c>
      <c r="G369" s="14" t="str">
        <f t="shared" si="35"/>
        <v>大脇和世</v>
      </c>
      <c r="H369" s="47" t="s">
        <v>675</v>
      </c>
      <c r="I369" s="65" t="s">
        <v>70</v>
      </c>
      <c r="J369" s="42">
        <v>1970</v>
      </c>
      <c r="K369" s="28">
        <f t="shared" si="36"/>
        <v>47</v>
      </c>
      <c r="L369" s="16" t="str">
        <f t="shared" si="37"/>
        <v>OK</v>
      </c>
      <c r="M369" s="42" t="s">
        <v>494</v>
      </c>
      <c r="N369"/>
    </row>
    <row r="370" spans="1:14" s="8" customFormat="1" ht="13.5">
      <c r="A370" s="64" t="s">
        <v>741</v>
      </c>
      <c r="B370" s="136" t="s">
        <v>742</v>
      </c>
      <c r="C370" s="136" t="s">
        <v>743</v>
      </c>
      <c r="D370" s="47" t="s">
        <v>674</v>
      </c>
      <c r="E370" s="10"/>
      <c r="F370" s="10" t="str">
        <f t="shared" si="38"/>
        <v>む２５</v>
      </c>
      <c r="G370" s="14" t="str">
        <f t="shared" si="35"/>
        <v>後藤圭介</v>
      </c>
      <c r="H370" s="47" t="s">
        <v>675</v>
      </c>
      <c r="I370" s="74" t="s">
        <v>48</v>
      </c>
      <c r="J370" s="67">
        <v>1974</v>
      </c>
      <c r="K370" s="28">
        <f t="shared" si="36"/>
        <v>43</v>
      </c>
      <c r="L370" s="16" t="str">
        <f t="shared" si="37"/>
        <v>OK</v>
      </c>
      <c r="M370" s="67" t="s">
        <v>153</v>
      </c>
      <c r="N370"/>
    </row>
    <row r="371" spans="1:14" s="8" customFormat="1" ht="13.5">
      <c r="A371" s="64" t="s">
        <v>744</v>
      </c>
      <c r="B371" s="136" t="s">
        <v>489</v>
      </c>
      <c r="C371" s="136" t="s">
        <v>745</v>
      </c>
      <c r="D371" s="47" t="s">
        <v>674</v>
      </c>
      <c r="E371" s="10"/>
      <c r="F371" s="10" t="str">
        <f t="shared" si="38"/>
        <v>む２６</v>
      </c>
      <c r="G371" s="14" t="str">
        <f t="shared" si="35"/>
        <v>長谷川晃平</v>
      </c>
      <c r="H371" s="47" t="s">
        <v>675</v>
      </c>
      <c r="I371" s="74" t="s">
        <v>48</v>
      </c>
      <c r="J371" s="67">
        <v>1968</v>
      </c>
      <c r="K371" s="28">
        <f t="shared" si="36"/>
        <v>49</v>
      </c>
      <c r="L371" s="16" t="str">
        <f t="shared" si="37"/>
        <v>OK</v>
      </c>
      <c r="M371" s="67" t="s">
        <v>249</v>
      </c>
      <c r="N371"/>
    </row>
    <row r="372" spans="1:14" s="8" customFormat="1" ht="13.5">
      <c r="A372" s="64" t="s">
        <v>746</v>
      </c>
      <c r="B372" s="136" t="s">
        <v>747</v>
      </c>
      <c r="C372" s="136" t="s">
        <v>748</v>
      </c>
      <c r="D372" s="47" t="s">
        <v>674</v>
      </c>
      <c r="E372" s="10"/>
      <c r="F372" s="10" t="str">
        <f t="shared" si="38"/>
        <v>む２７</v>
      </c>
      <c r="G372" s="14" t="str">
        <f t="shared" si="35"/>
        <v>原田真稔</v>
      </c>
      <c r="H372" s="47" t="s">
        <v>675</v>
      </c>
      <c r="I372" s="74" t="s">
        <v>48</v>
      </c>
      <c r="J372" s="67">
        <v>1974</v>
      </c>
      <c r="K372" s="28">
        <f t="shared" si="36"/>
        <v>43</v>
      </c>
      <c r="L372" s="16" t="str">
        <f t="shared" si="37"/>
        <v>OK</v>
      </c>
      <c r="M372" s="67" t="s">
        <v>459</v>
      </c>
      <c r="N372"/>
    </row>
    <row r="373" spans="1:13" ht="13.5">
      <c r="A373" s="64" t="s">
        <v>749</v>
      </c>
      <c r="B373" s="136" t="s">
        <v>750</v>
      </c>
      <c r="C373" s="136" t="s">
        <v>751</v>
      </c>
      <c r="D373" s="47" t="s">
        <v>674</v>
      </c>
      <c r="E373" s="10"/>
      <c r="F373" s="10" t="str">
        <f t="shared" si="38"/>
        <v>む２８</v>
      </c>
      <c r="G373" s="14" t="str">
        <f t="shared" si="35"/>
        <v>池内伸介</v>
      </c>
      <c r="H373" s="47" t="s">
        <v>675</v>
      </c>
      <c r="I373" s="74" t="s">
        <v>48</v>
      </c>
      <c r="J373" s="67">
        <v>1983</v>
      </c>
      <c r="K373" s="28">
        <f t="shared" si="36"/>
        <v>34</v>
      </c>
      <c r="L373" s="16" t="str">
        <f t="shared" si="37"/>
        <v>OK</v>
      </c>
      <c r="M373" s="67" t="s">
        <v>249</v>
      </c>
    </row>
    <row r="374" spans="1:14" s="8" customFormat="1" ht="13.5">
      <c r="A374" s="64" t="s">
        <v>752</v>
      </c>
      <c r="B374" s="136" t="s">
        <v>160</v>
      </c>
      <c r="C374" s="136" t="s">
        <v>1299</v>
      </c>
      <c r="D374" s="47" t="s">
        <v>674</v>
      </c>
      <c r="E374" s="10"/>
      <c r="F374" s="10" t="str">
        <f t="shared" si="38"/>
        <v>む２９</v>
      </c>
      <c r="G374" s="14" t="str">
        <f t="shared" si="35"/>
        <v>藤田 彰</v>
      </c>
      <c r="H374" s="47" t="s">
        <v>675</v>
      </c>
      <c r="I374" s="74" t="s">
        <v>48</v>
      </c>
      <c r="J374" s="67">
        <v>1981</v>
      </c>
      <c r="K374" s="28">
        <f t="shared" si="36"/>
        <v>36</v>
      </c>
      <c r="L374" s="16" t="str">
        <f t="shared" si="37"/>
        <v>OK</v>
      </c>
      <c r="M374" s="67" t="s">
        <v>249</v>
      </c>
      <c r="N374"/>
    </row>
    <row r="375" spans="1:14" s="8" customFormat="1" ht="13.5">
      <c r="A375" s="64" t="s">
        <v>753</v>
      </c>
      <c r="B375" s="136" t="s">
        <v>754</v>
      </c>
      <c r="C375" s="136" t="s">
        <v>755</v>
      </c>
      <c r="D375" s="47" t="s">
        <v>674</v>
      </c>
      <c r="E375" s="10"/>
      <c r="F375" s="10" t="str">
        <f t="shared" si="38"/>
        <v>む３０</v>
      </c>
      <c r="G375" s="14" t="str">
        <f t="shared" si="35"/>
        <v>岩田光央</v>
      </c>
      <c r="H375" s="47" t="s">
        <v>675</v>
      </c>
      <c r="I375" s="74" t="s">
        <v>48</v>
      </c>
      <c r="J375" s="67">
        <v>1985</v>
      </c>
      <c r="K375" s="28">
        <f t="shared" si="36"/>
        <v>32</v>
      </c>
      <c r="L375" s="16" t="str">
        <f t="shared" si="37"/>
        <v>OK</v>
      </c>
      <c r="M375" s="67" t="s">
        <v>56</v>
      </c>
      <c r="N375"/>
    </row>
    <row r="376" spans="1:14" ht="13.5">
      <c r="A376" s="64" t="s">
        <v>756</v>
      </c>
      <c r="B376" s="70" t="s">
        <v>757</v>
      </c>
      <c r="C376" s="70" t="s">
        <v>758</v>
      </c>
      <c r="D376" s="47" t="s">
        <v>674</v>
      </c>
      <c r="F376" s="10" t="str">
        <f t="shared" si="38"/>
        <v>む３１</v>
      </c>
      <c r="G376" s="14" t="str">
        <f t="shared" si="35"/>
        <v>三神秀嗣</v>
      </c>
      <c r="H376" s="47" t="s">
        <v>675</v>
      </c>
      <c r="I376" s="74" t="s">
        <v>48</v>
      </c>
      <c r="J376" s="75">
        <v>1982</v>
      </c>
      <c r="K376" s="28">
        <f t="shared" si="36"/>
        <v>35</v>
      </c>
      <c r="L376" s="16" t="str">
        <f t="shared" si="37"/>
        <v>OK</v>
      </c>
      <c r="M376" s="47" t="s">
        <v>459</v>
      </c>
      <c r="N376"/>
    </row>
    <row r="377" spans="1:14" ht="13.5">
      <c r="A377" s="64" t="s">
        <v>759</v>
      </c>
      <c r="B377" s="71" t="s">
        <v>58</v>
      </c>
      <c r="C377" s="71" t="s">
        <v>760</v>
      </c>
      <c r="D377" s="47" t="s">
        <v>674</v>
      </c>
      <c r="F377" s="10" t="str">
        <f t="shared" si="38"/>
        <v>む３２</v>
      </c>
      <c r="G377" s="14" t="str">
        <f t="shared" si="35"/>
        <v>佐藤庸子</v>
      </c>
      <c r="H377" s="47" t="s">
        <v>675</v>
      </c>
      <c r="I377" s="45" t="s">
        <v>70</v>
      </c>
      <c r="J377" s="75">
        <v>1978</v>
      </c>
      <c r="K377" s="28">
        <f t="shared" si="36"/>
        <v>39</v>
      </c>
      <c r="L377" s="16" t="str">
        <f t="shared" si="37"/>
        <v>OK</v>
      </c>
      <c r="M377" s="45" t="s">
        <v>176</v>
      </c>
      <c r="N377"/>
    </row>
    <row r="378" spans="1:14" ht="13.5">
      <c r="A378" s="64" t="s">
        <v>761</v>
      </c>
      <c r="B378" s="70" t="s">
        <v>537</v>
      </c>
      <c r="C378" s="70" t="s">
        <v>581</v>
      </c>
      <c r="D378" s="47" t="s">
        <v>674</v>
      </c>
      <c r="F378" s="10" t="str">
        <f t="shared" si="38"/>
        <v>む３３</v>
      </c>
      <c r="G378" s="14" t="str">
        <f t="shared" si="35"/>
        <v>遠崎大樹</v>
      </c>
      <c r="H378" s="47" t="s">
        <v>675</v>
      </c>
      <c r="I378" s="47" t="s">
        <v>48</v>
      </c>
      <c r="J378" s="75">
        <v>1985</v>
      </c>
      <c r="K378" s="28">
        <f t="shared" si="36"/>
        <v>32</v>
      </c>
      <c r="L378" s="16" t="str">
        <f t="shared" si="37"/>
        <v>OK</v>
      </c>
      <c r="M378" s="47" t="s">
        <v>249</v>
      </c>
      <c r="N378"/>
    </row>
    <row r="379" spans="1:14" ht="13.5">
      <c r="A379" s="64" t="s">
        <v>762</v>
      </c>
      <c r="B379" s="71" t="s">
        <v>29</v>
      </c>
      <c r="C379" s="71" t="s">
        <v>763</v>
      </c>
      <c r="D379" s="47" t="s">
        <v>674</v>
      </c>
      <c r="F379" s="10" t="str">
        <f t="shared" si="38"/>
        <v>む３４</v>
      </c>
      <c r="G379" s="14" t="str">
        <f t="shared" si="35"/>
        <v>村田朋子</v>
      </c>
      <c r="H379" s="47" t="s">
        <v>675</v>
      </c>
      <c r="I379" s="45" t="s">
        <v>70</v>
      </c>
      <c r="J379" s="75">
        <v>1959</v>
      </c>
      <c r="K379" s="28">
        <f t="shared" si="36"/>
        <v>58</v>
      </c>
      <c r="L379" s="16" t="str">
        <f t="shared" si="37"/>
        <v>OK</v>
      </c>
      <c r="M379" s="45" t="s">
        <v>176</v>
      </c>
      <c r="N379"/>
    </row>
    <row r="380" spans="1:14" ht="13.5">
      <c r="A380" s="64" t="s">
        <v>764</v>
      </c>
      <c r="B380" s="71" t="s">
        <v>692</v>
      </c>
      <c r="C380" s="71" t="s">
        <v>765</v>
      </c>
      <c r="D380" s="47" t="s">
        <v>674</v>
      </c>
      <c r="F380" s="10" t="str">
        <f t="shared" si="38"/>
        <v>む３５</v>
      </c>
      <c r="G380" s="14" t="str">
        <f t="shared" si="35"/>
        <v>杉山あずさ</v>
      </c>
      <c r="H380" s="47" t="s">
        <v>675</v>
      </c>
      <c r="I380" s="45" t="s">
        <v>70</v>
      </c>
      <c r="J380" s="75">
        <v>1978</v>
      </c>
      <c r="K380" s="28">
        <f t="shared" si="36"/>
        <v>39</v>
      </c>
      <c r="L380" s="16" t="str">
        <f t="shared" si="37"/>
        <v>OK</v>
      </c>
      <c r="M380" s="42" t="s">
        <v>608</v>
      </c>
      <c r="N380"/>
    </row>
    <row r="381" spans="1:14" ht="13.5">
      <c r="A381" s="64" t="s">
        <v>766</v>
      </c>
      <c r="B381" s="71" t="s">
        <v>408</v>
      </c>
      <c r="C381" s="57" t="s">
        <v>767</v>
      </c>
      <c r="D381" s="47" t="s">
        <v>674</v>
      </c>
      <c r="E381" s="72"/>
      <c r="F381" s="10" t="str">
        <f t="shared" si="38"/>
        <v>む３６</v>
      </c>
      <c r="G381" s="14" t="str">
        <f t="shared" si="35"/>
        <v>西村文代</v>
      </c>
      <c r="H381" s="47" t="s">
        <v>675</v>
      </c>
      <c r="I381" s="45" t="s">
        <v>70</v>
      </c>
      <c r="J381" s="32">
        <v>1964</v>
      </c>
      <c r="K381" s="28">
        <f t="shared" si="36"/>
        <v>53</v>
      </c>
      <c r="L381" s="16" t="str">
        <f t="shared" si="37"/>
        <v>OK</v>
      </c>
      <c r="M381" s="42" t="s">
        <v>49</v>
      </c>
      <c r="N381"/>
    </row>
    <row r="382" spans="1:14" ht="13.5">
      <c r="A382" s="64" t="s">
        <v>768</v>
      </c>
      <c r="B382" s="57" t="s">
        <v>29</v>
      </c>
      <c r="C382" s="57" t="s">
        <v>30</v>
      </c>
      <c r="D382" s="47" t="s">
        <v>674</v>
      </c>
      <c r="E382" s="72"/>
      <c r="F382" s="10" t="str">
        <f t="shared" si="38"/>
        <v>む３７</v>
      </c>
      <c r="G382" s="14" t="str">
        <f t="shared" si="35"/>
        <v>村田彩子</v>
      </c>
      <c r="H382" s="47" t="s">
        <v>675</v>
      </c>
      <c r="I382" s="45" t="s">
        <v>70</v>
      </c>
      <c r="J382" s="32">
        <v>1968</v>
      </c>
      <c r="K382" s="28">
        <f t="shared" si="36"/>
        <v>49</v>
      </c>
      <c r="L382" s="16" t="str">
        <f t="shared" si="37"/>
        <v>OK</v>
      </c>
      <c r="M382" s="32" t="s">
        <v>76</v>
      </c>
      <c r="N382"/>
    </row>
    <row r="383" spans="1:14" ht="13.5">
      <c r="A383" s="64" t="s">
        <v>769</v>
      </c>
      <c r="B383" s="57" t="s">
        <v>770</v>
      </c>
      <c r="C383" s="71" t="s">
        <v>760</v>
      </c>
      <c r="D383" s="47" t="s">
        <v>674</v>
      </c>
      <c r="E383" s="72"/>
      <c r="F383" s="10" t="str">
        <f t="shared" si="38"/>
        <v>む３８</v>
      </c>
      <c r="G383" s="14" t="str">
        <f t="shared" si="35"/>
        <v>村川庸子</v>
      </c>
      <c r="H383" s="47" t="s">
        <v>675</v>
      </c>
      <c r="I383" s="45" t="s">
        <v>70</v>
      </c>
      <c r="J383" s="32">
        <v>1969</v>
      </c>
      <c r="K383" s="28">
        <f t="shared" si="36"/>
        <v>48</v>
      </c>
      <c r="L383" s="16" t="str">
        <f t="shared" si="37"/>
        <v>OK</v>
      </c>
      <c r="M383" s="32" t="s">
        <v>494</v>
      </c>
      <c r="N383"/>
    </row>
    <row r="384" spans="1:14" ht="13.5">
      <c r="A384" s="64" t="s">
        <v>771</v>
      </c>
      <c r="B384" s="32" t="s">
        <v>35</v>
      </c>
      <c r="C384" s="32" t="s">
        <v>772</v>
      </c>
      <c r="D384" s="47" t="s">
        <v>674</v>
      </c>
      <c r="E384" s="32"/>
      <c r="F384" s="10" t="str">
        <f t="shared" si="38"/>
        <v>む３９</v>
      </c>
      <c r="G384" s="14" t="str">
        <f t="shared" si="35"/>
        <v>藤井洋平</v>
      </c>
      <c r="H384" s="47" t="s">
        <v>675</v>
      </c>
      <c r="I384" s="32" t="s">
        <v>48</v>
      </c>
      <c r="J384" s="32">
        <v>1991</v>
      </c>
      <c r="K384" s="28">
        <f t="shared" si="36"/>
        <v>26</v>
      </c>
      <c r="L384" s="16" t="str">
        <f t="shared" si="37"/>
        <v>OK</v>
      </c>
      <c r="M384" s="57" t="s">
        <v>176</v>
      </c>
      <c r="N384"/>
    </row>
    <row r="385" spans="1:14" ht="13.5">
      <c r="A385" s="64" t="s">
        <v>773</v>
      </c>
      <c r="B385" s="32" t="s">
        <v>774</v>
      </c>
      <c r="C385" s="32" t="s">
        <v>775</v>
      </c>
      <c r="D385" s="47" t="s">
        <v>674</v>
      </c>
      <c r="E385" s="32"/>
      <c r="F385" s="10" t="str">
        <f t="shared" si="38"/>
        <v>む４０</v>
      </c>
      <c r="G385" s="14" t="str">
        <f t="shared" si="35"/>
        <v>田淵敏史</v>
      </c>
      <c r="H385" s="47" t="s">
        <v>675</v>
      </c>
      <c r="I385" s="32" t="s">
        <v>48</v>
      </c>
      <c r="J385" s="32">
        <v>1991</v>
      </c>
      <c r="K385" s="28">
        <f t="shared" si="36"/>
        <v>26</v>
      </c>
      <c r="L385" s="16" t="str">
        <f t="shared" si="37"/>
        <v>OK</v>
      </c>
      <c r="M385" s="57" t="s">
        <v>176</v>
      </c>
      <c r="N385"/>
    </row>
    <row r="386" spans="1:14" ht="13.5">
      <c r="A386" s="64" t="s">
        <v>776</v>
      </c>
      <c r="B386" s="32" t="s">
        <v>777</v>
      </c>
      <c r="C386" s="32" t="s">
        <v>778</v>
      </c>
      <c r="D386" s="47" t="s">
        <v>674</v>
      </c>
      <c r="E386" s="32"/>
      <c r="F386" s="10" t="str">
        <f t="shared" si="38"/>
        <v>む４１</v>
      </c>
      <c r="G386" s="14" t="str">
        <f t="shared" si="35"/>
        <v>穐山  航</v>
      </c>
      <c r="H386" s="47" t="s">
        <v>675</v>
      </c>
      <c r="I386" s="32" t="s">
        <v>48</v>
      </c>
      <c r="J386" s="32">
        <v>1989</v>
      </c>
      <c r="K386" s="28">
        <f t="shared" si="36"/>
        <v>28</v>
      </c>
      <c r="L386" s="16" t="str">
        <f t="shared" si="37"/>
        <v>OK</v>
      </c>
      <c r="M386" s="57" t="s">
        <v>176</v>
      </c>
      <c r="N386"/>
    </row>
    <row r="387" spans="1:14" ht="13.5">
      <c r="A387" s="64" t="s">
        <v>779</v>
      </c>
      <c r="B387" s="32" t="s">
        <v>408</v>
      </c>
      <c r="C387" s="32" t="s">
        <v>780</v>
      </c>
      <c r="D387" s="47" t="s">
        <v>674</v>
      </c>
      <c r="E387" s="72"/>
      <c r="F387" s="10" t="str">
        <f t="shared" si="38"/>
        <v>む４２</v>
      </c>
      <c r="G387" s="14" t="str">
        <f t="shared" si="35"/>
        <v>西村国太郎</v>
      </c>
      <c r="H387" s="47" t="s">
        <v>675</v>
      </c>
      <c r="I387" s="32" t="s">
        <v>48</v>
      </c>
      <c r="J387" s="32">
        <v>1942</v>
      </c>
      <c r="K387" s="28">
        <f t="shared" si="36"/>
        <v>75</v>
      </c>
      <c r="L387" s="16" t="str">
        <f t="shared" si="37"/>
        <v>OK</v>
      </c>
      <c r="M387" s="57" t="s">
        <v>176</v>
      </c>
      <c r="N387"/>
    </row>
    <row r="388" spans="1:14" ht="13.5">
      <c r="A388" s="64" t="s">
        <v>781</v>
      </c>
      <c r="B388" s="57" t="s">
        <v>782</v>
      </c>
      <c r="C388" s="57" t="s">
        <v>783</v>
      </c>
      <c r="D388" s="47" t="s">
        <v>674</v>
      </c>
      <c r="E388" s="137"/>
      <c r="F388" s="10" t="str">
        <f t="shared" si="38"/>
        <v>む４３</v>
      </c>
      <c r="G388" s="32" t="s">
        <v>784</v>
      </c>
      <c r="H388" s="47" t="s">
        <v>675</v>
      </c>
      <c r="I388" s="32" t="s">
        <v>70</v>
      </c>
      <c r="J388" s="32">
        <v>1994</v>
      </c>
      <c r="K388" s="28">
        <f t="shared" si="36"/>
        <v>23</v>
      </c>
      <c r="L388" s="16" t="str">
        <f t="shared" si="37"/>
        <v>OK</v>
      </c>
      <c r="M388" s="32" t="s">
        <v>249</v>
      </c>
      <c r="N388"/>
    </row>
    <row r="389" spans="1:13" ht="13.5">
      <c r="A389" s="64" t="s">
        <v>785</v>
      </c>
      <c r="B389" s="57" t="s">
        <v>306</v>
      </c>
      <c r="C389" s="57" t="s">
        <v>786</v>
      </c>
      <c r="D389" s="47" t="s">
        <v>674</v>
      </c>
      <c r="E389" s="137"/>
      <c r="F389" s="10" t="str">
        <f t="shared" si="38"/>
        <v>む４４</v>
      </c>
      <c r="G389" s="32" t="s">
        <v>787</v>
      </c>
      <c r="H389" s="47" t="s">
        <v>675</v>
      </c>
      <c r="I389" s="32" t="s">
        <v>70</v>
      </c>
      <c r="J389" s="32">
        <v>1970</v>
      </c>
      <c r="K389" s="28">
        <f t="shared" si="36"/>
        <v>47</v>
      </c>
      <c r="L389" s="16" t="str">
        <f t="shared" si="37"/>
        <v>OK</v>
      </c>
      <c r="M389" s="32" t="s">
        <v>49</v>
      </c>
    </row>
    <row r="390" spans="1:13" ht="13.5">
      <c r="A390" s="64" t="s">
        <v>788</v>
      </c>
      <c r="B390" s="32" t="s">
        <v>692</v>
      </c>
      <c r="C390" s="32" t="s">
        <v>789</v>
      </c>
      <c r="D390" s="47" t="s">
        <v>674</v>
      </c>
      <c r="E390" s="72"/>
      <c r="F390" s="10" t="str">
        <f t="shared" si="38"/>
        <v>む４５</v>
      </c>
      <c r="G390" s="32" t="s">
        <v>790</v>
      </c>
      <c r="H390" s="47" t="s">
        <v>675</v>
      </c>
      <c r="I390" s="32" t="s">
        <v>48</v>
      </c>
      <c r="J390" s="32">
        <v>2004</v>
      </c>
      <c r="K390" s="28">
        <f t="shared" si="36"/>
        <v>13</v>
      </c>
      <c r="L390" s="16" t="str">
        <f t="shared" si="37"/>
        <v>OK</v>
      </c>
      <c r="M390" s="32" t="s">
        <v>608</v>
      </c>
    </row>
    <row r="391" spans="1:13" ht="13.5">
      <c r="A391" s="64" t="s">
        <v>791</v>
      </c>
      <c r="B391" s="70" t="s">
        <v>792</v>
      </c>
      <c r="C391" s="70" t="s">
        <v>793</v>
      </c>
      <c r="D391" s="47" t="s">
        <v>674</v>
      </c>
      <c r="E391" s="14"/>
      <c r="F391" s="10" t="str">
        <f t="shared" si="38"/>
        <v>む４６</v>
      </c>
      <c r="G391" s="14" t="s">
        <v>794</v>
      </c>
      <c r="H391" s="47" t="s">
        <v>675</v>
      </c>
      <c r="I391" s="32" t="s">
        <v>48</v>
      </c>
      <c r="J391" s="75">
        <v>1990</v>
      </c>
      <c r="K391" s="28">
        <f t="shared" si="36"/>
        <v>27</v>
      </c>
      <c r="L391" s="16" t="str">
        <f t="shared" si="37"/>
        <v>OK</v>
      </c>
      <c r="M391" s="45" t="s">
        <v>176</v>
      </c>
    </row>
    <row r="392" spans="1:13" ht="13.5">
      <c r="A392" s="64" t="s">
        <v>795</v>
      </c>
      <c r="B392" s="70" t="s">
        <v>796</v>
      </c>
      <c r="C392" s="70" t="s">
        <v>797</v>
      </c>
      <c r="D392" s="47" t="s">
        <v>674</v>
      </c>
      <c r="E392" s="14"/>
      <c r="F392" s="10" t="str">
        <f t="shared" si="38"/>
        <v>む４７</v>
      </c>
      <c r="G392" s="14" t="s">
        <v>798</v>
      </c>
      <c r="H392" s="47" t="s">
        <v>675</v>
      </c>
      <c r="I392" s="32" t="s">
        <v>48</v>
      </c>
      <c r="J392" s="75">
        <v>1992</v>
      </c>
      <c r="K392" s="28">
        <f t="shared" si="36"/>
        <v>25</v>
      </c>
      <c r="L392" s="16" t="str">
        <f t="shared" si="37"/>
        <v>OK</v>
      </c>
      <c r="M392" s="45" t="s">
        <v>176</v>
      </c>
    </row>
    <row r="393" spans="1:13" ht="13.5">
      <c r="A393" s="64" t="s">
        <v>799</v>
      </c>
      <c r="B393" s="3" t="s">
        <v>800</v>
      </c>
      <c r="C393" s="3" t="s">
        <v>801</v>
      </c>
      <c r="D393" s="47" t="s">
        <v>674</v>
      </c>
      <c r="F393" s="10" t="str">
        <f t="shared" si="38"/>
        <v>む４８</v>
      </c>
      <c r="G393" s="14" t="s">
        <v>802</v>
      </c>
      <c r="H393" s="47" t="s">
        <v>675</v>
      </c>
      <c r="I393" s="32" t="s">
        <v>48</v>
      </c>
      <c r="J393" s="74">
        <v>1986</v>
      </c>
      <c r="K393" s="28">
        <f t="shared" si="36"/>
        <v>31</v>
      </c>
      <c r="L393" s="16" t="str">
        <f t="shared" si="37"/>
        <v>OK</v>
      </c>
      <c r="M393" s="47" t="s">
        <v>76</v>
      </c>
    </row>
    <row r="394" spans="1:13" ht="13.5">
      <c r="A394" s="64" t="s">
        <v>803</v>
      </c>
      <c r="B394" s="25" t="s">
        <v>804</v>
      </c>
      <c r="C394" s="25" t="s">
        <v>805</v>
      </c>
      <c r="D394" s="47" t="s">
        <v>674</v>
      </c>
      <c r="F394" s="10" t="str">
        <f t="shared" si="38"/>
        <v>む４９</v>
      </c>
      <c r="G394" s="14" t="s">
        <v>806</v>
      </c>
      <c r="H394" s="47" t="s">
        <v>675</v>
      </c>
      <c r="I394" s="57" t="s">
        <v>70</v>
      </c>
      <c r="J394" s="74">
        <v>1996</v>
      </c>
      <c r="K394" s="28">
        <f t="shared" si="36"/>
        <v>21</v>
      </c>
      <c r="L394" s="16" t="str">
        <f t="shared" si="37"/>
        <v>OK</v>
      </c>
      <c r="M394" s="47" t="s">
        <v>238</v>
      </c>
    </row>
    <row r="395" spans="1:12" ht="13.5">
      <c r="A395" s="64"/>
      <c r="D395" s="47" t="s">
        <v>674</v>
      </c>
      <c r="F395" s="10"/>
      <c r="K395" s="28">
        <f t="shared" si="36"/>
      </c>
      <c r="L395" s="16">
        <f t="shared" si="37"/>
      </c>
    </row>
    <row r="396" spans="1:14" s="9" customFormat="1" ht="13.5">
      <c r="A396" s="64"/>
      <c r="B396"/>
      <c r="C396"/>
      <c r="D396"/>
      <c r="E396"/>
      <c r="F396" s="10"/>
      <c r="G396"/>
      <c r="H396"/>
      <c r="I396"/>
      <c r="J396"/>
      <c r="K396"/>
      <c r="L396" s="16">
        <f t="shared" si="37"/>
      </c>
      <c r="M396"/>
      <c r="N396"/>
    </row>
    <row r="397" spans="1:14" s="9" customFormat="1" ht="13.5">
      <c r="A397" s="64"/>
      <c r="B397"/>
      <c r="C397"/>
      <c r="D397"/>
      <c r="E397"/>
      <c r="F397" s="10"/>
      <c r="G397"/>
      <c r="H397"/>
      <c r="I397"/>
      <c r="J397"/>
      <c r="K397"/>
      <c r="L397" s="16">
        <f t="shared" si="37"/>
      </c>
      <c r="M397"/>
      <c r="N397"/>
    </row>
    <row r="398" spans="1:12" ht="13.5">
      <c r="A398" s="64"/>
      <c r="F398" s="10"/>
      <c r="L398" s="16">
        <f t="shared" si="37"/>
      </c>
    </row>
    <row r="399" spans="2:13" ht="13.5">
      <c r="B399" s="70"/>
      <c r="C399" s="70"/>
      <c r="D399" s="47"/>
      <c r="E399" s="14"/>
      <c r="G399" s="14"/>
      <c r="H399" s="47"/>
      <c r="I399" s="47"/>
      <c r="J399" s="75"/>
      <c r="K399" s="28">
        <f aca="true" t="shared" si="39" ref="K399:K410">IF(J399="","",(2017-J399))</f>
      </c>
      <c r="L399" s="16">
        <f t="shared" si="37"/>
      </c>
      <c r="M399" s="47"/>
    </row>
    <row r="400" spans="2:13" ht="13.5">
      <c r="B400" s="70"/>
      <c r="C400" s="70"/>
      <c r="D400" s="47"/>
      <c r="E400" s="14"/>
      <c r="G400" s="14"/>
      <c r="H400" s="47"/>
      <c r="I400" s="47"/>
      <c r="J400" s="75"/>
      <c r="K400" s="28">
        <f t="shared" si="39"/>
      </c>
      <c r="L400" s="16">
        <f t="shared" si="37"/>
      </c>
      <c r="M400" s="47"/>
    </row>
    <row r="401" spans="2:13" ht="13.5">
      <c r="B401" s="70"/>
      <c r="C401" s="70"/>
      <c r="D401" s="47"/>
      <c r="E401" s="14"/>
      <c r="G401" s="14"/>
      <c r="H401" s="47"/>
      <c r="I401" s="47"/>
      <c r="J401" s="75"/>
      <c r="K401" s="28">
        <f t="shared" si="39"/>
      </c>
      <c r="L401" s="16">
        <f t="shared" si="37"/>
      </c>
      <c r="M401" s="47"/>
    </row>
    <row r="402" spans="2:13" ht="13.5">
      <c r="B402" s="70"/>
      <c r="C402" s="70"/>
      <c r="D402" s="47"/>
      <c r="E402" s="14"/>
      <c r="G402" s="14"/>
      <c r="H402" s="47"/>
      <c r="I402" s="47"/>
      <c r="J402" s="75"/>
      <c r="K402" s="28">
        <f t="shared" si="39"/>
      </c>
      <c r="L402" s="16">
        <f t="shared" si="37"/>
      </c>
      <c r="M402" s="47"/>
    </row>
    <row r="403" spans="2:13" ht="13.5">
      <c r="B403" s="70"/>
      <c r="C403" s="70"/>
      <c r="D403" s="47"/>
      <c r="E403" s="14"/>
      <c r="G403" s="14"/>
      <c r="H403" s="47"/>
      <c r="I403" s="47"/>
      <c r="J403" s="75"/>
      <c r="K403" s="28">
        <f t="shared" si="39"/>
      </c>
      <c r="L403" s="16">
        <f t="shared" si="37"/>
      </c>
      <c r="M403" s="47"/>
    </row>
    <row r="404" spans="2:13" ht="13.5">
      <c r="B404" s="14"/>
      <c r="C404" s="14"/>
      <c r="D404" s="14"/>
      <c r="E404" s="14"/>
      <c r="G404" s="14"/>
      <c r="H404" s="14"/>
      <c r="I404" s="18"/>
      <c r="J404" s="29"/>
      <c r="K404" s="28">
        <f t="shared" si="39"/>
      </c>
      <c r="L404" s="16">
        <f t="shared" si="37"/>
      </c>
      <c r="M404" s="19"/>
    </row>
    <row r="405" spans="4:12" s="2" customFormat="1" ht="13.5">
      <c r="D405" s="771" t="s">
        <v>807</v>
      </c>
      <c r="E405" s="771"/>
      <c r="F405" s="771"/>
      <c r="G405" s="771"/>
      <c r="K405" s="28">
        <f t="shared" si="39"/>
      </c>
      <c r="L405" s="16">
        <f t="shared" si="37"/>
      </c>
    </row>
    <row r="406" spans="6:12" s="2" customFormat="1" ht="13.5">
      <c r="F406" s="10"/>
      <c r="K406" s="28">
        <f t="shared" si="39"/>
      </c>
      <c r="L406" s="16">
        <f t="shared" si="37"/>
      </c>
    </row>
    <row r="407" spans="2:12" s="2" customFormat="1" ht="13.5">
      <c r="B407" s="771" t="s">
        <v>1300</v>
      </c>
      <c r="C407" s="771"/>
      <c r="D407" s="771"/>
      <c r="F407" s="10"/>
      <c r="G407" s="2" t="s">
        <v>39</v>
      </c>
      <c r="H407" s="2" t="s">
        <v>40</v>
      </c>
      <c r="K407" s="28">
        <f t="shared" si="39"/>
      </c>
      <c r="L407" s="16"/>
    </row>
    <row r="408" spans="2:12" s="2" customFormat="1" ht="13.5">
      <c r="B408" s="771"/>
      <c r="C408" s="771"/>
      <c r="D408" s="771"/>
      <c r="F408" s="10"/>
      <c r="G408" s="13">
        <f>COUNTIF($M$412:$M$446,"東近江市")</f>
        <v>7</v>
      </c>
      <c r="H408" s="772">
        <f>(G408/RIGHT(A446,2))</f>
        <v>0.2</v>
      </c>
      <c r="I408" s="772" t="e">
        <f>(H408/RIGHT(B459,2))</f>
        <v>#VALUE!</v>
      </c>
      <c r="K408" s="28">
        <f t="shared" si="39"/>
      </c>
      <c r="L408" s="16"/>
    </row>
    <row r="409" spans="6:12" s="2" customFormat="1" ht="13.5">
      <c r="F409" s="10"/>
      <c r="K409" s="28">
        <f t="shared" si="39"/>
      </c>
      <c r="L409" s="16">
        <f t="shared" si="37"/>
      </c>
    </row>
    <row r="410" spans="2:12" s="2" customFormat="1" ht="13.5">
      <c r="B410" s="2" t="s">
        <v>808</v>
      </c>
      <c r="F410" s="10"/>
      <c r="K410" s="28">
        <f t="shared" si="39"/>
      </c>
      <c r="L410" s="16">
        <f t="shared" si="37"/>
      </c>
    </row>
    <row r="411" spans="2:12" s="2" customFormat="1" ht="13.5">
      <c r="B411" s="2" t="s">
        <v>809</v>
      </c>
      <c r="F411" s="10"/>
      <c r="J411" s="2" t="s">
        <v>810</v>
      </c>
      <c r="K411" s="28"/>
      <c r="L411" s="16">
        <f t="shared" si="37"/>
      </c>
    </row>
    <row r="412" spans="1:13" s="2" customFormat="1" ht="13.5">
      <c r="A412" s="2" t="s">
        <v>811</v>
      </c>
      <c r="B412" s="2" t="s">
        <v>812</v>
      </c>
      <c r="C412" s="2" t="s">
        <v>813</v>
      </c>
      <c r="D412" s="2" t="s">
        <v>808</v>
      </c>
      <c r="F412" s="10" t="str">
        <f t="shared" si="38"/>
        <v>ぷ０１</v>
      </c>
      <c r="G412" s="14" t="str">
        <f aca="true" t="shared" si="40" ref="G412:G441">B412&amp;C412</f>
        <v>大林 久</v>
      </c>
      <c r="H412" s="2" t="s">
        <v>809</v>
      </c>
      <c r="I412" s="2" t="s">
        <v>48</v>
      </c>
      <c r="J412" s="2">
        <v>1938</v>
      </c>
      <c r="K412" s="28">
        <f aca="true" t="shared" si="41" ref="K412:K441">IF(J412="","",(2017-J412))</f>
        <v>79</v>
      </c>
      <c r="L412" s="16" t="str">
        <f t="shared" si="37"/>
        <v>OK</v>
      </c>
      <c r="M412" s="2" t="s">
        <v>76</v>
      </c>
    </row>
    <row r="413" spans="1:13" s="2" customFormat="1" ht="13.5">
      <c r="A413" s="2" t="s">
        <v>814</v>
      </c>
      <c r="B413" s="2" t="s">
        <v>551</v>
      </c>
      <c r="C413" s="2" t="s">
        <v>815</v>
      </c>
      <c r="D413" s="2" t="s">
        <v>808</v>
      </c>
      <c r="F413" s="10" t="str">
        <f t="shared" si="38"/>
        <v>ぷ０２</v>
      </c>
      <c r="G413" s="14" t="str">
        <f t="shared" si="40"/>
        <v>高田洋治</v>
      </c>
      <c r="H413" s="2" t="s">
        <v>809</v>
      </c>
      <c r="I413" s="2" t="s">
        <v>48</v>
      </c>
      <c r="J413" s="2">
        <v>1942</v>
      </c>
      <c r="K413" s="28">
        <f t="shared" si="41"/>
        <v>75</v>
      </c>
      <c r="L413" s="16" t="str">
        <f t="shared" si="37"/>
        <v>OK</v>
      </c>
      <c r="M413" s="2" t="s">
        <v>76</v>
      </c>
    </row>
    <row r="414" spans="1:13" s="2" customFormat="1" ht="13.5">
      <c r="A414" s="2" t="s">
        <v>816</v>
      </c>
      <c r="B414" s="2" t="s">
        <v>26</v>
      </c>
      <c r="C414" s="2" t="s">
        <v>1301</v>
      </c>
      <c r="D414" s="2" t="s">
        <v>808</v>
      </c>
      <c r="F414" s="10" t="str">
        <f t="shared" si="38"/>
        <v>ぷ０３</v>
      </c>
      <c r="G414" s="14" t="str">
        <f t="shared" si="40"/>
        <v>中野 潤</v>
      </c>
      <c r="H414" s="2" t="s">
        <v>809</v>
      </c>
      <c r="I414" s="2" t="s">
        <v>48</v>
      </c>
      <c r="J414" s="2">
        <v>1948</v>
      </c>
      <c r="K414" s="28">
        <f t="shared" si="41"/>
        <v>69</v>
      </c>
      <c r="L414" s="16" t="str">
        <f t="shared" si="37"/>
        <v>OK</v>
      </c>
      <c r="M414" s="2" t="s">
        <v>153</v>
      </c>
    </row>
    <row r="415" spans="1:13" s="2" customFormat="1" ht="13.5">
      <c r="A415" s="2" t="s">
        <v>817</v>
      </c>
      <c r="B415" s="2" t="s">
        <v>26</v>
      </c>
      <c r="C415" s="2" t="s">
        <v>111</v>
      </c>
      <c r="D415" s="2" t="s">
        <v>808</v>
      </c>
      <c r="F415" s="10" t="str">
        <f t="shared" si="38"/>
        <v>ぷ０４</v>
      </c>
      <c r="G415" s="14" t="str">
        <f t="shared" si="40"/>
        <v>中野哲也</v>
      </c>
      <c r="H415" s="2" t="s">
        <v>809</v>
      </c>
      <c r="I415" s="2" t="s">
        <v>48</v>
      </c>
      <c r="J415" s="2">
        <v>1947</v>
      </c>
      <c r="K415" s="28">
        <f t="shared" si="41"/>
        <v>70</v>
      </c>
      <c r="L415" s="16" t="str">
        <f aca="true" t="shared" si="42" ref="L415:L446">IF(G415="","",IF(COUNTIF($G$6:$G$600,G415)&gt;1,"2重登録","OK"))</f>
        <v>OK</v>
      </c>
      <c r="M415" s="2" t="s">
        <v>76</v>
      </c>
    </row>
    <row r="416" spans="1:13" s="2" customFormat="1" ht="13.5">
      <c r="A416" s="2" t="s">
        <v>818</v>
      </c>
      <c r="B416" s="2" t="s">
        <v>819</v>
      </c>
      <c r="C416" s="2" t="s">
        <v>820</v>
      </c>
      <c r="D416" s="2" t="s">
        <v>808</v>
      </c>
      <c r="F416" s="10" t="str">
        <f t="shared" si="38"/>
        <v>ぷ０５</v>
      </c>
      <c r="G416" s="14" t="str">
        <f t="shared" si="40"/>
        <v>堀江孝信</v>
      </c>
      <c r="H416" s="2" t="s">
        <v>809</v>
      </c>
      <c r="I416" s="2" t="s">
        <v>48</v>
      </c>
      <c r="J416" s="2">
        <v>1942</v>
      </c>
      <c r="K416" s="28">
        <f t="shared" si="41"/>
        <v>75</v>
      </c>
      <c r="L416" s="16" t="str">
        <f t="shared" si="42"/>
        <v>OK</v>
      </c>
      <c r="M416" s="2" t="s">
        <v>76</v>
      </c>
    </row>
    <row r="417" spans="1:13" s="2" customFormat="1" ht="13.5">
      <c r="A417" s="2" t="s">
        <v>821</v>
      </c>
      <c r="B417" s="2" t="s">
        <v>822</v>
      </c>
      <c r="C417" s="2" t="s">
        <v>823</v>
      </c>
      <c r="D417" s="2" t="s">
        <v>808</v>
      </c>
      <c r="F417" s="10" t="str">
        <f t="shared" si="38"/>
        <v>ぷ０６</v>
      </c>
      <c r="G417" s="14" t="str">
        <f t="shared" si="40"/>
        <v>羽田昭夫</v>
      </c>
      <c r="H417" s="2" t="s">
        <v>809</v>
      </c>
      <c r="I417" s="2" t="s">
        <v>48</v>
      </c>
      <c r="J417" s="2">
        <v>1943</v>
      </c>
      <c r="K417" s="28">
        <f t="shared" si="41"/>
        <v>74</v>
      </c>
      <c r="L417" s="16" t="str">
        <f t="shared" si="42"/>
        <v>OK</v>
      </c>
      <c r="M417" s="2" t="s">
        <v>238</v>
      </c>
    </row>
    <row r="418" spans="1:13" s="2" customFormat="1" ht="13.5">
      <c r="A418" s="2" t="s">
        <v>824</v>
      </c>
      <c r="B418" s="2" t="s">
        <v>825</v>
      </c>
      <c r="C418" s="2" t="s">
        <v>826</v>
      </c>
      <c r="D418" s="2" t="s">
        <v>808</v>
      </c>
      <c r="F418" s="10" t="str">
        <f t="shared" si="38"/>
        <v>ぷ０７</v>
      </c>
      <c r="G418" s="14" t="str">
        <f t="shared" si="40"/>
        <v>樋山達哉</v>
      </c>
      <c r="H418" s="2" t="s">
        <v>809</v>
      </c>
      <c r="I418" s="2" t="s">
        <v>48</v>
      </c>
      <c r="J418" s="2">
        <v>1944</v>
      </c>
      <c r="K418" s="28">
        <f t="shared" si="41"/>
        <v>73</v>
      </c>
      <c r="L418" s="16" t="str">
        <f t="shared" si="42"/>
        <v>OK</v>
      </c>
      <c r="M418" s="2" t="s">
        <v>494</v>
      </c>
    </row>
    <row r="419" spans="1:13" s="2" customFormat="1" ht="13.5">
      <c r="A419" s="2" t="s">
        <v>827</v>
      </c>
      <c r="B419" s="2" t="s">
        <v>828</v>
      </c>
      <c r="C419" s="2" t="s">
        <v>829</v>
      </c>
      <c r="D419" s="2" t="s">
        <v>808</v>
      </c>
      <c r="F419" s="10" t="str">
        <f t="shared" si="38"/>
        <v>ぷ０８</v>
      </c>
      <c r="G419" s="14" t="str">
        <f t="shared" si="40"/>
        <v>藤本昌彦</v>
      </c>
      <c r="H419" s="2" t="s">
        <v>809</v>
      </c>
      <c r="I419" s="2" t="s">
        <v>48</v>
      </c>
      <c r="J419" s="2">
        <v>1939</v>
      </c>
      <c r="K419" s="28">
        <f t="shared" si="41"/>
        <v>78</v>
      </c>
      <c r="L419" s="16" t="str">
        <f t="shared" si="42"/>
        <v>OK</v>
      </c>
      <c r="M419" s="2" t="s">
        <v>76</v>
      </c>
    </row>
    <row r="420" spans="1:13" s="2" customFormat="1" ht="13.5">
      <c r="A420" s="2" t="s">
        <v>830</v>
      </c>
      <c r="B420" s="2" t="s">
        <v>831</v>
      </c>
      <c r="C420" s="2" t="s">
        <v>832</v>
      </c>
      <c r="D420" s="2" t="s">
        <v>808</v>
      </c>
      <c r="F420" s="10" t="str">
        <f aca="true" t="shared" si="43" ref="F420:F445">A420</f>
        <v>ぷ０９</v>
      </c>
      <c r="G420" s="14" t="str">
        <f t="shared" si="40"/>
        <v>安田和彦</v>
      </c>
      <c r="H420" s="2" t="s">
        <v>809</v>
      </c>
      <c r="I420" s="2" t="s">
        <v>48</v>
      </c>
      <c r="J420" s="2">
        <v>1945</v>
      </c>
      <c r="K420" s="28">
        <f t="shared" si="41"/>
        <v>72</v>
      </c>
      <c r="L420" s="16" t="str">
        <f t="shared" si="42"/>
        <v>OK</v>
      </c>
      <c r="M420" s="2" t="s">
        <v>76</v>
      </c>
    </row>
    <row r="421" spans="1:13" s="2" customFormat="1" ht="13.5">
      <c r="A421" s="2" t="s">
        <v>833</v>
      </c>
      <c r="B421" s="2" t="s">
        <v>834</v>
      </c>
      <c r="C421" s="2" t="s">
        <v>835</v>
      </c>
      <c r="D421" s="2" t="s">
        <v>808</v>
      </c>
      <c r="F421" s="10" t="str">
        <f t="shared" si="43"/>
        <v>ぷ１０</v>
      </c>
      <c r="G421" s="14" t="str">
        <f t="shared" si="40"/>
        <v>吉田知司</v>
      </c>
      <c r="H421" s="2" t="s">
        <v>809</v>
      </c>
      <c r="I421" s="2" t="s">
        <v>48</v>
      </c>
      <c r="J421" s="2">
        <v>1948</v>
      </c>
      <c r="K421" s="28">
        <f t="shared" si="41"/>
        <v>69</v>
      </c>
      <c r="L421" s="16" t="str">
        <f t="shared" si="42"/>
        <v>OK</v>
      </c>
      <c r="M421" s="25" t="s">
        <v>176</v>
      </c>
    </row>
    <row r="422" spans="1:13" s="2" customFormat="1" ht="13.5">
      <c r="A422" s="2" t="s">
        <v>836</v>
      </c>
      <c r="B422" s="2" t="s">
        <v>796</v>
      </c>
      <c r="C422" s="2" t="s">
        <v>837</v>
      </c>
      <c r="D422" s="2" t="s">
        <v>808</v>
      </c>
      <c r="F422" s="10" t="str">
        <f t="shared" si="43"/>
        <v>ぷ１１</v>
      </c>
      <c r="G422" s="14" t="str">
        <f t="shared" si="40"/>
        <v>山田直八</v>
      </c>
      <c r="H422" s="2" t="s">
        <v>809</v>
      </c>
      <c r="I422" s="2" t="s">
        <v>48</v>
      </c>
      <c r="J422" s="2">
        <v>1972</v>
      </c>
      <c r="K422" s="28">
        <f t="shared" si="41"/>
        <v>45</v>
      </c>
      <c r="L422" s="16" t="str">
        <f t="shared" si="42"/>
        <v>OK</v>
      </c>
      <c r="M422" s="2" t="s">
        <v>494</v>
      </c>
    </row>
    <row r="423" spans="1:13" s="2" customFormat="1" ht="13.5">
      <c r="A423" s="2" t="s">
        <v>838</v>
      </c>
      <c r="B423" s="2" t="s">
        <v>839</v>
      </c>
      <c r="C423" s="2" t="s">
        <v>840</v>
      </c>
      <c r="D423" s="2" t="s">
        <v>808</v>
      </c>
      <c r="F423" s="10" t="str">
        <f t="shared" si="43"/>
        <v>ぷ１２</v>
      </c>
      <c r="G423" s="14" t="str">
        <f t="shared" si="40"/>
        <v>新屋正男</v>
      </c>
      <c r="H423" s="2" t="s">
        <v>809</v>
      </c>
      <c r="I423" s="2" t="s">
        <v>48</v>
      </c>
      <c r="J423" s="2">
        <v>1943</v>
      </c>
      <c r="K423" s="28">
        <f t="shared" si="41"/>
        <v>74</v>
      </c>
      <c r="L423" s="16" t="str">
        <f t="shared" si="42"/>
        <v>OK</v>
      </c>
      <c r="M423" s="2" t="s">
        <v>76</v>
      </c>
    </row>
    <row r="424" spans="1:13" s="2" customFormat="1" ht="13.5">
      <c r="A424" s="2" t="s">
        <v>841</v>
      </c>
      <c r="B424" s="2" t="s">
        <v>51</v>
      </c>
      <c r="C424" s="2" t="s">
        <v>842</v>
      </c>
      <c r="D424" s="2" t="s">
        <v>808</v>
      </c>
      <c r="F424" s="10" t="str">
        <f t="shared" si="43"/>
        <v>ぷ１３</v>
      </c>
      <c r="G424" s="14" t="str">
        <f t="shared" si="40"/>
        <v>青木保憲</v>
      </c>
      <c r="H424" s="2" t="s">
        <v>809</v>
      </c>
      <c r="I424" s="2" t="s">
        <v>48</v>
      </c>
      <c r="J424" s="2">
        <v>1949</v>
      </c>
      <c r="K424" s="28">
        <f t="shared" si="41"/>
        <v>68</v>
      </c>
      <c r="L424" s="16" t="str">
        <f t="shared" si="42"/>
        <v>OK</v>
      </c>
      <c r="M424" s="2" t="s">
        <v>76</v>
      </c>
    </row>
    <row r="425" spans="1:13" s="2" customFormat="1" ht="13.5">
      <c r="A425" s="2" t="s">
        <v>843</v>
      </c>
      <c r="B425" s="2" t="s">
        <v>107</v>
      </c>
      <c r="C425" s="2" t="s">
        <v>844</v>
      </c>
      <c r="D425" s="2" t="s">
        <v>808</v>
      </c>
      <c r="F425" s="10" t="str">
        <f t="shared" si="43"/>
        <v>ぷ１４</v>
      </c>
      <c r="G425" s="14" t="str">
        <f t="shared" si="40"/>
        <v>谷口一男</v>
      </c>
      <c r="H425" s="2" t="s">
        <v>809</v>
      </c>
      <c r="I425" s="2" t="s">
        <v>48</v>
      </c>
      <c r="J425" s="2">
        <v>1947</v>
      </c>
      <c r="K425" s="28">
        <f t="shared" si="41"/>
        <v>70</v>
      </c>
      <c r="L425" s="16" t="str">
        <f t="shared" si="42"/>
        <v>OK</v>
      </c>
      <c r="M425" s="25" t="s">
        <v>176</v>
      </c>
    </row>
    <row r="426" spans="1:13" s="2" customFormat="1" ht="13.5">
      <c r="A426" s="2" t="s">
        <v>845</v>
      </c>
      <c r="B426" s="25" t="s">
        <v>846</v>
      </c>
      <c r="C426" s="25" t="s">
        <v>847</v>
      </c>
      <c r="D426" s="2" t="s">
        <v>808</v>
      </c>
      <c r="F426" s="10" t="str">
        <f t="shared" si="43"/>
        <v>ぷ１５</v>
      </c>
      <c r="G426" s="14" t="str">
        <f t="shared" si="40"/>
        <v>飯塚アイ子</v>
      </c>
      <c r="H426" s="2" t="s">
        <v>809</v>
      </c>
      <c r="I426" s="25" t="s">
        <v>70</v>
      </c>
      <c r="J426" s="2">
        <v>1943</v>
      </c>
      <c r="K426" s="28">
        <f t="shared" si="41"/>
        <v>74</v>
      </c>
      <c r="L426" s="16" t="str">
        <f t="shared" si="42"/>
        <v>OK</v>
      </c>
      <c r="M426" s="2" t="s">
        <v>76</v>
      </c>
    </row>
    <row r="427" spans="1:13" s="2" customFormat="1" ht="13.5">
      <c r="A427" s="2" t="s">
        <v>848</v>
      </c>
      <c r="B427" s="2" t="s">
        <v>849</v>
      </c>
      <c r="C427" s="2" t="s">
        <v>850</v>
      </c>
      <c r="D427" s="2" t="s">
        <v>808</v>
      </c>
      <c r="F427" s="10" t="str">
        <f t="shared" si="43"/>
        <v>ぷ１６</v>
      </c>
      <c r="G427" s="14" t="str">
        <f t="shared" si="40"/>
        <v>関塚清茂</v>
      </c>
      <c r="H427" s="2" t="s">
        <v>809</v>
      </c>
      <c r="I427" s="2" t="s">
        <v>48</v>
      </c>
      <c r="J427" s="2">
        <v>1936</v>
      </c>
      <c r="K427" s="28">
        <f t="shared" si="41"/>
        <v>81</v>
      </c>
      <c r="L427" s="16" t="str">
        <f t="shared" si="42"/>
        <v>OK</v>
      </c>
      <c r="M427" s="2" t="s">
        <v>76</v>
      </c>
    </row>
    <row r="428" spans="1:13" s="2" customFormat="1" ht="13.5">
      <c r="A428" s="2" t="s">
        <v>851</v>
      </c>
      <c r="B428" s="25" t="s">
        <v>852</v>
      </c>
      <c r="C428" s="25" t="s">
        <v>853</v>
      </c>
      <c r="D428" s="2" t="s">
        <v>808</v>
      </c>
      <c r="F428" s="10" t="str">
        <f t="shared" si="43"/>
        <v>ぷ１７</v>
      </c>
      <c r="G428" s="14" t="str">
        <f t="shared" si="40"/>
        <v>北川美由紀</v>
      </c>
      <c r="H428" s="2" t="s">
        <v>809</v>
      </c>
      <c r="I428" s="25" t="s">
        <v>70</v>
      </c>
      <c r="J428" s="2">
        <v>1949</v>
      </c>
      <c r="K428" s="28">
        <f t="shared" si="41"/>
        <v>68</v>
      </c>
      <c r="L428" s="16" t="str">
        <f t="shared" si="42"/>
        <v>OK</v>
      </c>
      <c r="M428" s="2" t="s">
        <v>494</v>
      </c>
    </row>
    <row r="429" spans="1:13" s="2" customFormat="1" ht="13.5">
      <c r="A429" s="2" t="s">
        <v>854</v>
      </c>
      <c r="B429" s="25" t="s">
        <v>855</v>
      </c>
      <c r="C429" s="25" t="s">
        <v>530</v>
      </c>
      <c r="D429" s="2" t="s">
        <v>808</v>
      </c>
      <c r="F429" s="10" t="str">
        <f t="shared" si="43"/>
        <v>ぷ１８</v>
      </c>
      <c r="G429" s="14" t="str">
        <f t="shared" si="40"/>
        <v>澤井恵子</v>
      </c>
      <c r="H429" s="2" t="s">
        <v>809</v>
      </c>
      <c r="I429" s="25" t="s">
        <v>70</v>
      </c>
      <c r="J429" s="2">
        <v>1948</v>
      </c>
      <c r="K429" s="28">
        <f t="shared" si="41"/>
        <v>69</v>
      </c>
      <c r="L429" s="16" t="str">
        <f t="shared" si="42"/>
        <v>OK</v>
      </c>
      <c r="M429" s="25" t="s">
        <v>176</v>
      </c>
    </row>
    <row r="430" spans="1:13" s="2" customFormat="1" ht="13.5">
      <c r="A430" s="2" t="s">
        <v>856</v>
      </c>
      <c r="B430" s="25" t="s">
        <v>857</v>
      </c>
      <c r="C430" s="25" t="s">
        <v>858</v>
      </c>
      <c r="D430" s="2" t="s">
        <v>808</v>
      </c>
      <c r="F430" s="10" t="str">
        <f t="shared" si="43"/>
        <v>ぷ１９</v>
      </c>
      <c r="G430" s="14" t="str">
        <f t="shared" si="40"/>
        <v>平野志津子</v>
      </c>
      <c r="H430" s="2" t="s">
        <v>809</v>
      </c>
      <c r="I430" s="25" t="s">
        <v>70</v>
      </c>
      <c r="J430" s="2">
        <v>1956</v>
      </c>
      <c r="K430" s="28">
        <f t="shared" si="41"/>
        <v>61</v>
      </c>
      <c r="L430" s="16" t="str">
        <f t="shared" si="42"/>
        <v>OK</v>
      </c>
      <c r="M430" s="2" t="s">
        <v>76</v>
      </c>
    </row>
    <row r="431" spans="1:13" s="2" customFormat="1" ht="13.5">
      <c r="A431" s="2" t="s">
        <v>859</v>
      </c>
      <c r="B431" s="25" t="s">
        <v>860</v>
      </c>
      <c r="C431" s="25" t="s">
        <v>861</v>
      </c>
      <c r="D431" s="2" t="s">
        <v>808</v>
      </c>
      <c r="F431" s="10" t="str">
        <f t="shared" si="43"/>
        <v>ぷ２０</v>
      </c>
      <c r="G431" s="14" t="str">
        <f t="shared" si="40"/>
        <v>堀部品子</v>
      </c>
      <c r="H431" s="2" t="s">
        <v>809</v>
      </c>
      <c r="I431" s="25" t="s">
        <v>70</v>
      </c>
      <c r="J431" s="2">
        <v>1951</v>
      </c>
      <c r="K431" s="28">
        <f t="shared" si="41"/>
        <v>66</v>
      </c>
      <c r="L431" s="16" t="str">
        <f t="shared" si="42"/>
        <v>OK</v>
      </c>
      <c r="M431" s="25" t="s">
        <v>176</v>
      </c>
    </row>
    <row r="432" spans="1:13" s="2" customFormat="1" ht="13.5">
      <c r="A432" s="2" t="s">
        <v>862</v>
      </c>
      <c r="B432" s="25" t="s">
        <v>863</v>
      </c>
      <c r="C432" s="25" t="s">
        <v>864</v>
      </c>
      <c r="D432" s="2" t="s">
        <v>808</v>
      </c>
      <c r="F432" s="10" t="str">
        <f t="shared" si="43"/>
        <v>ぷ２１</v>
      </c>
      <c r="G432" s="14" t="str">
        <f t="shared" si="40"/>
        <v>森谷洋子</v>
      </c>
      <c r="H432" s="2" t="s">
        <v>809</v>
      </c>
      <c r="I432" s="25" t="s">
        <v>70</v>
      </c>
      <c r="J432" s="2">
        <v>1951</v>
      </c>
      <c r="K432" s="28">
        <f t="shared" si="41"/>
        <v>66</v>
      </c>
      <c r="L432" s="16" t="str">
        <f t="shared" si="42"/>
        <v>OK</v>
      </c>
      <c r="M432" s="2" t="s">
        <v>494</v>
      </c>
    </row>
    <row r="433" spans="1:13" s="2" customFormat="1" ht="13.5">
      <c r="A433" s="2" t="s">
        <v>865</v>
      </c>
      <c r="B433" s="25" t="s">
        <v>866</v>
      </c>
      <c r="C433" s="25" t="s">
        <v>867</v>
      </c>
      <c r="D433" s="2" t="s">
        <v>808</v>
      </c>
      <c r="F433" s="10" t="str">
        <f t="shared" si="43"/>
        <v>ぷ２２</v>
      </c>
      <c r="G433" s="14" t="str">
        <f t="shared" si="40"/>
        <v>川勝豊子</v>
      </c>
      <c r="H433" s="2" t="s">
        <v>809</v>
      </c>
      <c r="I433" s="25" t="s">
        <v>70</v>
      </c>
      <c r="J433" s="2">
        <v>1946</v>
      </c>
      <c r="K433" s="28">
        <f t="shared" si="41"/>
        <v>71</v>
      </c>
      <c r="L433" s="16" t="str">
        <f t="shared" si="42"/>
        <v>OK</v>
      </c>
      <c r="M433" s="2" t="s">
        <v>249</v>
      </c>
    </row>
    <row r="434" spans="1:13" s="2" customFormat="1" ht="13.5">
      <c r="A434" s="2" t="s">
        <v>868</v>
      </c>
      <c r="B434" s="25" t="s">
        <v>869</v>
      </c>
      <c r="C434" s="25" t="s">
        <v>870</v>
      </c>
      <c r="D434" s="2" t="s">
        <v>808</v>
      </c>
      <c r="F434" s="10" t="str">
        <f t="shared" si="43"/>
        <v>ぷ２３</v>
      </c>
      <c r="G434" s="14" t="str">
        <f t="shared" si="40"/>
        <v>田邉俊子</v>
      </c>
      <c r="H434" s="2" t="s">
        <v>809</v>
      </c>
      <c r="I434" s="25" t="s">
        <v>70</v>
      </c>
      <c r="J434" s="2">
        <v>1958</v>
      </c>
      <c r="K434" s="28">
        <f t="shared" si="41"/>
        <v>59</v>
      </c>
      <c r="L434" s="16" t="str">
        <f t="shared" si="42"/>
        <v>OK</v>
      </c>
      <c r="M434" s="2" t="s">
        <v>49</v>
      </c>
    </row>
    <row r="435" spans="1:13" s="2" customFormat="1" ht="13.5">
      <c r="A435" s="2" t="s">
        <v>871</v>
      </c>
      <c r="B435" s="25" t="s">
        <v>872</v>
      </c>
      <c r="C435" s="25" t="s">
        <v>542</v>
      </c>
      <c r="D435" s="2" t="s">
        <v>808</v>
      </c>
      <c r="F435" s="10" t="str">
        <f t="shared" si="43"/>
        <v>ぷ２４</v>
      </c>
      <c r="G435" s="14" t="str">
        <f t="shared" si="40"/>
        <v>松田順子</v>
      </c>
      <c r="H435" s="2" t="s">
        <v>809</v>
      </c>
      <c r="I435" s="25" t="s">
        <v>70</v>
      </c>
      <c r="J435" s="2">
        <v>1965</v>
      </c>
      <c r="K435" s="28">
        <f t="shared" si="41"/>
        <v>52</v>
      </c>
      <c r="L435" s="16" t="str">
        <f t="shared" si="42"/>
        <v>OK</v>
      </c>
      <c r="M435" s="25" t="s">
        <v>176</v>
      </c>
    </row>
    <row r="436" spans="1:13" s="2" customFormat="1" ht="13.5">
      <c r="A436" s="2" t="s">
        <v>873</v>
      </c>
      <c r="B436" s="25" t="s">
        <v>874</v>
      </c>
      <c r="C436" s="25" t="s">
        <v>875</v>
      </c>
      <c r="D436" s="2" t="s">
        <v>808</v>
      </c>
      <c r="F436" s="10" t="str">
        <f t="shared" si="43"/>
        <v>ぷ２５</v>
      </c>
      <c r="G436" s="14" t="str">
        <f t="shared" si="40"/>
        <v>本池清子</v>
      </c>
      <c r="H436" s="2" t="s">
        <v>809</v>
      </c>
      <c r="I436" s="25" t="s">
        <v>70</v>
      </c>
      <c r="J436" s="2">
        <v>1967</v>
      </c>
      <c r="K436" s="28">
        <f t="shared" si="41"/>
        <v>50</v>
      </c>
      <c r="L436" s="16" t="str">
        <f t="shared" si="42"/>
        <v>OK</v>
      </c>
      <c r="M436" s="2" t="s">
        <v>608</v>
      </c>
    </row>
    <row r="437" spans="1:13" s="2" customFormat="1" ht="13.5">
      <c r="A437" s="2" t="s">
        <v>876</v>
      </c>
      <c r="B437" s="25" t="s">
        <v>796</v>
      </c>
      <c r="C437" s="25" t="s">
        <v>877</v>
      </c>
      <c r="D437" s="2" t="s">
        <v>808</v>
      </c>
      <c r="F437" s="10" t="str">
        <f t="shared" si="43"/>
        <v>ぷ２６</v>
      </c>
      <c r="G437" s="14" t="str">
        <f t="shared" si="40"/>
        <v>山田晶枝</v>
      </c>
      <c r="H437" s="2" t="s">
        <v>809</v>
      </c>
      <c r="I437" s="25" t="s">
        <v>70</v>
      </c>
      <c r="J437" s="2">
        <v>1972</v>
      </c>
      <c r="K437" s="28">
        <f t="shared" si="41"/>
        <v>45</v>
      </c>
      <c r="L437" s="16" t="str">
        <f t="shared" si="42"/>
        <v>OK</v>
      </c>
      <c r="M437" s="2" t="s">
        <v>494</v>
      </c>
    </row>
    <row r="438" spans="1:13" s="2" customFormat="1" ht="13.5">
      <c r="A438" s="2" t="s">
        <v>878</v>
      </c>
      <c r="B438" s="2" t="s">
        <v>705</v>
      </c>
      <c r="C438" s="2" t="s">
        <v>879</v>
      </c>
      <c r="D438" s="2" t="s">
        <v>808</v>
      </c>
      <c r="F438" s="10" t="str">
        <f t="shared" si="43"/>
        <v>ぷ２７</v>
      </c>
      <c r="G438" s="14" t="str">
        <f t="shared" si="40"/>
        <v>前田征人</v>
      </c>
      <c r="H438" s="2" t="s">
        <v>809</v>
      </c>
      <c r="I438" s="2" t="s">
        <v>48</v>
      </c>
      <c r="J438" s="2">
        <v>1944</v>
      </c>
      <c r="K438" s="28">
        <f t="shared" si="41"/>
        <v>73</v>
      </c>
      <c r="L438" s="16" t="str">
        <f t="shared" si="42"/>
        <v>OK</v>
      </c>
      <c r="M438" s="2" t="s">
        <v>49</v>
      </c>
    </row>
    <row r="439" spans="1:13" s="2" customFormat="1" ht="13.5">
      <c r="A439" s="2" t="s">
        <v>880</v>
      </c>
      <c r="B439" s="2" t="s">
        <v>881</v>
      </c>
      <c r="C439" s="2" t="s">
        <v>882</v>
      </c>
      <c r="D439" s="2" t="s">
        <v>808</v>
      </c>
      <c r="F439" s="10" t="str">
        <f t="shared" si="43"/>
        <v>ぷ２８</v>
      </c>
      <c r="G439" s="14" t="str">
        <f t="shared" si="40"/>
        <v>鶴田 進</v>
      </c>
      <c r="H439" s="2" t="s">
        <v>809</v>
      </c>
      <c r="I439" s="2" t="s">
        <v>48</v>
      </c>
      <c r="J439" s="2">
        <v>1950</v>
      </c>
      <c r="K439" s="28">
        <f t="shared" si="41"/>
        <v>67</v>
      </c>
      <c r="L439" s="16" t="str">
        <f t="shared" si="42"/>
        <v>OK</v>
      </c>
      <c r="M439" s="2" t="s">
        <v>76</v>
      </c>
    </row>
    <row r="440" spans="1:13" s="2" customFormat="1" ht="13.5">
      <c r="A440" s="2" t="s">
        <v>883</v>
      </c>
      <c r="B440" s="25" t="s">
        <v>705</v>
      </c>
      <c r="C440" s="25" t="s">
        <v>884</v>
      </c>
      <c r="D440" s="2" t="s">
        <v>808</v>
      </c>
      <c r="F440" s="10" t="str">
        <f t="shared" si="43"/>
        <v>ぷ２９</v>
      </c>
      <c r="G440" s="14" t="str">
        <f t="shared" si="40"/>
        <v>前田喜久子</v>
      </c>
      <c r="H440" s="2" t="s">
        <v>809</v>
      </c>
      <c r="I440" s="25" t="s">
        <v>70</v>
      </c>
      <c r="J440" s="2">
        <v>1945</v>
      </c>
      <c r="K440" s="28">
        <f t="shared" si="41"/>
        <v>72</v>
      </c>
      <c r="L440" s="16" t="str">
        <f t="shared" si="42"/>
        <v>OK</v>
      </c>
      <c r="M440" s="2" t="s">
        <v>49</v>
      </c>
    </row>
    <row r="441" spans="1:13" s="2" customFormat="1" ht="13.5">
      <c r="A441" s="2" t="s">
        <v>885</v>
      </c>
      <c r="B441" s="25" t="s">
        <v>211</v>
      </c>
      <c r="C441" s="25" t="s">
        <v>144</v>
      </c>
      <c r="D441" s="2" t="s">
        <v>808</v>
      </c>
      <c r="F441" s="10" t="str">
        <f t="shared" si="43"/>
        <v>ぷ３０</v>
      </c>
      <c r="G441" s="14" t="str">
        <f t="shared" si="40"/>
        <v>岡本直美</v>
      </c>
      <c r="H441" s="2" t="s">
        <v>809</v>
      </c>
      <c r="I441" s="25" t="s">
        <v>70</v>
      </c>
      <c r="J441" s="2">
        <v>1969</v>
      </c>
      <c r="K441" s="28">
        <f t="shared" si="41"/>
        <v>48</v>
      </c>
      <c r="L441" s="16" t="str">
        <f t="shared" si="42"/>
        <v>OK</v>
      </c>
      <c r="M441" s="2" t="s">
        <v>76</v>
      </c>
    </row>
    <row r="442" spans="1:14" ht="13.5">
      <c r="A442" s="2" t="s">
        <v>1302</v>
      </c>
      <c r="B442" s="12" t="s">
        <v>1303</v>
      </c>
      <c r="C442" s="12" t="s">
        <v>1304</v>
      </c>
      <c r="D442" s="12" t="s">
        <v>808</v>
      </c>
      <c r="E442" s="12"/>
      <c r="F442" s="10" t="str">
        <f t="shared" si="43"/>
        <v>ぷ３１</v>
      </c>
      <c r="G442" s="12" t="s">
        <v>1305</v>
      </c>
      <c r="H442" s="12" t="s">
        <v>809</v>
      </c>
      <c r="I442" s="12" t="s">
        <v>70</v>
      </c>
      <c r="J442" s="12">
        <v>1975</v>
      </c>
      <c r="K442" s="12">
        <v>41</v>
      </c>
      <c r="L442" s="16" t="str">
        <f t="shared" si="42"/>
        <v>OK</v>
      </c>
      <c r="M442" s="12" t="s">
        <v>76</v>
      </c>
      <c r="N442" s="138"/>
    </row>
    <row r="443" spans="1:14" ht="13.5">
      <c r="A443" s="2" t="s">
        <v>1306</v>
      </c>
      <c r="B443" s="12" t="s">
        <v>1307</v>
      </c>
      <c r="C443" s="12" t="s">
        <v>1308</v>
      </c>
      <c r="D443" s="12" t="s">
        <v>808</v>
      </c>
      <c r="E443" s="12"/>
      <c r="F443" s="10" t="str">
        <f t="shared" si="43"/>
        <v>ぷ３２</v>
      </c>
      <c r="G443" s="12" t="s">
        <v>1309</v>
      </c>
      <c r="H443" s="12" t="s">
        <v>809</v>
      </c>
      <c r="I443" s="12" t="s">
        <v>48</v>
      </c>
      <c r="J443" s="12">
        <v>1958</v>
      </c>
      <c r="K443" s="12">
        <v>58</v>
      </c>
      <c r="L443" s="16" t="str">
        <f t="shared" si="42"/>
        <v>OK</v>
      </c>
      <c r="M443" s="12" t="s">
        <v>153</v>
      </c>
      <c r="N443" s="138"/>
    </row>
    <row r="444" spans="1:14" ht="13.5">
      <c r="A444" s="2" t="s">
        <v>1310</v>
      </c>
      <c r="B444" s="12" t="s">
        <v>1311</v>
      </c>
      <c r="C444" s="12" t="s">
        <v>1312</v>
      </c>
      <c r="D444" s="12" t="s">
        <v>808</v>
      </c>
      <c r="E444" s="12"/>
      <c r="F444" s="10" t="str">
        <f t="shared" si="43"/>
        <v>ぷ３３</v>
      </c>
      <c r="G444" s="12" t="s">
        <v>1313</v>
      </c>
      <c r="H444" s="12" t="s">
        <v>809</v>
      </c>
      <c r="I444" s="12" t="s">
        <v>48</v>
      </c>
      <c r="J444" s="12">
        <v>1955</v>
      </c>
      <c r="K444" s="12">
        <v>61</v>
      </c>
      <c r="L444" s="16" t="str">
        <f t="shared" si="42"/>
        <v>OK</v>
      </c>
      <c r="M444" s="139" t="s">
        <v>176</v>
      </c>
      <c r="N444" s="138"/>
    </row>
    <row r="445" spans="1:14" ht="13.5">
      <c r="A445" s="2" t="s">
        <v>1314</v>
      </c>
      <c r="B445" s="12" t="s">
        <v>1315</v>
      </c>
      <c r="C445" s="12" t="s">
        <v>1316</v>
      </c>
      <c r="D445" s="12" t="s">
        <v>808</v>
      </c>
      <c r="E445" s="12"/>
      <c r="F445" s="10" t="str">
        <f t="shared" si="43"/>
        <v>ぷ３４</v>
      </c>
      <c r="G445" s="12" t="s">
        <v>1317</v>
      </c>
      <c r="H445" s="12" t="s">
        <v>809</v>
      </c>
      <c r="I445" s="12" t="s">
        <v>48</v>
      </c>
      <c r="J445" s="12">
        <v>1954</v>
      </c>
      <c r="K445" s="12">
        <v>62</v>
      </c>
      <c r="L445" s="16" t="str">
        <f t="shared" si="42"/>
        <v>OK</v>
      </c>
      <c r="M445" s="139" t="s">
        <v>176</v>
      </c>
      <c r="N445" s="138"/>
    </row>
    <row r="446" spans="1:13" ht="13.5">
      <c r="A446" s="140" t="s">
        <v>1318</v>
      </c>
      <c r="B446" s="141" t="s">
        <v>1319</v>
      </c>
      <c r="C446" s="141" t="s">
        <v>1320</v>
      </c>
      <c r="D446" s="140" t="s">
        <v>808</v>
      </c>
      <c r="F446" s="140" t="s">
        <v>1321</v>
      </c>
      <c r="G446" s="140" t="s">
        <v>1322</v>
      </c>
      <c r="H446" s="140" t="s">
        <v>1323</v>
      </c>
      <c r="I446" s="140" t="s">
        <v>48</v>
      </c>
      <c r="J446" s="142">
        <v>1964</v>
      </c>
      <c r="K446" s="143">
        <v>52</v>
      </c>
      <c r="L446" s="16" t="str">
        <f t="shared" si="42"/>
        <v>OK</v>
      </c>
      <c r="M446" s="140" t="s">
        <v>1324</v>
      </c>
    </row>
    <row r="447" spans="1:13" ht="13.5">
      <c r="A447" s="140"/>
      <c r="B447" s="141"/>
      <c r="C447" s="141"/>
      <c r="D447" s="140"/>
      <c r="F447" s="140"/>
      <c r="G447" s="140"/>
      <c r="H447" s="140"/>
      <c r="I447" s="140"/>
      <c r="J447" s="142"/>
      <c r="K447" s="143"/>
      <c r="L447" s="140"/>
      <c r="M447" s="140"/>
    </row>
    <row r="448" spans="1:13" ht="13.5">
      <c r="A448" s="140"/>
      <c r="B448" s="141"/>
      <c r="C448" s="141"/>
      <c r="D448" s="140"/>
      <c r="F448" s="140"/>
      <c r="G448" s="140"/>
      <c r="H448" s="140"/>
      <c r="I448" s="140"/>
      <c r="J448" s="142"/>
      <c r="K448" s="143"/>
      <c r="L448" s="140"/>
      <c r="M448" s="140"/>
    </row>
    <row r="449" spans="1:14" ht="13.5">
      <c r="A449" s="10"/>
      <c r="B449" s="773" t="s">
        <v>1325</v>
      </c>
      <c r="C449" s="773"/>
      <c r="D449" s="773"/>
      <c r="E449" s="773" t="s">
        <v>1326</v>
      </c>
      <c r="F449" s="773"/>
      <c r="G449" s="773"/>
      <c r="H449" s="773"/>
      <c r="I449" s="144" t="s">
        <v>39</v>
      </c>
      <c r="J449" s="145"/>
      <c r="K449" s="145"/>
      <c r="L449" s="144" t="s">
        <v>40</v>
      </c>
      <c r="M449" s="144"/>
      <c r="N449" s="19"/>
    </row>
    <row r="450" spans="2:14" ht="13.5">
      <c r="B450" s="773"/>
      <c r="C450" s="773"/>
      <c r="D450" s="773"/>
      <c r="E450" s="773"/>
      <c r="F450" s="773"/>
      <c r="G450" s="773"/>
      <c r="H450" s="773"/>
      <c r="I450" s="773">
        <f>COUNTIF($M$454:$M$463,"東近江市")</f>
        <v>2</v>
      </c>
      <c r="J450" s="773">
        <f>COUNTIF($M$412:$M$441,"東近江市")</f>
        <v>5</v>
      </c>
      <c r="K450" s="145"/>
      <c r="L450" s="767">
        <f>(I450/RIGHT(A463,2))</f>
        <v>0.2</v>
      </c>
      <c r="M450" s="767">
        <f>(L450/RIGHT(F499,2))</f>
        <v>0.0125</v>
      </c>
      <c r="N450" s="19"/>
    </row>
    <row r="451" spans="2:11" ht="13.5">
      <c r="B451" s="14" t="s">
        <v>1327</v>
      </c>
      <c r="C451" s="14"/>
      <c r="D451" s="15" t="s">
        <v>42</v>
      </c>
      <c r="E451" s="146"/>
      <c r="J451" s="10"/>
      <c r="K451" s="10"/>
    </row>
    <row r="452" spans="2:12" ht="13.5">
      <c r="B452" s="768" t="s">
        <v>1328</v>
      </c>
      <c r="C452" s="768"/>
      <c r="D452" s="10" t="s">
        <v>44</v>
      </c>
      <c r="E452" s="146"/>
      <c r="F452" s="146"/>
      <c r="G452" s="146"/>
      <c r="H452" s="13"/>
      <c r="I452" s="33"/>
      <c r="J452" s="33"/>
      <c r="K452" s="33"/>
      <c r="L452" s="16"/>
    </row>
    <row r="453" spans="2:12" ht="13.5">
      <c r="B453" s="14"/>
      <c r="C453" s="14"/>
      <c r="D453" s="32"/>
      <c r="F453" s="16"/>
      <c r="K453" s="28"/>
      <c r="L453" s="16"/>
    </row>
    <row r="454" spans="1:13" ht="13.5">
      <c r="A454" s="10" t="s">
        <v>1329</v>
      </c>
      <c r="B454" s="14" t="s">
        <v>1330</v>
      </c>
      <c r="C454" s="147" t="s">
        <v>1331</v>
      </c>
      <c r="D454" s="148" t="str">
        <f>$B$451</f>
        <v>積樹T</v>
      </c>
      <c r="F454" s="16" t="str">
        <f aca="true" t="shared" si="44" ref="F454:F463">A454</f>
        <v>せ０１</v>
      </c>
      <c r="G454" s="10" t="str">
        <f aca="true" t="shared" si="45" ref="G454:G463">B454&amp;C454</f>
        <v>清水英泰</v>
      </c>
      <c r="H454" s="18" t="str">
        <f>$B$452</f>
        <v>積水樹脂テニスクラブ</v>
      </c>
      <c r="I454" s="18" t="s">
        <v>48</v>
      </c>
      <c r="J454" s="29">
        <v>1963</v>
      </c>
      <c r="K454" s="28">
        <f>IF(J454="","",(2017-J454))</f>
        <v>54</v>
      </c>
      <c r="L454" s="16" t="str">
        <f aca="true" t="shared" si="46" ref="L454:L463">IF(G454="","",IF(COUNTIF($G$5:$G$668,G454)&gt;1,"2重登録","OK"))</f>
        <v>OK</v>
      </c>
      <c r="M454" s="144" t="s">
        <v>1324</v>
      </c>
    </row>
    <row r="455" spans="1:13" ht="13.5">
      <c r="A455" s="10" t="s">
        <v>1332</v>
      </c>
      <c r="B455" s="14" t="s">
        <v>1333</v>
      </c>
      <c r="C455" s="14" t="s">
        <v>1334</v>
      </c>
      <c r="D455" s="148" t="str">
        <f aca="true" t="shared" si="47" ref="D455:D463">$B$451</f>
        <v>積樹T</v>
      </c>
      <c r="F455" s="10" t="str">
        <f t="shared" si="44"/>
        <v>せ０２</v>
      </c>
      <c r="G455" s="10" t="str">
        <f t="shared" si="45"/>
        <v>国村昌生</v>
      </c>
      <c r="H455" s="18" t="str">
        <f aca="true" t="shared" si="48" ref="H455:H463">$B$452</f>
        <v>積水樹脂テニスクラブ</v>
      </c>
      <c r="I455" s="18" t="s">
        <v>48</v>
      </c>
      <c r="J455" s="11">
        <v>1983</v>
      </c>
      <c r="K455" s="28">
        <f aca="true" t="shared" si="49" ref="K455:K463">IF(J455="","",(2017-J455))</f>
        <v>34</v>
      </c>
      <c r="L455" s="16" t="str">
        <f t="shared" si="46"/>
        <v>OK</v>
      </c>
      <c r="M455" s="144" t="s">
        <v>1335</v>
      </c>
    </row>
    <row r="456" spans="1:13" ht="13.5">
      <c r="A456" s="10" t="s">
        <v>1336</v>
      </c>
      <c r="B456" s="149" t="s">
        <v>1337</v>
      </c>
      <c r="C456" s="149" t="s">
        <v>1338</v>
      </c>
      <c r="D456" s="148" t="str">
        <f t="shared" si="47"/>
        <v>積樹T</v>
      </c>
      <c r="F456" s="16" t="str">
        <f t="shared" si="44"/>
        <v>せ０３</v>
      </c>
      <c r="G456" s="10" t="str">
        <f t="shared" si="45"/>
        <v>上原 悠</v>
      </c>
      <c r="H456" s="18" t="str">
        <f t="shared" si="48"/>
        <v>積水樹脂テニスクラブ</v>
      </c>
      <c r="I456" s="18" t="s">
        <v>48</v>
      </c>
      <c r="J456" s="29">
        <v>1983</v>
      </c>
      <c r="K456" s="28">
        <f t="shared" si="49"/>
        <v>34</v>
      </c>
      <c r="L456" s="16" t="str">
        <f t="shared" si="46"/>
        <v>OK</v>
      </c>
      <c r="M456" s="19" t="s">
        <v>176</v>
      </c>
    </row>
    <row r="457" spans="1:13" ht="13.5">
      <c r="A457" s="10" t="s">
        <v>1339</v>
      </c>
      <c r="B457" s="149" t="s">
        <v>1340</v>
      </c>
      <c r="C457" s="149" t="s">
        <v>1341</v>
      </c>
      <c r="D457" s="148" t="str">
        <f t="shared" si="47"/>
        <v>積樹T</v>
      </c>
      <c r="F457" s="16" t="str">
        <f t="shared" si="44"/>
        <v>せ０４</v>
      </c>
      <c r="G457" s="10" t="str">
        <f t="shared" si="45"/>
        <v>西垣 学</v>
      </c>
      <c r="H457" s="18" t="str">
        <f t="shared" si="48"/>
        <v>積水樹脂テニスクラブ</v>
      </c>
      <c r="I457" s="18" t="s">
        <v>48</v>
      </c>
      <c r="J457" s="29">
        <v>1974</v>
      </c>
      <c r="K457" s="28">
        <f t="shared" si="49"/>
        <v>43</v>
      </c>
      <c r="L457" s="16" t="str">
        <f t="shared" si="46"/>
        <v>OK</v>
      </c>
      <c r="M457" s="144" t="s">
        <v>1342</v>
      </c>
    </row>
    <row r="458" spans="1:13" ht="13.5">
      <c r="A458" s="10" t="s">
        <v>1343</v>
      </c>
      <c r="B458" s="14" t="s">
        <v>1344</v>
      </c>
      <c r="C458" s="14" t="s">
        <v>1345</v>
      </c>
      <c r="D458" s="148" t="str">
        <f t="shared" si="47"/>
        <v>積樹T</v>
      </c>
      <c r="F458" s="16" t="str">
        <f t="shared" si="44"/>
        <v>せ０５</v>
      </c>
      <c r="G458" s="10" t="str">
        <f t="shared" si="45"/>
        <v>宮崎大悟</v>
      </c>
      <c r="H458" s="18" t="str">
        <f t="shared" si="48"/>
        <v>積水樹脂テニスクラブ</v>
      </c>
      <c r="I458" s="18" t="s">
        <v>48</v>
      </c>
      <c r="J458" s="29">
        <v>1989</v>
      </c>
      <c r="K458" s="28">
        <f t="shared" si="49"/>
        <v>28</v>
      </c>
      <c r="L458" s="16" t="str">
        <f>IF(G458="","",IF(COUNTIF($G$5:$G$668,G458)&gt;1,"2重登録","OK"))</f>
        <v>OK</v>
      </c>
      <c r="M458" s="144" t="s">
        <v>1346</v>
      </c>
    </row>
    <row r="459" spans="1:13" ht="13.5">
      <c r="A459" s="10" t="s">
        <v>1347</v>
      </c>
      <c r="B459" s="14" t="s">
        <v>1348</v>
      </c>
      <c r="C459" s="14" t="s">
        <v>1349</v>
      </c>
      <c r="D459" s="148" t="str">
        <f t="shared" si="47"/>
        <v>積樹T</v>
      </c>
      <c r="F459" s="16" t="str">
        <f t="shared" si="44"/>
        <v>せ０６</v>
      </c>
      <c r="G459" s="10" t="str">
        <f t="shared" si="45"/>
        <v>平野和也</v>
      </c>
      <c r="H459" s="18" t="str">
        <f t="shared" si="48"/>
        <v>積水樹脂テニスクラブ</v>
      </c>
      <c r="I459" s="18" t="s">
        <v>48</v>
      </c>
      <c r="J459" s="29">
        <v>1989</v>
      </c>
      <c r="K459" s="28">
        <f t="shared" si="49"/>
        <v>28</v>
      </c>
      <c r="L459" s="16" t="str">
        <f t="shared" si="46"/>
        <v>OK</v>
      </c>
      <c r="M459" s="144" t="s">
        <v>1346</v>
      </c>
    </row>
    <row r="460" spans="1:13" ht="13.5">
      <c r="A460" s="10" t="s">
        <v>1350</v>
      </c>
      <c r="B460" s="14" t="s">
        <v>1351</v>
      </c>
      <c r="C460" s="14" t="s">
        <v>1352</v>
      </c>
      <c r="D460" s="148" t="str">
        <f t="shared" si="47"/>
        <v>積樹T</v>
      </c>
      <c r="F460" s="16" t="str">
        <f t="shared" si="44"/>
        <v>せ０７</v>
      </c>
      <c r="G460" s="10" t="str">
        <f t="shared" si="45"/>
        <v>森本悠介</v>
      </c>
      <c r="H460" s="18" t="str">
        <f t="shared" si="48"/>
        <v>積水樹脂テニスクラブ</v>
      </c>
      <c r="I460" s="18" t="s">
        <v>48</v>
      </c>
      <c r="J460" s="29">
        <v>1984</v>
      </c>
      <c r="K460" s="28">
        <f t="shared" si="49"/>
        <v>33</v>
      </c>
      <c r="L460" s="16" t="str">
        <f t="shared" si="46"/>
        <v>OK</v>
      </c>
      <c r="M460" s="144" t="s">
        <v>459</v>
      </c>
    </row>
    <row r="461" spans="1:13" ht="13.5">
      <c r="A461" s="10" t="s">
        <v>1353</v>
      </c>
      <c r="B461" s="108" t="s">
        <v>1354</v>
      </c>
      <c r="C461" s="108" t="s">
        <v>1355</v>
      </c>
      <c r="D461" s="148" t="str">
        <f t="shared" si="47"/>
        <v>積樹T</v>
      </c>
      <c r="F461" s="16" t="str">
        <f t="shared" si="44"/>
        <v>せ０８</v>
      </c>
      <c r="G461" s="10" t="str">
        <f t="shared" si="45"/>
        <v>佐藤みなみ</v>
      </c>
      <c r="H461" s="18" t="str">
        <f t="shared" si="48"/>
        <v>積水樹脂テニスクラブ</v>
      </c>
      <c r="I461" s="150" t="s">
        <v>1356</v>
      </c>
      <c r="J461" s="29">
        <v>1990</v>
      </c>
      <c r="K461" s="28">
        <f t="shared" si="49"/>
        <v>27</v>
      </c>
      <c r="L461" s="16" t="str">
        <f t="shared" si="46"/>
        <v>OK</v>
      </c>
      <c r="M461" s="144" t="s">
        <v>1342</v>
      </c>
    </row>
    <row r="462" spans="1:13" ht="13.5">
      <c r="A462" s="10" t="s">
        <v>1357</v>
      </c>
      <c r="B462" s="108" t="s">
        <v>1358</v>
      </c>
      <c r="C462" s="108" t="s">
        <v>1359</v>
      </c>
      <c r="D462" s="148" t="str">
        <f t="shared" si="47"/>
        <v>積樹T</v>
      </c>
      <c r="F462" s="16" t="str">
        <f t="shared" si="44"/>
        <v>せ０９</v>
      </c>
      <c r="G462" s="10" t="str">
        <f t="shared" si="45"/>
        <v>石梶満里子</v>
      </c>
      <c r="H462" s="18" t="str">
        <f t="shared" si="48"/>
        <v>積水樹脂テニスクラブ</v>
      </c>
      <c r="I462" s="150" t="s">
        <v>1356</v>
      </c>
      <c r="J462" s="29">
        <v>1984</v>
      </c>
      <c r="K462" s="28">
        <f t="shared" si="49"/>
        <v>33</v>
      </c>
      <c r="L462" s="16" t="s">
        <v>248</v>
      </c>
      <c r="M462" s="19" t="s">
        <v>176</v>
      </c>
    </row>
    <row r="463" spans="1:13" ht="13.5">
      <c r="A463" s="10" t="s">
        <v>1360</v>
      </c>
      <c r="B463" s="108" t="s">
        <v>1361</v>
      </c>
      <c r="C463" s="151" t="s">
        <v>1362</v>
      </c>
      <c r="D463" s="148" t="str">
        <f t="shared" si="47"/>
        <v>積樹T</v>
      </c>
      <c r="F463" s="16" t="str">
        <f t="shared" si="44"/>
        <v>せ１０</v>
      </c>
      <c r="G463" s="10" t="str">
        <f t="shared" si="45"/>
        <v>杉本静香</v>
      </c>
      <c r="H463" s="18" t="str">
        <f t="shared" si="48"/>
        <v>積水樹脂テニスクラブ</v>
      </c>
      <c r="I463" s="150" t="s">
        <v>1356</v>
      </c>
      <c r="J463" s="29">
        <v>1988</v>
      </c>
      <c r="K463" s="28">
        <f t="shared" si="49"/>
        <v>29</v>
      </c>
      <c r="L463" s="16" t="str">
        <f t="shared" si="46"/>
        <v>OK</v>
      </c>
      <c r="M463" s="144" t="s">
        <v>1363</v>
      </c>
    </row>
    <row r="464" spans="2:13" ht="13.5">
      <c r="B464" s="76"/>
      <c r="C464" s="77"/>
      <c r="F464" s="16"/>
      <c r="H464" s="18"/>
      <c r="I464" s="18"/>
      <c r="J464" s="29"/>
      <c r="K464" s="28"/>
      <c r="L464" s="16"/>
      <c r="M464" s="19"/>
    </row>
    <row r="465" spans="2:13" ht="13.5">
      <c r="B465" s="76"/>
      <c r="C465" s="77"/>
      <c r="F465" s="16"/>
      <c r="H465" s="18"/>
      <c r="I465" s="18"/>
      <c r="J465" s="29"/>
      <c r="K465" s="28"/>
      <c r="L465" s="16"/>
      <c r="M465" s="19"/>
    </row>
    <row r="466" spans="2:13" ht="13.5">
      <c r="B466" s="76"/>
      <c r="C466" s="34"/>
      <c r="H466" s="18"/>
      <c r="I466" s="18"/>
      <c r="J466" s="29"/>
      <c r="K466" s="28"/>
      <c r="L466" s="16"/>
      <c r="M466" s="19"/>
    </row>
    <row r="467" spans="2:13" ht="13.5">
      <c r="B467" s="76"/>
      <c r="C467" s="76"/>
      <c r="F467" s="16"/>
      <c r="H467" s="18"/>
      <c r="I467" s="18"/>
      <c r="J467" s="29"/>
      <c r="K467" s="28"/>
      <c r="L467" s="16"/>
      <c r="M467" s="19"/>
    </row>
    <row r="468" spans="2:12" ht="13.5">
      <c r="B468" s="76"/>
      <c r="C468" s="77"/>
      <c r="F468" s="16"/>
      <c r="H468" s="18"/>
      <c r="I468" s="18"/>
      <c r="J468" s="74"/>
      <c r="K468" s="28"/>
      <c r="L468" s="16"/>
    </row>
    <row r="469" spans="2:13" ht="13.5">
      <c r="B469" s="78"/>
      <c r="C469" s="79"/>
      <c r="F469" s="16"/>
      <c r="H469" s="18"/>
      <c r="I469" s="18"/>
      <c r="J469" s="29"/>
      <c r="K469" s="28"/>
      <c r="L469" s="16"/>
      <c r="M469" s="19"/>
    </row>
    <row r="470" spans="2:13" ht="13.5">
      <c r="B470" s="78"/>
      <c r="C470" s="79"/>
      <c r="H470" s="18"/>
      <c r="I470" s="18"/>
      <c r="J470" s="29"/>
      <c r="K470" s="28"/>
      <c r="L470" s="16"/>
      <c r="M470" s="19"/>
    </row>
    <row r="471" spans="2:13" ht="13.5">
      <c r="B471" s="78"/>
      <c r="C471" s="9"/>
      <c r="F471" s="16"/>
      <c r="H471" s="18"/>
      <c r="I471" s="18"/>
      <c r="J471" s="32"/>
      <c r="K471" s="28"/>
      <c r="L471" s="16"/>
      <c r="M471" s="19"/>
    </row>
    <row r="472" spans="2:13" ht="13.5">
      <c r="B472" s="78"/>
      <c r="C472" s="79"/>
      <c r="F472" s="16"/>
      <c r="H472" s="18"/>
      <c r="I472" s="18"/>
      <c r="J472" s="32"/>
      <c r="K472" s="28"/>
      <c r="L472" s="16"/>
      <c r="M472" s="19"/>
    </row>
    <row r="473" spans="2:13" ht="13.5">
      <c r="B473" s="76"/>
      <c r="F473" s="16"/>
      <c r="H473" s="18"/>
      <c r="I473" s="18"/>
      <c r="J473" s="32"/>
      <c r="K473" s="28"/>
      <c r="L473" s="16"/>
      <c r="M473" s="19"/>
    </row>
    <row r="474" spans="2:12" ht="13.5">
      <c r="B474" s="76"/>
      <c r="C474" s="77"/>
      <c r="F474" s="16"/>
      <c r="H474" s="18"/>
      <c r="I474" s="18"/>
      <c r="J474" s="29"/>
      <c r="K474" s="28"/>
      <c r="L474" s="16"/>
    </row>
    <row r="475" spans="1:12" ht="13.5">
      <c r="A475" s="138"/>
      <c r="B475" s="80"/>
      <c r="C475" s="80"/>
      <c r="D475" s="14"/>
      <c r="E475" s="47"/>
      <c r="H475" s="18"/>
      <c r="I475" s="47"/>
      <c r="J475" s="75"/>
      <c r="K475" s="81"/>
      <c r="L475" s="16"/>
    </row>
    <row r="476" spans="2:12" ht="13.5">
      <c r="B476" s="80"/>
      <c r="C476" s="80"/>
      <c r="D476" s="14"/>
      <c r="E476" s="47"/>
      <c r="H476" s="18"/>
      <c r="I476" s="47"/>
      <c r="J476" s="75"/>
      <c r="K476" s="81"/>
      <c r="L476" s="16"/>
    </row>
    <row r="477" spans="2:12" ht="13.5">
      <c r="B477" s="80"/>
      <c r="C477" s="80"/>
      <c r="D477" s="14"/>
      <c r="E477" s="47"/>
      <c r="H477" s="18"/>
      <c r="I477" s="47"/>
      <c r="J477" s="75"/>
      <c r="K477" s="81"/>
      <c r="L477" s="16"/>
    </row>
    <row r="478" spans="2:12" ht="13.5">
      <c r="B478" s="80"/>
      <c r="C478" s="80"/>
      <c r="D478" s="14"/>
      <c r="E478" s="47"/>
      <c r="H478" s="18"/>
      <c r="I478" s="47"/>
      <c r="J478" s="75"/>
      <c r="K478" s="81"/>
      <c r="L478" s="16"/>
    </row>
    <row r="479" spans="2:12" ht="13.5">
      <c r="B479" s="80"/>
      <c r="C479" s="80"/>
      <c r="D479" s="14"/>
      <c r="E479" s="47"/>
      <c r="H479" s="18"/>
      <c r="I479" s="47"/>
      <c r="J479" s="75"/>
      <c r="K479" s="81"/>
      <c r="L479" s="16"/>
    </row>
    <row r="480" spans="2:11" ht="13.5">
      <c r="B480" s="769" t="s">
        <v>887</v>
      </c>
      <c r="C480" s="770" t="s">
        <v>888</v>
      </c>
      <c r="D480" s="770"/>
      <c r="E480" s="770"/>
      <c r="F480" s="770"/>
      <c r="G480" s="10" t="s">
        <v>39</v>
      </c>
      <c r="H480" s="759" t="s">
        <v>40</v>
      </c>
      <c r="I480" s="759"/>
      <c r="J480" s="759"/>
      <c r="K480" s="16">
        <f>IF(F480="","",IF(COUNTIF($G$5:$G$686,F480)&gt;1,"2重登録","OK"))</f>
      </c>
    </row>
    <row r="481" spans="2:11" ht="13.5">
      <c r="B481" s="769"/>
      <c r="C481" s="770"/>
      <c r="D481" s="770"/>
      <c r="E481" s="770"/>
      <c r="F481" s="770"/>
      <c r="G481" s="13">
        <f>COUNTIF(M484:M529,"東近江市")</f>
        <v>3</v>
      </c>
      <c r="H481" s="764">
        <f>(G481/RIGHT(A529,2))</f>
        <v>0.06521739130434782</v>
      </c>
      <c r="I481" s="764"/>
      <c r="J481" s="764"/>
      <c r="K481" s="16">
        <f>IF(F481="","",IF(COUNTIF($G$5:$G$686,F481)&gt;1,"2重登録","OK"))</f>
      </c>
    </row>
    <row r="482" spans="2:11" ht="13.5">
      <c r="B482" s="14" t="s">
        <v>889</v>
      </c>
      <c r="C482" s="15" t="s">
        <v>42</v>
      </c>
      <c r="E482" s="16"/>
      <c r="I482" s="11"/>
      <c r="J482" s="28">
        <f>IF(I482="","",(2012-I482))</f>
      </c>
      <c r="K482" s="16">
        <f>IF(F482="","",IF(COUNTIF($G$5:$G$686,F482)&gt;1,"2重登録","OK"))</f>
      </c>
    </row>
    <row r="483" spans="2:11" ht="13.5">
      <c r="B483" s="17" t="s">
        <v>889</v>
      </c>
      <c r="C483" s="10" t="s">
        <v>44</v>
      </c>
      <c r="E483" s="16"/>
      <c r="I483" s="11"/>
      <c r="J483" s="28">
        <f>IF(I483="","",(2012-I483))</f>
      </c>
      <c r="K483" s="16"/>
    </row>
    <row r="484" spans="1:13" ht="13.5">
      <c r="A484" s="10" t="s">
        <v>890</v>
      </c>
      <c r="B484" s="19" t="s">
        <v>891</v>
      </c>
      <c r="C484" s="19" t="s">
        <v>155</v>
      </c>
      <c r="D484" s="10" t="str">
        <f>$B$482</f>
        <v>TDC</v>
      </c>
      <c r="F484" s="16" t="str">
        <f aca="true" t="shared" si="50" ref="F484:F525">A484</f>
        <v>て０１</v>
      </c>
      <c r="G484" s="10" t="str">
        <f aca="true" t="shared" si="51" ref="G484:G525">B484&amp;C484</f>
        <v>池田まき</v>
      </c>
      <c r="H484" s="10" t="str">
        <f>$B$482</f>
        <v>TDC</v>
      </c>
      <c r="I484" s="30" t="s">
        <v>70</v>
      </c>
      <c r="J484" s="29">
        <v>1991</v>
      </c>
      <c r="K484" s="28">
        <f aca="true" t="shared" si="52" ref="K484:K525">IF(J484="","",(2017-J484))</f>
        <v>26</v>
      </c>
      <c r="L484" s="16" t="s">
        <v>1364</v>
      </c>
      <c r="M484" s="14" t="s">
        <v>83</v>
      </c>
    </row>
    <row r="485" spans="1:13" ht="13.5">
      <c r="A485" s="10" t="s">
        <v>892</v>
      </c>
      <c r="B485" s="19" t="s">
        <v>893</v>
      </c>
      <c r="C485" s="19" t="s">
        <v>894</v>
      </c>
      <c r="D485" s="10" t="str">
        <f aca="true" t="shared" si="53" ref="D485:D529">$B$482</f>
        <v>TDC</v>
      </c>
      <c r="F485" s="10" t="str">
        <f t="shared" si="50"/>
        <v>て０２</v>
      </c>
      <c r="G485" s="10" t="str">
        <f t="shared" si="51"/>
        <v>大野みずき</v>
      </c>
      <c r="H485" s="10" t="str">
        <f aca="true" t="shared" si="54" ref="H485:H529">$B$482</f>
        <v>TDC</v>
      </c>
      <c r="I485" s="30" t="s">
        <v>70</v>
      </c>
      <c r="J485" s="11">
        <v>1994</v>
      </c>
      <c r="K485" s="28">
        <f t="shared" si="52"/>
        <v>23</v>
      </c>
      <c r="L485" s="16" t="str">
        <f aca="true" t="shared" si="55" ref="L485:L498">IF(G485="","",IF(COUNTIF($F$5:$F$686,G485)&gt;1,"2重登録","OK"))</f>
        <v>OK</v>
      </c>
      <c r="M485" s="14" t="s">
        <v>608</v>
      </c>
    </row>
    <row r="486" spans="1:13" ht="13.5">
      <c r="A486" s="10" t="s">
        <v>895</v>
      </c>
      <c r="B486" s="19" t="s">
        <v>896</v>
      </c>
      <c r="C486" s="19" t="s">
        <v>897</v>
      </c>
      <c r="D486" s="10" t="str">
        <f t="shared" si="53"/>
        <v>TDC</v>
      </c>
      <c r="F486" s="16" t="str">
        <f t="shared" si="50"/>
        <v>て０３</v>
      </c>
      <c r="G486" s="10" t="str">
        <f t="shared" si="51"/>
        <v>片桐美里</v>
      </c>
      <c r="H486" s="10" t="str">
        <f t="shared" si="54"/>
        <v>TDC</v>
      </c>
      <c r="I486" s="30" t="s">
        <v>70</v>
      </c>
      <c r="J486" s="29">
        <v>1977</v>
      </c>
      <c r="K486" s="28">
        <f t="shared" si="52"/>
        <v>40</v>
      </c>
      <c r="L486" s="16" t="str">
        <f t="shared" si="55"/>
        <v>OK</v>
      </c>
      <c r="M486" s="14" t="s">
        <v>49</v>
      </c>
    </row>
    <row r="487" spans="1:13" ht="13.5">
      <c r="A487" s="10" t="s">
        <v>898</v>
      </c>
      <c r="B487" s="45" t="s">
        <v>852</v>
      </c>
      <c r="C487" s="45" t="s">
        <v>899</v>
      </c>
      <c r="D487" s="10" t="str">
        <f t="shared" si="53"/>
        <v>TDC</v>
      </c>
      <c r="F487" s="16" t="str">
        <f t="shared" si="50"/>
        <v>て０４</v>
      </c>
      <c r="G487" s="10" t="str">
        <f t="shared" si="51"/>
        <v>北川円香</v>
      </c>
      <c r="H487" s="10" t="str">
        <f t="shared" si="54"/>
        <v>TDC</v>
      </c>
      <c r="I487" s="30" t="s">
        <v>70</v>
      </c>
      <c r="J487" s="29">
        <v>1991</v>
      </c>
      <c r="K487" s="28">
        <f t="shared" si="52"/>
        <v>26</v>
      </c>
      <c r="L487" s="16" t="str">
        <f t="shared" si="55"/>
        <v>OK</v>
      </c>
      <c r="M487" s="14" t="s">
        <v>83</v>
      </c>
    </row>
    <row r="488" spans="1:13" ht="13.5">
      <c r="A488" s="10" t="s">
        <v>900</v>
      </c>
      <c r="B488" s="19" t="s">
        <v>901</v>
      </c>
      <c r="C488" s="19" t="s">
        <v>902</v>
      </c>
      <c r="D488" s="10" t="str">
        <f t="shared" si="53"/>
        <v>TDC</v>
      </c>
      <c r="F488" s="16" t="str">
        <f t="shared" si="50"/>
        <v>て０５</v>
      </c>
      <c r="G488" s="10" t="str">
        <f t="shared" si="51"/>
        <v>草野菜摘</v>
      </c>
      <c r="H488" s="10" t="str">
        <f t="shared" si="54"/>
        <v>TDC</v>
      </c>
      <c r="I488" s="30" t="s">
        <v>70</v>
      </c>
      <c r="J488" s="29">
        <v>1993</v>
      </c>
      <c r="K488" s="28">
        <f t="shared" si="52"/>
        <v>24</v>
      </c>
      <c r="L488" s="16" t="str">
        <f t="shared" si="55"/>
        <v>OK</v>
      </c>
      <c r="M488" s="14" t="s">
        <v>90</v>
      </c>
    </row>
    <row r="489" spans="1:13" ht="13.5">
      <c r="A489" s="10" t="s">
        <v>903</v>
      </c>
      <c r="B489" s="19" t="s">
        <v>102</v>
      </c>
      <c r="C489" s="19" t="s">
        <v>1365</v>
      </c>
      <c r="D489" s="10" t="str">
        <f t="shared" si="53"/>
        <v>TDC</v>
      </c>
      <c r="F489" s="10" t="str">
        <f t="shared" si="50"/>
        <v>て０６</v>
      </c>
      <c r="G489" s="10" t="str">
        <f t="shared" si="51"/>
        <v>小林 羽</v>
      </c>
      <c r="H489" s="10" t="str">
        <f t="shared" si="54"/>
        <v>TDC</v>
      </c>
      <c r="I489" s="30" t="s">
        <v>70</v>
      </c>
      <c r="J489" s="11">
        <v>1989</v>
      </c>
      <c r="K489" s="28">
        <f t="shared" si="52"/>
        <v>28</v>
      </c>
      <c r="L489" s="16" t="str">
        <f t="shared" si="55"/>
        <v>OK</v>
      </c>
      <c r="M489" s="14" t="s">
        <v>49</v>
      </c>
    </row>
    <row r="490" spans="1:13" ht="13.5">
      <c r="A490" s="10" t="s">
        <v>904</v>
      </c>
      <c r="B490" s="19" t="s">
        <v>1366</v>
      </c>
      <c r="C490" s="19" t="s">
        <v>906</v>
      </c>
      <c r="D490" s="10" t="str">
        <f t="shared" si="53"/>
        <v>TDC</v>
      </c>
      <c r="F490" s="16" t="str">
        <f t="shared" si="50"/>
        <v>て０７</v>
      </c>
      <c r="G490" s="10" t="str">
        <f t="shared" si="51"/>
        <v>辻 真弓</v>
      </c>
      <c r="H490" s="10" t="str">
        <f t="shared" si="54"/>
        <v>TDC</v>
      </c>
      <c r="I490" s="30" t="s">
        <v>70</v>
      </c>
      <c r="J490" s="29">
        <v>1985</v>
      </c>
      <c r="K490" s="28">
        <f t="shared" si="52"/>
        <v>32</v>
      </c>
      <c r="L490" s="16" t="str">
        <f t="shared" si="55"/>
        <v>OK</v>
      </c>
      <c r="M490" s="19" t="s">
        <v>176</v>
      </c>
    </row>
    <row r="491" spans="1:13" ht="13.5">
      <c r="A491" s="10" t="s">
        <v>907</v>
      </c>
      <c r="B491" s="45" t="s">
        <v>908</v>
      </c>
      <c r="C491" s="45" t="s">
        <v>909</v>
      </c>
      <c r="D491" s="10" t="str">
        <f t="shared" si="53"/>
        <v>TDC</v>
      </c>
      <c r="F491" s="16" t="str">
        <f t="shared" si="50"/>
        <v>て０８</v>
      </c>
      <c r="G491" s="10" t="str">
        <f t="shared" si="51"/>
        <v>中川久江</v>
      </c>
      <c r="H491" s="10" t="str">
        <f t="shared" si="54"/>
        <v>TDC</v>
      </c>
      <c r="I491" s="30" t="s">
        <v>70</v>
      </c>
      <c r="J491" s="87">
        <v>1966</v>
      </c>
      <c r="K491" s="28">
        <f t="shared" si="52"/>
        <v>51</v>
      </c>
      <c r="L491" s="16" t="str">
        <f t="shared" si="55"/>
        <v>OK</v>
      </c>
      <c r="M491" s="54" t="s">
        <v>53</v>
      </c>
    </row>
    <row r="492" spans="1:13" ht="13.5">
      <c r="A492" s="10" t="s">
        <v>910</v>
      </c>
      <c r="B492" s="19" t="s">
        <v>911</v>
      </c>
      <c r="C492" s="19" t="s">
        <v>912</v>
      </c>
      <c r="D492" s="10" t="str">
        <f t="shared" si="53"/>
        <v>TDC</v>
      </c>
      <c r="F492" s="10" t="str">
        <f t="shared" si="50"/>
        <v>て０９</v>
      </c>
      <c r="G492" s="10" t="str">
        <f t="shared" si="51"/>
        <v>姫井亜利沙</v>
      </c>
      <c r="H492" s="10" t="str">
        <f t="shared" si="54"/>
        <v>TDC</v>
      </c>
      <c r="I492" s="30" t="s">
        <v>70</v>
      </c>
      <c r="J492" s="11">
        <v>1982</v>
      </c>
      <c r="K492" s="28">
        <f t="shared" si="52"/>
        <v>35</v>
      </c>
      <c r="L492" s="16" t="str">
        <f t="shared" si="55"/>
        <v>OK</v>
      </c>
      <c r="M492" s="14" t="s">
        <v>49</v>
      </c>
    </row>
    <row r="493" spans="1:13" ht="13.5">
      <c r="A493" s="10" t="s">
        <v>913</v>
      </c>
      <c r="B493" s="19" t="s">
        <v>914</v>
      </c>
      <c r="C493" s="19" t="s">
        <v>915</v>
      </c>
      <c r="D493" s="10" t="str">
        <f t="shared" si="53"/>
        <v>TDC</v>
      </c>
      <c r="F493" s="16" t="str">
        <f t="shared" si="50"/>
        <v>て１０</v>
      </c>
      <c r="G493" s="10" t="str">
        <f t="shared" si="51"/>
        <v>福本香菜実</v>
      </c>
      <c r="H493" s="10" t="str">
        <f t="shared" si="54"/>
        <v>TDC</v>
      </c>
      <c r="I493" s="30" t="s">
        <v>70</v>
      </c>
      <c r="J493" s="29">
        <v>1992</v>
      </c>
      <c r="K493" s="28">
        <f t="shared" si="52"/>
        <v>25</v>
      </c>
      <c r="L493" s="16" t="str">
        <f t="shared" si="55"/>
        <v>OK</v>
      </c>
      <c r="M493" s="14" t="s">
        <v>76</v>
      </c>
    </row>
    <row r="494" spans="1:13" ht="13.5">
      <c r="A494" s="10" t="s">
        <v>916</v>
      </c>
      <c r="B494" s="45" t="s">
        <v>917</v>
      </c>
      <c r="C494" s="45" t="s">
        <v>918</v>
      </c>
      <c r="D494" s="10" t="str">
        <f t="shared" si="53"/>
        <v>TDC</v>
      </c>
      <c r="F494" s="16" t="str">
        <f t="shared" si="50"/>
        <v>て１１</v>
      </c>
      <c r="G494" s="10" t="str">
        <f t="shared" si="51"/>
        <v>前川美恵</v>
      </c>
      <c r="H494" s="10" t="str">
        <f t="shared" si="54"/>
        <v>TDC</v>
      </c>
      <c r="I494" s="30" t="s">
        <v>70</v>
      </c>
      <c r="J494" s="29">
        <v>1988</v>
      </c>
      <c r="K494" s="28">
        <f t="shared" si="52"/>
        <v>29</v>
      </c>
      <c r="L494" s="16" t="str">
        <f t="shared" si="55"/>
        <v>OK</v>
      </c>
      <c r="M494" s="14" t="s">
        <v>90</v>
      </c>
    </row>
    <row r="495" spans="1:13" ht="13.5">
      <c r="A495" s="10" t="s">
        <v>919</v>
      </c>
      <c r="B495" s="19" t="s">
        <v>920</v>
      </c>
      <c r="C495" s="19" t="s">
        <v>921</v>
      </c>
      <c r="D495" s="10" t="str">
        <f t="shared" si="53"/>
        <v>TDC</v>
      </c>
      <c r="F495" s="16" t="str">
        <f t="shared" si="50"/>
        <v>て１２</v>
      </c>
      <c r="G495" s="10" t="str">
        <f t="shared" si="51"/>
        <v>三浦朱莉</v>
      </c>
      <c r="H495" s="10" t="str">
        <f t="shared" si="54"/>
        <v>TDC</v>
      </c>
      <c r="I495" s="30" t="s">
        <v>70</v>
      </c>
      <c r="J495" s="29">
        <v>1990</v>
      </c>
      <c r="K495" s="28">
        <f t="shared" si="52"/>
        <v>27</v>
      </c>
      <c r="L495" s="16" t="str">
        <f t="shared" si="55"/>
        <v>OK</v>
      </c>
      <c r="M495" s="19" t="s">
        <v>176</v>
      </c>
    </row>
    <row r="496" spans="1:13" ht="13.5">
      <c r="A496" s="10" t="s">
        <v>922</v>
      </c>
      <c r="B496" s="19" t="s">
        <v>923</v>
      </c>
      <c r="C496" s="19" t="s">
        <v>152</v>
      </c>
      <c r="D496" s="10" t="str">
        <f t="shared" si="53"/>
        <v>TDC</v>
      </c>
      <c r="F496" s="10" t="str">
        <f t="shared" si="50"/>
        <v>て１３</v>
      </c>
      <c r="G496" s="10" t="str">
        <f t="shared" si="51"/>
        <v>山岡千春</v>
      </c>
      <c r="H496" s="10" t="str">
        <f t="shared" si="54"/>
        <v>TDC</v>
      </c>
      <c r="I496" s="30" t="s">
        <v>70</v>
      </c>
      <c r="J496" s="11">
        <v>1972</v>
      </c>
      <c r="K496" s="28">
        <f t="shared" si="52"/>
        <v>45</v>
      </c>
      <c r="L496" s="16" t="str">
        <f t="shared" si="55"/>
        <v>OK</v>
      </c>
      <c r="M496" s="14" t="s">
        <v>90</v>
      </c>
    </row>
    <row r="497" spans="1:13" ht="13.5">
      <c r="A497" s="10" t="s">
        <v>924</v>
      </c>
      <c r="B497" s="19" t="s">
        <v>925</v>
      </c>
      <c r="C497" s="19" t="s">
        <v>926</v>
      </c>
      <c r="D497" s="10" t="str">
        <f t="shared" si="53"/>
        <v>TDC</v>
      </c>
      <c r="F497" s="16" t="str">
        <f t="shared" si="50"/>
        <v>て１４</v>
      </c>
      <c r="G497" s="10" t="str">
        <f t="shared" si="51"/>
        <v>鹿野さつ紀</v>
      </c>
      <c r="H497" s="10" t="str">
        <f t="shared" si="54"/>
        <v>TDC</v>
      </c>
      <c r="I497" s="30" t="s">
        <v>70</v>
      </c>
      <c r="J497" s="29">
        <v>1991</v>
      </c>
      <c r="K497" s="28">
        <f t="shared" si="52"/>
        <v>26</v>
      </c>
      <c r="L497" s="16" t="str">
        <f>IF(G497="","",IF(COUNTIF($G$5:$G$686,G497)&gt;1,"2重登録","OK"))</f>
        <v>OK</v>
      </c>
      <c r="M497" s="14" t="s">
        <v>83</v>
      </c>
    </row>
    <row r="498" spans="1:13" ht="13.5">
      <c r="A498" s="10" t="s">
        <v>927</v>
      </c>
      <c r="B498" s="47" t="s">
        <v>928</v>
      </c>
      <c r="C498" s="47" t="s">
        <v>929</v>
      </c>
      <c r="D498" s="10" t="str">
        <f t="shared" si="53"/>
        <v>TDC</v>
      </c>
      <c r="F498" s="16" t="str">
        <f t="shared" si="50"/>
        <v>て１５</v>
      </c>
      <c r="G498" s="10" t="str">
        <f t="shared" si="51"/>
        <v>猪飼尚輝</v>
      </c>
      <c r="H498" s="10" t="str">
        <f t="shared" si="54"/>
        <v>TDC</v>
      </c>
      <c r="I498" s="18" t="s">
        <v>48</v>
      </c>
      <c r="J498" s="29">
        <v>1997</v>
      </c>
      <c r="K498" s="28">
        <f t="shared" si="52"/>
        <v>20</v>
      </c>
      <c r="L498" s="16" t="str">
        <f t="shared" si="55"/>
        <v>OK</v>
      </c>
      <c r="M498" s="14" t="s">
        <v>83</v>
      </c>
    </row>
    <row r="499" spans="1:13" ht="13.5">
      <c r="A499" s="10" t="s">
        <v>930</v>
      </c>
      <c r="B499" s="10" t="s">
        <v>931</v>
      </c>
      <c r="C499" s="10" t="s">
        <v>932</v>
      </c>
      <c r="D499" s="10" t="str">
        <f t="shared" si="53"/>
        <v>TDC</v>
      </c>
      <c r="F499" s="10" t="str">
        <f t="shared" si="50"/>
        <v>て１６</v>
      </c>
      <c r="G499" s="10" t="str">
        <f t="shared" si="51"/>
        <v>石内伸幸</v>
      </c>
      <c r="H499" s="10" t="str">
        <f t="shared" si="54"/>
        <v>TDC</v>
      </c>
      <c r="I499" s="18" t="s">
        <v>48</v>
      </c>
      <c r="J499" s="11">
        <v>1981</v>
      </c>
      <c r="K499" s="28">
        <f t="shared" si="52"/>
        <v>36</v>
      </c>
      <c r="L499" s="16" t="str">
        <f>IF(G499="","",IF(COUNTIF($G$5:$G$686,G499)&gt;1,"2重登録","OK"))</f>
        <v>OK</v>
      </c>
      <c r="M499" s="14" t="s">
        <v>90</v>
      </c>
    </row>
    <row r="500" spans="1:13" ht="13.5">
      <c r="A500" s="10" t="s">
        <v>933</v>
      </c>
      <c r="B500" s="14" t="s">
        <v>934</v>
      </c>
      <c r="C500" s="14" t="s">
        <v>935</v>
      </c>
      <c r="D500" s="10" t="str">
        <f t="shared" si="53"/>
        <v>TDC</v>
      </c>
      <c r="F500" s="16" t="str">
        <f t="shared" si="50"/>
        <v>て１７</v>
      </c>
      <c r="G500" s="10" t="str">
        <f t="shared" si="51"/>
        <v>上原義弘</v>
      </c>
      <c r="H500" s="10" t="str">
        <f t="shared" si="54"/>
        <v>TDC</v>
      </c>
      <c r="I500" s="18" t="s">
        <v>48</v>
      </c>
      <c r="J500" s="29">
        <v>1974</v>
      </c>
      <c r="K500" s="28">
        <f t="shared" si="52"/>
        <v>43</v>
      </c>
      <c r="L500" s="16" t="str">
        <f>IF(G500="","",IF(COUNTIF($G$5:$G$686,G500)&gt;1,"2重登録","OK"))</f>
        <v>OK</v>
      </c>
      <c r="M500" s="14" t="s">
        <v>49</v>
      </c>
    </row>
    <row r="501" spans="1:13" ht="13.5">
      <c r="A501" s="10" t="s">
        <v>936</v>
      </c>
      <c r="B501" s="47" t="s">
        <v>937</v>
      </c>
      <c r="C501" s="47" t="s">
        <v>938</v>
      </c>
      <c r="D501" s="10" t="str">
        <f t="shared" si="53"/>
        <v>TDC</v>
      </c>
      <c r="F501" s="16" t="str">
        <f t="shared" si="50"/>
        <v>て１８</v>
      </c>
      <c r="G501" s="10" t="str">
        <f t="shared" si="51"/>
        <v>上津慶和</v>
      </c>
      <c r="H501" s="10" t="str">
        <f t="shared" si="54"/>
        <v>TDC</v>
      </c>
      <c r="I501" s="18" t="s">
        <v>48</v>
      </c>
      <c r="J501" s="29">
        <v>1993</v>
      </c>
      <c r="K501" s="28">
        <f t="shared" si="52"/>
        <v>24</v>
      </c>
      <c r="L501" s="16" t="str">
        <f>IF(G501="","",IF(COUNTIF($G$5:$G$686,G501)&gt;1,"2重登録","OK"))</f>
        <v>OK</v>
      </c>
      <c r="M501" s="14" t="s">
        <v>83</v>
      </c>
    </row>
    <row r="502" spans="1:13" ht="13.5">
      <c r="A502" s="10" t="s">
        <v>939</v>
      </c>
      <c r="B502" s="14" t="s">
        <v>1367</v>
      </c>
      <c r="C502" s="14" t="s">
        <v>940</v>
      </c>
      <c r="D502" s="10" t="str">
        <f t="shared" si="53"/>
        <v>TDC</v>
      </c>
      <c r="F502" s="16" t="str">
        <f t="shared" si="50"/>
        <v>て１９</v>
      </c>
      <c r="G502" s="10" t="str">
        <f t="shared" si="51"/>
        <v>岡 栄介</v>
      </c>
      <c r="H502" s="10" t="str">
        <f t="shared" si="54"/>
        <v>TDC</v>
      </c>
      <c r="I502" s="18" t="s">
        <v>48</v>
      </c>
      <c r="J502" s="29">
        <v>1996</v>
      </c>
      <c r="K502" s="28">
        <f t="shared" si="52"/>
        <v>21</v>
      </c>
      <c r="L502" s="16" t="str">
        <f aca="true" t="shared" si="56" ref="L502:L521">IF(G502="","",IF(COUNTIF($F$5:$F$686,G502)&gt;1,"2重登録","OK"))</f>
        <v>OK</v>
      </c>
      <c r="M502" s="14" t="s">
        <v>53</v>
      </c>
    </row>
    <row r="503" spans="1:13" ht="13.5">
      <c r="A503" s="10" t="s">
        <v>941</v>
      </c>
      <c r="B503" s="10" t="s">
        <v>211</v>
      </c>
      <c r="C503" s="10" t="s">
        <v>942</v>
      </c>
      <c r="D503" s="10" t="str">
        <f t="shared" si="53"/>
        <v>TDC</v>
      </c>
      <c r="F503" s="10" t="str">
        <f t="shared" si="50"/>
        <v>て２０</v>
      </c>
      <c r="G503" s="10" t="str">
        <f t="shared" si="51"/>
        <v>岡本悟志</v>
      </c>
      <c r="H503" s="10" t="str">
        <f t="shared" si="54"/>
        <v>TDC</v>
      </c>
      <c r="I503" s="18" t="s">
        <v>48</v>
      </c>
      <c r="J503" s="11">
        <v>1988</v>
      </c>
      <c r="K503" s="28">
        <f t="shared" si="52"/>
        <v>29</v>
      </c>
      <c r="L503" s="16" t="str">
        <f t="shared" si="56"/>
        <v>OK</v>
      </c>
      <c r="M503" s="14" t="s">
        <v>249</v>
      </c>
    </row>
    <row r="504" spans="1:13" ht="13.5">
      <c r="A504" s="10" t="s">
        <v>943</v>
      </c>
      <c r="B504" s="14" t="s">
        <v>896</v>
      </c>
      <c r="C504" s="14" t="s">
        <v>944</v>
      </c>
      <c r="D504" s="10" t="str">
        <f t="shared" si="53"/>
        <v>TDC</v>
      </c>
      <c r="F504" s="16" t="str">
        <f t="shared" si="50"/>
        <v>て２１</v>
      </c>
      <c r="G504" s="10" t="str">
        <f t="shared" si="51"/>
        <v>片桐靖之</v>
      </c>
      <c r="H504" s="10" t="str">
        <f t="shared" si="54"/>
        <v>TDC</v>
      </c>
      <c r="I504" s="18" t="s">
        <v>48</v>
      </c>
      <c r="J504" s="29">
        <v>1976</v>
      </c>
      <c r="K504" s="28">
        <f t="shared" si="52"/>
        <v>41</v>
      </c>
      <c r="L504" s="16" t="str">
        <f t="shared" si="56"/>
        <v>OK</v>
      </c>
      <c r="M504" s="14" t="s">
        <v>49</v>
      </c>
    </row>
    <row r="505" spans="1:13" ht="13.5">
      <c r="A505" s="10" t="s">
        <v>945</v>
      </c>
      <c r="B505" s="47" t="s">
        <v>946</v>
      </c>
      <c r="C505" s="47" t="s">
        <v>1368</v>
      </c>
      <c r="D505" s="10" t="str">
        <f t="shared" si="53"/>
        <v>TDC</v>
      </c>
      <c r="F505" s="16" t="str">
        <f t="shared" si="50"/>
        <v>て２２</v>
      </c>
      <c r="G505" s="10" t="str">
        <f t="shared" si="51"/>
        <v>川合 優</v>
      </c>
      <c r="H505" s="10" t="str">
        <f t="shared" si="54"/>
        <v>TDC</v>
      </c>
      <c r="I505" s="18" t="s">
        <v>48</v>
      </c>
      <c r="J505" s="29">
        <v>1991</v>
      </c>
      <c r="K505" s="28">
        <f t="shared" si="52"/>
        <v>26</v>
      </c>
      <c r="L505" s="16" t="str">
        <f t="shared" si="56"/>
        <v>OK</v>
      </c>
      <c r="M505" s="14" t="s">
        <v>238</v>
      </c>
    </row>
    <row r="506" spans="1:13" ht="13.5">
      <c r="A506" s="10" t="s">
        <v>947</v>
      </c>
      <c r="B506" s="10" t="s">
        <v>948</v>
      </c>
      <c r="C506" s="10" t="s">
        <v>772</v>
      </c>
      <c r="D506" s="10" t="str">
        <f t="shared" si="53"/>
        <v>TDC</v>
      </c>
      <c r="F506" s="10" t="str">
        <f t="shared" si="50"/>
        <v>て２３</v>
      </c>
      <c r="G506" s="10" t="str">
        <f t="shared" si="51"/>
        <v>川下洋平</v>
      </c>
      <c r="H506" s="10" t="str">
        <f t="shared" si="54"/>
        <v>TDC</v>
      </c>
      <c r="I506" s="18" t="s">
        <v>48</v>
      </c>
      <c r="J506" s="11">
        <v>1988</v>
      </c>
      <c r="K506" s="28">
        <f t="shared" si="52"/>
        <v>29</v>
      </c>
      <c r="L506" s="16" t="str">
        <f t="shared" si="56"/>
        <v>OK</v>
      </c>
      <c r="M506" s="14" t="s">
        <v>49</v>
      </c>
    </row>
    <row r="507" spans="1:13" ht="13.5">
      <c r="A507" s="10" t="s">
        <v>949</v>
      </c>
      <c r="B507" s="14" t="s">
        <v>950</v>
      </c>
      <c r="C507" s="14" t="s">
        <v>1369</v>
      </c>
      <c r="D507" s="10" t="str">
        <f t="shared" si="53"/>
        <v>TDC</v>
      </c>
      <c r="F507" s="16" t="str">
        <f t="shared" si="50"/>
        <v>て２４</v>
      </c>
      <c r="G507" s="10" t="str">
        <f t="shared" si="51"/>
        <v>北澤 純</v>
      </c>
      <c r="H507" s="10" t="str">
        <f t="shared" si="54"/>
        <v>TDC</v>
      </c>
      <c r="I507" s="18" t="s">
        <v>48</v>
      </c>
      <c r="J507" s="29">
        <v>1986</v>
      </c>
      <c r="K507" s="28">
        <f t="shared" si="52"/>
        <v>31</v>
      </c>
      <c r="L507" s="16" t="str">
        <f t="shared" si="56"/>
        <v>OK</v>
      </c>
      <c r="M507" s="14" t="s">
        <v>90</v>
      </c>
    </row>
    <row r="508" spans="1:13" ht="13.5">
      <c r="A508" s="10" t="s">
        <v>951</v>
      </c>
      <c r="B508" s="47" t="s">
        <v>952</v>
      </c>
      <c r="C508" s="47" t="s">
        <v>953</v>
      </c>
      <c r="D508" s="10" t="str">
        <f t="shared" si="53"/>
        <v>TDC</v>
      </c>
      <c r="F508" s="16" t="str">
        <f t="shared" si="50"/>
        <v>て２５</v>
      </c>
      <c r="G508" s="10" t="str">
        <f t="shared" si="51"/>
        <v>北村拓也</v>
      </c>
      <c r="H508" s="10" t="str">
        <f t="shared" si="54"/>
        <v>TDC</v>
      </c>
      <c r="I508" s="18" t="s">
        <v>48</v>
      </c>
      <c r="J508" s="29">
        <v>1985</v>
      </c>
      <c r="K508" s="28">
        <f t="shared" si="52"/>
        <v>32</v>
      </c>
      <c r="L508" s="16" t="str">
        <f>IF(G508="","",IF(COUNTIF($G$5:$G$686,G508)&gt;1,"2重登録","OK"))</f>
        <v>OK</v>
      </c>
      <c r="M508" s="14" t="s">
        <v>64</v>
      </c>
    </row>
    <row r="509" spans="1:13" ht="13.5">
      <c r="A509" s="10" t="s">
        <v>954</v>
      </c>
      <c r="B509" s="47" t="s">
        <v>925</v>
      </c>
      <c r="C509" s="47" t="s">
        <v>955</v>
      </c>
      <c r="D509" s="10" t="str">
        <f t="shared" si="53"/>
        <v>TDC</v>
      </c>
      <c r="F509" s="16" t="str">
        <f t="shared" si="50"/>
        <v>て２６</v>
      </c>
      <c r="G509" s="10" t="str">
        <f t="shared" si="51"/>
        <v>鹿野雄大</v>
      </c>
      <c r="H509" s="10" t="str">
        <f t="shared" si="54"/>
        <v>TDC</v>
      </c>
      <c r="I509" s="18" t="s">
        <v>48</v>
      </c>
      <c r="J509" s="29">
        <v>1991</v>
      </c>
      <c r="K509" s="28">
        <f t="shared" si="52"/>
        <v>26</v>
      </c>
      <c r="L509" s="16" t="str">
        <f t="shared" si="56"/>
        <v>OK</v>
      </c>
      <c r="M509" s="14" t="s">
        <v>49</v>
      </c>
    </row>
    <row r="510" spans="1:13" ht="13.5">
      <c r="A510" s="10" t="s">
        <v>956</v>
      </c>
      <c r="B510" s="14" t="s">
        <v>957</v>
      </c>
      <c r="C510" s="14" t="s">
        <v>958</v>
      </c>
      <c r="D510" s="10" t="str">
        <f t="shared" si="53"/>
        <v>TDC</v>
      </c>
      <c r="F510" s="16" t="str">
        <f t="shared" si="50"/>
        <v>て２７</v>
      </c>
      <c r="G510" s="10" t="str">
        <f t="shared" si="51"/>
        <v>澁谷晃大</v>
      </c>
      <c r="H510" s="10" t="str">
        <f t="shared" si="54"/>
        <v>TDC</v>
      </c>
      <c r="I510" s="18" t="s">
        <v>48</v>
      </c>
      <c r="J510" s="29">
        <v>1996</v>
      </c>
      <c r="K510" s="28">
        <f t="shared" si="52"/>
        <v>21</v>
      </c>
      <c r="L510" s="16" t="str">
        <f t="shared" si="56"/>
        <v>OK</v>
      </c>
      <c r="M510" s="14" t="s">
        <v>49</v>
      </c>
    </row>
    <row r="511" spans="1:13" ht="13.5">
      <c r="A511" s="10" t="s">
        <v>959</v>
      </c>
      <c r="B511" s="10" t="s">
        <v>960</v>
      </c>
      <c r="C511" s="10" t="s">
        <v>832</v>
      </c>
      <c r="D511" s="10" t="str">
        <f t="shared" si="53"/>
        <v>TDC</v>
      </c>
      <c r="F511" s="10" t="str">
        <f t="shared" si="50"/>
        <v>て２８</v>
      </c>
      <c r="G511" s="10" t="str">
        <f t="shared" si="51"/>
        <v>嶋村和彦</v>
      </c>
      <c r="H511" s="10" t="str">
        <f t="shared" si="54"/>
        <v>TDC</v>
      </c>
      <c r="I511" s="18" t="s">
        <v>48</v>
      </c>
      <c r="J511" s="11">
        <v>1990</v>
      </c>
      <c r="K511" s="28">
        <f t="shared" si="52"/>
        <v>27</v>
      </c>
      <c r="L511" s="16" t="str">
        <f t="shared" si="56"/>
        <v>OK</v>
      </c>
      <c r="M511" s="14" t="s">
        <v>238</v>
      </c>
    </row>
    <row r="512" spans="1:13" ht="13.5">
      <c r="A512" s="10" t="s">
        <v>961</v>
      </c>
      <c r="B512" s="14" t="s">
        <v>962</v>
      </c>
      <c r="C512" s="14" t="s">
        <v>963</v>
      </c>
      <c r="D512" s="10" t="str">
        <f t="shared" si="53"/>
        <v>TDC</v>
      </c>
      <c r="F512" s="16" t="str">
        <f t="shared" si="50"/>
        <v>て２９</v>
      </c>
      <c r="G512" s="10" t="str">
        <f t="shared" si="51"/>
        <v>白井秀幸</v>
      </c>
      <c r="H512" s="10" t="str">
        <f t="shared" si="54"/>
        <v>TDC</v>
      </c>
      <c r="I512" s="18" t="s">
        <v>48</v>
      </c>
      <c r="J512" s="29">
        <v>1988</v>
      </c>
      <c r="K512" s="28">
        <f t="shared" si="52"/>
        <v>29</v>
      </c>
      <c r="L512" s="16" t="str">
        <f t="shared" si="56"/>
        <v>OK</v>
      </c>
      <c r="M512" s="14" t="s">
        <v>255</v>
      </c>
    </row>
    <row r="513" spans="1:13" ht="13.5">
      <c r="A513" s="10" t="s">
        <v>964</v>
      </c>
      <c r="B513" s="47" t="s">
        <v>107</v>
      </c>
      <c r="C513" s="47" t="s">
        <v>1370</v>
      </c>
      <c r="D513" s="10" t="str">
        <f t="shared" si="53"/>
        <v>TDC</v>
      </c>
      <c r="F513" s="16" t="str">
        <f t="shared" si="50"/>
        <v>て３０</v>
      </c>
      <c r="G513" s="10" t="str">
        <f t="shared" si="51"/>
        <v>谷口 孟</v>
      </c>
      <c r="H513" s="10" t="str">
        <f t="shared" si="54"/>
        <v>TDC</v>
      </c>
      <c r="I513" s="18" t="s">
        <v>48</v>
      </c>
      <c r="J513" s="29">
        <v>1992</v>
      </c>
      <c r="K513" s="28">
        <f t="shared" si="52"/>
        <v>25</v>
      </c>
      <c r="L513" s="16" t="str">
        <f t="shared" si="56"/>
        <v>OK</v>
      </c>
      <c r="M513" s="14" t="s">
        <v>83</v>
      </c>
    </row>
    <row r="514" spans="1:13" ht="13.5">
      <c r="A514" s="10" t="s">
        <v>965</v>
      </c>
      <c r="B514" s="14" t="s">
        <v>966</v>
      </c>
      <c r="C514" s="14" t="s">
        <v>967</v>
      </c>
      <c r="D514" s="10" t="str">
        <f t="shared" si="53"/>
        <v>TDC</v>
      </c>
      <c r="F514" s="16" t="str">
        <f t="shared" si="50"/>
        <v>て３１</v>
      </c>
      <c r="G514" s="10" t="str">
        <f t="shared" si="51"/>
        <v>津曲崇志</v>
      </c>
      <c r="H514" s="10" t="str">
        <f t="shared" si="54"/>
        <v>TDC</v>
      </c>
      <c r="I514" s="18" t="s">
        <v>48</v>
      </c>
      <c r="J514" s="29">
        <v>1988</v>
      </c>
      <c r="K514" s="28">
        <f t="shared" si="52"/>
        <v>29</v>
      </c>
      <c r="L514" s="16" t="str">
        <f t="shared" si="56"/>
        <v>OK</v>
      </c>
      <c r="M514" s="14" t="s">
        <v>255</v>
      </c>
    </row>
    <row r="515" spans="1:13" ht="13.5">
      <c r="A515" s="10" t="s">
        <v>968</v>
      </c>
      <c r="B515" s="10" t="s">
        <v>969</v>
      </c>
      <c r="C515" s="10" t="s">
        <v>1371</v>
      </c>
      <c r="D515" s="10" t="str">
        <f t="shared" si="53"/>
        <v>TDC</v>
      </c>
      <c r="F515" s="10" t="str">
        <f t="shared" si="50"/>
        <v>て３２</v>
      </c>
      <c r="G515" s="10" t="str">
        <f t="shared" si="51"/>
        <v>中尾 巧</v>
      </c>
      <c r="H515" s="10" t="str">
        <f t="shared" si="54"/>
        <v>TDC</v>
      </c>
      <c r="I515" s="18" t="s">
        <v>48</v>
      </c>
      <c r="J515" s="11">
        <v>1983</v>
      </c>
      <c r="K515" s="28">
        <f t="shared" si="52"/>
        <v>34</v>
      </c>
      <c r="L515" s="16" t="str">
        <f t="shared" si="56"/>
        <v>OK</v>
      </c>
      <c r="M515" s="14" t="s">
        <v>970</v>
      </c>
    </row>
    <row r="516" spans="1:13" ht="13.5">
      <c r="A516" s="10" t="s">
        <v>971</v>
      </c>
      <c r="B516" s="14" t="s">
        <v>972</v>
      </c>
      <c r="C516" s="14" t="s">
        <v>486</v>
      </c>
      <c r="D516" s="10" t="str">
        <f t="shared" si="53"/>
        <v>TDC</v>
      </c>
      <c r="F516" s="16" t="str">
        <f t="shared" si="50"/>
        <v>て３３</v>
      </c>
      <c r="G516" s="10" t="str">
        <f t="shared" si="51"/>
        <v>西嶌達也</v>
      </c>
      <c r="H516" s="10" t="str">
        <f t="shared" si="54"/>
        <v>TDC</v>
      </c>
      <c r="I516" s="18" t="s">
        <v>48</v>
      </c>
      <c r="J516" s="29">
        <v>1989</v>
      </c>
      <c r="K516" s="28">
        <f t="shared" si="52"/>
        <v>28</v>
      </c>
      <c r="L516" s="16" t="str">
        <f t="shared" si="56"/>
        <v>OK</v>
      </c>
      <c r="M516" s="14" t="s">
        <v>83</v>
      </c>
    </row>
    <row r="517" spans="1:13" ht="13.5">
      <c r="A517" s="10" t="s">
        <v>973</v>
      </c>
      <c r="B517" s="47" t="s">
        <v>974</v>
      </c>
      <c r="C517" s="47" t="s">
        <v>975</v>
      </c>
      <c r="D517" s="10" t="str">
        <f t="shared" si="53"/>
        <v>TDC</v>
      </c>
      <c r="F517" s="16" t="str">
        <f t="shared" si="50"/>
        <v>て３４</v>
      </c>
      <c r="G517" s="10" t="str">
        <f t="shared" si="51"/>
        <v>野村良平</v>
      </c>
      <c r="H517" s="10" t="str">
        <f t="shared" si="54"/>
        <v>TDC</v>
      </c>
      <c r="I517" s="18" t="s">
        <v>48</v>
      </c>
      <c r="J517" s="29">
        <v>1989</v>
      </c>
      <c r="K517" s="28">
        <f t="shared" si="52"/>
        <v>28</v>
      </c>
      <c r="L517" s="16" t="str">
        <f t="shared" si="56"/>
        <v>OK</v>
      </c>
      <c r="M517" s="14" t="s">
        <v>608</v>
      </c>
    </row>
    <row r="518" spans="1:13" ht="13.5">
      <c r="A518" s="10" t="s">
        <v>976</v>
      </c>
      <c r="B518" s="10" t="s">
        <v>977</v>
      </c>
      <c r="C518" s="10" t="s">
        <v>978</v>
      </c>
      <c r="D518" s="10" t="str">
        <f t="shared" si="53"/>
        <v>TDC</v>
      </c>
      <c r="F518" s="10" t="str">
        <f t="shared" si="50"/>
        <v>て３５</v>
      </c>
      <c r="G518" s="10" t="str">
        <f t="shared" si="51"/>
        <v>浜中岳史</v>
      </c>
      <c r="H518" s="10" t="str">
        <f t="shared" si="54"/>
        <v>TDC</v>
      </c>
      <c r="I518" s="18" t="s">
        <v>48</v>
      </c>
      <c r="J518" s="11">
        <v>1980</v>
      </c>
      <c r="K518" s="28">
        <f t="shared" si="52"/>
        <v>37</v>
      </c>
      <c r="L518" s="16" t="str">
        <f t="shared" si="56"/>
        <v>OK</v>
      </c>
      <c r="M518" s="19" t="s">
        <v>176</v>
      </c>
    </row>
    <row r="519" spans="1:13" ht="13.5">
      <c r="A519" s="10" t="s">
        <v>979</v>
      </c>
      <c r="B519" s="14" t="s">
        <v>980</v>
      </c>
      <c r="C519" s="14" t="s">
        <v>1372</v>
      </c>
      <c r="D519" s="10" t="str">
        <f t="shared" si="53"/>
        <v>TDC</v>
      </c>
      <c r="F519" s="16" t="str">
        <f t="shared" si="50"/>
        <v>て３６</v>
      </c>
      <c r="G519" s="10" t="str">
        <f t="shared" si="51"/>
        <v>東山 博</v>
      </c>
      <c r="H519" s="10" t="str">
        <f t="shared" si="54"/>
        <v>TDC</v>
      </c>
      <c r="I519" s="18" t="s">
        <v>48</v>
      </c>
      <c r="J519" s="29">
        <v>1964</v>
      </c>
      <c r="K519" s="28">
        <f t="shared" si="52"/>
        <v>53</v>
      </c>
      <c r="L519" s="16" t="str">
        <f t="shared" si="56"/>
        <v>OK</v>
      </c>
      <c r="M519" s="14" t="s">
        <v>49</v>
      </c>
    </row>
    <row r="520" spans="1:13" ht="13.5">
      <c r="A520" s="10" t="s">
        <v>981</v>
      </c>
      <c r="B520" s="47" t="s">
        <v>334</v>
      </c>
      <c r="C520" s="47" t="s">
        <v>982</v>
      </c>
      <c r="D520" s="10" t="str">
        <f t="shared" si="53"/>
        <v>TDC</v>
      </c>
      <c r="F520" s="16" t="str">
        <f t="shared" si="50"/>
        <v>て３７</v>
      </c>
      <c r="G520" s="10" t="str">
        <f t="shared" si="51"/>
        <v>松本遼太郎</v>
      </c>
      <c r="H520" s="10" t="str">
        <f t="shared" si="54"/>
        <v>TDC</v>
      </c>
      <c r="I520" s="18" t="s">
        <v>48</v>
      </c>
      <c r="J520" s="29">
        <v>1991</v>
      </c>
      <c r="K520" s="28">
        <f t="shared" si="52"/>
        <v>26</v>
      </c>
      <c r="L520" s="16" t="str">
        <f t="shared" si="56"/>
        <v>OK</v>
      </c>
      <c r="M520" s="14" t="s">
        <v>49</v>
      </c>
    </row>
    <row r="521" spans="1:13" ht="13.5">
      <c r="A521" s="10" t="s">
        <v>983</v>
      </c>
      <c r="B521" s="14" t="s">
        <v>635</v>
      </c>
      <c r="C521" s="14" t="s">
        <v>984</v>
      </c>
      <c r="D521" s="10" t="str">
        <f t="shared" si="53"/>
        <v>TDC</v>
      </c>
      <c r="F521" s="16" t="str">
        <f t="shared" si="50"/>
        <v>て３８</v>
      </c>
      <c r="G521" s="10" t="str">
        <f t="shared" si="51"/>
        <v>山口稔貴</v>
      </c>
      <c r="H521" s="10" t="str">
        <f t="shared" si="54"/>
        <v>TDC</v>
      </c>
      <c r="I521" s="18" t="s">
        <v>48</v>
      </c>
      <c r="J521" s="29">
        <v>1988</v>
      </c>
      <c r="K521" s="28">
        <f t="shared" si="52"/>
        <v>29</v>
      </c>
      <c r="L521" s="16" t="str">
        <f t="shared" si="56"/>
        <v>OK</v>
      </c>
      <c r="M521" s="14" t="s">
        <v>255</v>
      </c>
    </row>
    <row r="522" spans="1:13" ht="13.5">
      <c r="A522" s="10" t="s">
        <v>985</v>
      </c>
      <c r="B522" s="14" t="s">
        <v>1373</v>
      </c>
      <c r="C522" s="14" t="s">
        <v>1374</v>
      </c>
      <c r="D522" s="10" t="str">
        <f t="shared" si="53"/>
        <v>TDC</v>
      </c>
      <c r="F522" s="16" t="str">
        <f t="shared" si="50"/>
        <v>て３９</v>
      </c>
      <c r="G522" s="10" t="str">
        <f t="shared" si="51"/>
        <v>苅和 司</v>
      </c>
      <c r="H522" s="10" t="str">
        <f t="shared" si="54"/>
        <v>TDC</v>
      </c>
      <c r="I522" s="18" t="s">
        <v>48</v>
      </c>
      <c r="J522" s="29">
        <v>1992</v>
      </c>
      <c r="K522" s="28">
        <f t="shared" si="52"/>
        <v>25</v>
      </c>
      <c r="L522" s="16" t="str">
        <f aca="true" t="shared" si="57" ref="L522:L585">IF(G522="","",IF(COUNTIF($G$5:$G$703,G522)&gt;1,"2重登録","OK"))</f>
        <v>OK</v>
      </c>
      <c r="M522" s="144" t="s">
        <v>1375</v>
      </c>
    </row>
    <row r="523" spans="1:13" ht="13.5">
      <c r="A523" s="10" t="s">
        <v>986</v>
      </c>
      <c r="B523" s="14" t="s">
        <v>1319</v>
      </c>
      <c r="C523" s="14" t="s">
        <v>1376</v>
      </c>
      <c r="D523" s="10" t="str">
        <f t="shared" si="53"/>
        <v>TDC</v>
      </c>
      <c r="F523" s="16" t="str">
        <f t="shared" si="50"/>
        <v>て４０</v>
      </c>
      <c r="G523" s="10" t="str">
        <f t="shared" si="51"/>
        <v>山本竜平</v>
      </c>
      <c r="H523" s="10" t="str">
        <f t="shared" si="54"/>
        <v>TDC</v>
      </c>
      <c r="I523" s="18" t="s">
        <v>48</v>
      </c>
      <c r="J523" s="29">
        <v>1992</v>
      </c>
      <c r="K523" s="28">
        <f t="shared" si="52"/>
        <v>25</v>
      </c>
      <c r="L523" s="16" t="str">
        <f t="shared" si="57"/>
        <v>OK</v>
      </c>
      <c r="M523" s="144" t="s">
        <v>1375</v>
      </c>
    </row>
    <row r="524" spans="1:13" ht="13.5">
      <c r="A524" s="10" t="s">
        <v>1377</v>
      </c>
      <c r="B524" s="14" t="s">
        <v>1378</v>
      </c>
      <c r="C524" s="14" t="s">
        <v>1379</v>
      </c>
      <c r="D524" s="10" t="str">
        <f t="shared" si="53"/>
        <v>TDC</v>
      </c>
      <c r="F524" s="16" t="str">
        <f t="shared" si="50"/>
        <v>て４１</v>
      </c>
      <c r="G524" s="10" t="str">
        <f t="shared" si="51"/>
        <v>寺元翔太</v>
      </c>
      <c r="H524" s="10" t="str">
        <f t="shared" si="54"/>
        <v>TDC</v>
      </c>
      <c r="I524" s="18" t="s">
        <v>48</v>
      </c>
      <c r="J524" s="29">
        <v>1993</v>
      </c>
      <c r="K524" s="28">
        <f t="shared" si="52"/>
        <v>24</v>
      </c>
      <c r="L524" s="16" t="str">
        <f t="shared" si="57"/>
        <v>OK</v>
      </c>
      <c r="M524" s="144" t="s">
        <v>1375</v>
      </c>
    </row>
    <row r="525" spans="1:13" ht="13.5">
      <c r="A525" s="10" t="s">
        <v>1380</v>
      </c>
      <c r="B525" s="14" t="s">
        <v>1381</v>
      </c>
      <c r="C525" s="14" t="s">
        <v>1382</v>
      </c>
      <c r="D525" s="10" t="str">
        <f t="shared" si="53"/>
        <v>TDC</v>
      </c>
      <c r="F525" s="16" t="str">
        <f t="shared" si="50"/>
        <v>て４２</v>
      </c>
      <c r="G525" s="10" t="str">
        <f t="shared" si="51"/>
        <v>若森裕生</v>
      </c>
      <c r="H525" s="10" t="str">
        <f t="shared" si="54"/>
        <v>TDC</v>
      </c>
      <c r="I525" s="18" t="s">
        <v>48</v>
      </c>
      <c r="J525" s="29">
        <v>1989</v>
      </c>
      <c r="K525" s="28">
        <f t="shared" si="52"/>
        <v>28</v>
      </c>
      <c r="L525" s="16" t="str">
        <f t="shared" si="57"/>
        <v>OK</v>
      </c>
      <c r="M525" s="144" t="s">
        <v>1375</v>
      </c>
    </row>
    <row r="526" spans="1:13" ht="13.5">
      <c r="A526" s="10" t="s">
        <v>1383</v>
      </c>
      <c r="B526" s="14" t="s">
        <v>1384</v>
      </c>
      <c r="C526" s="14" t="s">
        <v>1385</v>
      </c>
      <c r="D526" s="10" t="str">
        <f t="shared" si="53"/>
        <v>TDC</v>
      </c>
      <c r="F526" s="16" t="str">
        <f>A526</f>
        <v>て４３</v>
      </c>
      <c r="G526" s="10" t="str">
        <f>B526&amp;C526</f>
        <v>松岡宗隆</v>
      </c>
      <c r="H526" s="10" t="str">
        <f t="shared" si="54"/>
        <v>TDC</v>
      </c>
      <c r="I526" s="18" t="s">
        <v>48</v>
      </c>
      <c r="J526" s="29">
        <v>1988</v>
      </c>
      <c r="K526" s="28">
        <f>IF(J526="","",(2017-J526))</f>
        <v>29</v>
      </c>
      <c r="L526" s="16" t="str">
        <f t="shared" si="57"/>
        <v>OK</v>
      </c>
      <c r="M526" s="144" t="s">
        <v>1375</v>
      </c>
    </row>
    <row r="527" spans="1:13" ht="13.5">
      <c r="A527" s="10" t="s">
        <v>1386</v>
      </c>
      <c r="B527" s="14" t="s">
        <v>1387</v>
      </c>
      <c r="C527" s="14" t="s">
        <v>1388</v>
      </c>
      <c r="D527" s="10" t="str">
        <f t="shared" si="53"/>
        <v>TDC</v>
      </c>
      <c r="F527" s="16" t="str">
        <f>A527</f>
        <v>て４４</v>
      </c>
      <c r="G527" s="10" t="str">
        <f>B527&amp;C527</f>
        <v>清川智輝</v>
      </c>
      <c r="H527" s="10" t="str">
        <f t="shared" si="54"/>
        <v>TDC</v>
      </c>
      <c r="I527" s="18" t="s">
        <v>48</v>
      </c>
      <c r="J527" s="29">
        <v>1988</v>
      </c>
      <c r="K527" s="28">
        <f>IF(J527="","",(2017-J527))</f>
        <v>29</v>
      </c>
      <c r="L527" s="16" t="str">
        <f t="shared" si="57"/>
        <v>OK</v>
      </c>
      <c r="M527" s="144" t="s">
        <v>1389</v>
      </c>
    </row>
    <row r="528" spans="1:13" ht="13.5">
      <c r="A528" s="10" t="s">
        <v>1390</v>
      </c>
      <c r="B528" s="14" t="s">
        <v>1391</v>
      </c>
      <c r="C528" s="14" t="s">
        <v>1392</v>
      </c>
      <c r="D528" s="10" t="str">
        <f t="shared" si="53"/>
        <v>TDC</v>
      </c>
      <c r="F528" s="16" t="str">
        <f>A528</f>
        <v>て４５</v>
      </c>
      <c r="G528" s="10" t="str">
        <f>B528&amp;C528</f>
        <v>東 佑樹</v>
      </c>
      <c r="H528" s="10" t="str">
        <f t="shared" si="54"/>
        <v>TDC</v>
      </c>
      <c r="I528" s="18" t="s">
        <v>48</v>
      </c>
      <c r="J528" s="29">
        <v>1985</v>
      </c>
      <c r="K528" s="28">
        <f>IF(J528="","",(2017-J528))</f>
        <v>32</v>
      </c>
      <c r="L528" s="16" t="str">
        <f t="shared" si="57"/>
        <v>OK</v>
      </c>
      <c r="M528" s="144" t="s">
        <v>1335</v>
      </c>
    </row>
    <row r="529" spans="1:13" ht="13.5">
      <c r="A529" s="10" t="s">
        <v>1393</v>
      </c>
      <c r="B529" s="108" t="s">
        <v>1179</v>
      </c>
      <c r="C529" s="108" t="s">
        <v>1394</v>
      </c>
      <c r="D529" s="10" t="str">
        <f t="shared" si="53"/>
        <v>TDC</v>
      </c>
      <c r="F529" s="16" t="str">
        <f>A529</f>
        <v>て４６</v>
      </c>
      <c r="G529" s="10" t="str">
        <f>B529&amp;C529</f>
        <v>東佳菜子</v>
      </c>
      <c r="H529" s="10" t="str">
        <f t="shared" si="54"/>
        <v>TDC</v>
      </c>
      <c r="I529" s="150" t="s">
        <v>1356</v>
      </c>
      <c r="J529" s="29">
        <v>1987</v>
      </c>
      <c r="K529" s="28">
        <f>IF(J529="","",(2017-J529))</f>
        <v>30</v>
      </c>
      <c r="L529" s="16" t="str">
        <f t="shared" si="57"/>
        <v>OK</v>
      </c>
      <c r="M529" s="144" t="s">
        <v>1335</v>
      </c>
    </row>
    <row r="530" spans="2:13" ht="13.5">
      <c r="B530" s="108"/>
      <c r="C530" s="108"/>
      <c r="F530" s="16"/>
      <c r="I530" s="150"/>
      <c r="J530" s="29"/>
      <c r="K530" s="28"/>
      <c r="L530" s="16">
        <f t="shared" si="57"/>
      </c>
      <c r="M530" s="144"/>
    </row>
    <row r="531" spans="2:13" ht="13.5">
      <c r="B531" s="108"/>
      <c r="C531" s="108"/>
      <c r="F531" s="16"/>
      <c r="I531" s="150"/>
      <c r="J531" s="29"/>
      <c r="K531" s="28"/>
      <c r="L531" s="16">
        <f t="shared" si="57"/>
      </c>
      <c r="M531" s="144"/>
    </row>
    <row r="532" spans="1:13" s="152" customFormat="1" ht="13.5">
      <c r="A532" s="3"/>
      <c r="B532" s="775" t="s">
        <v>987</v>
      </c>
      <c r="C532" s="775"/>
      <c r="D532" s="775" t="s">
        <v>988</v>
      </c>
      <c r="E532" s="775"/>
      <c r="F532" s="775"/>
      <c r="G532" s="775"/>
      <c r="H532" s="3"/>
      <c r="I532" s="3"/>
      <c r="J532" s="49"/>
      <c r="K532" s="3"/>
      <c r="L532" s="16">
        <f t="shared" si="57"/>
      </c>
      <c r="M532" s="3"/>
    </row>
    <row r="533" spans="1:13" s="152" customFormat="1" ht="13.5">
      <c r="A533" s="3"/>
      <c r="B533" s="775"/>
      <c r="C533" s="775"/>
      <c r="D533" s="775"/>
      <c r="E533" s="775"/>
      <c r="F533" s="775"/>
      <c r="G533" s="775"/>
      <c r="H533" s="3"/>
      <c r="I533" s="3"/>
      <c r="J533" s="49"/>
      <c r="K533" s="3"/>
      <c r="L533" s="16">
        <f t="shared" si="57"/>
      </c>
      <c r="M533" s="3"/>
    </row>
    <row r="534" spans="1:15" s="152" customFormat="1" ht="13.5">
      <c r="A534" s="47"/>
      <c r="B534" s="47" t="s">
        <v>989</v>
      </c>
      <c r="C534" s="47"/>
      <c r="D534" s="14"/>
      <c r="E534" s="47"/>
      <c r="F534" s="82"/>
      <c r="G534" s="83" t="s">
        <v>39</v>
      </c>
      <c r="H534" s="83" t="s">
        <v>40</v>
      </c>
      <c r="I534" s="47"/>
      <c r="J534" s="88"/>
      <c r="K534" s="81"/>
      <c r="L534" s="16"/>
      <c r="M534" s="14"/>
      <c r="N534" s="153"/>
      <c r="O534" s="153"/>
    </row>
    <row r="535" spans="1:13" s="152" customFormat="1" ht="13.5">
      <c r="A535" s="47"/>
      <c r="B535" s="763" t="s">
        <v>990</v>
      </c>
      <c r="C535" s="763"/>
      <c r="D535" s="14"/>
      <c r="E535" s="47"/>
      <c r="F535" s="82">
        <f aca="true" t="shared" si="58" ref="F535:F590">A535</f>
        <v>0</v>
      </c>
      <c r="G535" s="13">
        <f>COUNTIF(M536:M590,"東近江市")</f>
        <v>8</v>
      </c>
      <c r="H535" s="764">
        <f>(G535/RIGHT(A590,2))</f>
        <v>0.14545454545454545</v>
      </c>
      <c r="I535" s="764"/>
      <c r="J535" s="764"/>
      <c r="K535" s="81"/>
      <c r="L535" s="16"/>
      <c r="M535" s="14"/>
    </row>
    <row r="536" spans="1:13" s="152" customFormat="1" ht="14.25">
      <c r="A536" s="154" t="s">
        <v>991</v>
      </c>
      <c r="B536" s="155" t="s">
        <v>992</v>
      </c>
      <c r="C536" s="155" t="s">
        <v>993</v>
      </c>
      <c r="D536" s="47" t="s">
        <v>989</v>
      </c>
      <c r="E536" s="154"/>
      <c r="F536" s="82" t="str">
        <f t="shared" si="58"/>
        <v>う０１</v>
      </c>
      <c r="G536" s="3" t="str">
        <f>B536&amp;C536</f>
        <v>池上浩幸</v>
      </c>
      <c r="H536" s="47" t="s">
        <v>990</v>
      </c>
      <c r="I536" s="47" t="s">
        <v>48</v>
      </c>
      <c r="J536" s="89">
        <v>1965</v>
      </c>
      <c r="K536" s="81">
        <f>2017-J536</f>
        <v>52</v>
      </c>
      <c r="L536" s="16" t="str">
        <f t="shared" si="57"/>
        <v>OK</v>
      </c>
      <c r="M536" s="90" t="s">
        <v>56</v>
      </c>
    </row>
    <row r="537" spans="1:13" s="152" customFormat="1" ht="13.5">
      <c r="A537" s="154" t="s">
        <v>994</v>
      </c>
      <c r="B537" s="14" t="s">
        <v>995</v>
      </c>
      <c r="C537" s="14" t="s">
        <v>996</v>
      </c>
      <c r="D537" s="47" t="s">
        <v>989</v>
      </c>
      <c r="E537" s="14"/>
      <c r="F537" s="14" t="str">
        <f t="shared" si="58"/>
        <v>う０２</v>
      </c>
      <c r="G537" s="14" t="str">
        <f aca="true" t="shared" si="59" ref="G537:G547">B537&amp;C537</f>
        <v>井内一博</v>
      </c>
      <c r="H537" s="47" t="s">
        <v>990</v>
      </c>
      <c r="I537" s="14" t="s">
        <v>48</v>
      </c>
      <c r="J537" s="15">
        <v>1976</v>
      </c>
      <c r="K537" s="81">
        <f aca="true" t="shared" si="60" ref="K537:K590">2017-J537</f>
        <v>41</v>
      </c>
      <c r="L537" s="16" t="str">
        <f t="shared" si="57"/>
        <v>OK</v>
      </c>
      <c r="M537" s="14" t="s">
        <v>494</v>
      </c>
    </row>
    <row r="538" spans="1:13" s="152" customFormat="1" ht="14.25">
      <c r="A538" s="154" t="s">
        <v>997</v>
      </c>
      <c r="B538" s="156" t="s">
        <v>12</v>
      </c>
      <c r="C538" s="156" t="s">
        <v>14</v>
      </c>
      <c r="D538" s="47" t="s">
        <v>989</v>
      </c>
      <c r="E538" s="154"/>
      <c r="F538" s="82" t="str">
        <f t="shared" si="58"/>
        <v>う０３</v>
      </c>
      <c r="G538" s="3" t="str">
        <f t="shared" si="59"/>
        <v>片岡一寿</v>
      </c>
      <c r="H538" s="47" t="s">
        <v>990</v>
      </c>
      <c r="I538" s="47" t="s">
        <v>48</v>
      </c>
      <c r="J538" s="89">
        <v>1971</v>
      </c>
      <c r="K538" s="81">
        <f t="shared" si="60"/>
        <v>46</v>
      </c>
      <c r="L538" s="16" t="str">
        <f t="shared" si="57"/>
        <v>OK</v>
      </c>
      <c r="M538" s="90" t="s">
        <v>255</v>
      </c>
    </row>
    <row r="539" spans="1:13" s="152" customFormat="1" ht="14.25">
      <c r="A539" s="154" t="s">
        <v>998</v>
      </c>
      <c r="B539" s="156" t="s">
        <v>999</v>
      </c>
      <c r="C539" s="156" t="s">
        <v>1000</v>
      </c>
      <c r="D539" s="47" t="s">
        <v>989</v>
      </c>
      <c r="E539" s="154"/>
      <c r="F539" s="82" t="str">
        <f t="shared" si="58"/>
        <v>う０４</v>
      </c>
      <c r="G539" s="3" t="str">
        <f t="shared" si="59"/>
        <v>片岡  大</v>
      </c>
      <c r="H539" s="47" t="s">
        <v>990</v>
      </c>
      <c r="I539" s="47" t="s">
        <v>48</v>
      </c>
      <c r="J539" s="89">
        <v>1969</v>
      </c>
      <c r="K539" s="81">
        <f t="shared" si="60"/>
        <v>48</v>
      </c>
      <c r="L539" s="16" t="str">
        <f t="shared" si="57"/>
        <v>OK</v>
      </c>
      <c r="M539" s="90" t="s">
        <v>664</v>
      </c>
    </row>
    <row r="540" spans="1:13" s="152" customFormat="1" ht="14.25">
      <c r="A540" s="154" t="s">
        <v>1001</v>
      </c>
      <c r="B540" s="156" t="s">
        <v>12</v>
      </c>
      <c r="C540" s="156" t="s">
        <v>1002</v>
      </c>
      <c r="D540" s="47" t="s">
        <v>989</v>
      </c>
      <c r="E540" s="154"/>
      <c r="F540" s="82" t="str">
        <f t="shared" si="58"/>
        <v>う０５</v>
      </c>
      <c r="G540" s="3" t="str">
        <f t="shared" si="59"/>
        <v>片岡凛耶</v>
      </c>
      <c r="H540" s="47" t="s">
        <v>990</v>
      </c>
      <c r="I540" s="47" t="s">
        <v>48</v>
      </c>
      <c r="J540" s="89">
        <v>1999</v>
      </c>
      <c r="K540" s="81">
        <f t="shared" si="60"/>
        <v>18</v>
      </c>
      <c r="L540" s="16" t="str">
        <f t="shared" si="57"/>
        <v>OK</v>
      </c>
      <c r="M540" s="90" t="s">
        <v>664</v>
      </c>
    </row>
    <row r="541" spans="1:13" s="152" customFormat="1" ht="14.25">
      <c r="A541" s="154" t="s">
        <v>1003</v>
      </c>
      <c r="B541" s="155" t="s">
        <v>1004</v>
      </c>
      <c r="C541" s="155" t="s">
        <v>1005</v>
      </c>
      <c r="D541" s="47" t="s">
        <v>989</v>
      </c>
      <c r="E541" s="154"/>
      <c r="F541" s="82" t="str">
        <f t="shared" si="58"/>
        <v>う０６</v>
      </c>
      <c r="G541" s="3" t="str">
        <f t="shared" si="59"/>
        <v>亀井雅嗣</v>
      </c>
      <c r="H541" s="47" t="s">
        <v>990</v>
      </c>
      <c r="I541" s="47" t="s">
        <v>48</v>
      </c>
      <c r="J541" s="91">
        <v>1970</v>
      </c>
      <c r="K541" s="81">
        <f t="shared" si="60"/>
        <v>47</v>
      </c>
      <c r="L541" s="16" t="str">
        <f t="shared" si="57"/>
        <v>OK</v>
      </c>
      <c r="M541" s="90" t="s">
        <v>76</v>
      </c>
    </row>
    <row r="542" spans="1:20" s="152" customFormat="1" ht="14.25">
      <c r="A542" s="154" t="s">
        <v>1006</v>
      </c>
      <c r="B542" s="155" t="s">
        <v>1004</v>
      </c>
      <c r="C542" s="155" t="s">
        <v>1007</v>
      </c>
      <c r="D542" s="47" t="s">
        <v>989</v>
      </c>
      <c r="E542" s="154" t="s">
        <v>400</v>
      </c>
      <c r="F542" s="14" t="str">
        <f t="shared" si="58"/>
        <v>う０７</v>
      </c>
      <c r="G542" s="3" t="str">
        <f t="shared" si="59"/>
        <v>亀井皓太</v>
      </c>
      <c r="H542" s="47" t="s">
        <v>990</v>
      </c>
      <c r="I542" s="47" t="s">
        <v>48</v>
      </c>
      <c r="J542" s="91">
        <v>2003</v>
      </c>
      <c r="K542" s="81">
        <f t="shared" si="60"/>
        <v>14</v>
      </c>
      <c r="L542" s="16" t="str">
        <f t="shared" si="57"/>
        <v>OK</v>
      </c>
      <c r="M542" s="90" t="s">
        <v>76</v>
      </c>
      <c r="N542" s="3"/>
      <c r="O542" s="3"/>
      <c r="P542" s="3"/>
      <c r="Q542" s="3"/>
      <c r="R542" s="3"/>
      <c r="S542" s="3"/>
      <c r="T542" s="3"/>
    </row>
    <row r="543" spans="1:13" s="152" customFormat="1" ht="13.5">
      <c r="A543" s="154" t="s">
        <v>1008</v>
      </c>
      <c r="B543" s="3" t="s">
        <v>1009</v>
      </c>
      <c r="C543" s="3" t="s">
        <v>1010</v>
      </c>
      <c r="D543" s="47" t="s">
        <v>989</v>
      </c>
      <c r="E543" s="3"/>
      <c r="F543" s="82" t="str">
        <f t="shared" si="58"/>
        <v>う０８</v>
      </c>
      <c r="G543" s="14" t="str">
        <f t="shared" si="59"/>
        <v>神田圭右</v>
      </c>
      <c r="H543" s="47" t="s">
        <v>990</v>
      </c>
      <c r="I543" s="3" t="s">
        <v>48</v>
      </c>
      <c r="J543" s="49">
        <v>1991</v>
      </c>
      <c r="K543" s="81">
        <f t="shared" si="60"/>
        <v>26</v>
      </c>
      <c r="L543" s="16" t="str">
        <f t="shared" si="57"/>
        <v>OK</v>
      </c>
      <c r="M543" s="90" t="s">
        <v>1011</v>
      </c>
    </row>
    <row r="544" spans="1:13" s="152" customFormat="1" ht="14.25">
      <c r="A544" s="154" t="s">
        <v>1012</v>
      </c>
      <c r="B544" s="155" t="s">
        <v>1013</v>
      </c>
      <c r="C544" s="155" t="s">
        <v>1395</v>
      </c>
      <c r="D544" s="47" t="s">
        <v>989</v>
      </c>
      <c r="E544" s="83"/>
      <c r="F544" s="82" t="str">
        <f t="shared" si="58"/>
        <v>う０９</v>
      </c>
      <c r="G544" s="3" t="str">
        <f t="shared" si="59"/>
        <v>木下 進</v>
      </c>
      <c r="H544" s="47" t="s">
        <v>990</v>
      </c>
      <c r="I544" s="47" t="s">
        <v>48</v>
      </c>
      <c r="J544" s="91">
        <v>1950</v>
      </c>
      <c r="K544" s="81">
        <f t="shared" si="60"/>
        <v>67</v>
      </c>
      <c r="L544" s="16" t="str">
        <f t="shared" si="57"/>
        <v>OK</v>
      </c>
      <c r="M544" s="90" t="s">
        <v>73</v>
      </c>
    </row>
    <row r="545" spans="1:20" s="3" customFormat="1" ht="13.5">
      <c r="A545" s="154" t="s">
        <v>1014</v>
      </c>
      <c r="B545" s="155" t="s">
        <v>1015</v>
      </c>
      <c r="C545" s="3" t="s">
        <v>1016</v>
      </c>
      <c r="D545" s="47" t="s">
        <v>989</v>
      </c>
      <c r="F545" s="82" t="str">
        <f t="shared" si="58"/>
        <v>う１０</v>
      </c>
      <c r="G545" s="3" t="str">
        <f t="shared" si="59"/>
        <v>久保田勉</v>
      </c>
      <c r="H545" s="47" t="s">
        <v>990</v>
      </c>
      <c r="I545" s="92" t="s">
        <v>48</v>
      </c>
      <c r="J545" s="49">
        <v>1967</v>
      </c>
      <c r="K545" s="81">
        <f t="shared" si="60"/>
        <v>50</v>
      </c>
      <c r="L545" s="16" t="str">
        <f t="shared" si="57"/>
        <v>OK</v>
      </c>
      <c r="M545" s="90" t="s">
        <v>64</v>
      </c>
      <c r="N545" s="152"/>
      <c r="O545" s="152"/>
      <c r="P545" s="152"/>
      <c r="Q545" s="152"/>
      <c r="R545" s="152"/>
      <c r="S545" s="152"/>
      <c r="T545" s="152"/>
    </row>
    <row r="546" spans="1:20" s="3" customFormat="1" ht="13.5">
      <c r="A546" s="154" t="s">
        <v>1017</v>
      </c>
      <c r="B546" s="155" t="s">
        <v>1018</v>
      </c>
      <c r="C546" s="155" t="s">
        <v>1019</v>
      </c>
      <c r="D546" s="47" t="s">
        <v>989</v>
      </c>
      <c r="F546" s="14" t="str">
        <f t="shared" si="58"/>
        <v>う１１</v>
      </c>
      <c r="G546" s="3" t="str">
        <f t="shared" si="59"/>
        <v>渋谷拓哉</v>
      </c>
      <c r="H546" s="47" t="s">
        <v>990</v>
      </c>
      <c r="I546" s="47" t="s">
        <v>48</v>
      </c>
      <c r="J546" s="49">
        <v>1989</v>
      </c>
      <c r="K546" s="81">
        <f t="shared" si="60"/>
        <v>28</v>
      </c>
      <c r="L546" s="16" t="str">
        <f t="shared" si="57"/>
        <v>OK</v>
      </c>
      <c r="M546" s="3" t="s">
        <v>64</v>
      </c>
      <c r="N546" s="152"/>
      <c r="O546" s="152"/>
      <c r="P546" s="152"/>
      <c r="Q546" s="152"/>
      <c r="R546" s="152"/>
      <c r="S546" s="152"/>
      <c r="T546" s="152"/>
    </row>
    <row r="547" spans="1:20" s="3" customFormat="1" ht="13.5">
      <c r="A547" s="154" t="s">
        <v>1020</v>
      </c>
      <c r="B547" s="155" t="s">
        <v>1396</v>
      </c>
      <c r="C547" s="155" t="s">
        <v>1021</v>
      </c>
      <c r="D547" s="47" t="s">
        <v>989</v>
      </c>
      <c r="F547" s="82" t="str">
        <f t="shared" si="58"/>
        <v>う１２</v>
      </c>
      <c r="G547" s="3" t="str">
        <f t="shared" si="59"/>
        <v>島 新治</v>
      </c>
      <c r="H547" s="47" t="s">
        <v>990</v>
      </c>
      <c r="I547" s="47" t="s">
        <v>48</v>
      </c>
      <c r="J547" s="49">
        <v>1993</v>
      </c>
      <c r="K547" s="81">
        <f t="shared" si="60"/>
        <v>24</v>
      </c>
      <c r="L547" s="16" t="str">
        <f t="shared" si="57"/>
        <v>OK</v>
      </c>
      <c r="M547" s="25" t="s">
        <v>176</v>
      </c>
      <c r="N547" s="152"/>
      <c r="O547" s="152"/>
      <c r="P547" s="152"/>
      <c r="Q547" s="152"/>
      <c r="R547" s="152"/>
      <c r="S547" s="152"/>
      <c r="T547" s="152"/>
    </row>
    <row r="548" spans="1:13" s="152" customFormat="1" ht="13.5">
      <c r="A548" s="154" t="s">
        <v>1022</v>
      </c>
      <c r="B548" s="155" t="s">
        <v>1397</v>
      </c>
      <c r="C548" s="3" t="s">
        <v>1023</v>
      </c>
      <c r="D548" s="47" t="s">
        <v>989</v>
      </c>
      <c r="E548" s="3"/>
      <c r="F548" s="82" t="str">
        <f t="shared" si="58"/>
        <v>う１３</v>
      </c>
      <c r="G548" s="3" t="s">
        <v>1024</v>
      </c>
      <c r="H548" s="47" t="s">
        <v>990</v>
      </c>
      <c r="I548" s="92" t="s">
        <v>48</v>
      </c>
      <c r="J548" s="49">
        <v>1987</v>
      </c>
      <c r="K548" s="81">
        <f t="shared" si="60"/>
        <v>30</v>
      </c>
      <c r="L548" s="16" t="str">
        <f t="shared" si="57"/>
        <v>OK</v>
      </c>
      <c r="M548" s="90" t="s">
        <v>90</v>
      </c>
    </row>
    <row r="549" spans="1:13" s="152" customFormat="1" ht="14.25">
      <c r="A549" s="154" t="s">
        <v>1025</v>
      </c>
      <c r="B549" s="84" t="s">
        <v>33</v>
      </c>
      <c r="C549" s="85" t="s">
        <v>1026</v>
      </c>
      <c r="D549" s="47" t="s">
        <v>989</v>
      </c>
      <c r="E549" s="86"/>
      <c r="F549" s="82" t="str">
        <f t="shared" si="58"/>
        <v>う１４</v>
      </c>
      <c r="G549" s="3" t="str">
        <f aca="true" t="shared" si="61" ref="G549:G558">B549&amp;C549</f>
        <v>高瀬眞志</v>
      </c>
      <c r="H549" s="47" t="s">
        <v>990</v>
      </c>
      <c r="I549" s="47" t="s">
        <v>48</v>
      </c>
      <c r="J549" s="93">
        <v>1959</v>
      </c>
      <c r="K549" s="81">
        <f t="shared" si="60"/>
        <v>58</v>
      </c>
      <c r="L549" s="16" t="str">
        <f t="shared" si="57"/>
        <v>OK</v>
      </c>
      <c r="M549" s="90" t="s">
        <v>56</v>
      </c>
    </row>
    <row r="550" spans="1:20" s="152" customFormat="1" ht="13.5">
      <c r="A550" s="154" t="s">
        <v>1027</v>
      </c>
      <c r="B550" s="14" t="s">
        <v>1028</v>
      </c>
      <c r="C550" s="14" t="s">
        <v>1029</v>
      </c>
      <c r="D550" s="47" t="s">
        <v>989</v>
      </c>
      <c r="E550" s="14"/>
      <c r="F550" s="14" t="str">
        <f t="shared" si="58"/>
        <v>う１５</v>
      </c>
      <c r="G550" s="14" t="str">
        <f t="shared" si="61"/>
        <v>竹下英伸</v>
      </c>
      <c r="H550" s="47" t="s">
        <v>990</v>
      </c>
      <c r="I550" s="14" t="s">
        <v>48</v>
      </c>
      <c r="J550" s="15">
        <v>1972</v>
      </c>
      <c r="K550" s="81">
        <f t="shared" si="60"/>
        <v>45</v>
      </c>
      <c r="L550" s="16" t="str">
        <f t="shared" si="57"/>
        <v>OK</v>
      </c>
      <c r="M550" s="19" t="s">
        <v>176</v>
      </c>
      <c r="N550" s="3"/>
      <c r="O550" s="3"/>
      <c r="P550" s="3"/>
      <c r="Q550" s="3"/>
      <c r="R550" s="3"/>
      <c r="S550" s="3"/>
      <c r="T550" s="32"/>
    </row>
    <row r="551" spans="1:13" s="152" customFormat="1" ht="14.25">
      <c r="A551" s="154" t="s">
        <v>1030</v>
      </c>
      <c r="B551" s="155" t="s">
        <v>1031</v>
      </c>
      <c r="C551" s="155" t="s">
        <v>1032</v>
      </c>
      <c r="D551" s="47" t="s">
        <v>989</v>
      </c>
      <c r="E551" s="154"/>
      <c r="F551" s="82" t="str">
        <f t="shared" si="58"/>
        <v>う１６</v>
      </c>
      <c r="G551" s="3" t="str">
        <f t="shared" si="61"/>
        <v>竹田圭佑</v>
      </c>
      <c r="H551" s="47" t="s">
        <v>990</v>
      </c>
      <c r="I551" s="47" t="s">
        <v>48</v>
      </c>
      <c r="J551" s="89">
        <v>1982</v>
      </c>
      <c r="K551" s="81">
        <f t="shared" si="60"/>
        <v>35</v>
      </c>
      <c r="L551" s="16" t="str">
        <f t="shared" si="57"/>
        <v>OK</v>
      </c>
      <c r="M551" s="90" t="s">
        <v>49</v>
      </c>
    </row>
    <row r="552" spans="1:20" s="152" customFormat="1" ht="13.5">
      <c r="A552" s="154" t="s">
        <v>1033</v>
      </c>
      <c r="B552" s="14" t="s">
        <v>277</v>
      </c>
      <c r="C552" s="14" t="s">
        <v>1034</v>
      </c>
      <c r="D552" s="47" t="s">
        <v>989</v>
      </c>
      <c r="E552" s="14"/>
      <c r="F552" s="82" t="str">
        <f t="shared" si="58"/>
        <v>う１７</v>
      </c>
      <c r="G552" s="14" t="str">
        <f t="shared" si="61"/>
        <v>田中邦明</v>
      </c>
      <c r="H552" s="47" t="s">
        <v>990</v>
      </c>
      <c r="I552" s="14" t="s">
        <v>48</v>
      </c>
      <c r="J552" s="15">
        <v>1984</v>
      </c>
      <c r="K552" s="81">
        <f t="shared" si="60"/>
        <v>33</v>
      </c>
      <c r="L552" s="16" t="str">
        <f t="shared" si="57"/>
        <v>OK</v>
      </c>
      <c r="M552" s="14" t="s">
        <v>494</v>
      </c>
      <c r="N552" s="3"/>
      <c r="O552" s="3"/>
      <c r="P552" s="3"/>
      <c r="Q552" s="3"/>
      <c r="R552" s="3"/>
      <c r="S552" s="32"/>
      <c r="T552" s="3"/>
    </row>
    <row r="553" spans="1:20" s="152" customFormat="1" ht="13.5">
      <c r="A553" s="154" t="s">
        <v>1035</v>
      </c>
      <c r="B553" s="3" t="s">
        <v>1036</v>
      </c>
      <c r="C553" s="3" t="s">
        <v>1398</v>
      </c>
      <c r="D553" s="47" t="s">
        <v>989</v>
      </c>
      <c r="E553" s="3"/>
      <c r="F553" s="82" t="str">
        <f t="shared" si="58"/>
        <v>う１８</v>
      </c>
      <c r="G553" s="3" t="str">
        <f t="shared" si="61"/>
        <v>谷岡 勉</v>
      </c>
      <c r="H553" s="47" t="s">
        <v>990</v>
      </c>
      <c r="I553" s="47" t="s">
        <v>48</v>
      </c>
      <c r="J553" s="49">
        <v>1990</v>
      </c>
      <c r="K553" s="81">
        <f t="shared" si="60"/>
        <v>27</v>
      </c>
      <c r="L553" s="16" t="str">
        <f t="shared" si="57"/>
        <v>OK</v>
      </c>
      <c r="M553" s="94" t="s">
        <v>255</v>
      </c>
      <c r="N553" s="3"/>
      <c r="O553" s="3"/>
      <c r="P553" s="32"/>
      <c r="Q553" s="3"/>
      <c r="R553" s="3"/>
      <c r="S553" s="3"/>
      <c r="T553" s="3"/>
    </row>
    <row r="554" spans="1:20" s="152" customFormat="1" ht="13.5">
      <c r="A554" s="154" t="s">
        <v>1037</v>
      </c>
      <c r="B554" s="3" t="s">
        <v>1038</v>
      </c>
      <c r="C554" s="3" t="s">
        <v>1399</v>
      </c>
      <c r="D554" s="47" t="s">
        <v>989</v>
      </c>
      <c r="E554" s="3"/>
      <c r="F554" s="14" t="str">
        <f t="shared" si="58"/>
        <v>う１９</v>
      </c>
      <c r="G554" s="3" t="str">
        <f t="shared" si="61"/>
        <v>谷野 功</v>
      </c>
      <c r="H554" s="47" t="s">
        <v>990</v>
      </c>
      <c r="I554" s="47" t="s">
        <v>48</v>
      </c>
      <c r="J554" s="49">
        <v>1964</v>
      </c>
      <c r="K554" s="81">
        <f t="shared" si="60"/>
        <v>53</v>
      </c>
      <c r="L554" s="16" t="str">
        <f t="shared" si="57"/>
        <v>OK</v>
      </c>
      <c r="M554" s="25" t="s">
        <v>176</v>
      </c>
      <c r="N554" s="3"/>
      <c r="O554" s="3"/>
      <c r="P554" s="32"/>
      <c r="Q554" s="3"/>
      <c r="R554" s="3"/>
      <c r="S554" s="3"/>
      <c r="T554" s="3"/>
    </row>
    <row r="555" spans="1:13" s="152" customFormat="1" ht="13.5">
      <c r="A555" s="154" t="s">
        <v>1039</v>
      </c>
      <c r="B555" s="3" t="s">
        <v>1040</v>
      </c>
      <c r="C555" s="3" t="s">
        <v>1400</v>
      </c>
      <c r="D555" s="47" t="s">
        <v>989</v>
      </c>
      <c r="E555" s="3"/>
      <c r="F555" s="82" t="str">
        <f t="shared" si="58"/>
        <v>う２０</v>
      </c>
      <c r="G555" s="3" t="str">
        <f t="shared" si="61"/>
        <v>月森 大</v>
      </c>
      <c r="H555" s="47" t="s">
        <v>990</v>
      </c>
      <c r="I555" s="47" t="s">
        <v>48</v>
      </c>
      <c r="J555" s="49">
        <v>1980</v>
      </c>
      <c r="K555" s="81">
        <f t="shared" si="60"/>
        <v>37</v>
      </c>
      <c r="L555" s="16" t="str">
        <f t="shared" si="57"/>
        <v>OK</v>
      </c>
      <c r="M555" s="25" t="s">
        <v>176</v>
      </c>
    </row>
    <row r="556" spans="1:13" s="152" customFormat="1" ht="13.5">
      <c r="A556" s="154" t="s">
        <v>1041</v>
      </c>
      <c r="B556" s="155" t="s">
        <v>1042</v>
      </c>
      <c r="C556" s="3" t="s">
        <v>1043</v>
      </c>
      <c r="D556" s="47" t="s">
        <v>989</v>
      </c>
      <c r="E556" s="3"/>
      <c r="F556" s="82" t="str">
        <f t="shared" si="58"/>
        <v>う２１</v>
      </c>
      <c r="G556" s="3" t="s">
        <v>1044</v>
      </c>
      <c r="H556" s="47" t="s">
        <v>990</v>
      </c>
      <c r="I556" s="95" t="s">
        <v>48</v>
      </c>
      <c r="J556" s="49">
        <v>1967</v>
      </c>
      <c r="K556" s="81">
        <f t="shared" si="60"/>
        <v>50</v>
      </c>
      <c r="L556" s="16" t="str">
        <f t="shared" si="57"/>
        <v>OK</v>
      </c>
      <c r="M556" s="90" t="s">
        <v>330</v>
      </c>
    </row>
    <row r="557" spans="1:13" s="152" customFormat="1" ht="13.5">
      <c r="A557" s="154" t="s">
        <v>1045</v>
      </c>
      <c r="B557" s="155" t="s">
        <v>1046</v>
      </c>
      <c r="C557" s="155" t="s">
        <v>1047</v>
      </c>
      <c r="D557" s="47" t="s">
        <v>989</v>
      </c>
      <c r="E557" s="3"/>
      <c r="F557" s="82" t="str">
        <f t="shared" si="58"/>
        <v>う２２</v>
      </c>
      <c r="G557" s="3" t="str">
        <f t="shared" si="61"/>
        <v>永瀬卓夫</v>
      </c>
      <c r="H557" s="47" t="s">
        <v>990</v>
      </c>
      <c r="I557" s="92" t="s">
        <v>48</v>
      </c>
      <c r="J557" s="49">
        <v>1950</v>
      </c>
      <c r="K557" s="81">
        <f t="shared" si="60"/>
        <v>67</v>
      </c>
      <c r="L557" s="16" t="str">
        <f t="shared" si="57"/>
        <v>OK</v>
      </c>
      <c r="M557" s="90" t="s">
        <v>249</v>
      </c>
    </row>
    <row r="558" spans="1:20" s="3" customFormat="1" ht="13.5">
      <c r="A558" s="154" t="s">
        <v>1048</v>
      </c>
      <c r="B558" s="3" t="s">
        <v>1049</v>
      </c>
      <c r="C558" s="3" t="s">
        <v>1050</v>
      </c>
      <c r="D558" s="47" t="s">
        <v>989</v>
      </c>
      <c r="F558" s="82" t="str">
        <f t="shared" si="58"/>
        <v>う２３</v>
      </c>
      <c r="G558" s="3" t="str">
        <f t="shared" si="61"/>
        <v>中田富憲</v>
      </c>
      <c r="H558" s="47" t="s">
        <v>990</v>
      </c>
      <c r="I558" s="47" t="s">
        <v>48</v>
      </c>
      <c r="J558" s="49">
        <v>1961</v>
      </c>
      <c r="K558" s="81">
        <f t="shared" si="60"/>
        <v>56</v>
      </c>
      <c r="L558" s="16" t="str">
        <f t="shared" si="57"/>
        <v>OK</v>
      </c>
      <c r="M558" s="94" t="s">
        <v>255</v>
      </c>
      <c r="N558" s="152"/>
      <c r="O558" s="152"/>
      <c r="P558" s="152"/>
      <c r="Q558" s="152"/>
      <c r="R558" s="152"/>
      <c r="S558" s="152"/>
      <c r="T558" s="152"/>
    </row>
    <row r="559" spans="1:13" s="152" customFormat="1" ht="13.5">
      <c r="A559" s="154" t="s">
        <v>1051</v>
      </c>
      <c r="B559" s="155" t="s">
        <v>1052</v>
      </c>
      <c r="C559" s="155" t="s">
        <v>1053</v>
      </c>
      <c r="D559" s="47" t="s">
        <v>989</v>
      </c>
      <c r="E559" s="3"/>
      <c r="F559" s="14" t="str">
        <f t="shared" si="58"/>
        <v>う２４</v>
      </c>
      <c r="G559" s="3" t="s">
        <v>1054</v>
      </c>
      <c r="H559" s="47" t="s">
        <v>990</v>
      </c>
      <c r="I559" s="47" t="s">
        <v>48</v>
      </c>
      <c r="J559" s="49">
        <v>1991</v>
      </c>
      <c r="K559" s="81">
        <f t="shared" si="60"/>
        <v>26</v>
      </c>
      <c r="L559" s="16" t="str">
        <f t="shared" si="57"/>
        <v>OK</v>
      </c>
      <c r="M559" s="25" t="s">
        <v>176</v>
      </c>
    </row>
    <row r="560" spans="1:13" s="152" customFormat="1" ht="13.5">
      <c r="A560" s="154" t="s">
        <v>1055</v>
      </c>
      <c r="B560" s="155" t="s">
        <v>1056</v>
      </c>
      <c r="C560" s="3" t="s">
        <v>1057</v>
      </c>
      <c r="D560" s="47" t="s">
        <v>989</v>
      </c>
      <c r="E560" s="3"/>
      <c r="F560" s="82" t="str">
        <f t="shared" si="58"/>
        <v>う２５</v>
      </c>
      <c r="G560" s="3" t="str">
        <f aca="true" t="shared" si="62" ref="G560:G571">B560&amp;C560</f>
        <v>野上亮平</v>
      </c>
      <c r="H560" s="47" t="s">
        <v>990</v>
      </c>
      <c r="I560" s="3" t="s">
        <v>48</v>
      </c>
      <c r="J560" s="49">
        <v>1986</v>
      </c>
      <c r="K560" s="81">
        <f t="shared" si="60"/>
        <v>31</v>
      </c>
      <c r="L560" s="16" t="str">
        <f t="shared" si="57"/>
        <v>OK</v>
      </c>
      <c r="M560" s="90" t="s">
        <v>90</v>
      </c>
    </row>
    <row r="561" spans="1:13" s="152" customFormat="1" ht="13.5">
      <c r="A561" s="154" t="s">
        <v>1058</v>
      </c>
      <c r="B561" s="155" t="s">
        <v>1059</v>
      </c>
      <c r="C561" s="3" t="s">
        <v>1060</v>
      </c>
      <c r="D561" s="47" t="s">
        <v>989</v>
      </c>
      <c r="E561" s="3"/>
      <c r="F561" s="82" t="str">
        <f t="shared" si="58"/>
        <v>う２６</v>
      </c>
      <c r="G561" s="3" t="str">
        <f t="shared" si="62"/>
        <v>松野航平</v>
      </c>
      <c r="H561" s="47" t="s">
        <v>990</v>
      </c>
      <c r="I561" s="3" t="s">
        <v>48</v>
      </c>
      <c r="J561" s="49">
        <v>1990</v>
      </c>
      <c r="K561" s="81">
        <f t="shared" si="60"/>
        <v>27</v>
      </c>
      <c r="L561" s="16" t="str">
        <f t="shared" si="57"/>
        <v>OK</v>
      </c>
      <c r="M561" s="90" t="s">
        <v>459</v>
      </c>
    </row>
    <row r="562" spans="1:13" s="152" customFormat="1" ht="13.5">
      <c r="A562" s="154" t="s">
        <v>1061</v>
      </c>
      <c r="B562" s="155" t="s">
        <v>166</v>
      </c>
      <c r="C562" s="155" t="s">
        <v>886</v>
      </c>
      <c r="D562" s="47" t="s">
        <v>989</v>
      </c>
      <c r="E562" s="3"/>
      <c r="F562" s="82" t="str">
        <f t="shared" si="58"/>
        <v>う２７</v>
      </c>
      <c r="G562" s="3" t="str">
        <f t="shared" si="62"/>
        <v>森健一</v>
      </c>
      <c r="H562" s="47" t="s">
        <v>990</v>
      </c>
      <c r="I562" s="92" t="s">
        <v>48</v>
      </c>
      <c r="J562" s="49">
        <v>1971</v>
      </c>
      <c r="K562" s="81">
        <f t="shared" si="60"/>
        <v>46</v>
      </c>
      <c r="L562" s="16" t="str">
        <f t="shared" si="57"/>
        <v>OK</v>
      </c>
      <c r="M562" s="94" t="s">
        <v>255</v>
      </c>
    </row>
    <row r="563" spans="1:20" s="152" customFormat="1" ht="14.25">
      <c r="A563" s="154" t="s">
        <v>1062</v>
      </c>
      <c r="B563" s="155" t="s">
        <v>796</v>
      </c>
      <c r="C563" s="155" t="s">
        <v>1063</v>
      </c>
      <c r="D563" s="47" t="s">
        <v>989</v>
      </c>
      <c r="E563" s="154"/>
      <c r="F563" s="82" t="str">
        <f t="shared" si="58"/>
        <v>う２８</v>
      </c>
      <c r="G563" s="3" t="str">
        <f t="shared" si="62"/>
        <v>山田智史</v>
      </c>
      <c r="H563" s="47" t="s">
        <v>990</v>
      </c>
      <c r="I563" s="47" t="s">
        <v>48</v>
      </c>
      <c r="J563" s="89">
        <v>1969</v>
      </c>
      <c r="K563" s="81">
        <f t="shared" si="60"/>
        <v>48</v>
      </c>
      <c r="L563" s="16" t="str">
        <f t="shared" si="57"/>
        <v>OK</v>
      </c>
      <c r="M563" s="90" t="s">
        <v>76</v>
      </c>
      <c r="N563" s="3"/>
      <c r="O563" s="3"/>
      <c r="P563" s="3"/>
      <c r="Q563" s="3"/>
      <c r="R563" s="3"/>
      <c r="S563" s="3"/>
      <c r="T563" s="3"/>
    </row>
    <row r="564" spans="1:13" s="152" customFormat="1" ht="13.5">
      <c r="A564" s="154" t="s">
        <v>1064</v>
      </c>
      <c r="B564" s="3" t="s">
        <v>796</v>
      </c>
      <c r="C564" s="3" t="s">
        <v>1065</v>
      </c>
      <c r="D564" s="47" t="s">
        <v>989</v>
      </c>
      <c r="E564" s="3"/>
      <c r="F564" s="14" t="str">
        <f t="shared" si="58"/>
        <v>う２９</v>
      </c>
      <c r="G564" s="3" t="str">
        <f t="shared" si="62"/>
        <v>山田和宏</v>
      </c>
      <c r="H564" s="47" t="s">
        <v>990</v>
      </c>
      <c r="I564" s="47" t="s">
        <v>48</v>
      </c>
      <c r="J564" s="49">
        <v>1962</v>
      </c>
      <c r="K564" s="81">
        <f t="shared" si="60"/>
        <v>55</v>
      </c>
      <c r="L564" s="16" t="str">
        <f t="shared" si="57"/>
        <v>OK</v>
      </c>
      <c r="M564" s="94" t="s">
        <v>255</v>
      </c>
    </row>
    <row r="565" spans="1:13" s="152" customFormat="1" ht="13.5">
      <c r="A565" s="154" t="s">
        <v>1066</v>
      </c>
      <c r="B565" s="3" t="s">
        <v>796</v>
      </c>
      <c r="C565" s="3" t="s">
        <v>772</v>
      </c>
      <c r="D565" s="47" t="s">
        <v>989</v>
      </c>
      <c r="E565" s="3"/>
      <c r="F565" s="14" t="str">
        <f t="shared" si="58"/>
        <v>う３０</v>
      </c>
      <c r="G565" s="3" t="str">
        <f t="shared" si="62"/>
        <v>山田洋平</v>
      </c>
      <c r="H565" s="47" t="s">
        <v>990</v>
      </c>
      <c r="I565" s="47" t="s">
        <v>48</v>
      </c>
      <c r="J565" s="49">
        <v>1990</v>
      </c>
      <c r="K565" s="81">
        <f t="shared" si="60"/>
        <v>27</v>
      </c>
      <c r="L565" s="16" t="str">
        <f t="shared" si="57"/>
        <v>OK</v>
      </c>
      <c r="M565" s="94" t="s">
        <v>255</v>
      </c>
    </row>
    <row r="566" spans="1:13" s="152" customFormat="1" ht="14.25">
      <c r="A566" s="154" t="s">
        <v>1067</v>
      </c>
      <c r="B566" s="155" t="s">
        <v>178</v>
      </c>
      <c r="C566" s="155" t="s">
        <v>1068</v>
      </c>
      <c r="D566" s="47" t="s">
        <v>989</v>
      </c>
      <c r="E566" s="154"/>
      <c r="F566" s="82" t="str">
        <f t="shared" si="58"/>
        <v>う３１</v>
      </c>
      <c r="G566" s="3" t="str">
        <f t="shared" si="62"/>
        <v>山本昌紀</v>
      </c>
      <c r="H566" s="47" t="s">
        <v>990</v>
      </c>
      <c r="I566" s="47" t="s">
        <v>48</v>
      </c>
      <c r="J566" s="89">
        <v>1970</v>
      </c>
      <c r="K566" s="81">
        <f t="shared" si="60"/>
        <v>47</v>
      </c>
      <c r="L566" s="16" t="str">
        <f t="shared" si="57"/>
        <v>OK</v>
      </c>
      <c r="M566" s="90" t="s">
        <v>249</v>
      </c>
    </row>
    <row r="567" spans="1:13" s="152" customFormat="1" ht="14.25">
      <c r="A567" s="154" t="s">
        <v>1069</v>
      </c>
      <c r="B567" s="155" t="s">
        <v>178</v>
      </c>
      <c r="C567" s="155" t="s">
        <v>627</v>
      </c>
      <c r="D567" s="47" t="s">
        <v>989</v>
      </c>
      <c r="E567" s="154"/>
      <c r="F567" s="82" t="str">
        <f t="shared" si="58"/>
        <v>う３２</v>
      </c>
      <c r="G567" s="3" t="str">
        <f t="shared" si="62"/>
        <v>山本浩之</v>
      </c>
      <c r="H567" s="47" t="s">
        <v>990</v>
      </c>
      <c r="I567" s="47" t="s">
        <v>48</v>
      </c>
      <c r="J567" s="89">
        <v>1967</v>
      </c>
      <c r="K567" s="81">
        <f t="shared" si="60"/>
        <v>50</v>
      </c>
      <c r="L567" s="16" t="str">
        <f t="shared" si="57"/>
        <v>OK</v>
      </c>
      <c r="M567" s="90" t="s">
        <v>249</v>
      </c>
    </row>
    <row r="568" spans="1:13" s="152" customFormat="1" ht="13.5">
      <c r="A568" s="154" t="s">
        <v>1070</v>
      </c>
      <c r="B568" s="83" t="s">
        <v>557</v>
      </c>
      <c r="C568" s="83" t="s">
        <v>1071</v>
      </c>
      <c r="D568" s="47" t="s">
        <v>989</v>
      </c>
      <c r="E568" s="154"/>
      <c r="F568" s="82" t="str">
        <f t="shared" si="58"/>
        <v>う３３</v>
      </c>
      <c r="G568" s="3" t="str">
        <f t="shared" si="62"/>
        <v>吉村淳</v>
      </c>
      <c r="H568" s="47" t="s">
        <v>990</v>
      </c>
      <c r="I568" s="92" t="s">
        <v>48</v>
      </c>
      <c r="J568" s="103">
        <v>1976</v>
      </c>
      <c r="K568" s="81">
        <f t="shared" si="60"/>
        <v>41</v>
      </c>
      <c r="L568" s="16" t="str">
        <f t="shared" si="57"/>
        <v>OK</v>
      </c>
      <c r="M568" s="90" t="s">
        <v>53</v>
      </c>
    </row>
    <row r="569" spans="1:20" s="152" customFormat="1" ht="13.5">
      <c r="A569" s="154" t="s">
        <v>1072</v>
      </c>
      <c r="B569" s="96" t="s">
        <v>1073</v>
      </c>
      <c r="C569" s="96" t="s">
        <v>1074</v>
      </c>
      <c r="D569" s="47" t="s">
        <v>989</v>
      </c>
      <c r="E569" s="62"/>
      <c r="F569" s="14" t="str">
        <f t="shared" si="58"/>
        <v>う３４</v>
      </c>
      <c r="G569" s="14" t="str">
        <f t="shared" si="62"/>
        <v>稙田優也</v>
      </c>
      <c r="H569" s="47" t="s">
        <v>990</v>
      </c>
      <c r="I569" s="14" t="s">
        <v>48</v>
      </c>
      <c r="J569" s="15">
        <v>1982</v>
      </c>
      <c r="K569" s="81">
        <f t="shared" si="60"/>
        <v>35</v>
      </c>
      <c r="L569" s="16" t="str">
        <f t="shared" si="57"/>
        <v>OK</v>
      </c>
      <c r="M569" s="47" t="s">
        <v>76</v>
      </c>
      <c r="N569" s="3"/>
      <c r="O569" s="3"/>
      <c r="P569" s="3"/>
      <c r="Q569" s="3"/>
      <c r="R569" s="3"/>
      <c r="S569" s="3"/>
      <c r="T569" s="3"/>
    </row>
    <row r="570" spans="1:13" s="152" customFormat="1" ht="14.25">
      <c r="A570" s="154" t="s">
        <v>1075</v>
      </c>
      <c r="B570" s="97" t="s">
        <v>1076</v>
      </c>
      <c r="C570" s="97" t="s">
        <v>542</v>
      </c>
      <c r="D570" s="47" t="s">
        <v>989</v>
      </c>
      <c r="E570" s="154"/>
      <c r="F570" s="82" t="str">
        <f t="shared" si="58"/>
        <v>う３５</v>
      </c>
      <c r="G570" s="3" t="str">
        <f t="shared" si="62"/>
        <v>今井順子</v>
      </c>
      <c r="H570" s="47" t="s">
        <v>990</v>
      </c>
      <c r="I570" s="45" t="s">
        <v>70</v>
      </c>
      <c r="J570" s="91">
        <v>1958</v>
      </c>
      <c r="K570" s="81">
        <f t="shared" si="60"/>
        <v>59</v>
      </c>
      <c r="L570" s="16" t="str">
        <f t="shared" si="57"/>
        <v>OK</v>
      </c>
      <c r="M570" s="104" t="s">
        <v>176</v>
      </c>
    </row>
    <row r="571" spans="1:13" s="152" customFormat="1" ht="13.5">
      <c r="A571" s="154" t="s">
        <v>1077</v>
      </c>
      <c r="B571" s="98" t="s">
        <v>1078</v>
      </c>
      <c r="C571" s="99" t="s">
        <v>1079</v>
      </c>
      <c r="D571" s="47" t="s">
        <v>989</v>
      </c>
      <c r="E571" s="100"/>
      <c r="F571" s="82" t="str">
        <f t="shared" si="58"/>
        <v>う３６</v>
      </c>
      <c r="G571" s="3" t="str">
        <f t="shared" si="62"/>
        <v>植垣貴美子</v>
      </c>
      <c r="H571" s="47" t="s">
        <v>990</v>
      </c>
      <c r="I571" s="45" t="s">
        <v>70</v>
      </c>
      <c r="J571" s="105">
        <v>1965</v>
      </c>
      <c r="K571" s="81">
        <f t="shared" si="60"/>
        <v>52</v>
      </c>
      <c r="L571" s="16" t="str">
        <f t="shared" si="57"/>
        <v>OK</v>
      </c>
      <c r="M571" s="94" t="s">
        <v>191</v>
      </c>
    </row>
    <row r="572" spans="1:13" s="152" customFormat="1" ht="13.5">
      <c r="A572" s="154" t="s">
        <v>1080</v>
      </c>
      <c r="B572" s="157" t="s">
        <v>1081</v>
      </c>
      <c r="C572" s="101" t="s">
        <v>1082</v>
      </c>
      <c r="D572" s="47" t="s">
        <v>989</v>
      </c>
      <c r="E572" s="3"/>
      <c r="F572" s="82" t="str">
        <f t="shared" si="58"/>
        <v>う３７</v>
      </c>
      <c r="G572" s="3" t="s">
        <v>1083</v>
      </c>
      <c r="H572" s="47" t="s">
        <v>990</v>
      </c>
      <c r="I572" s="106" t="s">
        <v>70</v>
      </c>
      <c r="J572" s="49">
        <v>1965</v>
      </c>
      <c r="K572" s="81">
        <f t="shared" si="60"/>
        <v>52</v>
      </c>
      <c r="L572" s="16" t="str">
        <f t="shared" si="57"/>
        <v>OK</v>
      </c>
      <c r="M572" s="90" t="s">
        <v>53</v>
      </c>
    </row>
    <row r="573" spans="1:13" s="152" customFormat="1" ht="13.5">
      <c r="A573" s="154" t="s">
        <v>1084</v>
      </c>
      <c r="B573" s="102" t="s">
        <v>1085</v>
      </c>
      <c r="C573" s="102" t="s">
        <v>1086</v>
      </c>
      <c r="D573" s="47" t="s">
        <v>989</v>
      </c>
      <c r="E573" s="154"/>
      <c r="F573" s="82" t="str">
        <f t="shared" si="58"/>
        <v>う３８</v>
      </c>
      <c r="G573" s="3" t="str">
        <f aca="true" t="shared" si="63" ref="G573:G578">B573&amp;C573</f>
        <v>川崎悦子</v>
      </c>
      <c r="H573" s="47" t="s">
        <v>990</v>
      </c>
      <c r="I573" s="45" t="s">
        <v>70</v>
      </c>
      <c r="J573" s="103">
        <v>1955</v>
      </c>
      <c r="K573" s="81">
        <f t="shared" si="60"/>
        <v>62</v>
      </c>
      <c r="L573" s="16" t="str">
        <f t="shared" si="57"/>
        <v>OK</v>
      </c>
      <c r="M573" s="90" t="s">
        <v>49</v>
      </c>
    </row>
    <row r="574" spans="1:20" s="3" customFormat="1" ht="14.25">
      <c r="A574" s="154" t="s">
        <v>1087</v>
      </c>
      <c r="B574" s="157" t="s">
        <v>1088</v>
      </c>
      <c r="C574" s="157" t="s">
        <v>1089</v>
      </c>
      <c r="D574" s="47" t="s">
        <v>989</v>
      </c>
      <c r="E574" s="154"/>
      <c r="F574" s="82" t="str">
        <f t="shared" si="58"/>
        <v>う３９</v>
      </c>
      <c r="G574" s="3" t="str">
        <f t="shared" si="63"/>
        <v>古株淳子</v>
      </c>
      <c r="H574" s="47" t="s">
        <v>990</v>
      </c>
      <c r="I574" s="45" t="s">
        <v>70</v>
      </c>
      <c r="J574" s="89">
        <v>1968</v>
      </c>
      <c r="K574" s="81">
        <f t="shared" si="60"/>
        <v>49</v>
      </c>
      <c r="L574" s="16" t="str">
        <f t="shared" si="57"/>
        <v>OK</v>
      </c>
      <c r="M574" s="90" t="s">
        <v>76</v>
      </c>
      <c r="N574" s="152"/>
      <c r="O574" s="152"/>
      <c r="P574" s="152"/>
      <c r="Q574" s="152"/>
      <c r="R574" s="152"/>
      <c r="S574" s="152"/>
      <c r="T574" s="152"/>
    </row>
    <row r="575" spans="1:20" s="3" customFormat="1" ht="14.25">
      <c r="A575" s="154" t="s">
        <v>1090</v>
      </c>
      <c r="B575" s="157" t="s">
        <v>1091</v>
      </c>
      <c r="C575" s="157" t="s">
        <v>1092</v>
      </c>
      <c r="D575" s="47" t="s">
        <v>989</v>
      </c>
      <c r="E575" s="154"/>
      <c r="F575" s="82" t="str">
        <f t="shared" si="58"/>
        <v>う４０</v>
      </c>
      <c r="G575" s="3" t="str">
        <f t="shared" si="63"/>
        <v>仙波敬子</v>
      </c>
      <c r="H575" s="47" t="s">
        <v>990</v>
      </c>
      <c r="I575" s="45" t="s">
        <v>70</v>
      </c>
      <c r="J575" s="89">
        <v>1967</v>
      </c>
      <c r="K575" s="81">
        <f t="shared" si="60"/>
        <v>50</v>
      </c>
      <c r="L575" s="16" t="str">
        <f t="shared" si="57"/>
        <v>OK</v>
      </c>
      <c r="M575" s="90" t="s">
        <v>76</v>
      </c>
      <c r="N575" s="152"/>
      <c r="O575" s="152"/>
      <c r="P575" s="152"/>
      <c r="Q575" s="152"/>
      <c r="R575" s="152"/>
      <c r="S575" s="152"/>
      <c r="T575" s="152"/>
    </row>
    <row r="576" spans="1:13" s="152" customFormat="1" ht="13.5">
      <c r="A576" s="154" t="s">
        <v>1093</v>
      </c>
      <c r="B576" s="45" t="s">
        <v>1028</v>
      </c>
      <c r="C576" s="45" t="s">
        <v>1094</v>
      </c>
      <c r="D576" s="47" t="s">
        <v>989</v>
      </c>
      <c r="E576" s="14"/>
      <c r="F576" s="16" t="str">
        <f t="shared" si="58"/>
        <v>う４１</v>
      </c>
      <c r="G576" s="14" t="str">
        <f t="shared" si="63"/>
        <v>竹下光代</v>
      </c>
      <c r="H576" s="47" t="s">
        <v>990</v>
      </c>
      <c r="I576" s="30" t="s">
        <v>70</v>
      </c>
      <c r="J576" s="15">
        <v>1974</v>
      </c>
      <c r="K576" s="81">
        <f t="shared" si="60"/>
        <v>43</v>
      </c>
      <c r="L576" s="16" t="str">
        <f t="shared" si="57"/>
        <v>OK</v>
      </c>
      <c r="M576" s="19" t="s">
        <v>176</v>
      </c>
    </row>
    <row r="577" spans="1:13" s="152" customFormat="1" ht="13.5">
      <c r="A577" s="154" t="s">
        <v>1095</v>
      </c>
      <c r="B577" s="19" t="s">
        <v>905</v>
      </c>
      <c r="C577" s="19" t="s">
        <v>1096</v>
      </c>
      <c r="D577" s="47" t="s">
        <v>989</v>
      </c>
      <c r="E577" s="14"/>
      <c r="F577" s="16" t="str">
        <f t="shared" si="58"/>
        <v>う４２</v>
      </c>
      <c r="G577" s="14" t="str">
        <f t="shared" si="63"/>
        <v>辻佳子</v>
      </c>
      <c r="H577" s="47" t="s">
        <v>990</v>
      </c>
      <c r="I577" s="30" t="s">
        <v>70</v>
      </c>
      <c r="J577" s="15">
        <v>1973</v>
      </c>
      <c r="K577" s="81">
        <f t="shared" si="60"/>
        <v>44</v>
      </c>
      <c r="L577" s="16" t="str">
        <f t="shared" si="57"/>
        <v>OK</v>
      </c>
      <c r="M577" s="14" t="s">
        <v>49</v>
      </c>
    </row>
    <row r="578" spans="1:13" s="152" customFormat="1" ht="14.25">
      <c r="A578" s="154" t="s">
        <v>1097</v>
      </c>
      <c r="B578" s="157" t="s">
        <v>1098</v>
      </c>
      <c r="C578" s="157" t="s">
        <v>1099</v>
      </c>
      <c r="D578" s="47" t="s">
        <v>989</v>
      </c>
      <c r="E578" s="154"/>
      <c r="F578" s="82" t="str">
        <f t="shared" si="58"/>
        <v>う４３</v>
      </c>
      <c r="G578" s="14" t="str">
        <f t="shared" si="63"/>
        <v>西崎友香</v>
      </c>
      <c r="H578" s="47" t="s">
        <v>990</v>
      </c>
      <c r="I578" s="45" t="s">
        <v>70</v>
      </c>
      <c r="J578" s="89">
        <v>1980</v>
      </c>
      <c r="K578" s="81">
        <f t="shared" si="60"/>
        <v>37</v>
      </c>
      <c r="L578" s="16" t="str">
        <f t="shared" si="57"/>
        <v>OK</v>
      </c>
      <c r="M578" s="90" t="s">
        <v>49</v>
      </c>
    </row>
    <row r="579" spans="1:13" s="152" customFormat="1" ht="13.5">
      <c r="A579" s="154" t="s">
        <v>1100</v>
      </c>
      <c r="B579" s="157" t="s">
        <v>1101</v>
      </c>
      <c r="C579" s="101" t="s">
        <v>69</v>
      </c>
      <c r="D579" s="47" t="s">
        <v>989</v>
      </c>
      <c r="E579" s="3"/>
      <c r="F579" s="82" t="str">
        <f t="shared" si="58"/>
        <v>う４４</v>
      </c>
      <c r="G579" s="3" t="s">
        <v>1102</v>
      </c>
      <c r="H579" s="47" t="s">
        <v>990</v>
      </c>
      <c r="I579" s="106" t="s">
        <v>70</v>
      </c>
      <c r="J579" s="49">
        <v>1969</v>
      </c>
      <c r="K579" s="81">
        <f t="shared" si="60"/>
        <v>48</v>
      </c>
      <c r="L579" s="16" t="str">
        <f t="shared" si="57"/>
        <v>OK</v>
      </c>
      <c r="M579" s="90" t="s">
        <v>255</v>
      </c>
    </row>
    <row r="580" spans="1:13" s="152" customFormat="1" ht="14.25">
      <c r="A580" s="154" t="s">
        <v>1103</v>
      </c>
      <c r="B580" s="157" t="s">
        <v>1104</v>
      </c>
      <c r="C580" s="157" t="s">
        <v>1105</v>
      </c>
      <c r="D580" s="47" t="s">
        <v>989</v>
      </c>
      <c r="E580" s="154"/>
      <c r="F580" s="82" t="str">
        <f t="shared" si="58"/>
        <v>う４５</v>
      </c>
      <c r="G580" s="3" t="str">
        <f>B580&amp;C580</f>
        <v>村井典子</v>
      </c>
      <c r="H580" s="47" t="s">
        <v>990</v>
      </c>
      <c r="I580" s="45" t="s">
        <v>70</v>
      </c>
      <c r="J580" s="91">
        <v>1968</v>
      </c>
      <c r="K580" s="81">
        <f t="shared" si="60"/>
        <v>49</v>
      </c>
      <c r="L580" s="16" t="str">
        <f t="shared" si="57"/>
        <v>OK</v>
      </c>
      <c r="M580" s="90" t="s">
        <v>76</v>
      </c>
    </row>
    <row r="581" spans="1:13" s="152" customFormat="1" ht="14.25">
      <c r="A581" s="154" t="s">
        <v>1106</v>
      </c>
      <c r="B581" s="157" t="s">
        <v>1107</v>
      </c>
      <c r="C581" s="157" t="s">
        <v>1108</v>
      </c>
      <c r="D581" s="47" t="s">
        <v>989</v>
      </c>
      <c r="E581" s="154"/>
      <c r="F581" s="82" t="str">
        <f t="shared" si="58"/>
        <v>う４６</v>
      </c>
      <c r="G581" s="3" t="str">
        <f>B581&amp;C581</f>
        <v>矢野由美子</v>
      </c>
      <c r="H581" s="47" t="s">
        <v>990</v>
      </c>
      <c r="I581" s="45" t="s">
        <v>70</v>
      </c>
      <c r="J581" s="91">
        <v>1963</v>
      </c>
      <c r="K581" s="81">
        <f t="shared" si="60"/>
        <v>54</v>
      </c>
      <c r="L581" s="16" t="str">
        <f t="shared" si="57"/>
        <v>OK</v>
      </c>
      <c r="M581" s="90" t="s">
        <v>49</v>
      </c>
    </row>
    <row r="582" spans="1:13" s="152" customFormat="1" ht="13.5">
      <c r="A582" s="154" t="s">
        <v>1109</v>
      </c>
      <c r="B582" s="157" t="s">
        <v>796</v>
      </c>
      <c r="C582" s="157" t="s">
        <v>1110</v>
      </c>
      <c r="D582" s="47" t="s">
        <v>989</v>
      </c>
      <c r="E582" s="3"/>
      <c r="F582" s="82" t="str">
        <f t="shared" si="58"/>
        <v>う４７</v>
      </c>
      <c r="G582" s="3" t="s">
        <v>1111</v>
      </c>
      <c r="H582" s="47" t="s">
        <v>990</v>
      </c>
      <c r="I582" s="45" t="s">
        <v>70</v>
      </c>
      <c r="J582" s="49">
        <v>1966</v>
      </c>
      <c r="K582" s="81">
        <f t="shared" si="60"/>
        <v>51</v>
      </c>
      <c r="L582" s="16" t="str">
        <f t="shared" si="57"/>
        <v>OK</v>
      </c>
      <c r="M582" s="94" t="s">
        <v>255</v>
      </c>
    </row>
    <row r="583" spans="1:13" s="152" customFormat="1" ht="13.5">
      <c r="A583" s="154" t="s">
        <v>1112</v>
      </c>
      <c r="B583" s="25" t="s">
        <v>1113</v>
      </c>
      <c r="C583" s="25" t="s">
        <v>1114</v>
      </c>
      <c r="D583" s="47" t="s">
        <v>989</v>
      </c>
      <c r="E583" s="3"/>
      <c r="F583" s="82" t="str">
        <f t="shared" si="58"/>
        <v>う４８</v>
      </c>
      <c r="G583" s="3" t="str">
        <f>B583&amp;C583</f>
        <v>山脇慶子</v>
      </c>
      <c r="H583" s="47" t="s">
        <v>990</v>
      </c>
      <c r="I583" s="106" t="s">
        <v>70</v>
      </c>
      <c r="J583" s="49">
        <v>1986</v>
      </c>
      <c r="K583" s="81">
        <f t="shared" si="60"/>
        <v>31</v>
      </c>
      <c r="L583" s="16" t="str">
        <f t="shared" si="57"/>
        <v>OK</v>
      </c>
      <c r="M583" s="90" t="s">
        <v>83</v>
      </c>
    </row>
    <row r="584" spans="1:13" s="2" customFormat="1" ht="13.5">
      <c r="A584" s="154" t="s">
        <v>1401</v>
      </c>
      <c r="B584" s="2" t="s">
        <v>1402</v>
      </c>
      <c r="C584" s="2" t="s">
        <v>1403</v>
      </c>
      <c r="D584" s="149" t="s">
        <v>989</v>
      </c>
      <c r="E584" s="2" t="s">
        <v>1404</v>
      </c>
      <c r="F584" s="82" t="str">
        <f t="shared" si="58"/>
        <v>う４９</v>
      </c>
      <c r="G584" s="10" t="str">
        <f aca="true" t="shared" si="64" ref="G584:G590">B584&amp;C584</f>
        <v>竹下恭平</v>
      </c>
      <c r="H584" s="149" t="s">
        <v>1405</v>
      </c>
      <c r="I584" s="149" t="s">
        <v>1406</v>
      </c>
      <c r="J584" s="20">
        <v>2008</v>
      </c>
      <c r="K584" s="81">
        <f t="shared" si="60"/>
        <v>9</v>
      </c>
      <c r="L584" s="16" t="str">
        <f t="shared" si="57"/>
        <v>OK</v>
      </c>
      <c r="M584" s="158" t="s">
        <v>1191</v>
      </c>
    </row>
    <row r="585" spans="1:13" s="2" customFormat="1" ht="13.5">
      <c r="A585" s="154" t="s">
        <v>1407</v>
      </c>
      <c r="B585" s="2" t="s">
        <v>1408</v>
      </c>
      <c r="C585" s="2" t="s">
        <v>1409</v>
      </c>
      <c r="D585" s="149" t="s">
        <v>989</v>
      </c>
      <c r="F585" s="82" t="str">
        <f t="shared" si="58"/>
        <v>う５０</v>
      </c>
      <c r="G585" s="10" t="str">
        <f t="shared" si="64"/>
        <v>田中伸一</v>
      </c>
      <c r="H585" s="149" t="s">
        <v>1405</v>
      </c>
      <c r="I585" s="149" t="s">
        <v>1410</v>
      </c>
      <c r="J585" s="20">
        <v>1964</v>
      </c>
      <c r="K585" s="81">
        <f t="shared" si="60"/>
        <v>53</v>
      </c>
      <c r="L585" s="16" t="str">
        <f t="shared" si="57"/>
        <v>OK</v>
      </c>
      <c r="M585" s="2" t="s">
        <v>83</v>
      </c>
    </row>
    <row r="586" spans="1:13" s="2" customFormat="1" ht="13.5">
      <c r="A586" s="154" t="s">
        <v>1411</v>
      </c>
      <c r="B586" s="2" t="s">
        <v>1412</v>
      </c>
      <c r="C586" s="2" t="s">
        <v>1413</v>
      </c>
      <c r="D586" s="149" t="s">
        <v>989</v>
      </c>
      <c r="F586" s="82" t="str">
        <f t="shared" si="58"/>
        <v>う５１</v>
      </c>
      <c r="G586" s="10" t="str">
        <f t="shared" si="64"/>
        <v>深田健太郎</v>
      </c>
      <c r="H586" s="149" t="s">
        <v>1405</v>
      </c>
      <c r="I586" s="149" t="s">
        <v>1414</v>
      </c>
      <c r="J586" s="20">
        <v>1997</v>
      </c>
      <c r="K586" s="81">
        <f t="shared" si="60"/>
        <v>20</v>
      </c>
      <c r="L586" s="16" t="e">
        <f>#N/A</f>
        <v>#N/A</v>
      </c>
      <c r="M586" s="90" t="s">
        <v>1140</v>
      </c>
    </row>
    <row r="587" spans="1:13" s="2" customFormat="1" ht="13.5">
      <c r="A587" s="154" t="s">
        <v>1415</v>
      </c>
      <c r="B587" s="2" t="s">
        <v>1416</v>
      </c>
      <c r="C587" s="2" t="s">
        <v>1417</v>
      </c>
      <c r="D587" s="149" t="s">
        <v>1418</v>
      </c>
      <c r="F587" s="82" t="str">
        <f t="shared" si="58"/>
        <v>う５２</v>
      </c>
      <c r="G587" s="2" t="str">
        <f t="shared" si="64"/>
        <v>石岡良典</v>
      </c>
      <c r="H587" s="149" t="s">
        <v>1405</v>
      </c>
      <c r="I587" s="149" t="s">
        <v>1414</v>
      </c>
      <c r="J587" s="20">
        <v>1978</v>
      </c>
      <c r="K587" s="81">
        <f t="shared" si="60"/>
        <v>39</v>
      </c>
      <c r="L587" s="16" t="e">
        <f>#N/A</f>
        <v>#N/A</v>
      </c>
      <c r="M587" s="2" t="s">
        <v>76</v>
      </c>
    </row>
    <row r="588" spans="1:13" s="2" customFormat="1" ht="13.5">
      <c r="A588" s="154" t="s">
        <v>1419</v>
      </c>
      <c r="B588" s="2" t="s">
        <v>1420</v>
      </c>
      <c r="C588" s="2" t="s">
        <v>1421</v>
      </c>
      <c r="D588" s="149" t="s">
        <v>989</v>
      </c>
      <c r="F588" s="82" t="str">
        <f t="shared" si="58"/>
        <v>う５３</v>
      </c>
      <c r="G588" s="10" t="str">
        <f t="shared" si="64"/>
        <v>北野智尋</v>
      </c>
      <c r="H588" s="149" t="s">
        <v>1405</v>
      </c>
      <c r="I588" s="149" t="s">
        <v>1414</v>
      </c>
      <c r="J588" s="20">
        <v>1973</v>
      </c>
      <c r="K588" s="81">
        <f t="shared" si="60"/>
        <v>44</v>
      </c>
      <c r="L588" s="16" t="e">
        <f>#N/A</f>
        <v>#N/A</v>
      </c>
      <c r="M588" s="2" t="s">
        <v>1207</v>
      </c>
    </row>
    <row r="589" spans="1:13" s="2" customFormat="1" ht="13.5">
      <c r="A589" s="154" t="s">
        <v>1422</v>
      </c>
      <c r="B589" s="2" t="s">
        <v>1423</v>
      </c>
      <c r="C589" s="2" t="s">
        <v>1424</v>
      </c>
      <c r="D589" s="149" t="s">
        <v>989</v>
      </c>
      <c r="F589" s="82" t="str">
        <f t="shared" si="58"/>
        <v>う５４</v>
      </c>
      <c r="G589" s="2" t="str">
        <f t="shared" si="64"/>
        <v>本田建一</v>
      </c>
      <c r="H589" s="149" t="s">
        <v>1405</v>
      </c>
      <c r="I589" s="149" t="s">
        <v>1425</v>
      </c>
      <c r="J589" s="20">
        <v>1983</v>
      </c>
      <c r="K589" s="81">
        <f t="shared" si="60"/>
        <v>34</v>
      </c>
      <c r="L589" s="16" t="e">
        <f>#N/A</f>
        <v>#N/A</v>
      </c>
      <c r="M589" s="2" t="s">
        <v>1426</v>
      </c>
    </row>
    <row r="590" spans="1:13" s="2" customFormat="1" ht="13.5">
      <c r="A590" s="154" t="s">
        <v>1427</v>
      </c>
      <c r="B590" s="2" t="s">
        <v>1428</v>
      </c>
      <c r="C590" s="2" t="s">
        <v>1429</v>
      </c>
      <c r="D590" s="149" t="s">
        <v>989</v>
      </c>
      <c r="F590" s="82" t="str">
        <f t="shared" si="58"/>
        <v>う５５</v>
      </c>
      <c r="G590" s="10" t="str">
        <f t="shared" si="64"/>
        <v>木森厚志</v>
      </c>
      <c r="H590" s="149" t="s">
        <v>1405</v>
      </c>
      <c r="I590" s="149" t="s">
        <v>1430</v>
      </c>
      <c r="J590" s="20">
        <v>1961</v>
      </c>
      <c r="K590" s="81">
        <f t="shared" si="60"/>
        <v>56</v>
      </c>
      <c r="L590" s="16" t="e">
        <f>#N/A</f>
        <v>#N/A</v>
      </c>
      <c r="M590" s="2" t="s">
        <v>1207</v>
      </c>
    </row>
    <row r="594" spans="7:8" ht="13.5">
      <c r="G594" s="765" t="s">
        <v>39</v>
      </c>
      <c r="H594" s="765"/>
    </row>
    <row r="595" spans="1:13" s="3" customFormat="1" ht="18.75" customHeight="1">
      <c r="A595" s="765" t="s">
        <v>1116</v>
      </c>
      <c r="B595" s="765"/>
      <c r="C595" s="761">
        <f>RIGHT(A590,2)+RIGHT(A529,2)+RIGHT(A394,2)+RIGHT(A338,2)+RIGHT(A190,2)+RIGHT(A22,2)+RIGHT(A446,2)+RIGHT(A151,2)+RIGHT(A275,2)+RIGHT(A60,2)+RIGHT(A463,2)</f>
        <v>453</v>
      </c>
      <c r="D595" s="761"/>
      <c r="E595" s="761"/>
      <c r="F595" s="16"/>
      <c r="G595" s="766">
        <f>$G$32+$H$215+$G$285+$G$344+$G$408+$G$535+$G$78+$G$481+F159+$H$2+I450</f>
        <v>91</v>
      </c>
      <c r="H595" s="766"/>
      <c r="I595" s="10"/>
      <c r="J595" s="11"/>
      <c r="K595" s="11"/>
      <c r="L595" s="16"/>
      <c r="M595" s="10"/>
    </row>
    <row r="596" spans="1:13" s="3" customFormat="1" ht="18.75" customHeight="1">
      <c r="A596" s="26"/>
      <c r="B596" s="26"/>
      <c r="C596" s="761"/>
      <c r="D596" s="761"/>
      <c r="E596" s="761"/>
      <c r="F596" s="16"/>
      <c r="G596" s="766"/>
      <c r="H596" s="766"/>
      <c r="I596" s="10"/>
      <c r="J596" s="11"/>
      <c r="K596" s="11"/>
      <c r="L596" s="10"/>
      <c r="M596" s="10"/>
    </row>
    <row r="597" spans="1:13" s="3" customFormat="1" ht="18.75" customHeight="1">
      <c r="A597" s="26"/>
      <c r="B597" s="10"/>
      <c r="C597" s="10"/>
      <c r="D597" s="10"/>
      <c r="E597" s="10"/>
      <c r="F597" s="10"/>
      <c r="G597" s="6"/>
      <c r="H597" s="6"/>
      <c r="I597" s="10"/>
      <c r="J597" s="11"/>
      <c r="K597" s="11"/>
      <c r="L597" s="10"/>
      <c r="M597" s="10"/>
    </row>
    <row r="598" spans="1:13" s="3" customFormat="1" ht="18.75" customHeight="1">
      <c r="A598" s="10"/>
      <c r="B598" s="10"/>
      <c r="C598" s="10"/>
      <c r="D598" s="758"/>
      <c r="E598" s="10"/>
      <c r="F598" s="10"/>
      <c r="G598" s="760" t="s">
        <v>1117</v>
      </c>
      <c r="H598" s="760"/>
      <c r="I598" s="10"/>
      <c r="J598" s="11"/>
      <c r="K598" s="11"/>
      <c r="L598" s="10"/>
      <c r="M598" s="10"/>
    </row>
    <row r="599" spans="1:13" s="3" customFormat="1" ht="13.5">
      <c r="A599" s="10"/>
      <c r="B599" s="10"/>
      <c r="C599" s="758"/>
      <c r="D599" s="759"/>
      <c r="E599" s="10"/>
      <c r="F599" s="10"/>
      <c r="G599" s="760"/>
      <c r="H599" s="760"/>
      <c r="I599" s="10"/>
      <c r="J599" s="11"/>
      <c r="K599" s="11"/>
      <c r="L599" s="10"/>
      <c r="M599" s="10"/>
    </row>
    <row r="600" spans="1:13" s="3" customFormat="1" ht="13.5">
      <c r="A600" s="10"/>
      <c r="B600" s="10"/>
      <c r="C600" s="761"/>
      <c r="D600" s="10"/>
      <c r="E600" s="10"/>
      <c r="F600" s="10"/>
      <c r="G600" s="762">
        <f>$G$595/$C$595</f>
        <v>0.20088300220750552</v>
      </c>
      <c r="H600" s="762"/>
      <c r="I600" s="10"/>
      <c r="J600" s="11"/>
      <c r="K600" s="11"/>
      <c r="L600" s="10"/>
      <c r="M600" s="10"/>
    </row>
    <row r="601" spans="1:13" s="3" customFormat="1" ht="13.5">
      <c r="A601" s="10"/>
      <c r="B601" s="10"/>
      <c r="C601" s="10"/>
      <c r="D601" s="10"/>
      <c r="E601" s="10"/>
      <c r="F601" s="10"/>
      <c r="G601" s="762"/>
      <c r="H601" s="762"/>
      <c r="I601" s="10"/>
      <c r="J601" s="11"/>
      <c r="K601" s="11"/>
      <c r="L601" s="10"/>
      <c r="M601" s="10"/>
    </row>
    <row r="602" spans="1:13" s="3" customFormat="1" ht="13.5">
      <c r="A602" s="10"/>
      <c r="B602" s="10"/>
      <c r="C602" s="107"/>
      <c r="D602" s="10"/>
      <c r="E602" s="10"/>
      <c r="F602" s="10"/>
      <c r="G602" s="10"/>
      <c r="H602" s="10"/>
      <c r="I602" s="10"/>
      <c r="J602" s="11"/>
      <c r="K602" s="11"/>
      <c r="L602" s="10"/>
      <c r="M602" s="10"/>
    </row>
    <row r="603" spans="1:13" s="3" customFormat="1" ht="13.5">
      <c r="A603" s="10"/>
      <c r="B603" s="10"/>
      <c r="C603" s="10"/>
      <c r="D603" s="10"/>
      <c r="E603" s="10"/>
      <c r="F603" s="10"/>
      <c r="G603" s="10"/>
      <c r="H603" s="10"/>
      <c r="I603" s="10"/>
      <c r="J603" s="11"/>
      <c r="K603" s="11"/>
      <c r="L603" s="10"/>
      <c r="M603" s="10"/>
    </row>
    <row r="604" spans="1:13" s="3" customFormat="1" ht="13.5">
      <c r="A604" s="10"/>
      <c r="B604" s="10"/>
      <c r="C604" s="10"/>
      <c r="D604" s="10"/>
      <c r="E604" s="10"/>
      <c r="F604" s="10"/>
      <c r="G604" s="10"/>
      <c r="H604" s="10"/>
      <c r="I604" s="10"/>
      <c r="J604" s="11"/>
      <c r="K604" s="11"/>
      <c r="L604" s="10"/>
      <c r="M604" s="10"/>
    </row>
  </sheetData>
  <sheetProtection password="CC53" sheet="1"/>
  <mergeCells count="51">
    <mergeCell ref="I1:K1"/>
    <mergeCell ref="I2:K2"/>
    <mergeCell ref="B4:C4"/>
    <mergeCell ref="B1:C2"/>
    <mergeCell ref="D1:G2"/>
    <mergeCell ref="B532:C533"/>
    <mergeCell ref="D532:G533"/>
    <mergeCell ref="H284:J284"/>
    <mergeCell ref="B285:C285"/>
    <mergeCell ref="H285:J285"/>
    <mergeCell ref="B340:D341"/>
    <mergeCell ref="G158:I158"/>
    <mergeCell ref="G159:I159"/>
    <mergeCell ref="B29:C30"/>
    <mergeCell ref="D29:H30"/>
    <mergeCell ref="B32:C32"/>
    <mergeCell ref="C75:D76"/>
    <mergeCell ref="E75:I76"/>
    <mergeCell ref="B156:C157"/>
    <mergeCell ref="D156:G157"/>
    <mergeCell ref="I214:K214"/>
    <mergeCell ref="I215:K215"/>
    <mergeCell ref="B217:C217"/>
    <mergeCell ref="B282:C283"/>
    <mergeCell ref="D282:G283"/>
    <mergeCell ref="H282:I283"/>
    <mergeCell ref="B214:C215"/>
    <mergeCell ref="D214:G215"/>
    <mergeCell ref="B342:C343"/>
    <mergeCell ref="D405:G405"/>
    <mergeCell ref="B407:D408"/>
    <mergeCell ref="H408:I408"/>
    <mergeCell ref="B449:D450"/>
    <mergeCell ref="E449:H450"/>
    <mergeCell ref="I450:J450"/>
    <mergeCell ref="L450:M450"/>
    <mergeCell ref="B452:C452"/>
    <mergeCell ref="B480:B481"/>
    <mergeCell ref="C480:F481"/>
    <mergeCell ref="H480:J480"/>
    <mergeCell ref="H481:J481"/>
    <mergeCell ref="D598:D599"/>
    <mergeCell ref="G598:H599"/>
    <mergeCell ref="C599:C600"/>
    <mergeCell ref="G600:H601"/>
    <mergeCell ref="B535:C535"/>
    <mergeCell ref="H535:J535"/>
    <mergeCell ref="G594:H594"/>
    <mergeCell ref="A595:B595"/>
    <mergeCell ref="C595:E596"/>
    <mergeCell ref="G595:H596"/>
  </mergeCells>
  <hyperlinks>
    <hyperlink ref="E449" r:id="rId1" display="miyazakid@sekisuijsuhi.co.jp"/>
  </hyperlinks>
  <printOptions/>
  <pageMargins left="0.75" right="0.75" top="1" bottom="1" header="0.51" footer="0.51"/>
  <pageSetup horizontalDpi="1200" verticalDpi="12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6:M98"/>
  <sheetViews>
    <sheetView zoomScaleSheetLayoutView="100" zoomScalePageLayoutView="0" workbookViewId="0" topLeftCell="A1">
      <selection activeCell="G79" sqref="G79"/>
    </sheetView>
  </sheetViews>
  <sheetFormatPr defaultColWidth="10.00390625" defaultRowHeight="13.5" customHeight="1"/>
  <sheetData>
    <row r="26" spans="2:13" ht="13.5" customHeight="1">
      <c r="B26" s="775" t="s">
        <v>1621</v>
      </c>
      <c r="C26" s="775"/>
      <c r="D26" s="775"/>
      <c r="E26" s="775"/>
      <c r="F26" s="775"/>
      <c r="G26" s="775"/>
      <c r="H26" s="775"/>
      <c r="I26" s="775"/>
      <c r="J26" s="775"/>
      <c r="K26" s="775"/>
      <c r="L26" s="775"/>
      <c r="M26" s="775"/>
    </row>
    <row r="27" spans="2:13" ht="13.5" customHeight="1">
      <c r="B27" s="775"/>
      <c r="C27" s="775"/>
      <c r="D27" s="775"/>
      <c r="E27" s="775"/>
      <c r="F27" s="775"/>
      <c r="G27" s="775"/>
      <c r="H27" s="775"/>
      <c r="I27" s="775"/>
      <c r="J27" s="775"/>
      <c r="K27" s="775"/>
      <c r="L27" s="775"/>
      <c r="M27" s="775"/>
    </row>
    <row r="50" spans="1:11" ht="13.5" customHeight="1">
      <c r="A50" s="775" t="s">
        <v>1622</v>
      </c>
      <c r="B50" s="775"/>
      <c r="C50" s="775"/>
      <c r="D50" s="775"/>
      <c r="E50" s="775"/>
      <c r="F50" s="775"/>
      <c r="G50" s="775"/>
      <c r="H50" s="775"/>
      <c r="I50" s="775"/>
      <c r="J50" s="775"/>
      <c r="K50" s="775"/>
    </row>
    <row r="51" spans="1:11" ht="13.5" customHeight="1">
      <c r="A51" s="775"/>
      <c r="B51" s="775"/>
      <c r="C51" s="775"/>
      <c r="D51" s="775"/>
      <c r="E51" s="775"/>
      <c r="F51" s="775"/>
      <c r="G51" s="775"/>
      <c r="H51" s="775"/>
      <c r="I51" s="775"/>
      <c r="J51" s="775"/>
      <c r="K51" s="775"/>
    </row>
    <row r="74" spans="1:10" ht="13.5" customHeight="1">
      <c r="A74" s="782" t="s">
        <v>1623</v>
      </c>
      <c r="B74" s="782"/>
      <c r="C74" s="782"/>
      <c r="D74" s="782"/>
      <c r="E74" s="782"/>
      <c r="F74" s="782"/>
      <c r="G74" s="782"/>
      <c r="H74" s="782"/>
      <c r="I74" s="782"/>
      <c r="J74" s="782"/>
    </row>
    <row r="75" spans="1:10" ht="13.5" customHeight="1">
      <c r="A75" s="782"/>
      <c r="B75" s="782"/>
      <c r="C75" s="782"/>
      <c r="D75" s="782"/>
      <c r="E75" s="782"/>
      <c r="F75" s="782"/>
      <c r="G75" s="782"/>
      <c r="H75" s="782"/>
      <c r="I75" s="782"/>
      <c r="J75" s="782"/>
    </row>
    <row r="97" spans="1:10" ht="13.5" customHeight="1">
      <c r="A97" s="783" t="s">
        <v>1624</v>
      </c>
      <c r="B97" s="783"/>
      <c r="C97" s="783"/>
      <c r="D97" s="783"/>
      <c r="E97" s="783"/>
      <c r="F97" s="783"/>
      <c r="G97" s="783"/>
      <c r="H97" s="783"/>
      <c r="I97" s="783"/>
      <c r="J97" s="783"/>
    </row>
    <row r="98" spans="1:10" ht="13.5" customHeight="1">
      <c r="A98" s="783"/>
      <c r="B98" s="783"/>
      <c r="C98" s="783"/>
      <c r="D98" s="783"/>
      <c r="E98" s="783"/>
      <c r="F98" s="783"/>
      <c r="G98" s="783"/>
      <c r="H98" s="783"/>
      <c r="I98" s="783"/>
      <c r="J98" s="783"/>
    </row>
  </sheetData>
  <sheetProtection/>
  <mergeCells count="4">
    <mergeCell ref="B26:M27"/>
    <mergeCell ref="A50:K51"/>
    <mergeCell ref="A74:J75"/>
    <mergeCell ref="A97:J9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2018-03-04T23:12:35Z</cp:lastPrinted>
  <dcterms:created xsi:type="dcterms:W3CDTF">2011-05-12T22:51:52Z</dcterms:created>
  <dcterms:modified xsi:type="dcterms:W3CDTF">2018-03-09T23:53:20Z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