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00" yWindow="630" windowWidth="20610" windowHeight="11550" activeTab="0"/>
  </bookViews>
  <sheets>
    <sheet name="ドロー" sheetId="1" r:id="rId1"/>
    <sheet name="歴代入賞者" sheetId="2" r:id="rId2"/>
    <sheet name="写真集" sheetId="3" r:id="rId3"/>
    <sheet name="登録ナンバー" sheetId="4" r:id="rId4"/>
  </sheets>
  <definedNames>
    <definedName name="_xlnm.Print_Area" localSheetId="3">'登録ナンバー'!$A$418:$C$492</definedName>
  </definedNames>
  <calcPr fullCalcOnLoad="1"/>
</workbook>
</file>

<file path=xl/sharedStrings.xml><?xml version="1.0" encoding="utf-8"?>
<sst xmlns="http://schemas.openxmlformats.org/spreadsheetml/2006/main" count="3132" uniqueCount="1475">
  <si>
    <t>東近江市民率</t>
  </si>
  <si>
    <t>M01</t>
  </si>
  <si>
    <t>M02</t>
  </si>
  <si>
    <t>稲泉　</t>
  </si>
  <si>
    <t>M03</t>
  </si>
  <si>
    <t>M04</t>
  </si>
  <si>
    <t>岡川</t>
  </si>
  <si>
    <t>さおり</t>
  </si>
  <si>
    <t>男</t>
  </si>
  <si>
    <t>女</t>
  </si>
  <si>
    <t>P01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</si>
  <si>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</si>
  <si>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</si>
  <si>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</si>
  <si>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</si>
  <si>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</si>
  <si>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</si>
  <si>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</si>
  <si>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前田</t>
  </si>
  <si>
    <t>征人</t>
  </si>
  <si>
    <t>P28</t>
  </si>
  <si>
    <t>鶴田</t>
  </si>
  <si>
    <t>P29</t>
  </si>
  <si>
    <t>喜久子</t>
  </si>
  <si>
    <t>P30</t>
  </si>
  <si>
    <t>P31</t>
  </si>
  <si>
    <t>苗村</t>
  </si>
  <si>
    <t>裕子</t>
  </si>
  <si>
    <t>P32</t>
  </si>
  <si>
    <t>五十嵐</t>
  </si>
  <si>
    <t>英毅</t>
  </si>
  <si>
    <t>サプラ</t>
  </si>
  <si>
    <t>サプラ</t>
  </si>
  <si>
    <t>真佐子</t>
  </si>
  <si>
    <t>サプラ</t>
  </si>
  <si>
    <t>TDC</t>
  </si>
  <si>
    <t>TDC</t>
  </si>
  <si>
    <t>TDC</t>
  </si>
  <si>
    <t>TDC</t>
  </si>
  <si>
    <t>TDC</t>
  </si>
  <si>
    <t>TDC</t>
  </si>
  <si>
    <t>TDC</t>
  </si>
  <si>
    <t>T13</t>
  </si>
  <si>
    <t>上原</t>
  </si>
  <si>
    <t>義弘</t>
  </si>
  <si>
    <t>TDC</t>
  </si>
  <si>
    <t xml:space="preserve">T14 </t>
  </si>
  <si>
    <t>東山</t>
  </si>
  <si>
    <t xml:space="preserve"> 博</t>
  </si>
  <si>
    <t>TDC</t>
  </si>
  <si>
    <t>OK</t>
  </si>
  <si>
    <t xml:space="preserve">T15 </t>
  </si>
  <si>
    <t>中尾</t>
  </si>
  <si>
    <t xml:space="preserve"> 巧</t>
  </si>
  <si>
    <t>大阪府</t>
  </si>
  <si>
    <t>u02</t>
  </si>
  <si>
    <t>男</t>
  </si>
  <si>
    <t>男</t>
  </si>
  <si>
    <t>男</t>
  </si>
  <si>
    <t>男</t>
  </si>
  <si>
    <t>男</t>
  </si>
  <si>
    <t>男</t>
  </si>
  <si>
    <t xml:space="preserve"> 淳</t>
  </si>
  <si>
    <t>男</t>
  </si>
  <si>
    <t>田中</t>
  </si>
  <si>
    <t>邦明</t>
  </si>
  <si>
    <t>ｊｒ</t>
  </si>
  <si>
    <t>u39</t>
  </si>
  <si>
    <t>野上</t>
  </si>
  <si>
    <t>亮平</t>
  </si>
  <si>
    <t>u40</t>
  </si>
  <si>
    <t>神田</t>
  </si>
  <si>
    <t>圭右</t>
  </si>
  <si>
    <t>OK</t>
  </si>
  <si>
    <t>岐阜市</t>
  </si>
  <si>
    <t>u41</t>
  </si>
  <si>
    <t>山脇</t>
  </si>
  <si>
    <t>慶子</t>
  </si>
  <si>
    <t>Mut</t>
  </si>
  <si>
    <t>Y03</t>
  </si>
  <si>
    <t>Mut</t>
  </si>
  <si>
    <t>Mut</t>
  </si>
  <si>
    <t>p29</t>
  </si>
  <si>
    <t>p26</t>
  </si>
  <si>
    <t>p03</t>
  </si>
  <si>
    <t>p05</t>
  </si>
  <si>
    <t>西沢</t>
  </si>
  <si>
    <t>m45</t>
  </si>
  <si>
    <t>p28</t>
  </si>
  <si>
    <t>p04</t>
  </si>
  <si>
    <t>関塚</t>
  </si>
  <si>
    <t>m46</t>
  </si>
  <si>
    <t>p31</t>
  </si>
  <si>
    <t>p30</t>
  </si>
  <si>
    <t>p08</t>
  </si>
  <si>
    <t>p13</t>
  </si>
  <si>
    <t>p07</t>
  </si>
  <si>
    <t>p14</t>
  </si>
  <si>
    <t>p20</t>
  </si>
  <si>
    <r>
      <t>赤丸</t>
    </r>
    <r>
      <rPr>
        <b/>
        <sz val="14"/>
        <color indexed="8"/>
        <rFont val="ＭＳ Ｐゴシック"/>
        <family val="3"/>
      </rPr>
      <t>の試合順番の試合は　ニューボールです</t>
    </r>
  </si>
  <si>
    <t>１位トーナメント</t>
  </si>
  <si>
    <t>２位トーナメント</t>
  </si>
  <si>
    <t>⑦</t>
  </si>
  <si>
    <t>⑧</t>
  </si>
  <si>
    <t>⑥</t>
  </si>
  <si>
    <t>準決勝前に写真撮影、表彰１位Ｔ　１～４位　各Ｔ１位</t>
  </si>
  <si>
    <t>⑬</t>
  </si>
  <si>
    <t>3位トーナメント</t>
  </si>
  <si>
    <t>４位トーナメント</t>
  </si>
  <si>
    <t>ウィークデーテニス大会　歴代入賞者</t>
  </si>
  <si>
    <t>優　勝</t>
  </si>
  <si>
    <t>準優勝</t>
  </si>
  <si>
    <t>3　位</t>
  </si>
  <si>
    <t>第1回　2005年</t>
  </si>
  <si>
    <t>羽田昭夫・鷹野泰</t>
  </si>
  <si>
    <t>西村和雄・香川光雄</t>
  </si>
  <si>
    <t>稲毛遼三・堀江孝信</t>
  </si>
  <si>
    <t>JACK</t>
  </si>
  <si>
    <t>プラチナ</t>
  </si>
  <si>
    <t>第2回　2006年</t>
  </si>
  <si>
    <t>羽田昭夫・関塚清茂</t>
  </si>
  <si>
    <t>香川光雄・山崎建次</t>
  </si>
  <si>
    <t>西村国太郎・樋山達哉</t>
  </si>
  <si>
    <t>第3回　2007年</t>
  </si>
  <si>
    <t>高田洋治・稲毛遼三</t>
  </si>
  <si>
    <t>西村和雄・藤本昌彦</t>
  </si>
  <si>
    <t>第4回　2008年</t>
  </si>
  <si>
    <t>羽田昭夫・吉岡京子</t>
  </si>
  <si>
    <t>梶木和子・永松貴子</t>
  </si>
  <si>
    <t>プラチナ・フレンズ</t>
  </si>
  <si>
    <t>第5回　2009年</t>
  </si>
  <si>
    <t>　　大林　久・寺川浩史</t>
  </si>
  <si>
    <t>羽田昭夫・飯塚アイ子</t>
  </si>
  <si>
    <t>西村国太郎・西村和雄</t>
  </si>
  <si>
    <t>雨天のため中止</t>
  </si>
  <si>
    <t>田中和枝・石原はる美</t>
  </si>
  <si>
    <t>安田和彦・中野哲也</t>
  </si>
  <si>
    <t>羽田昭夫・堀部品子</t>
  </si>
  <si>
    <t>永松貴子・春名真由美</t>
  </si>
  <si>
    <t>羽田昭夫・藤本昌彦</t>
  </si>
  <si>
    <t>Kテニス・一般</t>
  </si>
  <si>
    <t>　2010年</t>
  </si>
  <si>
    <t>第６回　2011年</t>
  </si>
  <si>
    <t>第７回　2012年</t>
  </si>
  <si>
    <t>第８回　2013年</t>
  </si>
  <si>
    <t>杉山邦夫・吉岡京子</t>
  </si>
  <si>
    <t>高田洋二・飯塚アイ子</t>
  </si>
  <si>
    <t>松井美和子・寺岡由美子</t>
  </si>
  <si>
    <t>4月２５日（木）</t>
  </si>
  <si>
    <t>村田TC・フレンズ</t>
  </si>
  <si>
    <t>湖東プラチナTC</t>
  </si>
  <si>
    <t>第９回　2014年</t>
  </si>
  <si>
    <t>吉田知司・吉岡京子</t>
  </si>
  <si>
    <t>日高真規子・佐竹昌子</t>
  </si>
  <si>
    <t>羽田昭夫・高田洋治</t>
  </si>
  <si>
    <t>4月24日（木）</t>
  </si>
  <si>
    <t>プラチナ・フレンズ</t>
  </si>
  <si>
    <t>第10回記念2015年</t>
  </si>
  <si>
    <t>永松貴子・筒井珠世</t>
  </si>
  <si>
    <t>梶木和子・杉山邦夫</t>
  </si>
  <si>
    <t>田中和枝・出縄久子</t>
  </si>
  <si>
    <t>4月２３日（木）</t>
  </si>
  <si>
    <t>Ｋテニス・ぼんズ</t>
  </si>
  <si>
    <t>Kテニス・村田TC</t>
  </si>
  <si>
    <t>Ｋテニスカレッジ</t>
  </si>
  <si>
    <t xml:space="preserve"> 恵</t>
  </si>
  <si>
    <t>莉紗</t>
  </si>
  <si>
    <t>川並和之</t>
  </si>
  <si>
    <t>kawanami0930@yahoo.co.jp</t>
  </si>
  <si>
    <t>健治</t>
  </si>
  <si>
    <t>川上</t>
  </si>
  <si>
    <t>政治</t>
  </si>
  <si>
    <t>K33</t>
  </si>
  <si>
    <t>小澤</t>
  </si>
  <si>
    <t>藤信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</si>
  <si>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</si>
  <si>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</si>
  <si>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</si>
  <si>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</si>
  <si>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</si>
  <si>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</si>
  <si>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</si>
  <si>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</si>
  <si>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</si>
  <si>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</si>
  <si>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</si>
  <si>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</si>
  <si>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代表者　杉山邦夫</t>
  </si>
  <si>
    <t xml:space="preserve"> 剛</t>
  </si>
  <si>
    <t xml:space="preserve"> 大</t>
  </si>
  <si>
    <t>文代</t>
  </si>
  <si>
    <t>村田</t>
  </si>
  <si>
    <t>村川</t>
  </si>
  <si>
    <t>洋平</t>
  </si>
  <si>
    <t>田淵</t>
  </si>
  <si>
    <t>敏史</t>
  </si>
  <si>
    <t>穐山</t>
  </si>
  <si>
    <t xml:space="preserve">  航</t>
  </si>
  <si>
    <t>国太郎</t>
  </si>
  <si>
    <t>M51</t>
  </si>
  <si>
    <t>M52</t>
  </si>
  <si>
    <t>安田　和彦</t>
  </si>
  <si>
    <t>kazuyasu7674@yahoo.co.jp</t>
  </si>
  <si>
    <t xml:space="preserve"> </t>
  </si>
  <si>
    <t>P01</t>
  </si>
  <si>
    <t>P02</t>
  </si>
  <si>
    <t xml:space="preserve"> 潤</t>
  </si>
  <si>
    <t>堀江</t>
  </si>
  <si>
    <t>孝信</t>
  </si>
  <si>
    <t>新屋</t>
  </si>
  <si>
    <t>正男</t>
  </si>
  <si>
    <t>青木</t>
  </si>
  <si>
    <t>保憲</t>
  </si>
  <si>
    <t>一男</t>
  </si>
  <si>
    <t>宇尾数行</t>
  </si>
  <si>
    <t>oonamazu01@yahoo.co.jp</t>
  </si>
  <si>
    <t>S01</t>
  </si>
  <si>
    <t>上原</t>
  </si>
  <si>
    <t>義弘</t>
  </si>
  <si>
    <t>上原義弘</t>
  </si>
  <si>
    <t>サプライズ</t>
  </si>
  <si>
    <t>男</t>
  </si>
  <si>
    <t xml:space="preserve"> 猛</t>
  </si>
  <si>
    <t>T11</t>
  </si>
  <si>
    <t>高橋</t>
  </si>
  <si>
    <t>T12</t>
  </si>
  <si>
    <t>川下</t>
  </si>
  <si>
    <t>うさぎとかめの集い</t>
  </si>
  <si>
    <t>u01</t>
  </si>
  <si>
    <t>u03</t>
  </si>
  <si>
    <t>u04</t>
  </si>
  <si>
    <t>u05</t>
  </si>
  <si>
    <t>u06</t>
  </si>
  <si>
    <t>u07</t>
  </si>
  <si>
    <t>金子</t>
  </si>
  <si>
    <t>雅也</t>
  </si>
  <si>
    <t>金子雅也</t>
  </si>
  <si>
    <t>u08</t>
  </si>
  <si>
    <t xml:space="preserve"> 進</t>
  </si>
  <si>
    <t>u09</t>
  </si>
  <si>
    <t>u10</t>
  </si>
  <si>
    <t>u11</t>
  </si>
  <si>
    <t>u12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</si>
  <si>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</si>
  <si>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</si>
  <si>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</si>
  <si>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</si>
  <si>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</si>
  <si>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</si>
  <si>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</si>
  <si>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</si>
  <si>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</si>
  <si>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</si>
  <si>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</si>
  <si>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</si>
  <si>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</si>
  <si>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</si>
  <si>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</si>
  <si>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</si>
  <si>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</si>
  <si>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</si>
  <si>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中原</t>
  </si>
  <si>
    <t>康晶</t>
  </si>
  <si>
    <t>u25</t>
  </si>
  <si>
    <t>u26</t>
  </si>
  <si>
    <t>u27</t>
  </si>
  <si>
    <t>u28</t>
  </si>
  <si>
    <t xml:space="preserve"> 聖</t>
  </si>
  <si>
    <t>u29</t>
  </si>
  <si>
    <t>u30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</si>
  <si>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</si>
  <si>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</si>
  <si>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</si>
  <si>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</si>
  <si>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</si>
  <si>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</si>
  <si>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</si>
  <si>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</si>
  <si>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</si>
  <si>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竹下</t>
  </si>
  <si>
    <t>代表　辻　真弓</t>
  </si>
  <si>
    <t>gentian-18@e-omi.ne.jp</t>
  </si>
  <si>
    <t>Mut</t>
  </si>
  <si>
    <t>略称</t>
  </si>
  <si>
    <t>Mut(ムート）</t>
  </si>
  <si>
    <t>正式名称</t>
  </si>
  <si>
    <t>Y01</t>
  </si>
  <si>
    <t>真弓</t>
  </si>
  <si>
    <t>Mut</t>
  </si>
  <si>
    <t>東近江市</t>
  </si>
  <si>
    <t>Y02</t>
  </si>
  <si>
    <t>淳子</t>
  </si>
  <si>
    <t>山口</t>
  </si>
  <si>
    <t>稔貴</t>
  </si>
  <si>
    <t>Mut</t>
  </si>
  <si>
    <t>Y04</t>
  </si>
  <si>
    <t>白井</t>
  </si>
  <si>
    <t>秀幸</t>
  </si>
  <si>
    <t>Y05</t>
  </si>
  <si>
    <t>悟志</t>
  </si>
  <si>
    <t>全　東近江市民</t>
  </si>
  <si>
    <t>本田</t>
  </si>
  <si>
    <t>健一</t>
  </si>
  <si>
    <t>野村　良平</t>
  </si>
  <si>
    <t>one_0nly_clear_way@yahoo.co.jp</t>
  </si>
  <si>
    <t>T01</t>
  </si>
  <si>
    <t>野村</t>
  </si>
  <si>
    <t>良平</t>
  </si>
  <si>
    <t>TDC</t>
  </si>
  <si>
    <t>T02</t>
  </si>
  <si>
    <t>鹿野</t>
  </si>
  <si>
    <t>雄大</t>
  </si>
  <si>
    <t>T03</t>
  </si>
  <si>
    <t>TDC</t>
  </si>
  <si>
    <t>T04</t>
  </si>
  <si>
    <t>上津</t>
  </si>
  <si>
    <t>慶和</t>
  </si>
  <si>
    <t>T05</t>
  </si>
  <si>
    <t>松本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</si>
  <si>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</si>
  <si>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</si>
  <si>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</si>
  <si>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</si>
  <si>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</si>
  <si>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</si>
  <si>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</si>
  <si>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</si>
  <si>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</si>
  <si>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まき</t>
  </si>
  <si>
    <t>T09</t>
  </si>
  <si>
    <t>前川</t>
  </si>
  <si>
    <t>美恵</t>
  </si>
  <si>
    <t>TDC</t>
  </si>
  <si>
    <t>T10</t>
  </si>
  <si>
    <t>草野</t>
  </si>
  <si>
    <t>菜摘</t>
  </si>
  <si>
    <t>末</t>
  </si>
  <si>
    <t>和也</t>
  </si>
  <si>
    <t>末和也</t>
  </si>
  <si>
    <t>叶丸</t>
  </si>
  <si>
    <t>利恵子</t>
  </si>
  <si>
    <t>叶丸利恵子</t>
  </si>
  <si>
    <t>漆原</t>
  </si>
  <si>
    <t>大介</t>
  </si>
  <si>
    <t>漆原大介</t>
  </si>
  <si>
    <t>小嶋</t>
  </si>
  <si>
    <t>凜太郎</t>
  </si>
  <si>
    <t>小嶋凜太郎</t>
  </si>
  <si>
    <t>S19</t>
  </si>
  <si>
    <t>更家</t>
  </si>
  <si>
    <t>S20</t>
  </si>
  <si>
    <t>由紀</t>
  </si>
  <si>
    <t>サプラ</t>
  </si>
  <si>
    <t>湖東プラチナ</t>
  </si>
  <si>
    <t>湖東プラチナ</t>
  </si>
  <si>
    <t>梅田</t>
  </si>
  <si>
    <t>勉</t>
  </si>
  <si>
    <t>甲賀市</t>
  </si>
  <si>
    <t>永瀬</t>
  </si>
  <si>
    <t>卓夫</t>
  </si>
  <si>
    <t>西田</t>
  </si>
  <si>
    <t>和教</t>
  </si>
  <si>
    <t>彩子</t>
  </si>
  <si>
    <t>　淳</t>
  </si>
  <si>
    <t>名田</t>
  </si>
  <si>
    <t>育子</t>
  </si>
  <si>
    <t>M47</t>
  </si>
  <si>
    <t>遠崎</t>
  </si>
  <si>
    <t>大樹</t>
  </si>
  <si>
    <t>P02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</si>
  <si>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</si>
  <si>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</si>
  <si>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</si>
  <si>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</si>
  <si>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</si>
  <si>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</si>
  <si>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</si>
  <si>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</si>
  <si>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</si>
  <si>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</si>
  <si>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</si>
  <si>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</si>
  <si>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</si>
  <si>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</si>
  <si>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</si>
  <si>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</si>
  <si>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</si>
  <si>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</si>
  <si>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</si>
  <si>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</si>
  <si>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</si>
  <si>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</si>
  <si>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</si>
  <si>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一色</t>
  </si>
  <si>
    <t>西崎</t>
  </si>
  <si>
    <t>友香</t>
  </si>
  <si>
    <t>東近江市　市民率</t>
  </si>
  <si>
    <t>栗東市</t>
  </si>
  <si>
    <t>久田</t>
  </si>
  <si>
    <t>本池</t>
  </si>
  <si>
    <t>清子</t>
  </si>
  <si>
    <t>川勝</t>
  </si>
  <si>
    <t>豊子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</si>
  <si>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</si>
  <si>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</si>
  <si>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</si>
  <si>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</si>
  <si>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</si>
  <si>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</si>
  <si>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</si>
  <si>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</si>
  <si>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</si>
  <si>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</si>
  <si>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</si>
  <si>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</si>
  <si>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</si>
  <si>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</si>
  <si>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</si>
  <si>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</si>
  <si>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</si>
  <si>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</si>
  <si>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</si>
  <si>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</si>
  <si>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</si>
  <si>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</si>
  <si>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グリフィンズ</t>
  </si>
  <si>
    <t>蒲生郡</t>
  </si>
  <si>
    <t>富憲</t>
  </si>
  <si>
    <t>西原</t>
  </si>
  <si>
    <t>達也</t>
  </si>
  <si>
    <t>京都府</t>
  </si>
  <si>
    <t>　豊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</si>
  <si>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</si>
  <si>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</si>
  <si>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</si>
  <si>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</si>
  <si>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</si>
  <si>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</si>
  <si>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</si>
  <si>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</si>
  <si>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中村</t>
  </si>
  <si>
    <t>二ツ井</t>
  </si>
  <si>
    <t>裕也</t>
  </si>
  <si>
    <t>森永</t>
  </si>
  <si>
    <t>洋介</t>
  </si>
  <si>
    <t>M46</t>
  </si>
  <si>
    <t>庸子</t>
  </si>
  <si>
    <t>文雄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</si>
  <si>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</si>
  <si>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</si>
  <si>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</si>
  <si>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</si>
  <si>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</si>
  <si>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</si>
  <si>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</si>
  <si>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</si>
  <si>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</si>
  <si>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</si>
  <si>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</si>
  <si>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</si>
  <si>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</si>
  <si>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</si>
  <si>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</si>
  <si>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</si>
  <si>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</si>
  <si>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</si>
  <si>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</si>
  <si>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</si>
  <si>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</si>
  <si>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</si>
  <si>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</si>
  <si>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</si>
  <si>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</si>
  <si>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</si>
  <si>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</si>
  <si>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</si>
  <si>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</si>
  <si>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</si>
  <si>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</si>
  <si>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</si>
  <si>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</si>
  <si>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</si>
  <si>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</si>
  <si>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</si>
  <si>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</si>
  <si>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</si>
  <si>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</si>
  <si>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</si>
  <si>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</si>
  <si>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</si>
  <si>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</si>
  <si>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</si>
  <si>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高瀬</t>
  </si>
  <si>
    <t>眞志</t>
  </si>
  <si>
    <t>あつみ</t>
  </si>
  <si>
    <t>プラチナ</t>
  </si>
  <si>
    <t>プラチナ</t>
  </si>
  <si>
    <t>澤井</t>
  </si>
  <si>
    <t>恵子</t>
  </si>
  <si>
    <t>東近江市民</t>
  </si>
  <si>
    <t>東近江市民率</t>
  </si>
  <si>
    <t>村井</t>
  </si>
  <si>
    <t>典子</t>
  </si>
  <si>
    <t>木下</t>
  </si>
  <si>
    <t>多賀町</t>
  </si>
  <si>
    <t>鹿取</t>
  </si>
  <si>
    <t>男</t>
  </si>
  <si>
    <t>聡</t>
  </si>
  <si>
    <t>近江八幡市</t>
  </si>
  <si>
    <t>草津市</t>
  </si>
  <si>
    <t>犬上郡</t>
  </si>
  <si>
    <t>土田</t>
  </si>
  <si>
    <t>典人</t>
  </si>
  <si>
    <t>辰巳</t>
  </si>
  <si>
    <t>女</t>
  </si>
  <si>
    <t>甲賀市</t>
  </si>
  <si>
    <t>恭子</t>
  </si>
  <si>
    <t>富田</t>
  </si>
  <si>
    <t>女</t>
  </si>
  <si>
    <t>愛知郡</t>
  </si>
  <si>
    <t>久</t>
  </si>
  <si>
    <t>長谷川</t>
  </si>
  <si>
    <t>愛知郡</t>
  </si>
  <si>
    <t>奥内</t>
  </si>
  <si>
    <t>今井</t>
  </si>
  <si>
    <t>川崎</t>
  </si>
  <si>
    <t>悦子</t>
  </si>
  <si>
    <t>矢野</t>
  </si>
  <si>
    <t>彦根市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</si>
  <si>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</si>
  <si>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</si>
  <si>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</si>
  <si>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</si>
  <si>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</si>
  <si>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</si>
  <si>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</si>
  <si>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</si>
  <si>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</si>
  <si>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</si>
  <si>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</si>
  <si>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</si>
  <si>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</si>
  <si>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吉村</t>
  </si>
  <si>
    <t>リーグ1</t>
  </si>
  <si>
    <t>成　績</t>
  </si>
  <si>
    <t>順　位</t>
  </si>
  <si>
    <t>ここに</t>
  </si>
  <si>
    <t>・</t>
  </si>
  <si>
    <t>-</t>
  </si>
  <si>
    <t>登録No</t>
  </si>
  <si>
    <t>優勝</t>
  </si>
  <si>
    <t>３位決定戦</t>
  </si>
  <si>
    <t>3位</t>
  </si>
  <si>
    <t>リーグ2</t>
  </si>
  <si>
    <t>リーグ3</t>
  </si>
  <si>
    <t>C09</t>
  </si>
  <si>
    <t>リーグ4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</si>
  <si>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</si>
  <si>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</si>
  <si>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</si>
  <si>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</si>
  <si>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</si>
  <si>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</si>
  <si>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</si>
  <si>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</si>
  <si>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</si>
  <si>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</si>
  <si>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</si>
  <si>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</si>
  <si>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</si>
  <si>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</si>
  <si>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</si>
  <si>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</si>
  <si>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</si>
  <si>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</si>
  <si>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</si>
  <si>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</si>
  <si>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</si>
  <si>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</si>
  <si>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</si>
  <si>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</si>
  <si>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</si>
  <si>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</si>
  <si>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</si>
  <si>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</si>
  <si>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</si>
  <si>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</si>
  <si>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</si>
  <si>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</si>
  <si>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</si>
  <si>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</si>
  <si>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</si>
  <si>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</si>
  <si>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</si>
  <si>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</si>
  <si>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</si>
  <si>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</si>
  <si>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</si>
  <si>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</si>
  <si>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</si>
  <si>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</si>
  <si>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</si>
  <si>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</si>
  <si>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</si>
  <si>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</si>
  <si>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</si>
  <si>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</si>
  <si>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</si>
  <si>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</si>
  <si>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</si>
  <si>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</si>
  <si>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</si>
  <si>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</si>
  <si>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</si>
  <si>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</si>
  <si>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</si>
  <si>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</si>
  <si>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</si>
  <si>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</si>
  <si>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</si>
  <si>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</si>
  <si>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</si>
  <si>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</si>
  <si>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</si>
  <si>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</si>
  <si>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</si>
  <si>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</si>
  <si>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</si>
  <si>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</si>
  <si>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</si>
  <si>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</si>
  <si>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</si>
  <si>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</si>
  <si>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</si>
  <si>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</si>
  <si>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</si>
  <si>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</si>
  <si>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</si>
  <si>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</si>
  <si>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</si>
  <si>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</si>
  <si>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</si>
  <si>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</si>
  <si>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</si>
  <si>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</si>
  <si>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</si>
  <si>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</si>
  <si>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</si>
  <si>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</si>
  <si>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</si>
  <si>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</si>
  <si>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</si>
  <si>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</si>
  <si>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</si>
  <si>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</si>
  <si>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</si>
  <si>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</si>
  <si>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</si>
  <si>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</si>
  <si>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</si>
  <si>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</si>
  <si>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</si>
  <si>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</si>
  <si>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</si>
  <si>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</si>
  <si>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</si>
  <si>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</si>
  <si>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</si>
  <si>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</si>
  <si>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</si>
  <si>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</si>
  <si>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</si>
  <si>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</si>
  <si>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</si>
  <si>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</si>
  <si>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</si>
  <si>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</si>
  <si>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</si>
  <si>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</si>
  <si>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</si>
  <si>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</si>
  <si>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</si>
  <si>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</si>
  <si>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</si>
  <si>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</si>
  <si>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</si>
  <si>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</si>
  <si>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</si>
  <si>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</si>
  <si>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</si>
  <si>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</si>
  <si>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</si>
  <si>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</si>
  <si>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</si>
  <si>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</si>
  <si>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</si>
  <si>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</si>
  <si>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</si>
  <si>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</si>
  <si>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</si>
  <si>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</si>
  <si>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</si>
  <si>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</si>
  <si>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</si>
  <si>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</si>
  <si>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</si>
  <si>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</si>
  <si>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</si>
  <si>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</si>
  <si>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</si>
  <si>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</si>
  <si>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</si>
  <si>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</si>
  <si>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</si>
  <si>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</si>
  <si>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</si>
  <si>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</si>
  <si>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</si>
  <si>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</si>
  <si>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</si>
  <si>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</si>
  <si>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</si>
  <si>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</si>
  <si>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</si>
  <si>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</si>
  <si>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</si>
  <si>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</si>
  <si>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</si>
  <si>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</si>
  <si>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</si>
  <si>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</si>
  <si>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</si>
  <si>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</si>
  <si>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</si>
  <si>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</si>
  <si>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</si>
  <si>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</si>
  <si>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</si>
  <si>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</si>
  <si>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</si>
  <si>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</si>
  <si>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</si>
  <si>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</si>
  <si>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</si>
  <si>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</si>
  <si>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</si>
  <si>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</si>
  <si>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</si>
  <si>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</si>
  <si>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</si>
  <si>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</si>
  <si>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</si>
  <si>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</si>
  <si>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</si>
  <si>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</si>
  <si>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</si>
  <si>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</si>
  <si>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</si>
  <si>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</si>
  <si>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</si>
  <si>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</si>
  <si>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</si>
  <si>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</si>
  <si>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</si>
  <si>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</si>
  <si>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</si>
  <si>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</si>
  <si>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</si>
  <si>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</si>
  <si>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</si>
  <si>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</si>
  <si>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</si>
  <si>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</si>
  <si>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</si>
  <si>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</si>
  <si>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</si>
  <si>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</si>
  <si>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</si>
  <si>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</si>
  <si>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</si>
  <si>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</si>
  <si>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</si>
  <si>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</si>
  <si>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</si>
  <si>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</si>
  <si>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</si>
  <si>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</si>
  <si>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</si>
  <si>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</si>
  <si>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</si>
  <si>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</si>
  <si>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</si>
  <si>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</si>
  <si>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</si>
  <si>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</si>
  <si>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</si>
  <si>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</si>
  <si>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</si>
  <si>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</si>
  <si>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</si>
  <si>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</si>
  <si>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</si>
  <si>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</si>
  <si>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</si>
  <si>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</si>
  <si>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</si>
  <si>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</si>
  <si>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</si>
  <si>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</si>
  <si>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</si>
  <si>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</si>
  <si>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</si>
  <si>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</si>
  <si>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</si>
  <si>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</si>
  <si>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</si>
  <si>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</si>
  <si>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</si>
  <si>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</si>
  <si>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</si>
  <si>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</si>
  <si>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</si>
  <si>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</si>
  <si>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</si>
  <si>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</si>
  <si>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</si>
  <si>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</si>
  <si>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</si>
  <si>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</si>
  <si>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</si>
  <si>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</si>
  <si>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</si>
  <si>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</si>
  <si>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</si>
  <si>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</si>
  <si>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</si>
  <si>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</si>
  <si>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</si>
  <si>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</si>
  <si>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</si>
  <si>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</si>
  <si>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</si>
  <si>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</si>
  <si>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</si>
  <si>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</si>
  <si>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</si>
  <si>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</si>
  <si>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</si>
  <si>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</si>
  <si>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</si>
  <si>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</si>
  <si>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</si>
  <si>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</si>
  <si>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</si>
  <si>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</si>
  <si>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</si>
  <si>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</si>
  <si>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</si>
  <si>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</si>
  <si>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</si>
  <si>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</si>
  <si>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</si>
  <si>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</si>
  <si>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</si>
  <si>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</si>
  <si>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</si>
  <si>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</si>
  <si>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</si>
  <si>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</si>
  <si>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</si>
  <si>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</si>
  <si>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</si>
  <si>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</si>
  <si>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</si>
  <si>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</si>
  <si>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</si>
  <si>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</si>
  <si>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</si>
  <si>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</si>
  <si>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</si>
  <si>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</si>
  <si>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</si>
  <si>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</si>
  <si>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</si>
  <si>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</si>
  <si>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</si>
  <si>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</si>
  <si>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</si>
  <si>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</si>
  <si>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</si>
  <si>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</si>
  <si>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うさかめ</t>
  </si>
  <si>
    <t>淳子</t>
  </si>
  <si>
    <t>登録メンバー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</si>
  <si>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</si>
  <si>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</si>
  <si>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</si>
  <si>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</si>
  <si>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</si>
  <si>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</si>
  <si>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</si>
  <si>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</si>
  <si>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</si>
  <si>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</si>
  <si>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</si>
  <si>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</si>
  <si>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</si>
  <si>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</si>
  <si>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</si>
  <si>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</si>
  <si>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</si>
  <si>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</si>
  <si>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</si>
  <si>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</si>
  <si>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</si>
  <si>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</si>
  <si>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</si>
  <si>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</si>
  <si>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</si>
  <si>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竹田</t>
  </si>
  <si>
    <t>圭佑</t>
  </si>
  <si>
    <t>豊</t>
  </si>
  <si>
    <t>山田</t>
  </si>
  <si>
    <t>智史</t>
  </si>
  <si>
    <t>山本</t>
  </si>
  <si>
    <t>昌紀</t>
  </si>
  <si>
    <t>古株</t>
  </si>
  <si>
    <t>田中</t>
  </si>
  <si>
    <t>直子</t>
  </si>
  <si>
    <t>中村</t>
  </si>
  <si>
    <t>男</t>
  </si>
  <si>
    <t>ここに</t>
  </si>
  <si>
    <t>ここに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</si>
  <si>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</si>
  <si>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</si>
  <si>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</si>
  <si>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</si>
  <si>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</si>
  <si>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</si>
  <si>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</si>
  <si>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</si>
  <si>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</si>
  <si>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</si>
  <si>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</si>
  <si>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</si>
  <si>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</si>
  <si>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</si>
  <si>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</si>
  <si>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</si>
  <si>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</si>
  <si>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</si>
  <si>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</si>
  <si>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</si>
  <si>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</si>
  <si>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</si>
  <si>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</si>
  <si>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</si>
  <si>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</si>
  <si>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</si>
  <si>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</si>
  <si>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</si>
  <si>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</si>
  <si>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</si>
  <si>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</si>
  <si>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</si>
  <si>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</si>
  <si>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</si>
  <si>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</si>
  <si>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</si>
  <si>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</si>
  <si>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</si>
  <si>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</si>
  <si>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</si>
  <si>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</si>
  <si>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</si>
  <si>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</si>
  <si>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</si>
  <si>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</si>
  <si>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</si>
  <si>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由美子</t>
  </si>
  <si>
    <t>美弥子</t>
  </si>
  <si>
    <t>吉岡</t>
  </si>
  <si>
    <t>京子</t>
  </si>
  <si>
    <t>福島</t>
  </si>
  <si>
    <t>麻公</t>
  </si>
  <si>
    <t>浜田</t>
  </si>
  <si>
    <t>男</t>
  </si>
  <si>
    <t>仁史</t>
  </si>
  <si>
    <t>佐藤</t>
  </si>
  <si>
    <t>直也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</si>
  <si>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</si>
  <si>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</si>
  <si>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</si>
  <si>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</si>
  <si>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</si>
  <si>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</si>
  <si>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</si>
  <si>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</si>
  <si>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</si>
  <si>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</si>
  <si>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</si>
  <si>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</si>
  <si>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</si>
  <si>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浅田</t>
  </si>
  <si>
    <t>亜祐子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</si>
  <si>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</si>
  <si>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</si>
  <si>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</si>
  <si>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</si>
  <si>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</si>
  <si>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</si>
  <si>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</si>
  <si>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</si>
  <si>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</si>
  <si>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</si>
  <si>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</si>
  <si>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</si>
  <si>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</si>
  <si>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</si>
  <si>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</si>
  <si>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</si>
  <si>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</si>
  <si>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</si>
  <si>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</si>
  <si>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高島市</t>
  </si>
  <si>
    <t>東近江市</t>
  </si>
  <si>
    <t>男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</si>
  <si>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</si>
  <si>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</si>
  <si>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</si>
  <si>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</si>
  <si>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</si>
  <si>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</si>
  <si>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</si>
  <si>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</si>
  <si>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</si>
  <si>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</si>
  <si>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</si>
  <si>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</si>
  <si>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</si>
  <si>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</si>
  <si>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</si>
  <si>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</si>
  <si>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</si>
  <si>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</si>
  <si>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</si>
  <si>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</si>
  <si>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</si>
  <si>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</si>
  <si>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</si>
  <si>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</si>
  <si>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</si>
  <si>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</si>
  <si>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</si>
  <si>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</si>
  <si>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</si>
  <si>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</si>
  <si>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</si>
  <si>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</si>
  <si>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</si>
  <si>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</si>
  <si>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</si>
  <si>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</si>
  <si>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</si>
  <si>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</si>
  <si>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</si>
  <si>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</si>
  <si>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</si>
  <si>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</si>
  <si>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</si>
  <si>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</si>
  <si>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</si>
  <si>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</si>
  <si>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</si>
  <si>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菜々</t>
  </si>
  <si>
    <t>植田</t>
  </si>
  <si>
    <t>早耶</t>
  </si>
  <si>
    <t>井ノ口</t>
  </si>
  <si>
    <t>幹也</t>
  </si>
  <si>
    <t>神山</t>
  </si>
  <si>
    <t>松村</t>
  </si>
  <si>
    <t>北川</t>
  </si>
  <si>
    <t>米原市</t>
  </si>
  <si>
    <t>平塚</t>
  </si>
  <si>
    <t>女</t>
  </si>
  <si>
    <t>西　</t>
  </si>
  <si>
    <t>佑人</t>
  </si>
  <si>
    <t>フレンズ</t>
  </si>
  <si>
    <t>Jr</t>
  </si>
  <si>
    <t>F02</t>
  </si>
  <si>
    <t>フレンズ</t>
  </si>
  <si>
    <t>F03</t>
  </si>
  <si>
    <t>F04</t>
  </si>
  <si>
    <t>F05</t>
  </si>
  <si>
    <t>栄治</t>
  </si>
  <si>
    <t>F06</t>
  </si>
  <si>
    <t>油利</t>
  </si>
  <si>
    <t>フレンズ</t>
  </si>
  <si>
    <t>Jr</t>
  </si>
  <si>
    <t>グリフィンズ</t>
  </si>
  <si>
    <t>フレンズ</t>
  </si>
  <si>
    <t>Jr</t>
  </si>
  <si>
    <t>近江八幡市</t>
  </si>
  <si>
    <t>犬上郡</t>
  </si>
  <si>
    <t>日野町</t>
  </si>
  <si>
    <t>三重県</t>
  </si>
  <si>
    <t>浩之</t>
  </si>
  <si>
    <t>女</t>
  </si>
  <si>
    <t>佳子</t>
  </si>
  <si>
    <t>将義</t>
  </si>
  <si>
    <t>雅幸</t>
  </si>
  <si>
    <t>ぼんズ</t>
  </si>
  <si>
    <t>明香</t>
  </si>
  <si>
    <t>松村明香</t>
  </si>
  <si>
    <t>略称</t>
  </si>
  <si>
    <t>正式名称</t>
  </si>
  <si>
    <t>金谷</t>
  </si>
  <si>
    <t>昌一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</si>
  <si>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</si>
  <si>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</si>
  <si>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</si>
  <si>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</si>
  <si>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</si>
  <si>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</si>
  <si>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</si>
  <si>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</si>
  <si>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</si>
  <si>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</si>
  <si>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</si>
  <si>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</si>
  <si>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</si>
  <si>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</si>
  <si>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</si>
  <si>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</si>
  <si>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</si>
  <si>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</si>
  <si>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</si>
  <si>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</si>
  <si>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C44</t>
  </si>
  <si>
    <t>赤木</t>
  </si>
  <si>
    <t>C49</t>
  </si>
  <si>
    <t>C51</t>
  </si>
  <si>
    <t>松島</t>
  </si>
  <si>
    <t>C53</t>
  </si>
  <si>
    <t>大鳥</t>
  </si>
  <si>
    <t>有希子</t>
  </si>
  <si>
    <t>京セラ</t>
  </si>
  <si>
    <t>C54</t>
  </si>
  <si>
    <t>霧島市</t>
  </si>
  <si>
    <t>vwkt57422@nike.eonet.ne.jp</t>
  </si>
  <si>
    <t>F01</t>
  </si>
  <si>
    <t xml:space="preserve"> 享</t>
  </si>
  <si>
    <t>鍵弥</t>
  </si>
  <si>
    <t>初美</t>
  </si>
  <si>
    <t>鍵弥初美</t>
  </si>
  <si>
    <t>愛荘町</t>
  </si>
  <si>
    <t>代表 北村 健</t>
  </si>
  <si>
    <t>at2002take@yahoo.co.jp</t>
  </si>
  <si>
    <t>遠池</t>
  </si>
  <si>
    <t>建介</t>
  </si>
  <si>
    <t>安土ＴＣ</t>
  </si>
  <si>
    <t>近江八幡市</t>
  </si>
  <si>
    <t>A02</t>
  </si>
  <si>
    <t>寺田</t>
  </si>
  <si>
    <t>昌登</t>
  </si>
  <si>
    <t>A03</t>
  </si>
  <si>
    <t>A04</t>
  </si>
  <si>
    <t>片山</t>
  </si>
  <si>
    <t>A05</t>
  </si>
  <si>
    <t>濱邊</t>
  </si>
  <si>
    <t>皓彦</t>
  </si>
  <si>
    <t>A06</t>
  </si>
  <si>
    <t>河村</t>
  </si>
  <si>
    <t>愛荘町</t>
  </si>
  <si>
    <t>A07</t>
  </si>
  <si>
    <t>A08</t>
  </si>
  <si>
    <t>住田</t>
  </si>
  <si>
    <t>安司</t>
  </si>
  <si>
    <t>A09</t>
  </si>
  <si>
    <t>A10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</si>
  <si>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</si>
  <si>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</si>
  <si>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</si>
  <si>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</si>
  <si>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</si>
  <si>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</si>
  <si>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</si>
  <si>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</si>
  <si>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</si>
  <si>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</si>
  <si>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</si>
  <si>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</si>
  <si>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</si>
  <si>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</si>
  <si>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</si>
  <si>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</si>
  <si>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</si>
  <si>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</si>
  <si>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</si>
  <si>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</si>
  <si>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</si>
  <si>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</si>
  <si>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</si>
  <si>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</si>
  <si>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</si>
  <si>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</si>
  <si>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</si>
  <si>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</si>
  <si>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</si>
  <si>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</si>
  <si>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</si>
  <si>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</si>
  <si>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</si>
  <si>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</si>
  <si>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</si>
  <si>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</si>
  <si>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</si>
  <si>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</si>
  <si>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</si>
  <si>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</si>
  <si>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</si>
  <si>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</si>
  <si>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</si>
  <si>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</si>
  <si>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</si>
  <si>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</si>
  <si>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</si>
  <si>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</si>
  <si>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</si>
  <si>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</si>
  <si>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</si>
  <si>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</si>
  <si>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川上</t>
  </si>
  <si>
    <t>悠作</t>
  </si>
  <si>
    <t>M48</t>
  </si>
  <si>
    <t>村田</t>
  </si>
  <si>
    <t>朋子</t>
  </si>
  <si>
    <t>好真</t>
  </si>
  <si>
    <t>Ｊｒ</t>
  </si>
  <si>
    <t>佐々木</t>
  </si>
  <si>
    <t>金武</t>
  </si>
  <si>
    <t>岐阜県</t>
  </si>
  <si>
    <t>佐合</t>
  </si>
  <si>
    <t>K31</t>
  </si>
  <si>
    <t>K32</t>
  </si>
  <si>
    <t>宮村</t>
  </si>
  <si>
    <t>知宏</t>
  </si>
  <si>
    <t>悟朗</t>
  </si>
  <si>
    <t>M49</t>
  </si>
  <si>
    <t>杉山</t>
  </si>
  <si>
    <t>あずさ</t>
  </si>
  <si>
    <t>M50</t>
  </si>
  <si>
    <t>洋史</t>
  </si>
  <si>
    <t>恵亮</t>
  </si>
  <si>
    <t>吉野</t>
  </si>
  <si>
    <t>淳也</t>
  </si>
  <si>
    <t>山下</t>
  </si>
  <si>
    <t>徳永</t>
  </si>
  <si>
    <t>塩田浩三</t>
  </si>
  <si>
    <t>tanochu03@s.email.ne.jp</t>
  </si>
  <si>
    <t>東近江市民</t>
  </si>
  <si>
    <t>東近江市民率</t>
  </si>
  <si>
    <t>友政</t>
  </si>
  <si>
    <t>八木　篤司</t>
  </si>
  <si>
    <t>me-me-yagirock@siren.ocn.ne.jp</t>
  </si>
  <si>
    <t>B01</t>
  </si>
  <si>
    <t xml:space="preserve"> 望</t>
  </si>
  <si>
    <t xml:space="preserve"> 聡</t>
  </si>
  <si>
    <t xml:space="preserve">森 </t>
  </si>
  <si>
    <t>代表：牛尾　紳之介</t>
  </si>
  <si>
    <t>法人会員</t>
  </si>
  <si>
    <t>東近江市民</t>
  </si>
  <si>
    <t>東近江市民率</t>
  </si>
  <si>
    <t>井澤　</t>
  </si>
  <si>
    <t>匡志</t>
  </si>
  <si>
    <t>C57</t>
  </si>
  <si>
    <t>井澤　匡志</t>
  </si>
  <si>
    <t>文彦</t>
  </si>
  <si>
    <t>C55</t>
  </si>
  <si>
    <t>石田文彦</t>
  </si>
  <si>
    <t>香芝市</t>
  </si>
  <si>
    <t>京セラ</t>
  </si>
  <si>
    <t>澤田</t>
  </si>
  <si>
    <t>啓一</t>
  </si>
  <si>
    <t>C56</t>
  </si>
  <si>
    <t>西岡</t>
  </si>
  <si>
    <t>庸介</t>
  </si>
  <si>
    <t>相楽郡</t>
  </si>
  <si>
    <t>吉岡　京子</t>
  </si>
  <si>
    <t>津田</t>
  </si>
  <si>
    <t>原樹</t>
  </si>
  <si>
    <t>F10</t>
  </si>
  <si>
    <t>F11</t>
  </si>
  <si>
    <t>大丸</t>
  </si>
  <si>
    <t>和輝</t>
  </si>
  <si>
    <t>F15</t>
  </si>
  <si>
    <t>脇野</t>
  </si>
  <si>
    <t>佳邦</t>
  </si>
  <si>
    <t>F17</t>
  </si>
  <si>
    <t>森本進太郎</t>
  </si>
  <si>
    <t>フレンズ</t>
  </si>
  <si>
    <t>男</t>
  </si>
  <si>
    <t>F18</t>
  </si>
  <si>
    <t>小路</t>
  </si>
  <si>
    <t>小路 貴</t>
  </si>
  <si>
    <t>F22</t>
  </si>
  <si>
    <t>F23</t>
  </si>
  <si>
    <t>伸子</t>
  </si>
  <si>
    <t>F29</t>
  </si>
  <si>
    <t>g02</t>
  </si>
  <si>
    <t>兵庫県</t>
  </si>
  <si>
    <t>岩本</t>
  </si>
  <si>
    <t>岸本</t>
  </si>
  <si>
    <t>グリフィンズ</t>
  </si>
  <si>
    <t>貴大</t>
  </si>
  <si>
    <t>松岡</t>
  </si>
  <si>
    <t>京都府</t>
  </si>
  <si>
    <t>宮本</t>
  </si>
  <si>
    <t>悠佑</t>
  </si>
  <si>
    <t xml:space="preserve"> 卓</t>
  </si>
  <si>
    <t>f30</t>
  </si>
  <si>
    <t>m07</t>
  </si>
  <si>
    <t>k17</t>
  </si>
  <si>
    <t>u38</t>
  </si>
  <si>
    <t>b18</t>
  </si>
  <si>
    <t>u26</t>
  </si>
  <si>
    <t>s16</t>
  </si>
  <si>
    <t>b19</t>
  </si>
  <si>
    <t>p10</t>
  </si>
  <si>
    <t>A01</t>
  </si>
  <si>
    <t>塩田</t>
  </si>
  <si>
    <t>浩三</t>
  </si>
  <si>
    <t>勝治</t>
  </si>
  <si>
    <t>光紀</t>
  </si>
  <si>
    <t>能裕</t>
  </si>
  <si>
    <t>友二</t>
  </si>
  <si>
    <t>栄治</t>
  </si>
  <si>
    <t>B02</t>
  </si>
  <si>
    <t>ぼんズ</t>
  </si>
  <si>
    <t>ぼんズ</t>
  </si>
  <si>
    <t xml:space="preserve">辻 </t>
  </si>
  <si>
    <t>ぼんズ</t>
  </si>
  <si>
    <t>ぼんズ</t>
  </si>
  <si>
    <t>ぼんズ</t>
  </si>
  <si>
    <t>ぼんズ</t>
  </si>
  <si>
    <t>ぼんズ</t>
  </si>
  <si>
    <t>ぼんズ</t>
  </si>
  <si>
    <t xml:space="preserve"> 都</t>
  </si>
  <si>
    <t>京セラTC</t>
  </si>
  <si>
    <t>橘　</t>
  </si>
  <si>
    <t xml:space="preserve"> 拓</t>
  </si>
  <si>
    <t>京セラ</t>
  </si>
  <si>
    <t>C52</t>
  </si>
  <si>
    <t>京セラ</t>
  </si>
  <si>
    <t>京セラ</t>
  </si>
  <si>
    <t>京セラ</t>
  </si>
  <si>
    <t>F01</t>
  </si>
  <si>
    <t>F13</t>
  </si>
  <si>
    <t>フレンズ</t>
  </si>
  <si>
    <t>フレンズ</t>
  </si>
  <si>
    <t>F19</t>
  </si>
  <si>
    <t>F20</t>
  </si>
  <si>
    <t>F21</t>
  </si>
  <si>
    <t>F24</t>
  </si>
  <si>
    <t>ひとみ</t>
  </si>
  <si>
    <t>フレンズ</t>
  </si>
  <si>
    <t>F30</t>
  </si>
  <si>
    <t>フレンズ</t>
  </si>
  <si>
    <t>g01</t>
  </si>
  <si>
    <t xml:space="preserve"> 龍</t>
  </si>
  <si>
    <t>グリフィンズ</t>
  </si>
  <si>
    <t>寿憲</t>
  </si>
  <si>
    <t>グリフィンズ</t>
  </si>
  <si>
    <t>東近江グリフィンズ</t>
  </si>
  <si>
    <t>男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</si>
  <si>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</si>
  <si>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</si>
  <si>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</si>
  <si>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</si>
  <si>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</si>
  <si>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</si>
  <si>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</si>
  <si>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</si>
  <si>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 xml:space="preserve"> 準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</si>
  <si>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</si>
  <si>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</si>
  <si>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</si>
  <si>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</si>
  <si>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</si>
  <si>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</si>
  <si>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あづさ</t>
  </si>
  <si>
    <t>グリフィンズ</t>
  </si>
  <si>
    <t>グリフィンズ</t>
  </si>
  <si>
    <t>g51</t>
  </si>
  <si>
    <t>梅森</t>
  </si>
  <si>
    <t>恵太</t>
  </si>
  <si>
    <t>g53</t>
  </si>
  <si>
    <t>中山</t>
  </si>
  <si>
    <t>幸典</t>
  </si>
  <si>
    <t>グリフィンズ</t>
  </si>
  <si>
    <t>東近江市</t>
  </si>
  <si>
    <t>彦根市</t>
  </si>
  <si>
    <t>山口</t>
  </si>
  <si>
    <t>美由希</t>
  </si>
  <si>
    <t>上村</t>
  </si>
  <si>
    <t>悠大</t>
  </si>
  <si>
    <t>Jr</t>
  </si>
  <si>
    <t>男</t>
  </si>
  <si>
    <t>中西</t>
  </si>
  <si>
    <t>勇夫</t>
  </si>
  <si>
    <t>大島</t>
  </si>
  <si>
    <t>浩範</t>
  </si>
  <si>
    <t>京都市</t>
  </si>
  <si>
    <t>　武</t>
  </si>
  <si>
    <t>田中</t>
  </si>
  <si>
    <t>女</t>
  </si>
  <si>
    <t>近江八幡市</t>
  </si>
  <si>
    <t>東近江市民</t>
  </si>
  <si>
    <t>⑤</t>
  </si>
  <si>
    <t>③</t>
  </si>
  <si>
    <t>④</t>
  </si>
  <si>
    <t>①</t>
  </si>
  <si>
    <t>②</t>
  </si>
  <si>
    <r>
      <t>↓ひばり公園　外Aコート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</si>
  <si>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外BコートB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</si>
  <si>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外Cコート　　8:45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</si>
  <si>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外Dコート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</si>
  <si>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8：25～45　エントリー受付</t>
  </si>
  <si>
    <t>　　8：30～40　コート開放</t>
  </si>
  <si>
    <t>　　8:45～ 開会式・ルール説明</t>
  </si>
  <si>
    <t>　　9:00～　試合開始</t>
  </si>
  <si>
    <t>今年から　ラウンドロビン方式（リーグ戦）の順位決定方式が変更になりました。以下を　熟読して理解をお願いします</t>
  </si>
  <si>
    <t>スコアボードの入れ方：右（青）はドロー上の組、真ん中は　試合順番</t>
  </si>
  <si>
    <t>⑤</t>
  </si>
  <si>
    <t>杉山</t>
  </si>
  <si>
    <t>苗村</t>
  </si>
  <si>
    <t>青木</t>
  </si>
  <si>
    <t>p09</t>
  </si>
  <si>
    <t>⑤</t>
  </si>
  <si>
    <t>梅田</t>
  </si>
  <si>
    <t>p12</t>
  </si>
  <si>
    <t>⑤</t>
  </si>
  <si>
    <t>k20</t>
  </si>
  <si>
    <t>⑤</t>
  </si>
  <si>
    <t>p27</t>
  </si>
  <si>
    <t>福永</t>
  </si>
  <si>
    <t>関根</t>
  </si>
  <si>
    <t>梶木</t>
  </si>
  <si>
    <t>竹下</t>
  </si>
  <si>
    <t>堀江</t>
  </si>
  <si>
    <t>5-2</t>
  </si>
  <si>
    <t>5-1　5-3</t>
  </si>
  <si>
    <t>5-4　5-4</t>
  </si>
  <si>
    <t>5-2　５－４</t>
  </si>
  <si>
    <t>5-0　5-2</t>
  </si>
  <si>
    <t>５－４</t>
  </si>
  <si>
    <t>5-3</t>
  </si>
  <si>
    <t>4-5</t>
  </si>
  <si>
    <t>5-3</t>
  </si>
  <si>
    <t>佐竹・梅田</t>
  </si>
  <si>
    <t>青木・藤本</t>
  </si>
  <si>
    <t>近藤直美・今井順子</t>
  </si>
  <si>
    <t>梅田陽子・佐竹昌子</t>
  </si>
  <si>
    <t>第１１回2016年</t>
  </si>
  <si>
    <t>杉山邦夫・吉岡京子</t>
  </si>
  <si>
    <t>4月２1日（木）</t>
  </si>
  <si>
    <t>村田TC・フレンズ</t>
  </si>
  <si>
    <t>ぼんズ・うさかめ</t>
  </si>
  <si>
    <t>サプライズ・</t>
  </si>
  <si>
    <t>１位T　優勝　杉山・吉岡（村田・フレンズ）　準優勝　近藤・今井（ぼんズ・うさかめ）</t>
  </si>
  <si>
    <t>２位T　優勝　竹下・梶木（うさかめ・Kテニス）　準優勝　安田・吉田（湖東プラチナTC)</t>
  </si>
  <si>
    <t>４位T　優勝　谷口・関塚（プラチナ・一般）　    準優勝　村田・西村（村田TC)</t>
  </si>
  <si>
    <t>３位T　優勝　堀江・中野（湖東プラチナTC)  　準優勝　福永・堀部（Kテニス・プラチナ）</t>
  </si>
  <si>
    <t>１位T　３位　梅田・佐竹（サプライズ・ぼんズ）　 4位　藤本・青木（湖東プラチナTC)</t>
  </si>
  <si>
    <t>第１１回東近江市ウィークデーテニス大会　５ゲーム先取　ノーアド方式　　　2016.04.21（木）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</si>
</sst>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0&quot;円&quot;"/>
    <numFmt numFmtId="192" formatCode="&quot;人&quot;"/>
  </numFmts>
  <fonts count="5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4"/>
      <color indexed="10"/>
      <name val="ＭＳ Ｐゴシック"/>
      <family val="3"/>
    </font>
    <font>
      <b/>
      <sz val="18"/>
      <color indexed="17"/>
      <name val="ＭＳ Ｐゴシック"/>
      <family val="3"/>
    </font>
    <font>
      <b/>
      <sz val="18"/>
      <color indexed="40"/>
      <name val="ＭＳ Ｐゴシック"/>
      <family val="3"/>
    </font>
    <font>
      <b/>
      <sz val="18"/>
      <color indexed="13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Protection="0">
      <alignment vertical="center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0" fontId="29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46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>
      <alignment vertical="center" shrinkToFit="1"/>
    </xf>
    <xf numFmtId="2" fontId="4" fillId="0" borderId="22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79" fontId="4" fillId="0" borderId="14" xfId="0" applyNumberFormat="1" applyFont="1" applyFill="1" applyBorder="1" applyAlignment="1">
      <alignment horizontal="right" vertical="center"/>
    </xf>
    <xf numFmtId="0" fontId="0" fillId="0" borderId="0" xfId="7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7" fillId="0" borderId="0" xfId="70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12" fillId="0" borderId="0" xfId="78" applyNumberFormat="1" applyFont="1" applyFill="1" applyAlignment="1">
      <alignment vertical="center"/>
    </xf>
    <xf numFmtId="0" fontId="10" fillId="0" borderId="0" xfId="78" applyNumberFormat="1" applyFont="1" applyFill="1" applyBorder="1" applyAlignment="1">
      <alignment vertical="center"/>
    </xf>
    <xf numFmtId="0" fontId="12" fillId="0" borderId="0" xfId="8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78" applyNumberFormat="1" applyFont="1" applyFill="1" applyBorder="1" applyAlignment="1">
      <alignment horizontal="right" vertical="center"/>
    </xf>
    <xf numFmtId="0" fontId="10" fillId="0" borderId="0" xfId="78" applyNumberFormat="1" applyFont="1" applyFill="1" applyBorder="1" applyAlignment="1">
      <alignment horizontal="right" vertical="center"/>
    </xf>
    <xf numFmtId="0" fontId="12" fillId="0" borderId="0" xfId="77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12" fillId="0" borderId="0" xfId="69" applyFont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</xf>
    <xf numFmtId="0" fontId="4" fillId="0" borderId="0" xfId="69" applyFont="1" applyBorder="1" applyAlignment="1">
      <alignment horizontal="left" vertical="center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horizontal="left" vertical="center"/>
    </xf>
    <xf numFmtId="0" fontId="4" fillId="0" borderId="0" xfId="71" applyFont="1" applyBorder="1" applyAlignment="1">
      <alignment horizontal="left" vertical="center"/>
      <protection/>
    </xf>
    <xf numFmtId="0" fontId="4" fillId="0" borderId="0" xfId="69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69" applyFont="1" applyFill="1" applyBorder="1">
      <alignment vertical="center"/>
    </xf>
    <xf numFmtId="0" fontId="7" fillId="0" borderId="0" xfId="69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71" applyNumberFormat="1" applyFont="1" applyFill="1" applyBorder="1" applyAlignment="1">
      <alignment horizontal="left"/>
      <protection/>
    </xf>
    <xf numFmtId="187" fontId="12" fillId="0" borderId="0" xfId="78" applyNumberFormat="1" applyFont="1" applyFill="1" applyBorder="1" applyAlignment="1">
      <alignment vertical="center"/>
    </xf>
    <xf numFmtId="10" fontId="12" fillId="0" borderId="0" xfId="78" applyNumberFormat="1" applyFont="1" applyFill="1" applyBorder="1" applyAlignment="1">
      <alignment vertical="center"/>
    </xf>
    <xf numFmtId="0" fontId="7" fillId="0" borderId="0" xfId="69" applyFont="1" applyFill="1" applyBorder="1">
      <alignment vertical="center"/>
    </xf>
    <xf numFmtId="0" fontId="12" fillId="0" borderId="0" xfId="77" applyFont="1" applyBorder="1">
      <alignment vertical="center"/>
    </xf>
    <xf numFmtId="0" fontId="7" fillId="0" borderId="0" xfId="71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/>
    </xf>
    <xf numFmtId="0" fontId="12" fillId="0" borderId="0" xfId="70" applyNumberFormat="1" applyFont="1" applyFill="1" applyBorder="1" applyAlignment="1">
      <alignment vertical="center"/>
    </xf>
    <xf numFmtId="0" fontId="12" fillId="0" borderId="0" xfId="69" applyFont="1" applyFill="1" applyBorder="1" applyAlignment="1">
      <alignment horizontal="left" vertical="center"/>
    </xf>
    <xf numFmtId="0" fontId="12" fillId="0" borderId="0" xfId="69" applyFont="1" applyFill="1" applyBorder="1" applyAlignment="1">
      <alignment horizontal="center" vertical="center"/>
    </xf>
    <xf numFmtId="0" fontId="4" fillId="0" borderId="0" xfId="73" applyFont="1">
      <alignment vertical="center"/>
      <protection/>
    </xf>
    <xf numFmtId="0" fontId="4" fillId="0" borderId="0" xfId="73" applyNumberFormat="1" applyFont="1" applyFill="1" applyBorder="1" applyAlignment="1">
      <alignment/>
      <protection/>
    </xf>
    <xf numFmtId="0" fontId="4" fillId="0" borderId="0" xfId="73" applyNumberFormat="1" applyFont="1" applyFill="1" applyBorder="1" applyAlignment="1">
      <alignment horizontal="right"/>
      <protection/>
    </xf>
    <xf numFmtId="0" fontId="4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left" vertical="center" shrinkToFit="1"/>
    </xf>
    <xf numFmtId="0" fontId="7" fillId="0" borderId="0" xfId="78" applyNumberFormat="1" applyFont="1" applyFill="1" applyBorder="1" applyAlignment="1">
      <alignment horizontal="left" vertical="center" shrinkToFit="1"/>
    </xf>
    <xf numFmtId="0" fontId="12" fillId="0" borderId="0" xfId="78" applyNumberFormat="1" applyFont="1" applyFill="1" applyBorder="1" applyAlignment="1">
      <alignment horizontal="left" vertical="center" shrinkToFit="1"/>
    </xf>
    <xf numFmtId="0" fontId="12" fillId="0" borderId="0" xfId="81" applyFont="1" applyFill="1" applyBorder="1">
      <alignment vertical="center"/>
      <protection/>
    </xf>
    <xf numFmtId="0" fontId="12" fillId="0" borderId="0" xfId="81" applyFont="1" applyBorder="1">
      <alignment vertical="center"/>
      <protection/>
    </xf>
    <xf numFmtId="0" fontId="3" fillId="0" borderId="0" xfId="78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4" fillId="0" borderId="0" xfId="7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188" fontId="4" fillId="0" borderId="0" xfId="78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3" applyFont="1" applyAlignment="1">
      <alignment horizontal="center" vertical="center"/>
      <protection/>
    </xf>
    <xf numFmtId="0" fontId="4" fillId="0" borderId="0" xfId="75" applyNumberFormat="1" applyFont="1" applyFill="1" applyBorder="1" applyAlignment="1">
      <alignment vertical="center"/>
      <protection/>
    </xf>
    <xf numFmtId="0" fontId="4" fillId="0" borderId="0" xfId="75" applyFont="1" applyFill="1" applyBorder="1">
      <alignment vertical="center"/>
      <protection/>
    </xf>
    <xf numFmtId="0" fontId="4" fillId="0" borderId="0" xfId="75" applyFont="1">
      <alignment vertical="center"/>
      <protection/>
    </xf>
    <xf numFmtId="0" fontId="2" fillId="0" borderId="0" xfId="78" applyNumberFormat="1" applyFont="1" applyFill="1" applyBorder="1" applyAlignment="1">
      <alignment horizontal="center" vertical="center"/>
    </xf>
    <xf numFmtId="0" fontId="14" fillId="0" borderId="0" xfId="63" applyNumberFormat="1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left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/>
      <protection/>
    </xf>
    <xf numFmtId="0" fontId="4" fillId="0" borderId="0" xfId="82" applyFont="1">
      <alignment vertical="center"/>
      <protection/>
    </xf>
    <xf numFmtId="0" fontId="36" fillId="0" borderId="0" xfId="0" applyFont="1" applyAlignment="1">
      <alignment vertical="center"/>
    </xf>
    <xf numFmtId="0" fontId="31" fillId="0" borderId="0" xfId="44" applyFont="1" applyAlignment="1">
      <alignment vertical="center"/>
    </xf>
    <xf numFmtId="0" fontId="35" fillId="0" borderId="0" xfId="7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73" applyNumberFormat="1" applyFont="1" applyFill="1" applyBorder="1" applyAlignme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78" applyNumberFormat="1" applyFont="1" applyFill="1" applyBorder="1" applyAlignment="1">
      <alignment horizontal="center" vertical="center"/>
    </xf>
    <xf numFmtId="10" fontId="12" fillId="0" borderId="0" xfId="78" applyNumberFormat="1" applyFont="1" applyFill="1" applyBorder="1" applyAlignment="1">
      <alignment horizontal="center" vertical="center"/>
    </xf>
    <xf numFmtId="0" fontId="10" fillId="0" borderId="0" xfId="78" applyNumberFormat="1" applyFont="1" applyFill="1" applyBorder="1" applyAlignment="1">
      <alignment horizontal="left" vertical="center"/>
    </xf>
    <xf numFmtId="0" fontId="12" fillId="0" borderId="0" xfId="78" applyNumberFormat="1" applyFont="1" applyFill="1" applyBorder="1" applyAlignment="1">
      <alignment horizontal="left" vertical="center"/>
    </xf>
    <xf numFmtId="0" fontId="12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77" applyFont="1" applyFill="1" applyBorder="1">
      <alignment vertical="center"/>
    </xf>
    <xf numFmtId="0" fontId="12" fillId="0" borderId="0" xfId="33" applyFont="1" applyBorder="1">
      <alignment vertical="center"/>
    </xf>
    <xf numFmtId="0" fontId="12" fillId="0" borderId="0" xfId="77" applyFont="1" applyBorder="1">
      <alignment vertical="center"/>
    </xf>
    <xf numFmtId="0" fontId="7" fillId="0" borderId="0" xfId="77" applyFont="1" applyFill="1" applyBorder="1">
      <alignment vertical="center"/>
    </xf>
    <xf numFmtId="0" fontId="7" fillId="0" borderId="0" xfId="33" applyFont="1" applyBorder="1">
      <alignment vertical="center"/>
    </xf>
    <xf numFmtId="0" fontId="15" fillId="0" borderId="0" xfId="79" applyFont="1" applyBorder="1">
      <alignment/>
    </xf>
    <xf numFmtId="0" fontId="12" fillId="0" borderId="0" xfId="79" applyFont="1" applyBorder="1">
      <alignment/>
    </xf>
    <xf numFmtId="0" fontId="4" fillId="0" borderId="0" xfId="77" applyFont="1" applyBorder="1">
      <alignment vertical="center"/>
    </xf>
    <xf numFmtId="0" fontId="7" fillId="0" borderId="0" xfId="33" applyFont="1" applyBorder="1">
      <alignment vertical="center"/>
    </xf>
    <xf numFmtId="0" fontId="7" fillId="0" borderId="0" xfId="77" applyFont="1" applyBorder="1">
      <alignment vertical="center"/>
    </xf>
    <xf numFmtId="0" fontId="7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79" applyFont="1" applyBorder="1">
      <alignment/>
    </xf>
    <xf numFmtId="0" fontId="4" fillId="0" borderId="0" xfId="77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8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2" fillId="0" borderId="0" xfId="7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77" applyFont="1" applyBorder="1">
      <alignment vertical="center"/>
    </xf>
    <xf numFmtId="0" fontId="7" fillId="0" borderId="0" xfId="80" applyNumberFormat="1" applyFont="1" applyFill="1" applyBorder="1" applyAlignment="1">
      <alignment/>
    </xf>
    <xf numFmtId="0" fontId="4" fillId="0" borderId="0" xfId="71" applyNumberFormat="1" applyFont="1" applyFill="1" applyBorder="1" applyAlignment="1">
      <alignment horizontal="right"/>
      <protection/>
    </xf>
    <xf numFmtId="0" fontId="7" fillId="0" borderId="0" xfId="78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69" applyFont="1" applyFill="1" applyBorder="1" applyAlignment="1">
      <alignment horizontal="left" vertical="center"/>
    </xf>
    <xf numFmtId="0" fontId="7" fillId="0" borderId="0" xfId="77" applyFont="1" applyBorder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4" fillId="0" borderId="0" xfId="71" applyFont="1" applyFill="1" applyBorder="1" applyAlignment="1">
      <alignment horizontal="left" vertical="center"/>
      <protection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vertical="center"/>
    </xf>
    <xf numFmtId="0" fontId="12" fillId="0" borderId="0" xfId="78" applyNumberFormat="1" applyFont="1" applyFill="1" applyBorder="1" applyAlignment="1">
      <alignment vertical="center"/>
    </xf>
    <xf numFmtId="0" fontId="0" fillId="0" borderId="0" xfId="7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0" fontId="12" fillId="0" borderId="0" xfId="79" applyFont="1" applyBorder="1">
      <alignment/>
    </xf>
    <xf numFmtId="57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3" applyFont="1">
      <alignment vertical="center"/>
      <protection/>
    </xf>
    <xf numFmtId="0" fontId="0" fillId="0" borderId="0" xfId="73">
      <alignment vertical="center"/>
      <protection/>
    </xf>
    <xf numFmtId="0" fontId="12" fillId="0" borderId="0" xfId="69" applyFont="1" applyBorder="1" applyAlignment="1">
      <alignment horizontal="left" vertical="center"/>
    </xf>
    <xf numFmtId="0" fontId="7" fillId="0" borderId="0" xfId="71" applyNumberFormat="1" applyFont="1" applyFill="1" applyBorder="1" applyAlignment="1">
      <alignment horizontal="left"/>
      <protection/>
    </xf>
    <xf numFmtId="0" fontId="7" fillId="0" borderId="0" xfId="73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35" fillId="0" borderId="0" xfId="78" applyNumberFormat="1" applyFont="1" applyFill="1" applyBorder="1" applyAlignment="1">
      <alignment vertical="center"/>
    </xf>
    <xf numFmtId="0" fontId="34" fillId="0" borderId="0" xfId="78" applyNumberFormat="1" applyFont="1" applyFill="1" applyBorder="1" applyAlignment="1">
      <alignment vertical="center"/>
    </xf>
    <xf numFmtId="0" fontId="4" fillId="0" borderId="0" xfId="70" applyNumberFormat="1" applyFont="1" applyFill="1" applyBorder="1" applyAlignment="1">
      <alignment vertical="center"/>
    </xf>
    <xf numFmtId="0" fontId="4" fillId="0" borderId="0" xfId="77" applyFont="1" applyBorder="1">
      <alignment vertical="center"/>
    </xf>
    <xf numFmtId="0" fontId="4" fillId="0" borderId="0" xfId="77" applyFont="1" applyBorder="1">
      <alignment vertical="center"/>
    </xf>
    <xf numFmtId="0" fontId="4" fillId="0" borderId="0" xfId="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188" fontId="4" fillId="0" borderId="0" xfId="78" applyNumberFormat="1" applyFont="1" applyFill="1" applyBorder="1" applyAlignment="1">
      <alignment horizontal="right" vertical="center"/>
    </xf>
    <xf numFmtId="0" fontId="12" fillId="0" borderId="0" xfId="78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27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182" fontId="3" fillId="0" borderId="28" xfId="0" applyNumberFormat="1" applyFont="1" applyFill="1" applyBorder="1" applyAlignment="1">
      <alignment horizontal="left" vertical="center" shrinkToFit="1"/>
    </xf>
    <xf numFmtId="179" fontId="4" fillId="0" borderId="28" xfId="0" applyNumberFormat="1" applyFont="1" applyFill="1" applyBorder="1" applyAlignment="1">
      <alignment horizontal="right" vertical="center"/>
    </xf>
    <xf numFmtId="0" fontId="1" fillId="0" borderId="0" xfId="76">
      <alignment/>
      <protection/>
    </xf>
    <xf numFmtId="0" fontId="12" fillId="0" borderId="0" xfId="76" applyFont="1">
      <alignment/>
      <protection/>
    </xf>
    <xf numFmtId="0" fontId="7" fillId="0" borderId="0" xfId="0" applyNumberFormat="1" applyFont="1" applyFill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locked="0"/>
    </xf>
    <xf numFmtId="0" fontId="7" fillId="0" borderId="2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25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24" xfId="0" applyNumberFormat="1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9" xfId="0" applyNumberFormat="1" applyFont="1" applyFill="1" applyBorder="1" applyAlignment="1" applyProtection="1">
      <alignment vertical="center" shrinkToFit="1"/>
      <protection locked="0"/>
    </xf>
    <xf numFmtId="0" fontId="8" fillId="0" borderId="13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>
      <alignment vertical="center" shrinkToFit="1"/>
    </xf>
    <xf numFmtId="0" fontId="8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27" xfId="0" applyNumberFormat="1" applyFont="1" applyFill="1" applyBorder="1" applyAlignment="1" applyProtection="1">
      <alignment vertical="center" shrinkToFit="1"/>
      <protection locked="0"/>
    </xf>
    <xf numFmtId="0" fontId="8" fillId="0" borderId="19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vertical="center" shrinkToFit="1"/>
    </xf>
    <xf numFmtId="181" fontId="7" fillId="0" borderId="30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Border="1" applyAlignment="1">
      <alignment vertical="center" shrinkToFit="1"/>
    </xf>
    <xf numFmtId="181" fontId="7" fillId="0" borderId="31" xfId="0" applyNumberFormat="1" applyFont="1" applyFill="1" applyBorder="1" applyAlignment="1">
      <alignment vertical="center" shrinkToFit="1"/>
    </xf>
    <xf numFmtId="2" fontId="7" fillId="0" borderId="13" xfId="0" applyNumberFormat="1" applyFont="1" applyFill="1" applyBorder="1" applyAlignment="1">
      <alignment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24" xfId="0" applyNumberFormat="1" applyFont="1" applyFill="1" applyBorder="1" applyAlignment="1">
      <alignment vertical="center" shrinkToFit="1"/>
    </xf>
    <xf numFmtId="0" fontId="48" fillId="0" borderId="13" xfId="0" applyNumberFormat="1" applyFont="1" applyFill="1" applyBorder="1" applyAlignment="1">
      <alignment vertical="center" shrinkToFit="1"/>
    </xf>
    <xf numFmtId="0" fontId="48" fillId="0" borderId="27" xfId="0" applyNumberFormat="1" applyFont="1" applyFill="1" applyBorder="1" applyAlignment="1">
      <alignment vertical="center" shrinkToFit="1"/>
    </xf>
    <xf numFmtId="0" fontId="48" fillId="0" borderId="29" xfId="0" applyNumberFormat="1" applyFont="1" applyFill="1" applyBorder="1" applyAlignment="1" applyProtection="1">
      <alignment vertical="center" shrinkToFit="1"/>
      <protection locked="0"/>
    </xf>
    <xf numFmtId="0" fontId="48" fillId="0" borderId="13" xfId="0" applyNumberFormat="1" applyFont="1" applyFill="1" applyBorder="1" applyAlignment="1" applyProtection="1">
      <alignment vertical="center" shrinkToFit="1"/>
      <protection locked="0"/>
    </xf>
    <xf numFmtId="0" fontId="48" fillId="0" borderId="27" xfId="0" applyNumberFormat="1" applyFont="1" applyFill="1" applyBorder="1" applyAlignment="1" applyProtection="1">
      <alignment vertical="center" shrinkToFit="1"/>
      <protection locked="0"/>
    </xf>
    <xf numFmtId="0" fontId="48" fillId="0" borderId="19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3" xfId="0" applyFont="1" applyBorder="1" applyAlignment="1">
      <alignment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5" xfId="0" applyNumberFormat="1" applyFont="1" applyFill="1" applyBorder="1" applyAlignment="1" applyProtection="1">
      <alignment vertical="center" shrinkToFit="1"/>
      <protection locked="0"/>
    </xf>
    <xf numFmtId="0" fontId="48" fillId="0" borderId="10" xfId="0" applyNumberFormat="1" applyFont="1" applyFill="1" applyBorder="1" applyAlignment="1">
      <alignment vertical="center" shrinkToFit="1"/>
    </xf>
    <xf numFmtId="0" fontId="48" fillId="0" borderId="24" xfId="0" applyNumberFormat="1" applyFont="1" applyFill="1" applyBorder="1" applyAlignment="1">
      <alignment vertical="center" shrinkToFit="1"/>
    </xf>
    <xf numFmtId="0" fontId="48" fillId="0" borderId="27" xfId="0" applyFont="1" applyBorder="1" applyAlignment="1">
      <alignment vertical="center" shrinkToFit="1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33" xfId="0" applyNumberFormat="1" applyFont="1" applyFill="1" applyBorder="1" applyAlignment="1">
      <alignment vertical="center" shrinkToFit="1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2" fontId="4" fillId="0" borderId="36" xfId="0" applyNumberFormat="1" applyFont="1" applyFill="1" applyBorder="1" applyAlignment="1">
      <alignment horizontal="center" vertical="center" shrinkToFit="1"/>
    </xf>
    <xf numFmtId="2" fontId="4" fillId="0" borderId="3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48" fillId="0" borderId="31" xfId="0" applyNumberFormat="1" applyFont="1" applyFill="1" applyBorder="1" applyAlignment="1">
      <alignment horizontal="center" vertical="center" shrinkToFit="1"/>
    </xf>
    <xf numFmtId="181" fontId="48" fillId="0" borderId="13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81" fontId="48" fillId="0" borderId="30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80" fontId="8" fillId="0" borderId="38" xfId="0" applyNumberFormat="1" applyFont="1" applyFill="1" applyBorder="1" applyAlignment="1">
      <alignment horizontal="center" vertical="center" shrinkToFit="1"/>
    </xf>
    <xf numFmtId="182" fontId="3" fillId="0" borderId="39" xfId="0" applyNumberFormat="1" applyFont="1" applyFill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2" fontId="3" fillId="0" borderId="38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vertical="center" shrinkToFit="1"/>
    </xf>
    <xf numFmtId="181" fontId="8" fillId="0" borderId="30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40" xfId="0" applyNumberFormat="1" applyFont="1" applyFill="1" applyBorder="1" applyAlignment="1">
      <alignment horizontal="center" vertical="center" shrinkToFit="1"/>
    </xf>
    <xf numFmtId="181" fontId="8" fillId="0" borderId="41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81" fontId="4" fillId="0" borderId="30" xfId="0" applyNumberFormat="1" applyFont="1" applyFill="1" applyBorder="1" applyAlignment="1">
      <alignment horizontal="center" vertical="center" shrinkToFit="1"/>
    </xf>
    <xf numFmtId="181" fontId="4" fillId="0" borderId="4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0" fontId="48" fillId="0" borderId="38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179" fontId="48" fillId="0" borderId="0" xfId="0" applyNumberFormat="1" applyFont="1" applyFill="1" applyBorder="1" applyAlignment="1">
      <alignment horizontal="right" vertical="center"/>
    </xf>
    <xf numFmtId="179" fontId="48" fillId="0" borderId="14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179" fontId="48" fillId="0" borderId="26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8" xfId="0" applyNumberFormat="1" applyFont="1" applyFill="1" applyBorder="1" applyAlignment="1">
      <alignment horizontal="center" vertical="center" shrinkToFit="1"/>
    </xf>
    <xf numFmtId="0" fontId="48" fillId="0" borderId="43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41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82" fontId="49" fillId="0" borderId="38" xfId="0" applyNumberFormat="1" applyFont="1" applyFill="1" applyBorder="1" applyAlignment="1">
      <alignment horizontal="left" vertical="center" shrinkToFit="1"/>
    </xf>
    <xf numFmtId="182" fontId="49" fillId="0" borderId="39" xfId="0" applyNumberFormat="1" applyFont="1" applyFill="1" applyBorder="1" applyAlignment="1">
      <alignment horizontal="left" vertical="center" shrinkToFit="1"/>
    </xf>
    <xf numFmtId="182" fontId="49" fillId="0" borderId="0" xfId="0" applyNumberFormat="1" applyFont="1" applyFill="1" applyBorder="1" applyAlignment="1">
      <alignment horizontal="left" vertical="center" shrinkToFit="1"/>
    </xf>
    <xf numFmtId="182" fontId="49" fillId="0" borderId="14" xfId="0" applyNumberFormat="1" applyFont="1" applyFill="1" applyBorder="1" applyAlignment="1">
      <alignment horizontal="left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8" fillId="0" borderId="13" xfId="0" applyNumberFormat="1" applyFont="1" applyFill="1" applyBorder="1" applyAlignment="1">
      <alignment horizontal="center" vertical="center" shrinkToFit="1"/>
    </xf>
    <xf numFmtId="0" fontId="8" fillId="0" borderId="38" xfId="0" applyNumberFormat="1" applyFont="1" applyFill="1" applyBorder="1" applyAlignment="1">
      <alignment horizontal="center" vertical="center" shrinkToFit="1"/>
    </xf>
    <xf numFmtId="2" fontId="8" fillId="0" borderId="36" xfId="0" applyNumberFormat="1" applyFont="1" applyFill="1" applyBorder="1" applyAlignment="1">
      <alignment horizontal="center" vertical="center" shrinkToFit="1"/>
    </xf>
    <xf numFmtId="2" fontId="8" fillId="0" borderId="30" xfId="0" applyNumberFormat="1" applyFont="1" applyFill="1" applyBorder="1" applyAlignment="1">
      <alignment horizontal="center" vertical="center" shrinkToFit="1"/>
    </xf>
    <xf numFmtId="181" fontId="8" fillId="0" borderId="31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47" xfId="0" applyNumberFormat="1" applyFont="1" applyFill="1" applyBorder="1" applyAlignment="1">
      <alignment horizontal="center" vertical="center" shrinkToFit="1"/>
    </xf>
    <xf numFmtId="0" fontId="8" fillId="0" borderId="48" xfId="0" applyNumberFormat="1" applyFont="1" applyFill="1" applyBorder="1" applyAlignment="1">
      <alignment horizontal="center" vertical="center" shrinkToFit="1"/>
    </xf>
    <xf numFmtId="0" fontId="8" fillId="0" borderId="49" xfId="0" applyNumberFormat="1" applyFont="1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60" xfId="0" applyNumberFormat="1" applyFont="1" applyFill="1" applyBorder="1" applyAlignment="1">
      <alignment horizontal="center" vertical="center" shrinkToFit="1"/>
    </xf>
    <xf numFmtId="0" fontId="8" fillId="0" borderId="58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Fill="1" applyBorder="1" applyAlignment="1">
      <alignment horizontal="center" vertical="center" shrinkToFit="1"/>
    </xf>
    <xf numFmtId="0" fontId="48" fillId="0" borderId="37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180" fontId="7" fillId="0" borderId="38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50" fillId="0" borderId="37" xfId="0" applyNumberFormat="1" applyFont="1" applyFill="1" applyBorder="1" applyAlignment="1">
      <alignment horizontal="center" vertical="center" wrapText="1" shrinkToFit="1"/>
    </xf>
    <xf numFmtId="0" fontId="50" fillId="0" borderId="38" xfId="0" applyNumberFormat="1" applyFont="1" applyFill="1" applyBorder="1" applyAlignment="1">
      <alignment horizontal="center" vertical="center" wrapText="1" shrinkToFit="1"/>
    </xf>
    <xf numFmtId="0" fontId="50" fillId="0" borderId="43" xfId="0" applyNumberFormat="1" applyFont="1" applyFill="1" applyBorder="1" applyAlignment="1">
      <alignment horizontal="center" vertical="center" wrapText="1" shrinkToFit="1"/>
    </xf>
    <xf numFmtId="0" fontId="50" fillId="0" borderId="15" xfId="0" applyNumberFormat="1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Border="1" applyAlignment="1">
      <alignment horizontal="center" vertical="center" wrapText="1" shrinkToFit="1"/>
    </xf>
    <xf numFmtId="0" fontId="50" fillId="0" borderId="16" xfId="0" applyNumberFormat="1" applyFont="1" applyFill="1" applyBorder="1" applyAlignment="1">
      <alignment horizontal="center" vertical="center" wrapText="1" shrinkToFit="1"/>
    </xf>
    <xf numFmtId="0" fontId="50" fillId="0" borderId="29" xfId="0" applyNumberFormat="1" applyFont="1" applyFill="1" applyBorder="1" applyAlignment="1">
      <alignment horizontal="center" vertical="center" wrapText="1" shrinkToFit="1"/>
    </xf>
    <xf numFmtId="0" fontId="50" fillId="0" borderId="13" xfId="0" applyNumberFormat="1" applyFont="1" applyFill="1" applyBorder="1" applyAlignment="1">
      <alignment horizontal="center" vertical="center" wrapText="1" shrinkToFit="1"/>
    </xf>
    <xf numFmtId="0" fontId="50" fillId="0" borderId="27" xfId="0" applyNumberFormat="1" applyFont="1" applyFill="1" applyBorder="1" applyAlignment="1">
      <alignment horizontal="center" vertical="center" wrapText="1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8" fillId="0" borderId="63" xfId="0" applyNumberFormat="1" applyFont="1" applyFill="1" applyBorder="1" applyAlignment="1">
      <alignment horizontal="center" vertical="center" shrinkToFit="1"/>
    </xf>
    <xf numFmtId="0" fontId="48" fillId="0" borderId="41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>
      <alignment horizontal="center" vertical="center" shrinkToFit="1"/>
    </xf>
    <xf numFmtId="181" fontId="4" fillId="0" borderId="31" xfId="0" applyNumberFormat="1" applyFont="1" applyFill="1" applyBorder="1" applyAlignment="1">
      <alignment horizontal="center" vertical="center" shrinkToFit="1"/>
    </xf>
    <xf numFmtId="2" fontId="48" fillId="0" borderId="36" xfId="0" applyNumberFormat="1" applyFont="1" applyFill="1" applyBorder="1" applyAlignment="1">
      <alignment horizontal="center" vertical="center" shrinkToFit="1"/>
    </xf>
    <xf numFmtId="2" fontId="48" fillId="0" borderId="30" xfId="0" applyNumberFormat="1" applyFont="1" applyFill="1" applyBorder="1" applyAlignment="1">
      <alignment horizontal="center" vertical="center" shrinkToFit="1"/>
    </xf>
    <xf numFmtId="180" fontId="4" fillId="0" borderId="3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8" fillId="0" borderId="38" xfId="0" applyNumberFormat="1" applyFont="1" applyFill="1" applyBorder="1" applyAlignment="1">
      <alignment horizontal="center" vertical="center" shrinkToFit="1"/>
    </xf>
    <xf numFmtId="180" fontId="48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41" xfId="0" applyNumberFormat="1" applyFont="1" applyFill="1" applyBorder="1" applyAlignment="1">
      <alignment horizontal="right" vertical="center"/>
    </xf>
    <xf numFmtId="179" fontId="8" fillId="0" borderId="42" xfId="0" applyNumberFormat="1" applyFont="1" applyFill="1" applyBorder="1" applyAlignment="1">
      <alignment horizontal="right" vertical="center"/>
    </xf>
    <xf numFmtId="182" fontId="47" fillId="0" borderId="38" xfId="0" applyNumberFormat="1" applyFont="1" applyFill="1" applyBorder="1" applyAlignment="1">
      <alignment horizontal="left" vertical="center" shrinkToFit="1"/>
    </xf>
    <xf numFmtId="182" fontId="47" fillId="0" borderId="39" xfId="0" applyNumberFormat="1" applyFont="1" applyFill="1" applyBorder="1" applyAlignment="1">
      <alignment horizontal="left" vertical="center" shrinkToFit="1"/>
    </xf>
    <xf numFmtId="182" fontId="47" fillId="0" borderId="0" xfId="0" applyNumberFormat="1" applyFont="1" applyFill="1" applyBorder="1" applyAlignment="1">
      <alignment horizontal="left" vertical="center" shrinkToFit="1"/>
    </xf>
    <xf numFmtId="182" fontId="47" fillId="0" borderId="14" xfId="0" applyNumberFormat="1" applyFont="1" applyFill="1" applyBorder="1" applyAlignment="1">
      <alignment horizontal="left" vertical="center" shrinkToFit="1"/>
    </xf>
    <xf numFmtId="182" fontId="46" fillId="0" borderId="38" xfId="0" applyNumberFormat="1" applyFont="1" applyFill="1" applyBorder="1" applyAlignment="1">
      <alignment horizontal="left" vertical="center" shrinkToFit="1"/>
    </xf>
    <xf numFmtId="182" fontId="46" fillId="0" borderId="39" xfId="0" applyNumberFormat="1" applyFont="1" applyFill="1" applyBorder="1" applyAlignment="1">
      <alignment horizontal="left" vertical="center" shrinkToFit="1"/>
    </xf>
    <xf numFmtId="182" fontId="46" fillId="0" borderId="0" xfId="0" applyNumberFormat="1" applyFont="1" applyFill="1" applyBorder="1" applyAlignment="1">
      <alignment horizontal="left" vertical="center" shrinkToFit="1"/>
    </xf>
    <xf numFmtId="182" fontId="46" fillId="0" borderId="14" xfId="0" applyNumberFormat="1" applyFont="1" applyFill="1" applyBorder="1" applyAlignment="1">
      <alignment horizontal="left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2" fontId="7" fillId="0" borderId="36" xfId="0" applyNumberFormat="1" applyFont="1" applyFill="1" applyBorder="1" applyAlignment="1">
      <alignment horizontal="center" vertical="center" shrinkToFit="1"/>
    </xf>
    <xf numFmtId="2" fontId="7" fillId="0" borderId="30" xfId="0" applyNumberFormat="1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4" fillId="0" borderId="55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1" xfId="0" applyNumberFormat="1" applyFont="1" applyFill="1" applyBorder="1" applyAlignment="1">
      <alignment horizontal="center" vertical="center" shrinkToFit="1"/>
    </xf>
    <xf numFmtId="0" fontId="8" fillId="0" borderId="37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181" fontId="4" fillId="0" borderId="13" xfId="0" applyNumberFormat="1" applyFont="1" applyFill="1" applyBorder="1" applyAlignment="1">
      <alignment horizontal="center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>
      <alignment horizontal="center" vertical="center" shrinkToFit="1"/>
    </xf>
    <xf numFmtId="0" fontId="48" fillId="0" borderId="56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35" fillId="0" borderId="37" xfId="0" applyNumberFormat="1" applyFont="1" applyFill="1" applyBorder="1" applyAlignment="1">
      <alignment horizontal="center" vertical="center" wrapText="1" shrinkToFit="1"/>
    </xf>
    <xf numFmtId="0" fontId="35" fillId="0" borderId="38" xfId="0" applyNumberFormat="1" applyFont="1" applyFill="1" applyBorder="1" applyAlignment="1">
      <alignment horizontal="center" vertical="center" wrapText="1" shrinkToFit="1"/>
    </xf>
    <xf numFmtId="0" fontId="35" fillId="0" borderId="43" xfId="0" applyNumberFormat="1" applyFont="1" applyFill="1" applyBorder="1" applyAlignment="1">
      <alignment horizontal="center" vertical="center" wrapText="1" shrinkToFit="1"/>
    </xf>
    <xf numFmtId="0" fontId="35" fillId="0" borderId="15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16" xfId="0" applyNumberFormat="1" applyFont="1" applyFill="1" applyBorder="1" applyAlignment="1">
      <alignment horizontal="center" vertical="center" wrapText="1" shrinkToFit="1"/>
    </xf>
    <xf numFmtId="0" fontId="35" fillId="0" borderId="29" xfId="0" applyNumberFormat="1" applyFont="1" applyFill="1" applyBorder="1" applyAlignment="1">
      <alignment horizontal="center" vertical="center" wrapText="1" shrinkToFit="1"/>
    </xf>
    <xf numFmtId="0" fontId="35" fillId="0" borderId="13" xfId="0" applyNumberFormat="1" applyFont="1" applyFill="1" applyBorder="1" applyAlignment="1">
      <alignment horizontal="center" vertical="center" wrapText="1" shrinkToFit="1"/>
    </xf>
    <xf numFmtId="0" fontId="35" fillId="0" borderId="27" xfId="0" applyNumberFormat="1" applyFont="1" applyFill="1" applyBorder="1" applyAlignment="1">
      <alignment horizontal="center" vertical="center" wrapText="1" shrinkToFit="1"/>
    </xf>
    <xf numFmtId="0" fontId="8" fillId="0" borderId="56" xfId="0" applyNumberFormat="1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2" fontId="4" fillId="0" borderId="41" xfId="0" applyNumberFormat="1" applyFont="1" applyFill="1" applyBorder="1" applyAlignment="1">
      <alignment horizontal="center" vertical="center" shrinkToFit="1"/>
    </xf>
    <xf numFmtId="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8" fillId="0" borderId="61" xfId="0" applyNumberFormat="1" applyFont="1" applyFill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2" fontId="8" fillId="0" borderId="13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79" fontId="8" fillId="0" borderId="13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30" xfId="0" applyNumberFormat="1" applyFont="1" applyFill="1" applyBorder="1" applyAlignment="1">
      <alignment horizontal="center" vertical="center" shrinkToFit="1"/>
    </xf>
    <xf numFmtId="181" fontId="7" fillId="0" borderId="31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3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179" fontId="48" fillId="0" borderId="41" xfId="0" applyNumberFormat="1" applyFont="1" applyFill="1" applyBorder="1" applyAlignment="1">
      <alignment horizontal="right" vertical="center"/>
    </xf>
    <xf numFmtId="179" fontId="48" fillId="0" borderId="42" xfId="0" applyNumberFormat="1" applyFont="1" applyFill="1" applyBorder="1" applyAlignment="1">
      <alignment horizontal="right" vertical="center"/>
    </xf>
    <xf numFmtId="2" fontId="48" fillId="0" borderId="0" xfId="0" applyNumberFormat="1" applyFont="1" applyFill="1" applyBorder="1" applyAlignment="1">
      <alignment horizontal="center" vertical="center" shrinkToFit="1"/>
    </xf>
    <xf numFmtId="2" fontId="48" fillId="0" borderId="41" xfId="0" applyNumberFormat="1" applyFont="1" applyFill="1" applyBorder="1" applyAlignment="1">
      <alignment horizontal="center" vertical="center" shrinkToFit="1"/>
    </xf>
    <xf numFmtId="181" fontId="48" fillId="0" borderId="40" xfId="0" applyNumberFormat="1" applyFont="1" applyFill="1" applyBorder="1" applyAlignment="1">
      <alignment horizontal="center" vertical="center" shrinkToFit="1"/>
    </xf>
    <xf numFmtId="0" fontId="48" fillId="0" borderId="46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Fill="1" applyBorder="1" applyAlignment="1">
      <alignment horizontal="center" vertical="center" shrinkToFit="1"/>
    </xf>
    <xf numFmtId="0" fontId="48" fillId="0" borderId="66" xfId="0" applyNumberFormat="1" applyFont="1" applyFill="1" applyBorder="1" applyAlignment="1">
      <alignment horizontal="center" vertical="center" shrinkToFit="1"/>
    </xf>
    <xf numFmtId="0" fontId="48" fillId="0" borderId="49" xfId="0" applyNumberFormat="1" applyFont="1" applyFill="1" applyBorder="1" applyAlignment="1">
      <alignment horizontal="center" vertical="center" shrinkToFit="1"/>
    </xf>
    <xf numFmtId="0" fontId="48" fillId="0" borderId="50" xfId="0" applyNumberFormat="1" applyFont="1" applyFill="1" applyBorder="1" applyAlignment="1">
      <alignment horizontal="center" vertical="center" shrinkToFit="1"/>
    </xf>
    <xf numFmtId="0" fontId="48" fillId="0" borderId="67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2" fontId="7" fillId="0" borderId="41" xfId="0" applyNumberFormat="1" applyFont="1" applyFill="1" applyBorder="1" applyAlignment="1">
      <alignment horizontal="center" vertical="center" shrinkToFit="1"/>
    </xf>
    <xf numFmtId="179" fontId="7" fillId="0" borderId="41" xfId="0" applyNumberFormat="1" applyFont="1" applyFill="1" applyBorder="1" applyAlignment="1">
      <alignment horizontal="right" vertical="center"/>
    </xf>
    <xf numFmtId="179" fontId="7" fillId="0" borderId="42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48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left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33" xfId="0" applyNumberFormat="1" applyFont="1" applyFill="1" applyBorder="1" applyAlignment="1" quotePrefix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 quotePrefix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12" fillId="0" borderId="71" xfId="76" applyFont="1" applyBorder="1" applyAlignment="1">
      <alignment horizontal="center" vertical="center"/>
      <protection/>
    </xf>
    <xf numFmtId="0" fontId="12" fillId="0" borderId="72" xfId="76" applyFont="1" applyBorder="1" applyAlignment="1">
      <alignment horizontal="center" vertical="center"/>
      <protection/>
    </xf>
    <xf numFmtId="0" fontId="12" fillId="0" borderId="59" xfId="76" applyFont="1" applyBorder="1" applyAlignment="1">
      <alignment horizontal="center" vertical="center"/>
      <protection/>
    </xf>
    <xf numFmtId="0" fontId="12" fillId="0" borderId="42" xfId="76" applyFont="1" applyBorder="1" applyAlignment="1">
      <alignment horizontal="center" vertical="center"/>
      <protection/>
    </xf>
    <xf numFmtId="0" fontId="12" fillId="0" borderId="73" xfId="76" applyFont="1" applyBorder="1" applyAlignment="1">
      <alignment horizontal="center" vertical="center"/>
      <protection/>
    </xf>
    <xf numFmtId="0" fontId="12" fillId="0" borderId="62" xfId="76" applyFont="1" applyBorder="1" applyAlignment="1">
      <alignment horizontal="center" vertical="center"/>
      <protection/>
    </xf>
    <xf numFmtId="0" fontId="12" fillId="0" borderId="74" xfId="76" applyFont="1" applyBorder="1" applyAlignment="1">
      <alignment horizontal="center" vertical="center"/>
      <protection/>
    </xf>
    <xf numFmtId="0" fontId="43" fillId="0" borderId="73" xfId="76" applyFont="1" applyBorder="1" applyAlignment="1">
      <alignment horizontal="center" vertical="center"/>
      <protection/>
    </xf>
    <xf numFmtId="0" fontId="43" fillId="0" borderId="10" xfId="76" applyFont="1" applyBorder="1" applyAlignment="1">
      <alignment horizontal="center" vertical="center"/>
      <protection/>
    </xf>
    <xf numFmtId="0" fontId="43" fillId="0" borderId="62" xfId="76" applyFont="1" applyBorder="1" applyAlignment="1">
      <alignment horizontal="center" vertical="center"/>
      <protection/>
    </xf>
    <xf numFmtId="0" fontId="43" fillId="0" borderId="71" xfId="76" applyFont="1" applyBorder="1" applyAlignment="1">
      <alignment horizontal="center" vertical="center"/>
      <protection/>
    </xf>
    <xf numFmtId="0" fontId="43" fillId="0" borderId="0" xfId="76" applyFont="1" applyBorder="1" applyAlignment="1">
      <alignment horizontal="center" vertical="center"/>
      <protection/>
    </xf>
    <xf numFmtId="0" fontId="43" fillId="0" borderId="72" xfId="76" applyFont="1" applyBorder="1" applyAlignment="1">
      <alignment horizontal="center" vertical="center"/>
      <protection/>
    </xf>
    <xf numFmtId="0" fontId="43" fillId="0" borderId="59" xfId="76" applyFont="1" applyBorder="1" applyAlignment="1">
      <alignment horizontal="center" vertical="center"/>
      <protection/>
    </xf>
    <xf numFmtId="0" fontId="43" fillId="0" borderId="41" xfId="76" applyFont="1" applyBorder="1" applyAlignment="1">
      <alignment horizontal="center" vertical="center"/>
      <protection/>
    </xf>
    <xf numFmtId="0" fontId="43" fillId="0" borderId="42" xfId="76" applyFont="1" applyBorder="1" applyAlignment="1">
      <alignment horizontal="center" vertical="center"/>
      <protection/>
    </xf>
    <xf numFmtId="0" fontId="12" fillId="0" borderId="73" xfId="76" applyFont="1" applyBorder="1" applyAlignment="1">
      <alignment horizontal="left" vertical="center"/>
      <protection/>
    </xf>
    <xf numFmtId="0" fontId="12" fillId="0" borderId="62" xfId="76" applyFont="1" applyBorder="1" applyAlignment="1">
      <alignment horizontal="left" vertical="center"/>
      <protection/>
    </xf>
    <xf numFmtId="0" fontId="12" fillId="0" borderId="71" xfId="76" applyFont="1" applyBorder="1" applyAlignment="1">
      <alignment horizontal="left" vertical="center"/>
      <protection/>
    </xf>
    <xf numFmtId="0" fontId="12" fillId="0" borderId="72" xfId="76" applyFont="1" applyBorder="1" applyAlignment="1">
      <alignment horizontal="left" vertical="center"/>
      <protection/>
    </xf>
    <xf numFmtId="0" fontId="12" fillId="0" borderId="0" xfId="83" applyFont="1" applyBorder="1" applyAlignment="1">
      <alignment horizontal="center" vertical="center"/>
      <protection/>
    </xf>
    <xf numFmtId="0" fontId="12" fillId="0" borderId="72" xfId="83" applyFont="1" applyBorder="1" applyAlignment="1">
      <alignment horizontal="center" vertical="center"/>
      <protection/>
    </xf>
    <xf numFmtId="0" fontId="12" fillId="0" borderId="41" xfId="83" applyFont="1" applyBorder="1" applyAlignment="1">
      <alignment horizontal="center" vertical="center"/>
      <protection/>
    </xf>
    <xf numFmtId="0" fontId="12" fillId="0" borderId="42" xfId="83" applyFont="1" applyBorder="1" applyAlignment="1">
      <alignment horizontal="center" vertical="center"/>
      <protection/>
    </xf>
    <xf numFmtId="0" fontId="12" fillId="0" borderId="71" xfId="83" applyFont="1" applyBorder="1" applyAlignment="1">
      <alignment horizontal="center" vertical="center"/>
      <protection/>
    </xf>
    <xf numFmtId="0" fontId="12" fillId="0" borderId="59" xfId="83" applyFont="1" applyBorder="1" applyAlignment="1">
      <alignment horizontal="center" vertical="center"/>
      <protection/>
    </xf>
    <xf numFmtId="0" fontId="12" fillId="0" borderId="73" xfId="83" applyFont="1" applyBorder="1" applyAlignment="1">
      <alignment horizontal="center" vertical="center"/>
      <protection/>
    </xf>
    <xf numFmtId="0" fontId="12" fillId="0" borderId="62" xfId="83" applyFont="1" applyBorder="1" applyAlignment="1">
      <alignment horizontal="center" vertical="center"/>
      <protection/>
    </xf>
    <xf numFmtId="0" fontId="12" fillId="0" borderId="75" xfId="83" applyFont="1" applyBorder="1" applyAlignment="1">
      <alignment horizontal="center" vertical="center"/>
      <protection/>
    </xf>
    <xf numFmtId="0" fontId="12" fillId="0" borderId="76" xfId="83" applyFont="1" applyBorder="1" applyAlignment="1">
      <alignment horizontal="center" vertical="center"/>
      <protection/>
    </xf>
    <xf numFmtId="0" fontId="12" fillId="0" borderId="10" xfId="83" applyFont="1" applyBorder="1" applyAlignment="1">
      <alignment horizontal="center" vertical="center"/>
      <protection/>
    </xf>
    <xf numFmtId="0" fontId="41" fillId="0" borderId="0" xfId="76" applyFont="1" applyAlignment="1">
      <alignment horizontal="center" vertical="center"/>
      <protection/>
    </xf>
    <xf numFmtId="0" fontId="42" fillId="0" borderId="74" xfId="76" applyFont="1" applyBorder="1" applyAlignment="1">
      <alignment horizontal="center" vertical="center"/>
      <protection/>
    </xf>
    <xf numFmtId="0" fontId="12" fillId="0" borderId="77" xfId="83" applyFont="1" applyBorder="1" applyAlignment="1">
      <alignment horizontal="center" vertical="center"/>
      <protection/>
    </xf>
    <xf numFmtId="0" fontId="7" fillId="0" borderId="73" xfId="76" applyFont="1" applyBorder="1" applyAlignment="1">
      <alignment horizontal="center" vertical="center"/>
      <protection/>
    </xf>
    <xf numFmtId="0" fontId="7" fillId="0" borderId="62" xfId="76" applyFont="1" applyBorder="1" applyAlignment="1">
      <alignment horizontal="center" vertical="center"/>
      <protection/>
    </xf>
    <xf numFmtId="0" fontId="7" fillId="0" borderId="71" xfId="76" applyFont="1" applyBorder="1" applyAlignment="1">
      <alignment horizontal="center" vertical="center"/>
      <protection/>
    </xf>
    <xf numFmtId="0" fontId="7" fillId="0" borderId="72" xfId="76" applyFont="1" applyBorder="1" applyAlignment="1">
      <alignment horizontal="center" vertical="center"/>
      <protection/>
    </xf>
    <xf numFmtId="0" fontId="7" fillId="0" borderId="59" xfId="76" applyFont="1" applyBorder="1" applyAlignment="1">
      <alignment horizontal="center" vertical="center"/>
      <protection/>
    </xf>
    <xf numFmtId="0" fontId="7" fillId="0" borderId="42" xfId="76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12" fillId="0" borderId="0" xfId="78" applyNumberFormat="1" applyFont="1" applyFill="1" applyBorder="1" applyAlignment="1">
      <alignment horizontal="center" vertical="center"/>
    </xf>
    <xf numFmtId="0" fontId="7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78" applyNumberFormat="1" applyFont="1" applyFill="1" applyBorder="1" applyAlignment="1">
      <alignment horizontal="left" vertical="center"/>
    </xf>
    <xf numFmtId="0" fontId="12" fillId="0" borderId="0" xfId="7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78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69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70" applyNumberFormat="1" applyFont="1" applyFill="1" applyBorder="1" applyAlignment="1">
      <alignment horizontal="center" vertical="center"/>
    </xf>
    <xf numFmtId="10" fontId="7" fillId="0" borderId="0" xfId="70" applyNumberFormat="1" applyFont="1" applyFill="1" applyBorder="1" applyAlignment="1">
      <alignment horizontal="center"/>
    </xf>
    <xf numFmtId="0" fontId="7" fillId="0" borderId="0" xfId="70" applyNumberFormat="1" applyFont="1" applyFill="1" applyBorder="1" applyAlignment="1">
      <alignment horizontal="center"/>
    </xf>
    <xf numFmtId="49" fontId="12" fillId="0" borderId="0" xfId="78" applyNumberFormat="1" applyFont="1" applyFill="1" applyBorder="1" applyAlignment="1">
      <alignment horizontal="center" vertical="center"/>
    </xf>
    <xf numFmtId="187" fontId="12" fillId="0" borderId="0" xfId="78" applyNumberFormat="1" applyFont="1" applyFill="1" applyBorder="1" applyAlignment="1">
      <alignment horizontal="center" vertical="center"/>
    </xf>
    <xf numFmtId="187" fontId="7" fillId="0" borderId="0" xfId="70" applyNumberFormat="1" applyFont="1" applyFill="1" applyBorder="1" applyAlignment="1">
      <alignment horizont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 2_2013NewMixkekka" xfId="67"/>
    <cellStyle name="標準 2_2013NewMixkekka" xfId="68"/>
    <cellStyle name="標準 3" xfId="69"/>
    <cellStyle name="標準 3_登録ナンバー" xfId="70"/>
    <cellStyle name="標準 4" xfId="71"/>
    <cellStyle name="標準 5" xfId="72"/>
    <cellStyle name="標準 6" xfId="73"/>
    <cellStyle name="標準 7" xfId="74"/>
    <cellStyle name="標準 9" xfId="75"/>
    <cellStyle name="標準_2013weekdaykakka(1)1" xfId="76"/>
    <cellStyle name="標準_Book2" xfId="77"/>
    <cellStyle name="標準_Book2_登録ナンバー" xfId="78"/>
    <cellStyle name="標準_Sheet1" xfId="79"/>
    <cellStyle name="標準_Sheet1_登録ナンバー" xfId="80"/>
    <cellStyle name="標準_登録ナンバー" xfId="81"/>
    <cellStyle name="標準_登録ナンバー　2013.06.07" xfId="82"/>
    <cellStyle name="標準_歴代入賞者" xfId="83"/>
    <cellStyle name="Followed Hyperlink" xfId="84"/>
    <cellStyle name="良い" xfId="85"/>
  </cellStyles>
  <dxfs count="4"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008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11.jpeg" /><Relationship Id="rId8" Type="http://schemas.openxmlformats.org/officeDocument/2006/relationships/image" Target="../media/image4.jpeg" /><Relationship Id="rId9" Type="http://schemas.openxmlformats.org/officeDocument/2006/relationships/image" Target="../media/image2.jpeg" /><Relationship Id="rId10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108</xdr:row>
      <xdr:rowOff>19050</xdr:rowOff>
    </xdr:from>
    <xdr:to>
      <xdr:col>149</xdr:col>
      <xdr:colOff>38100</xdr:colOff>
      <xdr:row>192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96875"/>
          <a:ext cx="11115675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438150</xdr:colOff>
      <xdr:row>11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8</xdr:col>
      <xdr:colOff>38100</xdr:colOff>
      <xdr:row>12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9525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4</xdr:col>
      <xdr:colOff>438150</xdr:colOff>
      <xdr:row>26</xdr:row>
      <xdr:rowOff>161925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5717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15</xdr:row>
      <xdr:rowOff>9525</xdr:rowOff>
    </xdr:from>
    <xdr:to>
      <xdr:col>8</xdr:col>
      <xdr:colOff>85725</xdr:colOff>
      <xdr:row>27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2581275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438150</xdr:colOff>
      <xdr:row>41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51435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30</xdr:row>
      <xdr:rowOff>19050</xdr:rowOff>
    </xdr:from>
    <xdr:to>
      <xdr:col>8</xdr:col>
      <xdr:colOff>66675</xdr:colOff>
      <xdr:row>42</xdr:row>
      <xdr:rowOff>9525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51625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4</xdr:col>
      <xdr:colOff>438150</xdr:colOff>
      <xdr:row>56</xdr:row>
      <xdr:rowOff>161925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77152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60</xdr:row>
      <xdr:rowOff>19050</xdr:rowOff>
    </xdr:from>
    <xdr:to>
      <xdr:col>8</xdr:col>
      <xdr:colOff>76200</xdr:colOff>
      <xdr:row>72</xdr:row>
      <xdr:rowOff>9525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103060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438150</xdr:colOff>
      <xdr:row>71</xdr:row>
      <xdr:rowOff>161925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02870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45</xdr:row>
      <xdr:rowOff>9525</xdr:rowOff>
    </xdr:from>
    <xdr:to>
      <xdr:col>8</xdr:col>
      <xdr:colOff>28575</xdr:colOff>
      <xdr:row>57</xdr:row>
      <xdr:rowOff>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00425" y="7724775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524</xdr:row>
      <xdr:rowOff>114300</xdr:rowOff>
    </xdr:from>
    <xdr:to>
      <xdr:col>2</xdr:col>
      <xdr:colOff>47625</xdr:colOff>
      <xdr:row>524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47775" y="901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47775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47775" y="904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47775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M158"/>
  <sheetViews>
    <sheetView tabSelected="1" workbookViewId="0" topLeftCell="A1">
      <selection activeCell="BM43" sqref="BM43:BZ46"/>
      <selection activeCell="A1" sqref="A1"/>
    </sheetView>
  </sheetViews>
  <sheetFormatPr defaultColWidth="1.12109375" defaultRowHeight="7.5" customHeight="1"/>
  <cols>
    <col min="1" max="1" width="0.6171875" style="2" customWidth="1"/>
    <col min="2" max="2" width="0.74609375" style="2" hidden="1" customWidth="1"/>
    <col min="3" max="3" width="0.875" style="2" hidden="1" customWidth="1"/>
    <col min="4" max="4" width="2.625" style="2" hidden="1" customWidth="1"/>
    <col min="5" max="5" width="1.875" style="2" hidden="1" customWidth="1"/>
    <col min="6" max="9" width="0.875" style="2" customWidth="1"/>
    <col min="10" max="10" width="3.25390625" style="2" customWidth="1"/>
    <col min="11" max="11" width="0.875" style="2" customWidth="1"/>
    <col min="12" max="13" width="0.875" style="2" hidden="1" customWidth="1"/>
    <col min="14" max="14" width="4.625" style="2" hidden="1" customWidth="1"/>
    <col min="15" max="17" width="0.875" style="2" customWidth="1"/>
    <col min="18" max="18" width="1.625" style="2" customWidth="1"/>
    <col min="19" max="20" width="0.875" style="2" customWidth="1"/>
    <col min="21" max="21" width="1.4921875" style="2" customWidth="1"/>
    <col min="22" max="29" width="0.875" style="2" customWidth="1"/>
    <col min="30" max="30" width="1.4921875" style="2" customWidth="1"/>
    <col min="31" max="33" width="0.875" style="2" customWidth="1"/>
    <col min="34" max="34" width="1.37890625" style="2" customWidth="1"/>
    <col min="35" max="37" width="0.875" style="2" customWidth="1"/>
    <col min="38" max="38" width="1.37890625" style="2" customWidth="1"/>
    <col min="39" max="41" width="0.875" style="2" customWidth="1"/>
    <col min="42" max="42" width="0.2421875" style="2" customWidth="1"/>
    <col min="43" max="43" width="1.625" style="2" customWidth="1"/>
    <col min="44" max="44" width="0.875" style="2" customWidth="1"/>
    <col min="45" max="45" width="2.875" style="2" customWidth="1"/>
    <col min="46" max="47" width="0.37109375" style="2" customWidth="1"/>
    <col min="48" max="49" width="1.25" style="2" customWidth="1"/>
    <col min="50" max="50" width="0.5" style="2" customWidth="1"/>
    <col min="51" max="51" width="1.25" style="2" customWidth="1"/>
    <col min="52" max="52" width="2.875" style="2" customWidth="1"/>
    <col min="53" max="53" width="2.375" style="2" customWidth="1"/>
    <col min="54" max="54" width="1.25" style="2" customWidth="1"/>
    <col min="55" max="55" width="0.12890625" style="2" customWidth="1"/>
    <col min="56" max="58" width="1.25" style="2" customWidth="1"/>
    <col min="59" max="59" width="0.6171875" style="2" customWidth="1"/>
    <col min="60" max="60" width="0.6171875" style="2" hidden="1" customWidth="1"/>
    <col min="61" max="61" width="0.74609375" style="2" hidden="1" customWidth="1"/>
    <col min="62" max="62" width="0.875" style="2" hidden="1" customWidth="1"/>
    <col min="63" max="63" width="4.375" style="2" hidden="1" customWidth="1"/>
    <col min="64" max="64" width="0.875" style="2" hidden="1" customWidth="1"/>
    <col min="65" max="65" width="0.875" style="2" customWidth="1"/>
    <col min="66" max="66" width="2.00390625" style="2" customWidth="1"/>
    <col min="67" max="68" width="0.875" style="2" customWidth="1"/>
    <col min="69" max="69" width="2.125" style="2" customWidth="1"/>
    <col min="70" max="70" width="0.875" style="2" customWidth="1"/>
    <col min="71" max="71" width="3.125" style="2" hidden="1" customWidth="1"/>
    <col min="72" max="72" width="0.875" style="2" hidden="1" customWidth="1"/>
    <col min="73" max="73" width="2.00390625" style="2" hidden="1" customWidth="1"/>
    <col min="74" max="75" width="0.875" style="2" customWidth="1"/>
    <col min="76" max="76" width="1.37890625" style="2" customWidth="1"/>
    <col min="77" max="77" width="0.875" style="2" customWidth="1"/>
    <col min="78" max="78" width="1.4921875" style="2" customWidth="1"/>
    <col min="79" max="79" width="0.875" style="2" customWidth="1"/>
    <col min="80" max="80" width="1.4921875" style="2" customWidth="1"/>
    <col min="81" max="81" width="1.12109375" style="2" customWidth="1"/>
    <col min="82" max="85" width="0.875" style="2" customWidth="1"/>
    <col min="86" max="86" width="1.37890625" style="2" customWidth="1"/>
    <col min="87" max="102" width="0.875" style="2" customWidth="1"/>
    <col min="103" max="103" width="1.00390625" style="2" customWidth="1"/>
    <col min="104" max="104" width="2.00390625" style="2" customWidth="1"/>
    <col min="105" max="105" width="1.4921875" style="2" customWidth="1"/>
    <col min="106" max="106" width="0.12890625" style="2" customWidth="1"/>
    <col min="107" max="109" width="1.25" style="2" customWidth="1"/>
    <col min="110" max="111" width="1.12109375" style="2" customWidth="1"/>
    <col min="112" max="112" width="2.375" style="2" customWidth="1"/>
    <col min="113" max="113" width="0.37109375" style="2" customWidth="1"/>
    <col min="114" max="117" width="1.12109375" style="2" customWidth="1"/>
    <col min="118" max="118" width="0.6171875" style="2" customWidth="1"/>
    <col min="119" max="16384" width="1.12109375" style="2" customWidth="1"/>
  </cols>
  <sheetData>
    <row r="1" ht="11.25" customHeight="1"/>
    <row r="2" spans="3:117" ht="12" customHeight="1">
      <c r="C2" s="471" t="s">
        <v>1474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</row>
    <row r="3" spans="3:117" ht="22.5" customHeight="1"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471"/>
      <c r="DJ3" s="471"/>
      <c r="DK3" s="471"/>
      <c r="DL3" s="471"/>
      <c r="DM3" s="471"/>
    </row>
    <row r="4" spans="3:109" ht="5.2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</row>
    <row r="5" spans="3:118" ht="12" customHeight="1">
      <c r="C5" s="336" t="s">
        <v>1423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1"/>
      <c r="BJ5" s="336" t="s">
        <v>1425</v>
      </c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</row>
    <row r="6" spans="3:118" ht="12" customHeight="1" thickBot="1"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1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</row>
    <row r="7" spans="1:118" ht="12" customHeight="1">
      <c r="A7" s="11"/>
      <c r="C7" s="373" t="s">
        <v>543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428" t="str">
        <f>F11</f>
        <v>杉山</v>
      </c>
      <c r="U7" s="413"/>
      <c r="V7" s="413"/>
      <c r="W7" s="413"/>
      <c r="X7" s="413"/>
      <c r="Y7" s="413"/>
      <c r="Z7" s="413"/>
      <c r="AA7" s="429"/>
      <c r="AB7" s="395" t="str">
        <f>F15</f>
        <v>前田</v>
      </c>
      <c r="AC7" s="374"/>
      <c r="AD7" s="374"/>
      <c r="AE7" s="374"/>
      <c r="AF7" s="374"/>
      <c r="AG7" s="374"/>
      <c r="AH7" s="374"/>
      <c r="AI7" s="374"/>
      <c r="AJ7" s="428" t="str">
        <f>F19</f>
        <v>鶴田</v>
      </c>
      <c r="AK7" s="413"/>
      <c r="AL7" s="413"/>
      <c r="AM7" s="413"/>
      <c r="AN7" s="413"/>
      <c r="AO7" s="413"/>
      <c r="AP7" s="413"/>
      <c r="AQ7" s="429"/>
      <c r="AR7" s="428" t="str">
        <f>F23</f>
        <v>福島</v>
      </c>
      <c r="AS7" s="413"/>
      <c r="AT7" s="413"/>
      <c r="AU7" s="413"/>
      <c r="AV7" s="413"/>
      <c r="AW7" s="413"/>
      <c r="AX7" s="413"/>
      <c r="AY7" s="433"/>
      <c r="AZ7" s="432">
        <f>IF(AZ13&lt;&gt;"","取得","")</f>
      </c>
      <c r="BA7" s="30"/>
      <c r="BB7" s="413" t="s">
        <v>544</v>
      </c>
      <c r="BC7" s="413"/>
      <c r="BD7" s="413"/>
      <c r="BE7" s="413"/>
      <c r="BF7" s="413"/>
      <c r="BG7" s="414"/>
      <c r="BH7" s="219"/>
      <c r="BJ7" s="373" t="s">
        <v>554</v>
      </c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5"/>
      <c r="CA7" s="428" t="str">
        <f>BM11</f>
        <v>近藤</v>
      </c>
      <c r="CB7" s="413"/>
      <c r="CC7" s="413"/>
      <c r="CD7" s="413"/>
      <c r="CE7" s="413"/>
      <c r="CF7" s="413"/>
      <c r="CG7" s="413"/>
      <c r="CH7" s="429"/>
      <c r="CI7" s="395" t="str">
        <f>BM15</f>
        <v>吉田</v>
      </c>
      <c r="CJ7" s="374"/>
      <c r="CK7" s="374"/>
      <c r="CL7" s="374"/>
      <c r="CM7" s="374"/>
      <c r="CN7" s="374"/>
      <c r="CO7" s="374"/>
      <c r="CP7" s="374"/>
      <c r="CQ7" s="428" t="str">
        <f>BM19</f>
        <v>苗村</v>
      </c>
      <c r="CR7" s="413"/>
      <c r="CS7" s="413"/>
      <c r="CT7" s="413"/>
      <c r="CU7" s="413"/>
      <c r="CV7" s="413"/>
      <c r="CW7" s="413"/>
      <c r="CX7" s="429"/>
      <c r="CY7" s="428" t="str">
        <f>BM23</f>
        <v>樋山</v>
      </c>
      <c r="CZ7" s="413"/>
      <c r="DA7" s="413"/>
      <c r="DB7" s="413"/>
      <c r="DC7" s="413"/>
      <c r="DD7" s="413"/>
      <c r="DE7" s="413"/>
      <c r="DF7" s="433"/>
      <c r="DG7" s="432">
        <f>IF(DG13&lt;&gt;"","取得","")</f>
      </c>
      <c r="DH7" s="30"/>
      <c r="DI7" s="413" t="s">
        <v>544</v>
      </c>
      <c r="DJ7" s="413"/>
      <c r="DK7" s="413"/>
      <c r="DL7" s="413"/>
      <c r="DM7" s="413"/>
      <c r="DN7" s="414"/>
    </row>
    <row r="8" spans="1:118" ht="12" customHeight="1">
      <c r="A8" s="11"/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5"/>
      <c r="T8" s="395"/>
      <c r="U8" s="374"/>
      <c r="V8" s="374"/>
      <c r="W8" s="374"/>
      <c r="X8" s="374"/>
      <c r="Y8" s="374"/>
      <c r="Z8" s="374"/>
      <c r="AA8" s="375"/>
      <c r="AB8" s="395"/>
      <c r="AC8" s="374"/>
      <c r="AD8" s="374"/>
      <c r="AE8" s="374"/>
      <c r="AF8" s="374"/>
      <c r="AG8" s="374"/>
      <c r="AH8" s="374"/>
      <c r="AI8" s="374"/>
      <c r="AJ8" s="395"/>
      <c r="AK8" s="374"/>
      <c r="AL8" s="374"/>
      <c r="AM8" s="374"/>
      <c r="AN8" s="374"/>
      <c r="AO8" s="374"/>
      <c r="AP8" s="374"/>
      <c r="AQ8" s="375"/>
      <c r="AR8" s="395"/>
      <c r="AS8" s="374"/>
      <c r="AT8" s="374"/>
      <c r="AU8" s="374"/>
      <c r="AV8" s="374"/>
      <c r="AW8" s="374"/>
      <c r="AX8" s="374"/>
      <c r="AY8" s="380"/>
      <c r="AZ8" s="417"/>
      <c r="BB8" s="374"/>
      <c r="BC8" s="374"/>
      <c r="BD8" s="374"/>
      <c r="BE8" s="374"/>
      <c r="BF8" s="374"/>
      <c r="BG8" s="393"/>
      <c r="BH8" s="219"/>
      <c r="BJ8" s="373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5"/>
      <c r="CA8" s="395"/>
      <c r="CB8" s="374"/>
      <c r="CC8" s="374"/>
      <c r="CD8" s="374"/>
      <c r="CE8" s="374"/>
      <c r="CF8" s="374"/>
      <c r="CG8" s="374"/>
      <c r="CH8" s="375"/>
      <c r="CI8" s="395"/>
      <c r="CJ8" s="374"/>
      <c r="CK8" s="374"/>
      <c r="CL8" s="374"/>
      <c r="CM8" s="374"/>
      <c r="CN8" s="374"/>
      <c r="CO8" s="374"/>
      <c r="CP8" s="374"/>
      <c r="CQ8" s="395"/>
      <c r="CR8" s="374"/>
      <c r="CS8" s="374"/>
      <c r="CT8" s="374"/>
      <c r="CU8" s="374"/>
      <c r="CV8" s="374"/>
      <c r="CW8" s="374"/>
      <c r="CX8" s="375"/>
      <c r="CY8" s="395"/>
      <c r="CZ8" s="374"/>
      <c r="DA8" s="374"/>
      <c r="DB8" s="374"/>
      <c r="DC8" s="374"/>
      <c r="DD8" s="374"/>
      <c r="DE8" s="374"/>
      <c r="DF8" s="380"/>
      <c r="DG8" s="417"/>
      <c r="DI8" s="374"/>
      <c r="DJ8" s="374"/>
      <c r="DK8" s="374"/>
      <c r="DL8" s="374"/>
      <c r="DM8" s="374"/>
      <c r="DN8" s="393"/>
    </row>
    <row r="9" spans="1:118" ht="12" customHeight="1">
      <c r="A9" s="11"/>
      <c r="C9" s="373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5"/>
      <c r="T9" s="395" t="str">
        <f>O11</f>
        <v>吉岡</v>
      </c>
      <c r="U9" s="374"/>
      <c r="V9" s="374"/>
      <c r="W9" s="374"/>
      <c r="X9" s="374"/>
      <c r="Y9" s="374"/>
      <c r="Z9" s="374"/>
      <c r="AA9" s="375"/>
      <c r="AB9" s="395" t="str">
        <f>O15</f>
        <v>山田</v>
      </c>
      <c r="AC9" s="374"/>
      <c r="AD9" s="374"/>
      <c r="AE9" s="374"/>
      <c r="AF9" s="374"/>
      <c r="AG9" s="374"/>
      <c r="AH9" s="374"/>
      <c r="AI9" s="374"/>
      <c r="AJ9" s="395" t="str">
        <f>O19</f>
        <v>中野</v>
      </c>
      <c r="AK9" s="374"/>
      <c r="AL9" s="374"/>
      <c r="AM9" s="374"/>
      <c r="AN9" s="374"/>
      <c r="AO9" s="374"/>
      <c r="AP9" s="374"/>
      <c r="AQ9" s="375"/>
      <c r="AR9" s="374" t="str">
        <f>O23</f>
        <v>西沢</v>
      </c>
      <c r="AS9" s="374"/>
      <c r="AT9" s="374"/>
      <c r="AU9" s="374"/>
      <c r="AV9" s="374"/>
      <c r="AW9" s="374"/>
      <c r="AX9" s="374"/>
      <c r="AY9" s="380"/>
      <c r="AZ9" s="417">
        <f>IF(AZ13&lt;&gt;"","ゲーム率","")</f>
      </c>
      <c r="BA9" s="374"/>
      <c r="BB9" s="374" t="s">
        <v>545</v>
      </c>
      <c r="BC9" s="374"/>
      <c r="BD9" s="374"/>
      <c r="BE9" s="374"/>
      <c r="BF9" s="374"/>
      <c r="BG9" s="393"/>
      <c r="BH9" s="219"/>
      <c r="BJ9" s="373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5"/>
      <c r="CA9" s="395" t="str">
        <f>BV11</f>
        <v>今井</v>
      </c>
      <c r="CB9" s="374"/>
      <c r="CC9" s="374"/>
      <c r="CD9" s="374"/>
      <c r="CE9" s="374"/>
      <c r="CF9" s="374"/>
      <c r="CG9" s="374"/>
      <c r="CH9" s="375"/>
      <c r="CI9" s="395" t="str">
        <f>BV15</f>
        <v>安田</v>
      </c>
      <c r="CJ9" s="374"/>
      <c r="CK9" s="374"/>
      <c r="CL9" s="374"/>
      <c r="CM9" s="374"/>
      <c r="CN9" s="374"/>
      <c r="CO9" s="374"/>
      <c r="CP9" s="374"/>
      <c r="CQ9" s="395" t="str">
        <f>BV19</f>
        <v>岡本</v>
      </c>
      <c r="CR9" s="374"/>
      <c r="CS9" s="374"/>
      <c r="CT9" s="374"/>
      <c r="CU9" s="374"/>
      <c r="CV9" s="374"/>
      <c r="CW9" s="374"/>
      <c r="CX9" s="375"/>
      <c r="CY9" s="374" t="str">
        <f>BV23</f>
        <v>前田</v>
      </c>
      <c r="CZ9" s="374"/>
      <c r="DA9" s="374"/>
      <c r="DB9" s="374"/>
      <c r="DC9" s="374"/>
      <c r="DD9" s="374"/>
      <c r="DE9" s="374"/>
      <c r="DF9" s="380"/>
      <c r="DG9" s="417">
        <f>IF(DG13&lt;&gt;"","ゲーム率","")</f>
      </c>
      <c r="DH9" s="374"/>
      <c r="DI9" s="374" t="s">
        <v>545</v>
      </c>
      <c r="DJ9" s="374"/>
      <c r="DK9" s="374"/>
      <c r="DL9" s="374"/>
      <c r="DM9" s="374"/>
      <c r="DN9" s="393"/>
    </row>
    <row r="10" spans="1:118" ht="12" customHeight="1">
      <c r="A10" s="11"/>
      <c r="C10" s="376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8"/>
      <c r="T10" s="396"/>
      <c r="U10" s="377"/>
      <c r="V10" s="377"/>
      <c r="W10" s="377"/>
      <c r="X10" s="377"/>
      <c r="Y10" s="377"/>
      <c r="Z10" s="377"/>
      <c r="AA10" s="378"/>
      <c r="AB10" s="396"/>
      <c r="AC10" s="377"/>
      <c r="AD10" s="377"/>
      <c r="AE10" s="377"/>
      <c r="AF10" s="377"/>
      <c r="AG10" s="377"/>
      <c r="AH10" s="377"/>
      <c r="AI10" s="377"/>
      <c r="AJ10" s="396"/>
      <c r="AK10" s="377"/>
      <c r="AL10" s="377"/>
      <c r="AM10" s="377"/>
      <c r="AN10" s="377"/>
      <c r="AO10" s="377"/>
      <c r="AP10" s="377"/>
      <c r="AQ10" s="378"/>
      <c r="AR10" s="377"/>
      <c r="AS10" s="377"/>
      <c r="AT10" s="377"/>
      <c r="AU10" s="377"/>
      <c r="AV10" s="377"/>
      <c r="AW10" s="377"/>
      <c r="AX10" s="377"/>
      <c r="AY10" s="381"/>
      <c r="AZ10" s="418"/>
      <c r="BA10" s="377"/>
      <c r="BB10" s="377"/>
      <c r="BC10" s="377"/>
      <c r="BD10" s="377"/>
      <c r="BE10" s="377"/>
      <c r="BF10" s="377"/>
      <c r="BG10" s="440"/>
      <c r="BH10" s="219"/>
      <c r="BJ10" s="376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8"/>
      <c r="CA10" s="396"/>
      <c r="CB10" s="377"/>
      <c r="CC10" s="377"/>
      <c r="CD10" s="377"/>
      <c r="CE10" s="377"/>
      <c r="CF10" s="377"/>
      <c r="CG10" s="377"/>
      <c r="CH10" s="378"/>
      <c r="CI10" s="396"/>
      <c r="CJ10" s="377"/>
      <c r="CK10" s="377"/>
      <c r="CL10" s="377"/>
      <c r="CM10" s="377"/>
      <c r="CN10" s="377"/>
      <c r="CO10" s="377"/>
      <c r="CP10" s="377"/>
      <c r="CQ10" s="396"/>
      <c r="CR10" s="377"/>
      <c r="CS10" s="377"/>
      <c r="CT10" s="377"/>
      <c r="CU10" s="377"/>
      <c r="CV10" s="377"/>
      <c r="CW10" s="377"/>
      <c r="CX10" s="378"/>
      <c r="CY10" s="377"/>
      <c r="CZ10" s="377"/>
      <c r="DA10" s="377"/>
      <c r="DB10" s="377"/>
      <c r="DC10" s="377"/>
      <c r="DD10" s="377"/>
      <c r="DE10" s="377"/>
      <c r="DF10" s="381"/>
      <c r="DG10" s="418"/>
      <c r="DH10" s="377"/>
      <c r="DI10" s="377"/>
      <c r="DJ10" s="377"/>
      <c r="DK10" s="377"/>
      <c r="DL10" s="377"/>
      <c r="DM10" s="377"/>
      <c r="DN10" s="440"/>
    </row>
    <row r="11" spans="1:118" s="1" customFormat="1" ht="12" customHeight="1">
      <c r="A11" s="41"/>
      <c r="B11" s="392">
        <f>BD13</f>
        <v>1</v>
      </c>
      <c r="C11" s="476" t="s">
        <v>1321</v>
      </c>
      <c r="D11" s="382"/>
      <c r="E11" s="382"/>
      <c r="F11" s="344" t="str">
        <f>IF(C11="ここに","",VLOOKUP(C11,'登録ナンバー'!$A$1:$C$616,2,0))</f>
        <v>杉山</v>
      </c>
      <c r="G11" s="344"/>
      <c r="H11" s="344"/>
      <c r="I11" s="344"/>
      <c r="J11" s="344"/>
      <c r="K11" s="344" t="s">
        <v>547</v>
      </c>
      <c r="L11" s="344" t="s">
        <v>1320</v>
      </c>
      <c r="M11" s="344"/>
      <c r="N11" s="344"/>
      <c r="O11" s="344" t="str">
        <f>IF(L11="ここに","",VLOOKUP(L11,'登録ナンバー'!$A$1:$C$616,2,0))</f>
        <v>吉岡</v>
      </c>
      <c r="P11" s="344"/>
      <c r="Q11" s="344"/>
      <c r="R11" s="344"/>
      <c r="S11" s="394"/>
      <c r="T11" s="492">
        <f>IF(AB11="","丸付き数字は試合順番","")</f>
      </c>
      <c r="U11" s="493"/>
      <c r="V11" s="493"/>
      <c r="W11" s="493"/>
      <c r="X11" s="493"/>
      <c r="Y11" s="493"/>
      <c r="Z11" s="493"/>
      <c r="AA11" s="494"/>
      <c r="AB11" s="282" t="s">
        <v>1433</v>
      </c>
      <c r="AC11" s="286"/>
      <c r="AD11" s="286"/>
      <c r="AE11" s="286" t="s">
        <v>548</v>
      </c>
      <c r="AF11" s="286">
        <v>1</v>
      </c>
      <c r="AG11" s="286"/>
      <c r="AH11" s="286"/>
      <c r="AI11" s="438"/>
      <c r="AJ11" s="282" t="s">
        <v>1433</v>
      </c>
      <c r="AK11" s="286"/>
      <c r="AL11" s="286"/>
      <c r="AM11" s="286" t="s">
        <v>548</v>
      </c>
      <c r="AN11" s="344">
        <v>1</v>
      </c>
      <c r="AO11" s="344"/>
      <c r="AP11" s="344"/>
      <c r="AQ11" s="394"/>
      <c r="AR11" s="282" t="s">
        <v>1433</v>
      </c>
      <c r="AS11" s="286"/>
      <c r="AT11" s="286" t="s">
        <v>548</v>
      </c>
      <c r="AU11" s="286">
        <v>1</v>
      </c>
      <c r="AV11" s="286"/>
      <c r="AW11" s="286"/>
      <c r="AX11" s="286"/>
      <c r="AY11" s="504"/>
      <c r="AZ11" s="277">
        <f>IF(COUNTIF(BA11:BC24,1)=2,"直接対決","")</f>
      </c>
      <c r="BA11" s="444">
        <f>COUNTIF(T11:AY12,"⑤")+COUNTIF(T11:AY12,"⑦")</f>
        <v>3</v>
      </c>
      <c r="BB11" s="444"/>
      <c r="BC11" s="444"/>
      <c r="BD11" s="296">
        <f>IF(AB11="","",3-BA11)</f>
        <v>0</v>
      </c>
      <c r="BE11" s="296"/>
      <c r="BF11" s="296"/>
      <c r="BG11" s="293"/>
      <c r="BH11" s="220"/>
      <c r="BI11" s="392">
        <f>DK13</f>
        <v>1</v>
      </c>
      <c r="BJ11" s="350" t="s">
        <v>1324</v>
      </c>
      <c r="BK11" s="351"/>
      <c r="BL11" s="351"/>
      <c r="BM11" s="451" t="str">
        <f>IF(BJ11="ここに","",VLOOKUP(BJ11,'登録ナンバー'!$A$1:$C$619,2,0))</f>
        <v>近藤</v>
      </c>
      <c r="BN11" s="451"/>
      <c r="BO11" s="451"/>
      <c r="BP11" s="451"/>
      <c r="BQ11" s="451"/>
      <c r="BR11" s="279" t="s">
        <v>547</v>
      </c>
      <c r="BS11" s="451" t="s">
        <v>1325</v>
      </c>
      <c r="BT11" s="451"/>
      <c r="BU11" s="451"/>
      <c r="BV11" s="451" t="str">
        <f>IF(BS11="ここに","",VLOOKUP(BS11,'登録ナンバー'!$A$1:$C$619,2,0))</f>
        <v>今井</v>
      </c>
      <c r="BW11" s="451"/>
      <c r="BX11" s="451"/>
      <c r="BY11" s="451"/>
      <c r="BZ11" s="451"/>
      <c r="CA11" s="492">
        <f>IF(CI11="","丸付き数字は試合順番","")</f>
      </c>
      <c r="CB11" s="493"/>
      <c r="CC11" s="493"/>
      <c r="CD11" s="493"/>
      <c r="CE11" s="493"/>
      <c r="CF11" s="493"/>
      <c r="CG11" s="493"/>
      <c r="CH11" s="494"/>
      <c r="CI11" s="282" t="s">
        <v>1433</v>
      </c>
      <c r="CJ11" s="286"/>
      <c r="CK11" s="286"/>
      <c r="CL11" s="286" t="s">
        <v>548</v>
      </c>
      <c r="CM11" s="286">
        <v>3</v>
      </c>
      <c r="CN11" s="286"/>
      <c r="CO11" s="286"/>
      <c r="CP11" s="438"/>
      <c r="CQ11" s="282" t="s">
        <v>1433</v>
      </c>
      <c r="CR11" s="286"/>
      <c r="CS11" s="286"/>
      <c r="CT11" s="286" t="s">
        <v>548</v>
      </c>
      <c r="CU11" s="344">
        <v>0</v>
      </c>
      <c r="CV11" s="344"/>
      <c r="CW11" s="344"/>
      <c r="CX11" s="394"/>
      <c r="CY11" s="282" t="s">
        <v>1433</v>
      </c>
      <c r="CZ11" s="286"/>
      <c r="DA11" s="286" t="s">
        <v>548</v>
      </c>
      <c r="DB11" s="286">
        <v>1</v>
      </c>
      <c r="DC11" s="286"/>
      <c r="DD11" s="286"/>
      <c r="DE11" s="286"/>
      <c r="DF11" s="504"/>
      <c r="DG11" s="468">
        <f>IF(COUNTIF(DH11:DJ24,1)=2,"直接対決","")</f>
      </c>
      <c r="DH11" s="415">
        <f>COUNTIF(CA11:DF12,"⑤")+COUNTIF(CA11:DF12,"⑦")</f>
        <v>3</v>
      </c>
      <c r="DI11" s="415"/>
      <c r="DJ11" s="415"/>
      <c r="DK11" s="460">
        <f>IF(CI11="","",3-DH11)</f>
        <v>0</v>
      </c>
      <c r="DL11" s="460"/>
      <c r="DM11" s="460"/>
      <c r="DN11" s="461"/>
    </row>
    <row r="12" spans="1:118" s="1" customFormat="1" ht="12" customHeight="1">
      <c r="A12" s="41"/>
      <c r="B12" s="392"/>
      <c r="C12" s="373"/>
      <c r="D12" s="374"/>
      <c r="E12" s="374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9"/>
      <c r="T12" s="495"/>
      <c r="U12" s="496"/>
      <c r="V12" s="496"/>
      <c r="W12" s="496"/>
      <c r="X12" s="496"/>
      <c r="Y12" s="496"/>
      <c r="Z12" s="496"/>
      <c r="AA12" s="497"/>
      <c r="AB12" s="283"/>
      <c r="AC12" s="280"/>
      <c r="AD12" s="280"/>
      <c r="AE12" s="280"/>
      <c r="AF12" s="280"/>
      <c r="AG12" s="280"/>
      <c r="AH12" s="280"/>
      <c r="AI12" s="439"/>
      <c r="AJ12" s="283"/>
      <c r="AK12" s="280"/>
      <c r="AL12" s="280"/>
      <c r="AM12" s="280"/>
      <c r="AN12" s="338"/>
      <c r="AO12" s="338"/>
      <c r="AP12" s="338"/>
      <c r="AQ12" s="339"/>
      <c r="AR12" s="283"/>
      <c r="AS12" s="280"/>
      <c r="AT12" s="280"/>
      <c r="AU12" s="280"/>
      <c r="AV12" s="280"/>
      <c r="AW12" s="280"/>
      <c r="AX12" s="280"/>
      <c r="AY12" s="505"/>
      <c r="AZ12" s="278"/>
      <c r="BA12" s="445"/>
      <c r="BB12" s="445"/>
      <c r="BC12" s="445"/>
      <c r="BD12" s="290"/>
      <c r="BE12" s="290"/>
      <c r="BF12" s="290"/>
      <c r="BG12" s="291"/>
      <c r="BH12" s="220"/>
      <c r="BI12" s="392"/>
      <c r="BJ12" s="352"/>
      <c r="BK12" s="353"/>
      <c r="BL12" s="353"/>
      <c r="BM12" s="302"/>
      <c r="BN12" s="302"/>
      <c r="BO12" s="302"/>
      <c r="BP12" s="302"/>
      <c r="BQ12" s="302"/>
      <c r="BR12" s="279"/>
      <c r="BS12" s="302"/>
      <c r="BT12" s="302"/>
      <c r="BU12" s="302"/>
      <c r="BV12" s="302"/>
      <c r="BW12" s="302"/>
      <c r="BX12" s="302"/>
      <c r="BY12" s="302"/>
      <c r="BZ12" s="302"/>
      <c r="CA12" s="495"/>
      <c r="CB12" s="496"/>
      <c r="CC12" s="496"/>
      <c r="CD12" s="496"/>
      <c r="CE12" s="496"/>
      <c r="CF12" s="496"/>
      <c r="CG12" s="496"/>
      <c r="CH12" s="497"/>
      <c r="CI12" s="283"/>
      <c r="CJ12" s="280"/>
      <c r="CK12" s="280"/>
      <c r="CL12" s="280"/>
      <c r="CM12" s="280"/>
      <c r="CN12" s="280"/>
      <c r="CO12" s="280"/>
      <c r="CP12" s="439"/>
      <c r="CQ12" s="283"/>
      <c r="CR12" s="280"/>
      <c r="CS12" s="280"/>
      <c r="CT12" s="280"/>
      <c r="CU12" s="338"/>
      <c r="CV12" s="338"/>
      <c r="CW12" s="338"/>
      <c r="CX12" s="339"/>
      <c r="CY12" s="283"/>
      <c r="CZ12" s="280"/>
      <c r="DA12" s="280"/>
      <c r="DB12" s="280"/>
      <c r="DC12" s="280"/>
      <c r="DD12" s="280"/>
      <c r="DE12" s="280"/>
      <c r="DF12" s="505"/>
      <c r="DG12" s="469"/>
      <c r="DH12" s="416"/>
      <c r="DI12" s="416"/>
      <c r="DJ12" s="416"/>
      <c r="DK12" s="462"/>
      <c r="DL12" s="462"/>
      <c r="DM12" s="462"/>
      <c r="DN12" s="463"/>
    </row>
    <row r="13" spans="1:118" ht="16.5" customHeight="1">
      <c r="A13" s="11"/>
      <c r="C13" s="373" t="s">
        <v>549</v>
      </c>
      <c r="D13" s="374"/>
      <c r="E13" s="374"/>
      <c r="F13" s="338" t="str">
        <f>IF(C11="ここに","",VLOOKUP(C11,'登録ナンバー'!$A$1:$D$616,4,0))</f>
        <v>村田八日市</v>
      </c>
      <c r="G13" s="338"/>
      <c r="H13" s="338"/>
      <c r="I13" s="338"/>
      <c r="J13" s="338"/>
      <c r="K13" s="203"/>
      <c r="L13" s="338" t="s">
        <v>549</v>
      </c>
      <c r="M13" s="338"/>
      <c r="N13" s="338"/>
      <c r="O13" s="338" t="str">
        <f>IF(L11="ここに","",VLOOKUP(L11,'登録ナンバー'!$A$1:$D$616,4,0))</f>
        <v>フレンズ</v>
      </c>
      <c r="P13" s="338"/>
      <c r="Q13" s="338"/>
      <c r="R13" s="338"/>
      <c r="S13" s="339"/>
      <c r="T13" s="495"/>
      <c r="U13" s="496"/>
      <c r="V13" s="496"/>
      <c r="W13" s="496"/>
      <c r="X13" s="496"/>
      <c r="Y13" s="496"/>
      <c r="Z13" s="496"/>
      <c r="AA13" s="497"/>
      <c r="AB13" s="283"/>
      <c r="AC13" s="280"/>
      <c r="AD13" s="280"/>
      <c r="AE13" s="280"/>
      <c r="AF13" s="280"/>
      <c r="AG13" s="280"/>
      <c r="AH13" s="280"/>
      <c r="AI13" s="439"/>
      <c r="AJ13" s="283"/>
      <c r="AK13" s="280"/>
      <c r="AL13" s="280"/>
      <c r="AM13" s="280"/>
      <c r="AN13" s="338"/>
      <c r="AO13" s="338"/>
      <c r="AP13" s="338"/>
      <c r="AQ13" s="339"/>
      <c r="AR13" s="283"/>
      <c r="AS13" s="280"/>
      <c r="AT13" s="280"/>
      <c r="AU13" s="280"/>
      <c r="AV13" s="280"/>
      <c r="AW13" s="280"/>
      <c r="AX13" s="280"/>
      <c r="AY13" s="505"/>
      <c r="AZ13" s="304">
        <f>IF(OR(COUNTIF(BA11:BC24,2)=3,COUNTIF(BA11:BC24,1)=3),(AB14+AJ14+AR14)/(AB14+AJ14+AF11+AN11+AW11+AR14),"")</f>
      </c>
      <c r="BA13" s="448"/>
      <c r="BB13" s="448"/>
      <c r="BC13" s="448"/>
      <c r="BD13" s="306">
        <f>IF(AZ13&lt;&gt;"",RANK(AZ13,AZ13:AZ26),RANK(BA11,BA11:BC24))</f>
        <v>1</v>
      </c>
      <c r="BE13" s="306"/>
      <c r="BF13" s="306"/>
      <c r="BG13" s="307"/>
      <c r="BH13" s="221"/>
      <c r="BJ13" s="352" t="s">
        <v>549</v>
      </c>
      <c r="BK13" s="353"/>
      <c r="BL13" s="353"/>
      <c r="BM13" s="302" t="str">
        <f>IF(BJ11="ここに","",VLOOKUP(BJ11,'登録ナンバー'!$A$1:$D$619,4,0))</f>
        <v>ぼんズ</v>
      </c>
      <c r="BN13" s="302"/>
      <c r="BO13" s="302"/>
      <c r="BP13" s="302"/>
      <c r="BQ13" s="302"/>
      <c r="BR13" s="64"/>
      <c r="BS13" s="279" t="s">
        <v>549</v>
      </c>
      <c r="BT13" s="279"/>
      <c r="BU13" s="279"/>
      <c r="BV13" s="302" t="str">
        <f>IF(BS11="ここに","",VLOOKUP(BS11,'登録ナンバー'!$A$1:$D$619,4,0))</f>
        <v>うさかめ</v>
      </c>
      <c r="BW13" s="302"/>
      <c r="BX13" s="302"/>
      <c r="BY13" s="302"/>
      <c r="BZ13" s="303"/>
      <c r="CA13" s="495"/>
      <c r="CB13" s="496"/>
      <c r="CC13" s="496"/>
      <c r="CD13" s="496"/>
      <c r="CE13" s="496"/>
      <c r="CF13" s="496"/>
      <c r="CG13" s="496"/>
      <c r="CH13" s="497"/>
      <c r="CI13" s="283"/>
      <c r="CJ13" s="280"/>
      <c r="CK13" s="280"/>
      <c r="CL13" s="280"/>
      <c r="CM13" s="280"/>
      <c r="CN13" s="280"/>
      <c r="CO13" s="280"/>
      <c r="CP13" s="439"/>
      <c r="CQ13" s="283"/>
      <c r="CR13" s="280"/>
      <c r="CS13" s="280"/>
      <c r="CT13" s="280"/>
      <c r="CU13" s="338"/>
      <c r="CV13" s="338"/>
      <c r="CW13" s="338"/>
      <c r="CX13" s="339"/>
      <c r="CY13" s="283"/>
      <c r="CZ13" s="280"/>
      <c r="DA13" s="280"/>
      <c r="DB13" s="280"/>
      <c r="DC13" s="280"/>
      <c r="DD13" s="280"/>
      <c r="DE13" s="280"/>
      <c r="DF13" s="505"/>
      <c r="DG13" s="525">
        <f>IF(OR(COUNTIF(DH11:DJ24,2)=3,COUNTIF(DH11:DJ24,1)=3),(CI14+CQ14+CY14)/(CI14+CQ14+CM11+CU11+DD11+CY14),"")</f>
      </c>
      <c r="DH13" s="528"/>
      <c r="DI13" s="528"/>
      <c r="DJ13" s="528"/>
      <c r="DK13" s="464">
        <f>IF(DG13&lt;&gt;"",RANK(DG13,DG13:DG26),RANK(DH11,DH11:DJ24))</f>
        <v>1</v>
      </c>
      <c r="DL13" s="464"/>
      <c r="DM13" s="464"/>
      <c r="DN13" s="465"/>
    </row>
    <row r="14" spans="1:118" ht="6" customHeight="1" hidden="1">
      <c r="A14" s="11"/>
      <c r="C14" s="373"/>
      <c r="D14" s="374"/>
      <c r="E14" s="374"/>
      <c r="F14" s="203"/>
      <c r="G14" s="203"/>
      <c r="H14" s="203"/>
      <c r="I14" s="203"/>
      <c r="J14" s="203"/>
      <c r="K14" s="203"/>
      <c r="L14" s="491"/>
      <c r="M14" s="338"/>
      <c r="N14" s="338"/>
      <c r="O14" s="203"/>
      <c r="P14" s="203"/>
      <c r="Q14" s="203"/>
      <c r="R14" s="217"/>
      <c r="S14" s="218"/>
      <c r="T14" s="498"/>
      <c r="U14" s="499"/>
      <c r="V14" s="499"/>
      <c r="W14" s="499"/>
      <c r="X14" s="499"/>
      <c r="Y14" s="499"/>
      <c r="Z14" s="499"/>
      <c r="AA14" s="500"/>
      <c r="AB14" s="231" t="str">
        <f>IF(AB11="⑦","7",IF(AB11="⑥","6",AB11))</f>
        <v>⑤</v>
      </c>
      <c r="AC14" s="232"/>
      <c r="AD14" s="232"/>
      <c r="AE14" s="232"/>
      <c r="AF14" s="232"/>
      <c r="AG14" s="232"/>
      <c r="AH14" s="232"/>
      <c r="AI14" s="233"/>
      <c r="AJ14" s="231" t="str">
        <f>IF(AJ11="⑦","7",IF(AJ11="⑥","6",AJ11))</f>
        <v>⑤</v>
      </c>
      <c r="AK14" s="232"/>
      <c r="AL14" s="232"/>
      <c r="AM14" s="232"/>
      <c r="AN14" s="232"/>
      <c r="AO14" s="232"/>
      <c r="AP14" s="232"/>
      <c r="AQ14" s="233"/>
      <c r="AR14" s="232" t="str">
        <f>IF(AR11="⑦","7",IF(AR11="⑥","6",AR11))</f>
        <v>⑤</v>
      </c>
      <c r="AS14" s="232"/>
      <c r="AT14" s="232"/>
      <c r="AU14" s="234"/>
      <c r="AV14" s="203"/>
      <c r="AW14" s="234"/>
      <c r="AX14" s="234"/>
      <c r="AY14" s="235"/>
      <c r="AZ14" s="441"/>
      <c r="BA14" s="449"/>
      <c r="BB14" s="449"/>
      <c r="BC14" s="449"/>
      <c r="BD14" s="410"/>
      <c r="BE14" s="410"/>
      <c r="BF14" s="410"/>
      <c r="BG14" s="411"/>
      <c r="BH14" s="221"/>
      <c r="BJ14" s="354"/>
      <c r="BK14" s="355"/>
      <c r="BL14" s="355"/>
      <c r="BM14" s="64"/>
      <c r="BN14" s="64"/>
      <c r="BO14" s="64"/>
      <c r="BP14" s="64"/>
      <c r="BQ14" s="65"/>
      <c r="BR14" s="64"/>
      <c r="BS14" s="506"/>
      <c r="BT14" s="506"/>
      <c r="BU14" s="506"/>
      <c r="BV14" s="64"/>
      <c r="BW14" s="64"/>
      <c r="BX14" s="64"/>
      <c r="BY14" s="67"/>
      <c r="BZ14" s="87"/>
      <c r="CA14" s="498"/>
      <c r="CB14" s="499"/>
      <c r="CC14" s="499"/>
      <c r="CD14" s="499"/>
      <c r="CE14" s="499"/>
      <c r="CF14" s="499"/>
      <c r="CG14" s="499"/>
      <c r="CH14" s="500"/>
      <c r="CI14" s="231" t="str">
        <f>IF(CI11="⑦","7",IF(CI11="⑥","6",CI11))</f>
        <v>⑤</v>
      </c>
      <c r="CJ14" s="232"/>
      <c r="CK14" s="232"/>
      <c r="CL14" s="232"/>
      <c r="CM14" s="232"/>
      <c r="CN14" s="232"/>
      <c r="CO14" s="232"/>
      <c r="CP14" s="233"/>
      <c r="CQ14" s="231" t="str">
        <f>IF(CQ11="⑦","7",IF(CQ11="⑥","6",CQ11))</f>
        <v>⑤</v>
      </c>
      <c r="CR14" s="232"/>
      <c r="CS14" s="232"/>
      <c r="CT14" s="232"/>
      <c r="CU14" s="232"/>
      <c r="CV14" s="232"/>
      <c r="CW14" s="232"/>
      <c r="CX14" s="233"/>
      <c r="CY14" s="232" t="str">
        <f>IF(CY11="⑦","7",IF(CY11="⑥","6",CY11))</f>
        <v>⑤</v>
      </c>
      <c r="CZ14" s="232"/>
      <c r="DA14" s="232"/>
      <c r="DB14" s="234"/>
      <c r="DC14" s="203"/>
      <c r="DD14" s="234"/>
      <c r="DE14" s="234"/>
      <c r="DF14" s="235"/>
      <c r="DG14" s="526"/>
      <c r="DH14" s="529"/>
      <c r="DI14" s="529"/>
      <c r="DJ14" s="529"/>
      <c r="DK14" s="466"/>
      <c r="DL14" s="466"/>
      <c r="DM14" s="466"/>
      <c r="DN14" s="467"/>
    </row>
    <row r="15" spans="1:118" ht="12" customHeight="1">
      <c r="A15" s="11"/>
      <c r="B15" s="392">
        <f>BD17</f>
        <v>3</v>
      </c>
      <c r="C15" s="476" t="s">
        <v>82</v>
      </c>
      <c r="D15" s="382"/>
      <c r="E15" s="382"/>
      <c r="F15" s="322" t="str">
        <f>IF(C15="ここに","",VLOOKUP(C15,'登録ナンバー'!$A$1:$C$616,2,0))</f>
        <v>前田</v>
      </c>
      <c r="G15" s="322"/>
      <c r="H15" s="322"/>
      <c r="I15" s="322"/>
      <c r="J15" s="322"/>
      <c r="K15" s="322" t="s">
        <v>547</v>
      </c>
      <c r="L15" s="322" t="s">
        <v>83</v>
      </c>
      <c r="M15" s="322"/>
      <c r="N15" s="322"/>
      <c r="O15" s="322" t="str">
        <f>IF(L15="ここに","",VLOOKUP(L15,'登録ナンバー'!$A$1:$C$616,2,0))</f>
        <v>山田</v>
      </c>
      <c r="P15" s="322"/>
      <c r="Q15" s="322"/>
      <c r="R15" s="322"/>
      <c r="S15" s="323"/>
      <c r="T15" s="398">
        <f>IF(AB11="","",IF(AND(AF11=6,AB11&lt;&gt;"⑦"),"⑥",IF(AF11=7,"⑦",AF11)))</f>
        <v>1</v>
      </c>
      <c r="U15" s="322"/>
      <c r="V15" s="322"/>
      <c r="W15" s="322" t="s">
        <v>548</v>
      </c>
      <c r="X15" s="322">
        <v>5</v>
      </c>
      <c r="Y15" s="322"/>
      <c r="Z15" s="322"/>
      <c r="AA15" s="323"/>
      <c r="AB15" s="400"/>
      <c r="AC15" s="401"/>
      <c r="AD15" s="401"/>
      <c r="AE15" s="401"/>
      <c r="AF15" s="401"/>
      <c r="AG15" s="401"/>
      <c r="AH15" s="401"/>
      <c r="AI15" s="402"/>
      <c r="AJ15" s="346">
        <v>3</v>
      </c>
      <c r="AK15" s="347"/>
      <c r="AL15" s="347"/>
      <c r="AM15" s="347" t="s">
        <v>548</v>
      </c>
      <c r="AN15" s="322">
        <v>5</v>
      </c>
      <c r="AO15" s="322"/>
      <c r="AP15" s="322"/>
      <c r="AQ15" s="323"/>
      <c r="AR15" s="346" t="s">
        <v>1433</v>
      </c>
      <c r="AS15" s="347"/>
      <c r="AT15" s="347" t="s">
        <v>548</v>
      </c>
      <c r="AU15" s="347">
        <v>3</v>
      </c>
      <c r="AV15" s="347"/>
      <c r="AW15" s="347"/>
      <c r="AX15" s="347"/>
      <c r="AY15" s="562"/>
      <c r="AZ15" s="442">
        <f>IF(COUNTIF(BA11:BC26,1)=2,"直接対決","")</f>
      </c>
      <c r="BA15" s="446">
        <f>COUNTIF(T15:AY16,"⑤")+COUNTIF(T15:AY16,"⑦")</f>
        <v>1</v>
      </c>
      <c r="BB15" s="446"/>
      <c r="BC15" s="446"/>
      <c r="BD15" s="340">
        <f>IF(AB11="","",3-BA15)</f>
        <v>2</v>
      </c>
      <c r="BE15" s="340"/>
      <c r="BF15" s="340"/>
      <c r="BG15" s="341"/>
      <c r="BH15" s="220"/>
      <c r="BI15" s="392">
        <f>DK17</f>
        <v>2</v>
      </c>
      <c r="BJ15" s="350" t="s">
        <v>1328</v>
      </c>
      <c r="BK15" s="351"/>
      <c r="BL15" s="351"/>
      <c r="BM15" s="294" t="str">
        <f>IF(BJ15="ここに","",VLOOKUP(BJ15,'登録ナンバー'!$A$1:$C$619,2,0))</f>
        <v>吉田</v>
      </c>
      <c r="BN15" s="294"/>
      <c r="BO15" s="294"/>
      <c r="BP15" s="294"/>
      <c r="BQ15" s="294"/>
      <c r="BR15" s="345" t="s">
        <v>547</v>
      </c>
      <c r="BS15" s="294" t="s">
        <v>1437</v>
      </c>
      <c r="BT15" s="294"/>
      <c r="BU15" s="294"/>
      <c r="BV15" s="294" t="str">
        <f>IF(BS15="ここに","",VLOOKUP(BS15,'登録ナンバー'!$A$1:$C$619,2,0))</f>
        <v>安田</v>
      </c>
      <c r="BW15" s="294"/>
      <c r="BX15" s="294"/>
      <c r="BY15" s="294"/>
      <c r="BZ15" s="515"/>
      <c r="CA15" s="479">
        <f>IF(CI11="","",IF(AND(CM11=6,CI11&lt;&gt;"⑦"),"⑥",IF(CM11=7,"⑦",CM11)))</f>
        <v>3</v>
      </c>
      <c r="CB15" s="357"/>
      <c r="CC15" s="357"/>
      <c r="CD15" s="357" t="s">
        <v>548</v>
      </c>
      <c r="CE15" s="357">
        <v>5</v>
      </c>
      <c r="CF15" s="357"/>
      <c r="CG15" s="357"/>
      <c r="CH15" s="434"/>
      <c r="CI15" s="516"/>
      <c r="CJ15" s="517"/>
      <c r="CK15" s="517"/>
      <c r="CL15" s="517"/>
      <c r="CM15" s="517"/>
      <c r="CN15" s="517"/>
      <c r="CO15" s="517"/>
      <c r="CP15" s="518"/>
      <c r="CQ15" s="371" t="s">
        <v>1438</v>
      </c>
      <c r="CR15" s="318"/>
      <c r="CS15" s="318"/>
      <c r="CT15" s="318" t="s">
        <v>548</v>
      </c>
      <c r="CU15" s="357">
        <v>1</v>
      </c>
      <c r="CV15" s="357"/>
      <c r="CW15" s="357"/>
      <c r="CX15" s="434"/>
      <c r="CY15" s="371" t="s">
        <v>1438</v>
      </c>
      <c r="CZ15" s="318"/>
      <c r="DA15" s="318" t="s">
        <v>548</v>
      </c>
      <c r="DB15" s="318">
        <v>1</v>
      </c>
      <c r="DC15" s="318"/>
      <c r="DD15" s="318"/>
      <c r="DE15" s="318"/>
      <c r="DF15" s="319"/>
      <c r="DG15" s="358">
        <f>IF(COUNTIF(DH11:DJ26,1)=2,"直接対決","")</f>
      </c>
      <c r="DH15" s="292">
        <f>COUNTIF(CA15:DF16,"⑤")+COUNTIF(CA15:DF16,"⑦")</f>
        <v>2</v>
      </c>
      <c r="DI15" s="292"/>
      <c r="DJ15" s="292"/>
      <c r="DK15" s="456">
        <f>IF(CI11="","",3-DH15)</f>
        <v>1</v>
      </c>
      <c r="DL15" s="456"/>
      <c r="DM15" s="456"/>
      <c r="DN15" s="457"/>
    </row>
    <row r="16" spans="1:118" ht="12" customHeight="1">
      <c r="A16" s="11"/>
      <c r="B16" s="392"/>
      <c r="C16" s="373"/>
      <c r="D16" s="374"/>
      <c r="E16" s="37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5"/>
      <c r="T16" s="399"/>
      <c r="U16" s="324"/>
      <c r="V16" s="324"/>
      <c r="W16" s="324"/>
      <c r="X16" s="324"/>
      <c r="Y16" s="324"/>
      <c r="Z16" s="324"/>
      <c r="AA16" s="325"/>
      <c r="AB16" s="403"/>
      <c r="AC16" s="404"/>
      <c r="AD16" s="404"/>
      <c r="AE16" s="404"/>
      <c r="AF16" s="404"/>
      <c r="AG16" s="404"/>
      <c r="AH16" s="404"/>
      <c r="AI16" s="405"/>
      <c r="AJ16" s="348"/>
      <c r="AK16" s="349"/>
      <c r="AL16" s="349"/>
      <c r="AM16" s="349"/>
      <c r="AN16" s="324"/>
      <c r="AO16" s="324"/>
      <c r="AP16" s="324"/>
      <c r="AQ16" s="325"/>
      <c r="AR16" s="348"/>
      <c r="AS16" s="349"/>
      <c r="AT16" s="349"/>
      <c r="AU16" s="349"/>
      <c r="AV16" s="349"/>
      <c r="AW16" s="349"/>
      <c r="AX16" s="349"/>
      <c r="AY16" s="563"/>
      <c r="AZ16" s="443"/>
      <c r="BA16" s="447"/>
      <c r="BB16" s="447"/>
      <c r="BC16" s="447"/>
      <c r="BD16" s="342"/>
      <c r="BE16" s="342"/>
      <c r="BF16" s="342"/>
      <c r="BG16" s="343"/>
      <c r="BH16" s="42"/>
      <c r="BI16" s="392"/>
      <c r="BJ16" s="352"/>
      <c r="BK16" s="353"/>
      <c r="BL16" s="353"/>
      <c r="BM16" s="295"/>
      <c r="BN16" s="295"/>
      <c r="BO16" s="295"/>
      <c r="BP16" s="295"/>
      <c r="BQ16" s="295"/>
      <c r="BR16" s="345"/>
      <c r="BS16" s="295"/>
      <c r="BT16" s="295"/>
      <c r="BU16" s="295"/>
      <c r="BV16" s="295"/>
      <c r="BW16" s="295"/>
      <c r="BX16" s="295"/>
      <c r="BY16" s="295"/>
      <c r="BZ16" s="379"/>
      <c r="CA16" s="480"/>
      <c r="CB16" s="281"/>
      <c r="CC16" s="281"/>
      <c r="CD16" s="281"/>
      <c r="CE16" s="281"/>
      <c r="CF16" s="281"/>
      <c r="CG16" s="281"/>
      <c r="CH16" s="435"/>
      <c r="CI16" s="519"/>
      <c r="CJ16" s="520"/>
      <c r="CK16" s="520"/>
      <c r="CL16" s="520"/>
      <c r="CM16" s="520"/>
      <c r="CN16" s="520"/>
      <c r="CO16" s="520"/>
      <c r="CP16" s="521"/>
      <c r="CQ16" s="372"/>
      <c r="CR16" s="320"/>
      <c r="CS16" s="320"/>
      <c r="CT16" s="320"/>
      <c r="CU16" s="281"/>
      <c r="CV16" s="281"/>
      <c r="CW16" s="281"/>
      <c r="CX16" s="435"/>
      <c r="CY16" s="372"/>
      <c r="CZ16" s="320"/>
      <c r="DA16" s="320"/>
      <c r="DB16" s="320"/>
      <c r="DC16" s="320"/>
      <c r="DD16" s="320"/>
      <c r="DE16" s="320"/>
      <c r="DF16" s="321"/>
      <c r="DG16" s="359"/>
      <c r="DH16" s="289"/>
      <c r="DI16" s="289"/>
      <c r="DJ16" s="289"/>
      <c r="DK16" s="458"/>
      <c r="DL16" s="458"/>
      <c r="DM16" s="458"/>
      <c r="DN16" s="459"/>
    </row>
    <row r="17" spans="1:118" ht="20.25" customHeight="1">
      <c r="A17" s="11"/>
      <c r="B17" s="11"/>
      <c r="C17" s="373" t="s">
        <v>549</v>
      </c>
      <c r="D17" s="374"/>
      <c r="E17" s="374"/>
      <c r="F17" s="324" t="str">
        <f>IF(C15="ここに","",VLOOKUP(C15,'登録ナンバー'!$A$1:$D$616,4,0))</f>
        <v>プラチナ</v>
      </c>
      <c r="G17" s="324"/>
      <c r="H17" s="324"/>
      <c r="I17" s="324"/>
      <c r="J17" s="324"/>
      <c r="K17" s="230"/>
      <c r="L17" s="324" t="s">
        <v>549</v>
      </c>
      <c r="M17" s="324"/>
      <c r="N17" s="324"/>
      <c r="O17" s="324" t="str">
        <f>IF(L15="ここに","",VLOOKUP(L15,'登録ナンバー'!$A$1:$D$616,4,0))</f>
        <v>プラチナ</v>
      </c>
      <c r="P17" s="324"/>
      <c r="Q17" s="324"/>
      <c r="R17" s="324"/>
      <c r="S17" s="325"/>
      <c r="T17" s="399"/>
      <c r="U17" s="324"/>
      <c r="V17" s="324"/>
      <c r="W17" s="324"/>
      <c r="X17" s="324"/>
      <c r="Y17" s="324"/>
      <c r="Z17" s="324"/>
      <c r="AA17" s="325"/>
      <c r="AB17" s="403"/>
      <c r="AC17" s="404"/>
      <c r="AD17" s="404"/>
      <c r="AE17" s="404"/>
      <c r="AF17" s="404"/>
      <c r="AG17" s="404"/>
      <c r="AH17" s="404"/>
      <c r="AI17" s="405"/>
      <c r="AJ17" s="348"/>
      <c r="AK17" s="349"/>
      <c r="AL17" s="349"/>
      <c r="AM17" s="349"/>
      <c r="AN17" s="324"/>
      <c r="AO17" s="324"/>
      <c r="AP17" s="324"/>
      <c r="AQ17" s="325"/>
      <c r="AR17" s="348"/>
      <c r="AS17" s="349"/>
      <c r="AT17" s="349"/>
      <c r="AU17" s="349"/>
      <c r="AV17" s="349"/>
      <c r="AW17" s="349"/>
      <c r="AX17" s="349"/>
      <c r="AY17" s="563"/>
      <c r="AZ17" s="287">
        <f>IF(OR(COUNTIF(BA11:BC24,2)=3,COUNTIF(BA11:BC24,1)=3),(T18+AJ18+AR18)/(T18+AJ18+X15+AN15+AW15+AR18),"")</f>
      </c>
      <c r="BA17" s="324"/>
      <c r="BB17" s="324"/>
      <c r="BC17" s="324"/>
      <c r="BD17" s="314">
        <f>IF(AZ17&lt;&gt;"",RANK(AZ17,AZ13:AZ26),RANK(BA15,BA11:BC24))</f>
        <v>3</v>
      </c>
      <c r="BE17" s="314"/>
      <c r="BF17" s="314"/>
      <c r="BG17" s="315"/>
      <c r="BH17" s="43"/>
      <c r="BI17" s="11"/>
      <c r="BJ17" s="352" t="s">
        <v>549</v>
      </c>
      <c r="BK17" s="353"/>
      <c r="BL17" s="353"/>
      <c r="BM17" s="295" t="str">
        <f>IF(BJ15="ここに","",VLOOKUP(BJ15,'登録ナンバー'!$A$1:$D$619,4,0))</f>
        <v>プラチナ</v>
      </c>
      <c r="BN17" s="295"/>
      <c r="BO17" s="295"/>
      <c r="BP17" s="295"/>
      <c r="BQ17" s="295"/>
      <c r="BR17" s="229"/>
      <c r="BS17" s="345" t="s">
        <v>549</v>
      </c>
      <c r="BT17" s="345"/>
      <c r="BU17" s="345"/>
      <c r="BV17" s="295" t="str">
        <f>IF(BS15="ここに","",VLOOKUP(BS15,'登録ナンバー'!$A$1:$D$619,4,0))</f>
        <v>プラチナ</v>
      </c>
      <c r="BW17" s="295"/>
      <c r="BX17" s="295"/>
      <c r="BY17" s="295"/>
      <c r="BZ17" s="379"/>
      <c r="CA17" s="480"/>
      <c r="CB17" s="281"/>
      <c r="CC17" s="281"/>
      <c r="CD17" s="281"/>
      <c r="CE17" s="281"/>
      <c r="CF17" s="281"/>
      <c r="CG17" s="281"/>
      <c r="CH17" s="435"/>
      <c r="CI17" s="519"/>
      <c r="CJ17" s="520"/>
      <c r="CK17" s="520"/>
      <c r="CL17" s="520"/>
      <c r="CM17" s="520"/>
      <c r="CN17" s="520"/>
      <c r="CO17" s="520"/>
      <c r="CP17" s="521"/>
      <c r="CQ17" s="372"/>
      <c r="CR17" s="320"/>
      <c r="CS17" s="320"/>
      <c r="CT17" s="320"/>
      <c r="CU17" s="281"/>
      <c r="CV17" s="281"/>
      <c r="CW17" s="281"/>
      <c r="CX17" s="435"/>
      <c r="CY17" s="372"/>
      <c r="CZ17" s="320"/>
      <c r="DA17" s="320"/>
      <c r="DB17" s="320"/>
      <c r="DC17" s="320"/>
      <c r="DD17" s="320"/>
      <c r="DE17" s="320"/>
      <c r="DF17" s="321"/>
      <c r="DG17" s="298">
        <f>IF(OR(COUNTIF(DH11:DJ24,2)=3,COUNTIF(DH11:DJ24,1)=3),(CA18+CQ18+CY18)/(CA18+CQ18+CE15+CU15+DD15+CY18),"")</f>
      </c>
      <c r="DH17" s="281"/>
      <c r="DI17" s="281"/>
      <c r="DJ17" s="281"/>
      <c r="DK17" s="452">
        <f>IF(DG17&lt;&gt;"",RANK(DG17,DG13:DG26),RANK(DH15,DH11:DJ24))</f>
        <v>2</v>
      </c>
      <c r="DL17" s="452"/>
      <c r="DM17" s="452"/>
      <c r="DN17" s="453"/>
    </row>
    <row r="18" spans="1:118" ht="4.5" customHeight="1" hidden="1">
      <c r="A18" s="11"/>
      <c r="B18" s="11"/>
      <c r="C18" s="373"/>
      <c r="D18" s="374"/>
      <c r="E18" s="374"/>
      <c r="F18" s="230"/>
      <c r="G18" s="230"/>
      <c r="H18" s="230"/>
      <c r="I18" s="230"/>
      <c r="J18" s="230"/>
      <c r="K18" s="230"/>
      <c r="L18" s="490"/>
      <c r="M18" s="324"/>
      <c r="N18" s="324"/>
      <c r="O18" s="230"/>
      <c r="P18" s="230"/>
      <c r="Q18" s="230"/>
      <c r="R18" s="258"/>
      <c r="S18" s="259"/>
      <c r="T18" s="260">
        <f>IF(T15="⑦","7",IF(T15="⑥","6",T15))</f>
        <v>1</v>
      </c>
      <c r="U18" s="258"/>
      <c r="V18" s="258"/>
      <c r="W18" s="258"/>
      <c r="X18" s="258"/>
      <c r="Y18" s="258"/>
      <c r="Z18" s="258"/>
      <c r="AA18" s="259"/>
      <c r="AB18" s="406"/>
      <c r="AC18" s="407"/>
      <c r="AD18" s="407"/>
      <c r="AE18" s="407"/>
      <c r="AF18" s="407"/>
      <c r="AG18" s="407"/>
      <c r="AH18" s="407"/>
      <c r="AI18" s="408"/>
      <c r="AJ18" s="260">
        <f>IF(AJ15="⑦","7",IF(AJ15="⑥","6",AJ15))</f>
        <v>3</v>
      </c>
      <c r="AK18" s="261"/>
      <c r="AL18" s="261"/>
      <c r="AM18" s="261"/>
      <c r="AN18" s="261"/>
      <c r="AO18" s="261"/>
      <c r="AP18" s="261"/>
      <c r="AQ18" s="262"/>
      <c r="AR18" s="261" t="str">
        <f>IF(AR15="⑦","7",IF(AR15="⑥","6",AR15))</f>
        <v>⑤</v>
      </c>
      <c r="AS18" s="261"/>
      <c r="AT18" s="261"/>
      <c r="AU18" s="261"/>
      <c r="AV18" s="261"/>
      <c r="AW18" s="261"/>
      <c r="AX18" s="261"/>
      <c r="AY18" s="263"/>
      <c r="AZ18" s="284"/>
      <c r="BA18" s="356"/>
      <c r="BB18" s="356"/>
      <c r="BC18" s="356"/>
      <c r="BD18" s="316"/>
      <c r="BE18" s="316"/>
      <c r="BF18" s="316"/>
      <c r="BG18" s="317"/>
      <c r="BH18" s="43"/>
      <c r="BI18" s="11"/>
      <c r="BJ18" s="354"/>
      <c r="BK18" s="355"/>
      <c r="BL18" s="355"/>
      <c r="BM18" s="229"/>
      <c r="BN18" s="229"/>
      <c r="BO18" s="229"/>
      <c r="BP18" s="229"/>
      <c r="BQ18" s="228"/>
      <c r="BR18" s="229"/>
      <c r="BS18" s="412"/>
      <c r="BT18" s="412"/>
      <c r="BU18" s="412"/>
      <c r="BV18" s="229"/>
      <c r="BW18" s="229"/>
      <c r="BX18" s="229"/>
      <c r="BY18" s="239"/>
      <c r="BZ18" s="240"/>
      <c r="CA18" s="241">
        <f>IF(CA15="⑦","7",IF(CA15="⑥","6",CA15))</f>
        <v>3</v>
      </c>
      <c r="CB18" s="242"/>
      <c r="CC18" s="242"/>
      <c r="CD18" s="242"/>
      <c r="CE18" s="242"/>
      <c r="CF18" s="242"/>
      <c r="CG18" s="242"/>
      <c r="CH18" s="243"/>
      <c r="CI18" s="522"/>
      <c r="CJ18" s="523"/>
      <c r="CK18" s="523"/>
      <c r="CL18" s="523"/>
      <c r="CM18" s="523"/>
      <c r="CN18" s="523"/>
      <c r="CO18" s="523"/>
      <c r="CP18" s="524"/>
      <c r="CQ18" s="241" t="str">
        <f>IF(CQ15="⑦","7",IF(CQ15="⑥","6",CQ15))</f>
        <v>⑤</v>
      </c>
      <c r="CR18" s="244"/>
      <c r="CS18" s="244"/>
      <c r="CT18" s="244"/>
      <c r="CU18" s="244"/>
      <c r="CV18" s="244"/>
      <c r="CW18" s="244"/>
      <c r="CX18" s="245"/>
      <c r="CY18" s="244" t="str">
        <f>IF(CY15="⑦","7",IF(CY15="⑥","6",CY15))</f>
        <v>⑤</v>
      </c>
      <c r="CZ18" s="244"/>
      <c r="DA18" s="244"/>
      <c r="DB18" s="244"/>
      <c r="DC18" s="244"/>
      <c r="DD18" s="244"/>
      <c r="DE18" s="244"/>
      <c r="DF18" s="246"/>
      <c r="DG18" s="360"/>
      <c r="DH18" s="527"/>
      <c r="DI18" s="527"/>
      <c r="DJ18" s="527"/>
      <c r="DK18" s="513"/>
      <c r="DL18" s="513"/>
      <c r="DM18" s="513"/>
      <c r="DN18" s="514"/>
    </row>
    <row r="19" spans="1:118" ht="12" customHeight="1">
      <c r="A19" s="11"/>
      <c r="B19" s="392">
        <f>BD21</f>
        <v>2</v>
      </c>
      <c r="C19" s="476" t="s">
        <v>88</v>
      </c>
      <c r="D19" s="382"/>
      <c r="E19" s="382"/>
      <c r="F19" s="357" t="str">
        <f>IF(C19="ここに","",VLOOKUP(C19,'登録ナンバー'!$A$1:$C$616,2,0))</f>
        <v>鶴田</v>
      </c>
      <c r="G19" s="357"/>
      <c r="H19" s="357"/>
      <c r="I19" s="357"/>
      <c r="J19" s="357"/>
      <c r="K19" s="357" t="s">
        <v>547</v>
      </c>
      <c r="L19" s="357" t="s">
        <v>89</v>
      </c>
      <c r="M19" s="357"/>
      <c r="N19" s="357"/>
      <c r="O19" s="357" t="str">
        <f>IF(L19="ここに","",VLOOKUP(L19,'登録ナンバー'!$A$1:$C$616,2,0))</f>
        <v>中野</v>
      </c>
      <c r="P19" s="357"/>
      <c r="Q19" s="357"/>
      <c r="R19" s="357"/>
      <c r="S19" s="434"/>
      <c r="T19" s="479">
        <f>IF(AN11="","",IF(AND(AN11=6,AJ11&lt;&gt;"⑦"),"⑥",IF(AN11=7,"⑦",AN11)))</f>
        <v>1</v>
      </c>
      <c r="U19" s="357"/>
      <c r="V19" s="357"/>
      <c r="W19" s="357" t="s">
        <v>548</v>
      </c>
      <c r="X19" s="357">
        <v>5</v>
      </c>
      <c r="Y19" s="357"/>
      <c r="Z19" s="357"/>
      <c r="AA19" s="434"/>
      <c r="AB19" s="479" t="s">
        <v>1433</v>
      </c>
      <c r="AC19" s="357"/>
      <c r="AD19" s="357"/>
      <c r="AE19" s="357" t="s">
        <v>548</v>
      </c>
      <c r="AF19" s="357">
        <f>IF(AN15="","",IF(AJ15="⑥",6,IF(AJ15="⑦",7,AJ15)))</f>
        <v>3</v>
      </c>
      <c r="AG19" s="357"/>
      <c r="AH19" s="357"/>
      <c r="AI19" s="434"/>
      <c r="AJ19" s="361"/>
      <c r="AK19" s="362"/>
      <c r="AL19" s="362"/>
      <c r="AM19" s="362"/>
      <c r="AN19" s="362"/>
      <c r="AO19" s="362"/>
      <c r="AP19" s="362"/>
      <c r="AQ19" s="363"/>
      <c r="AR19" s="371" t="s">
        <v>1433</v>
      </c>
      <c r="AS19" s="318"/>
      <c r="AT19" s="318" t="s">
        <v>548</v>
      </c>
      <c r="AU19" s="318">
        <v>2</v>
      </c>
      <c r="AV19" s="318"/>
      <c r="AW19" s="318"/>
      <c r="AX19" s="318"/>
      <c r="AY19" s="319"/>
      <c r="AZ19" s="358">
        <f>IF(COUNTIF(BA11:BC26,1)=2,"直接対決","")</f>
      </c>
      <c r="BA19" s="292">
        <f>COUNTIF(T19:AY20,"⑤")+COUNTIF(T19:AY20,"⑦")</f>
        <v>2</v>
      </c>
      <c r="BB19" s="292"/>
      <c r="BC19" s="292"/>
      <c r="BD19" s="456">
        <f>IF(AB11="","",3-BA19)</f>
        <v>1</v>
      </c>
      <c r="BE19" s="456"/>
      <c r="BF19" s="456"/>
      <c r="BG19" s="457"/>
      <c r="BH19" s="42"/>
      <c r="BI19" s="392">
        <f>DK21</f>
        <v>4</v>
      </c>
      <c r="BJ19" s="512" t="s">
        <v>92</v>
      </c>
      <c r="BK19" s="451"/>
      <c r="BL19" s="451"/>
      <c r="BM19" s="351" t="str">
        <f>IF(BJ19="ここに","",VLOOKUP(BJ19,'登録ナンバー'!$A$1:$C$619,2,0))</f>
        <v>苗村</v>
      </c>
      <c r="BN19" s="351"/>
      <c r="BO19" s="351"/>
      <c r="BP19" s="351"/>
      <c r="BQ19" s="351"/>
      <c r="BR19" s="450" t="s">
        <v>547</v>
      </c>
      <c r="BS19" s="351" t="s">
        <v>93</v>
      </c>
      <c r="BT19" s="351"/>
      <c r="BU19" s="351"/>
      <c r="BV19" s="351" t="str">
        <f>IF(BS19="ここに","",VLOOKUP(BS19,'登録ナンバー'!$A$1:$C$619,2,0))</f>
        <v>岡本</v>
      </c>
      <c r="BW19" s="351"/>
      <c r="BX19" s="351"/>
      <c r="BY19" s="351"/>
      <c r="BZ19" s="502"/>
      <c r="CA19" s="409">
        <v>1</v>
      </c>
      <c r="CB19" s="382"/>
      <c r="CC19" s="382"/>
      <c r="CD19" s="382" t="s">
        <v>548</v>
      </c>
      <c r="CE19" s="382">
        <v>5</v>
      </c>
      <c r="CF19" s="382"/>
      <c r="CG19" s="382"/>
      <c r="CH19" s="383"/>
      <c r="CI19" s="409">
        <v>1</v>
      </c>
      <c r="CJ19" s="382"/>
      <c r="CK19" s="382"/>
      <c r="CL19" s="382" t="s">
        <v>548</v>
      </c>
      <c r="CM19" s="382">
        <v>5</v>
      </c>
      <c r="CN19" s="382"/>
      <c r="CO19" s="382"/>
      <c r="CP19" s="383"/>
      <c r="CQ19" s="326"/>
      <c r="CR19" s="327"/>
      <c r="CS19" s="327"/>
      <c r="CT19" s="327"/>
      <c r="CU19" s="327"/>
      <c r="CV19" s="327"/>
      <c r="CW19" s="327"/>
      <c r="CX19" s="328"/>
      <c r="CY19" s="564">
        <v>3</v>
      </c>
      <c r="CZ19" s="530"/>
      <c r="DA19" s="530" t="s">
        <v>548</v>
      </c>
      <c r="DB19" s="530">
        <v>5</v>
      </c>
      <c r="DC19" s="530"/>
      <c r="DD19" s="530"/>
      <c r="DE19" s="530"/>
      <c r="DF19" s="531"/>
      <c r="DG19" s="277">
        <f>IF(COUNTIF(DH11:DJ26,1)=2,"直接対決","")</f>
      </c>
      <c r="DH19" s="444">
        <f>COUNTIF(CA19:DF20,"⑤")+COUNTIF(CA19:DF20,"⑦")</f>
        <v>0</v>
      </c>
      <c r="DI19" s="444"/>
      <c r="DJ19" s="444"/>
      <c r="DK19" s="296">
        <f>IF(CI11="","",3-DH19)</f>
        <v>3</v>
      </c>
      <c r="DL19" s="296"/>
      <c r="DM19" s="296"/>
      <c r="DN19" s="293"/>
    </row>
    <row r="20" spans="1:118" ht="12" customHeight="1">
      <c r="A20" s="11"/>
      <c r="B20" s="392"/>
      <c r="C20" s="373"/>
      <c r="D20" s="374"/>
      <c r="E20" s="374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435"/>
      <c r="T20" s="480"/>
      <c r="U20" s="281"/>
      <c r="V20" s="281"/>
      <c r="W20" s="281"/>
      <c r="X20" s="281"/>
      <c r="Y20" s="281"/>
      <c r="Z20" s="281"/>
      <c r="AA20" s="435"/>
      <c r="AB20" s="480"/>
      <c r="AC20" s="281"/>
      <c r="AD20" s="281"/>
      <c r="AE20" s="281"/>
      <c r="AF20" s="281"/>
      <c r="AG20" s="281"/>
      <c r="AH20" s="281"/>
      <c r="AI20" s="435"/>
      <c r="AJ20" s="364"/>
      <c r="AK20" s="365"/>
      <c r="AL20" s="365"/>
      <c r="AM20" s="365"/>
      <c r="AN20" s="365"/>
      <c r="AO20" s="365"/>
      <c r="AP20" s="365"/>
      <c r="AQ20" s="366"/>
      <c r="AR20" s="372"/>
      <c r="AS20" s="320"/>
      <c r="AT20" s="320"/>
      <c r="AU20" s="320"/>
      <c r="AV20" s="320"/>
      <c r="AW20" s="320"/>
      <c r="AX20" s="320"/>
      <c r="AY20" s="321"/>
      <c r="AZ20" s="359"/>
      <c r="BA20" s="289"/>
      <c r="BB20" s="289"/>
      <c r="BC20" s="289"/>
      <c r="BD20" s="458"/>
      <c r="BE20" s="458"/>
      <c r="BF20" s="458"/>
      <c r="BG20" s="459"/>
      <c r="BH20" s="42"/>
      <c r="BI20" s="392"/>
      <c r="BJ20" s="508"/>
      <c r="BK20" s="302"/>
      <c r="BL20" s="302"/>
      <c r="BM20" s="353"/>
      <c r="BN20" s="353"/>
      <c r="BO20" s="353"/>
      <c r="BP20" s="353"/>
      <c r="BQ20" s="353"/>
      <c r="BR20" s="450"/>
      <c r="BS20" s="353"/>
      <c r="BT20" s="353"/>
      <c r="BU20" s="353"/>
      <c r="BV20" s="353"/>
      <c r="BW20" s="353"/>
      <c r="BX20" s="353"/>
      <c r="BY20" s="353"/>
      <c r="BZ20" s="384"/>
      <c r="CA20" s="395"/>
      <c r="CB20" s="374"/>
      <c r="CC20" s="374"/>
      <c r="CD20" s="374"/>
      <c r="CE20" s="374"/>
      <c r="CF20" s="374"/>
      <c r="CG20" s="374"/>
      <c r="CH20" s="375"/>
      <c r="CI20" s="395"/>
      <c r="CJ20" s="374"/>
      <c r="CK20" s="374"/>
      <c r="CL20" s="374"/>
      <c r="CM20" s="374"/>
      <c r="CN20" s="374"/>
      <c r="CO20" s="374"/>
      <c r="CP20" s="375"/>
      <c r="CQ20" s="329"/>
      <c r="CR20" s="330"/>
      <c r="CS20" s="330"/>
      <c r="CT20" s="330"/>
      <c r="CU20" s="330"/>
      <c r="CV20" s="330"/>
      <c r="CW20" s="330"/>
      <c r="CX20" s="331"/>
      <c r="CY20" s="565"/>
      <c r="CZ20" s="532"/>
      <c r="DA20" s="532"/>
      <c r="DB20" s="532"/>
      <c r="DC20" s="532"/>
      <c r="DD20" s="532"/>
      <c r="DE20" s="532"/>
      <c r="DF20" s="533"/>
      <c r="DG20" s="278"/>
      <c r="DH20" s="445"/>
      <c r="DI20" s="445"/>
      <c r="DJ20" s="445"/>
      <c r="DK20" s="290"/>
      <c r="DL20" s="290"/>
      <c r="DM20" s="290"/>
      <c r="DN20" s="291"/>
    </row>
    <row r="21" spans="1:118" ht="18.75" customHeight="1">
      <c r="A21" s="11"/>
      <c r="B21" s="11"/>
      <c r="C21" s="373" t="s">
        <v>549</v>
      </c>
      <c r="D21" s="374"/>
      <c r="E21" s="374"/>
      <c r="F21" s="281" t="str">
        <f>IF(C19="ここに","",VLOOKUP(C19,'登録ナンバー'!$A$1:$D$616,4,0))</f>
        <v>プラチナ</v>
      </c>
      <c r="G21" s="281"/>
      <c r="H21" s="281"/>
      <c r="I21" s="281"/>
      <c r="J21" s="281"/>
      <c r="K21" s="227"/>
      <c r="L21" s="281" t="s">
        <v>549</v>
      </c>
      <c r="M21" s="281"/>
      <c r="N21" s="281"/>
      <c r="O21" s="281" t="str">
        <f>IF(L19="ここに","",VLOOKUP(L19,'登録ナンバー'!$A$1:$D$616,4,0))</f>
        <v>プラチナ</v>
      </c>
      <c r="P21" s="281"/>
      <c r="Q21" s="281"/>
      <c r="R21" s="281"/>
      <c r="S21" s="435"/>
      <c r="T21" s="480"/>
      <c r="U21" s="281"/>
      <c r="V21" s="281"/>
      <c r="W21" s="281"/>
      <c r="X21" s="281"/>
      <c r="Y21" s="281"/>
      <c r="Z21" s="281"/>
      <c r="AA21" s="435"/>
      <c r="AB21" s="480"/>
      <c r="AC21" s="281"/>
      <c r="AD21" s="281"/>
      <c r="AE21" s="281"/>
      <c r="AF21" s="281"/>
      <c r="AG21" s="281"/>
      <c r="AH21" s="281"/>
      <c r="AI21" s="435"/>
      <c r="AJ21" s="364"/>
      <c r="AK21" s="365"/>
      <c r="AL21" s="365"/>
      <c r="AM21" s="365"/>
      <c r="AN21" s="365"/>
      <c r="AO21" s="365"/>
      <c r="AP21" s="365"/>
      <c r="AQ21" s="366"/>
      <c r="AR21" s="372"/>
      <c r="AS21" s="320"/>
      <c r="AT21" s="370"/>
      <c r="AU21" s="320"/>
      <c r="AV21" s="320"/>
      <c r="AW21" s="320"/>
      <c r="AX21" s="320"/>
      <c r="AY21" s="321"/>
      <c r="AZ21" s="298">
        <f>IF(OR(COUNTIF(BA11:BC24,2)=3,COUNTIF(BA11:BC24,1)=3),(AB22+AR22+T22)/(T22+AF19+X19+AW19+AR22+AB22),"")</f>
      </c>
      <c r="BA21" s="510"/>
      <c r="BB21" s="510"/>
      <c r="BC21" s="510"/>
      <c r="BD21" s="452">
        <f>IF(AZ21&lt;&gt;"",RANK(AZ21,AZ13:AZ26),RANK(BA19,BA11:BC24))</f>
        <v>2</v>
      </c>
      <c r="BE21" s="452"/>
      <c r="BF21" s="452"/>
      <c r="BG21" s="453"/>
      <c r="BH21" s="43"/>
      <c r="BI21" s="11"/>
      <c r="BJ21" s="508" t="s">
        <v>549</v>
      </c>
      <c r="BK21" s="302"/>
      <c r="BL21" s="302"/>
      <c r="BM21" s="353" t="str">
        <f>IF(BJ19="ここに","",VLOOKUP(BJ19,'登録ナンバー'!$A$1:$D$619,4,0))</f>
        <v>プラチナ</v>
      </c>
      <c r="BN21" s="353"/>
      <c r="BO21" s="353"/>
      <c r="BP21" s="353"/>
      <c r="BQ21" s="353"/>
      <c r="BR21" s="63"/>
      <c r="BS21" s="450" t="s">
        <v>549</v>
      </c>
      <c r="BT21" s="450"/>
      <c r="BU21" s="450"/>
      <c r="BV21" s="353" t="str">
        <f>IF(BS19="ここに","",VLOOKUP(BS19,'登録ナンバー'!$A$1:$D$619,4,0))</f>
        <v>プラチナ</v>
      </c>
      <c r="BW21" s="353"/>
      <c r="BX21" s="353"/>
      <c r="BY21" s="353"/>
      <c r="BZ21" s="384"/>
      <c r="CA21" s="395"/>
      <c r="CB21" s="374"/>
      <c r="CC21" s="374"/>
      <c r="CD21" s="374"/>
      <c r="CE21" s="374"/>
      <c r="CF21" s="374"/>
      <c r="CG21" s="374"/>
      <c r="CH21" s="375"/>
      <c r="CI21" s="395"/>
      <c r="CJ21" s="374"/>
      <c r="CK21" s="374"/>
      <c r="CL21" s="374"/>
      <c r="CM21" s="374"/>
      <c r="CN21" s="374"/>
      <c r="CO21" s="374"/>
      <c r="CP21" s="375"/>
      <c r="CQ21" s="329"/>
      <c r="CR21" s="330"/>
      <c r="CS21" s="330"/>
      <c r="CT21" s="330"/>
      <c r="CU21" s="330"/>
      <c r="CV21" s="330"/>
      <c r="CW21" s="330"/>
      <c r="CX21" s="331"/>
      <c r="CY21" s="565"/>
      <c r="CZ21" s="532"/>
      <c r="DA21" s="566"/>
      <c r="DB21" s="532"/>
      <c r="DC21" s="532"/>
      <c r="DD21" s="532"/>
      <c r="DE21" s="532"/>
      <c r="DF21" s="533"/>
      <c r="DG21" s="304">
        <f>IF(OR(COUNTIF(DH11:DJ24,2)=3,COUNTIF(DH11:DJ24,1)=3),(CI22+CY22+CA22)/(CA22+CM19+CE19+DD19+CY22+CI22),"")</f>
      </c>
      <c r="DH21" s="448"/>
      <c r="DI21" s="448"/>
      <c r="DJ21" s="448"/>
      <c r="DK21" s="306">
        <f>IF(DG21&lt;&gt;"",RANK(DG21,DG13:DG26),RANK(DH19,DH11:DJ24))</f>
        <v>4</v>
      </c>
      <c r="DL21" s="306"/>
      <c r="DM21" s="306"/>
      <c r="DN21" s="307"/>
    </row>
    <row r="22" spans="1:118" ht="3.75" customHeight="1" hidden="1">
      <c r="A22" s="11"/>
      <c r="B22" s="11"/>
      <c r="C22" s="373"/>
      <c r="D22" s="374"/>
      <c r="E22" s="374"/>
      <c r="F22" s="227"/>
      <c r="G22" s="227"/>
      <c r="H22" s="227"/>
      <c r="I22" s="227"/>
      <c r="J22" s="227"/>
      <c r="K22" s="227"/>
      <c r="L22" s="501"/>
      <c r="M22" s="281"/>
      <c r="N22" s="281"/>
      <c r="O22" s="227"/>
      <c r="P22" s="227"/>
      <c r="Q22" s="227"/>
      <c r="R22" s="242"/>
      <c r="S22" s="243"/>
      <c r="T22" s="247">
        <f>IF(T19="⑦","7",IF(T19="⑥","6",T19))</f>
        <v>1</v>
      </c>
      <c r="U22" s="248"/>
      <c r="V22" s="248"/>
      <c r="W22" s="248"/>
      <c r="X22" s="248"/>
      <c r="Y22" s="248"/>
      <c r="Z22" s="248"/>
      <c r="AA22" s="249"/>
      <c r="AB22" s="247" t="str">
        <f>IF(AB19="⑦","7",IF(AB19="⑥","6",AB19))</f>
        <v>⑤</v>
      </c>
      <c r="AC22" s="248"/>
      <c r="AD22" s="248"/>
      <c r="AE22" s="248"/>
      <c r="AF22" s="248"/>
      <c r="AG22" s="248"/>
      <c r="AH22" s="248"/>
      <c r="AI22" s="248"/>
      <c r="AJ22" s="367"/>
      <c r="AK22" s="368"/>
      <c r="AL22" s="368"/>
      <c r="AM22" s="368"/>
      <c r="AN22" s="368"/>
      <c r="AO22" s="368"/>
      <c r="AP22" s="368"/>
      <c r="AQ22" s="369"/>
      <c r="AR22" s="244" t="str">
        <f>IF(AR19="⑦","7",IF(AR19="⑥","6",AR19))</f>
        <v>⑤</v>
      </c>
      <c r="AS22" s="244"/>
      <c r="AT22" s="244"/>
      <c r="AU22" s="244"/>
      <c r="AV22" s="244"/>
      <c r="AW22" s="244"/>
      <c r="AX22" s="244"/>
      <c r="AY22" s="246"/>
      <c r="AZ22" s="360"/>
      <c r="BA22" s="511"/>
      <c r="BB22" s="511"/>
      <c r="BC22" s="511"/>
      <c r="BD22" s="513"/>
      <c r="BE22" s="513"/>
      <c r="BF22" s="513"/>
      <c r="BG22" s="514"/>
      <c r="BH22" s="43"/>
      <c r="BI22" s="11"/>
      <c r="BJ22" s="509"/>
      <c r="BK22" s="506"/>
      <c r="BL22" s="506"/>
      <c r="BM22" s="63"/>
      <c r="BN22" s="63"/>
      <c r="BO22" s="63"/>
      <c r="BP22" s="63"/>
      <c r="BQ22" s="63"/>
      <c r="BR22" s="63"/>
      <c r="BS22" s="355"/>
      <c r="BT22" s="355"/>
      <c r="BU22" s="355"/>
      <c r="BV22" s="63"/>
      <c r="BW22" s="63"/>
      <c r="BX22" s="63"/>
      <c r="BY22" s="66"/>
      <c r="BZ22" s="216"/>
      <c r="CA22" s="31">
        <f>IF(CA19="⑦","7",IF(CA19="⑥","6",CA19))</f>
        <v>1</v>
      </c>
      <c r="CH22" s="15"/>
      <c r="CI22" s="31">
        <f>IF(CI19="⑦","7",IF(CI19="⑥","6",CI19))</f>
        <v>1</v>
      </c>
      <c r="CQ22" s="332"/>
      <c r="CR22" s="333"/>
      <c r="CS22" s="333"/>
      <c r="CT22" s="333"/>
      <c r="CU22" s="333"/>
      <c r="CV22" s="333"/>
      <c r="CW22" s="333"/>
      <c r="CX22" s="334"/>
      <c r="CY22" s="17">
        <f>IF(CY19="⑦","7",IF(CY19="⑥","6",CY19))</f>
        <v>3</v>
      </c>
      <c r="CZ22" s="17"/>
      <c r="DA22" s="17"/>
      <c r="DB22" s="17"/>
      <c r="DC22" s="17"/>
      <c r="DD22" s="17"/>
      <c r="DE22" s="17"/>
      <c r="DF22" s="21"/>
      <c r="DG22" s="441"/>
      <c r="DH22" s="449"/>
      <c r="DI22" s="449"/>
      <c r="DJ22" s="449"/>
      <c r="DK22" s="410"/>
      <c r="DL22" s="410"/>
      <c r="DM22" s="410"/>
      <c r="DN22" s="411"/>
    </row>
    <row r="23" spans="1:118" ht="12" customHeight="1">
      <c r="A23" s="11"/>
      <c r="B23" s="392">
        <f>BD25</f>
        <v>4</v>
      </c>
      <c r="C23" s="350" t="s">
        <v>932</v>
      </c>
      <c r="D23" s="351"/>
      <c r="E23" s="351"/>
      <c r="F23" s="351" t="s">
        <v>983</v>
      </c>
      <c r="G23" s="351"/>
      <c r="H23" s="351"/>
      <c r="I23" s="351"/>
      <c r="J23" s="351"/>
      <c r="K23" s="450" t="s">
        <v>547</v>
      </c>
      <c r="L23" s="351" t="s">
        <v>932</v>
      </c>
      <c r="M23" s="351"/>
      <c r="N23" s="351"/>
      <c r="O23" s="351" t="s">
        <v>86</v>
      </c>
      <c r="P23" s="351"/>
      <c r="Q23" s="351"/>
      <c r="R23" s="351"/>
      <c r="S23" s="502"/>
      <c r="T23" s="409">
        <v>1</v>
      </c>
      <c r="U23" s="382"/>
      <c r="V23" s="382"/>
      <c r="W23" s="382" t="s">
        <v>548</v>
      </c>
      <c r="X23" s="382">
        <v>5</v>
      </c>
      <c r="Y23" s="382"/>
      <c r="Z23" s="382"/>
      <c r="AA23" s="383"/>
      <c r="AB23" s="409">
        <v>3</v>
      </c>
      <c r="AC23" s="382"/>
      <c r="AD23" s="382"/>
      <c r="AE23" s="382" t="s">
        <v>548</v>
      </c>
      <c r="AF23" s="382">
        <v>5</v>
      </c>
      <c r="AG23" s="382"/>
      <c r="AH23" s="382"/>
      <c r="AI23" s="383"/>
      <c r="AJ23" s="409">
        <v>2</v>
      </c>
      <c r="AK23" s="382"/>
      <c r="AL23" s="382"/>
      <c r="AM23" s="382" t="s">
        <v>548</v>
      </c>
      <c r="AN23" s="382">
        <v>5</v>
      </c>
      <c r="AO23" s="382"/>
      <c r="AP23" s="382"/>
      <c r="AQ23" s="383"/>
      <c r="AR23" s="326"/>
      <c r="AS23" s="327"/>
      <c r="AT23" s="327"/>
      <c r="AU23" s="327"/>
      <c r="AV23" s="327"/>
      <c r="AW23" s="327"/>
      <c r="AX23" s="327"/>
      <c r="AY23" s="472"/>
      <c r="AZ23" s="277">
        <f>IF(COUNTIF(BA11:BC24,1)=2,"直接対決","")</f>
      </c>
      <c r="BA23" s="444">
        <f>COUNTIF(T23:AQ24,"⑤")+COUNTIF(T23:AQ24,"⑦")</f>
        <v>0</v>
      </c>
      <c r="BB23" s="444"/>
      <c r="BC23" s="444"/>
      <c r="BD23" s="296">
        <f>IF(AB11="","",3-BA23)</f>
        <v>3</v>
      </c>
      <c r="BE23" s="296"/>
      <c r="BF23" s="296"/>
      <c r="BG23" s="293"/>
      <c r="BH23" s="42"/>
      <c r="BI23" s="392">
        <f>DK25</f>
        <v>3</v>
      </c>
      <c r="BJ23" s="350" t="s">
        <v>96</v>
      </c>
      <c r="BK23" s="351"/>
      <c r="BL23" s="351"/>
      <c r="BM23" s="310" t="str">
        <f>IF(BJ23="ここに","",VLOOKUP(BJ23,'登録ナンバー'!$A$1:$C$619,2,0))</f>
        <v>樋山</v>
      </c>
      <c r="BN23" s="310"/>
      <c r="BO23" s="310"/>
      <c r="BP23" s="310"/>
      <c r="BQ23" s="310"/>
      <c r="BR23" s="436" t="s">
        <v>547</v>
      </c>
      <c r="BS23" s="310" t="s">
        <v>1444</v>
      </c>
      <c r="BT23" s="310"/>
      <c r="BU23" s="310"/>
      <c r="BV23" s="310" t="str">
        <f>IF(BS23="ここに","",VLOOKUP(BS23,'登録ナンバー'!$A$1:$C$619,2,0))</f>
        <v>前田</v>
      </c>
      <c r="BW23" s="310"/>
      <c r="BX23" s="310"/>
      <c r="BY23" s="310"/>
      <c r="BZ23" s="311"/>
      <c r="CA23" s="398">
        <v>1</v>
      </c>
      <c r="CB23" s="322"/>
      <c r="CC23" s="322"/>
      <c r="CD23" s="322" t="s">
        <v>548</v>
      </c>
      <c r="CE23" s="322">
        <v>5</v>
      </c>
      <c r="CF23" s="322"/>
      <c r="CG23" s="322"/>
      <c r="CH23" s="323"/>
      <c r="CI23" s="398">
        <v>1</v>
      </c>
      <c r="CJ23" s="322"/>
      <c r="CK23" s="322"/>
      <c r="CL23" s="322" t="s">
        <v>548</v>
      </c>
      <c r="CM23" s="322">
        <v>5</v>
      </c>
      <c r="CN23" s="322"/>
      <c r="CO23" s="322"/>
      <c r="CP23" s="323"/>
      <c r="CQ23" s="398" t="s">
        <v>1433</v>
      </c>
      <c r="CR23" s="322"/>
      <c r="CS23" s="322"/>
      <c r="CT23" s="322" t="s">
        <v>548</v>
      </c>
      <c r="CU23" s="322">
        <f>IF(DB19="","",IF(CY19="⑥",6,IF(CY19="⑦",7,CY19)))</f>
        <v>3</v>
      </c>
      <c r="CV23" s="322"/>
      <c r="CW23" s="322"/>
      <c r="CX23" s="323"/>
      <c r="CY23" s="539"/>
      <c r="CZ23" s="540"/>
      <c r="DA23" s="540"/>
      <c r="DB23" s="540"/>
      <c r="DC23" s="540"/>
      <c r="DD23" s="540"/>
      <c r="DE23" s="540"/>
      <c r="DF23" s="541"/>
      <c r="DG23" s="442">
        <f>IF(COUNTIF(DH11:DJ24,1)=2,"直接対決","")</f>
      </c>
      <c r="DH23" s="446">
        <f>COUNTIF(CA23:CX24,"⑤")+COUNTIF(CA23:CX24,"⑦")</f>
        <v>1</v>
      </c>
      <c r="DI23" s="446"/>
      <c r="DJ23" s="446"/>
      <c r="DK23" s="340">
        <f>IF(CI11="","",3-DH23)</f>
        <v>2</v>
      </c>
      <c r="DL23" s="340"/>
      <c r="DM23" s="340"/>
      <c r="DN23" s="341"/>
    </row>
    <row r="24" spans="1:118" ht="12" customHeight="1">
      <c r="A24" s="11"/>
      <c r="B24" s="393"/>
      <c r="C24" s="352"/>
      <c r="D24" s="353"/>
      <c r="E24" s="353"/>
      <c r="F24" s="353"/>
      <c r="G24" s="353"/>
      <c r="H24" s="353"/>
      <c r="I24" s="353"/>
      <c r="J24" s="353"/>
      <c r="K24" s="450"/>
      <c r="L24" s="353"/>
      <c r="M24" s="353"/>
      <c r="N24" s="353"/>
      <c r="O24" s="353"/>
      <c r="P24" s="353"/>
      <c r="Q24" s="353"/>
      <c r="R24" s="353"/>
      <c r="S24" s="384"/>
      <c r="T24" s="395"/>
      <c r="U24" s="374"/>
      <c r="V24" s="374"/>
      <c r="W24" s="374"/>
      <c r="X24" s="374"/>
      <c r="Y24" s="374"/>
      <c r="Z24" s="374"/>
      <c r="AA24" s="375"/>
      <c r="AB24" s="395"/>
      <c r="AC24" s="374"/>
      <c r="AD24" s="374"/>
      <c r="AE24" s="374"/>
      <c r="AF24" s="374"/>
      <c r="AG24" s="374"/>
      <c r="AH24" s="374"/>
      <c r="AI24" s="375"/>
      <c r="AJ24" s="395"/>
      <c r="AK24" s="374"/>
      <c r="AL24" s="374"/>
      <c r="AM24" s="374"/>
      <c r="AN24" s="374"/>
      <c r="AO24" s="374"/>
      <c r="AP24" s="374"/>
      <c r="AQ24" s="375"/>
      <c r="AR24" s="329"/>
      <c r="AS24" s="330"/>
      <c r="AT24" s="330"/>
      <c r="AU24" s="330"/>
      <c r="AV24" s="330"/>
      <c r="AW24" s="330"/>
      <c r="AX24" s="330"/>
      <c r="AY24" s="473"/>
      <c r="AZ24" s="278"/>
      <c r="BA24" s="445"/>
      <c r="BB24" s="445"/>
      <c r="BC24" s="445"/>
      <c r="BD24" s="290"/>
      <c r="BE24" s="290"/>
      <c r="BF24" s="290"/>
      <c r="BG24" s="291"/>
      <c r="BH24" s="42"/>
      <c r="BI24" s="393"/>
      <c r="BJ24" s="352"/>
      <c r="BK24" s="353"/>
      <c r="BL24" s="353"/>
      <c r="BM24" s="312"/>
      <c r="BN24" s="312"/>
      <c r="BO24" s="312"/>
      <c r="BP24" s="312"/>
      <c r="BQ24" s="312"/>
      <c r="BR24" s="436"/>
      <c r="BS24" s="312"/>
      <c r="BT24" s="312"/>
      <c r="BU24" s="312"/>
      <c r="BV24" s="312"/>
      <c r="BW24" s="312"/>
      <c r="BX24" s="312"/>
      <c r="BY24" s="312"/>
      <c r="BZ24" s="313"/>
      <c r="CA24" s="399"/>
      <c r="CB24" s="324"/>
      <c r="CC24" s="324"/>
      <c r="CD24" s="324"/>
      <c r="CE24" s="324"/>
      <c r="CF24" s="324"/>
      <c r="CG24" s="324"/>
      <c r="CH24" s="325"/>
      <c r="CI24" s="399"/>
      <c r="CJ24" s="324"/>
      <c r="CK24" s="324"/>
      <c r="CL24" s="324"/>
      <c r="CM24" s="324"/>
      <c r="CN24" s="324"/>
      <c r="CO24" s="324"/>
      <c r="CP24" s="325"/>
      <c r="CQ24" s="399"/>
      <c r="CR24" s="324"/>
      <c r="CS24" s="324"/>
      <c r="CT24" s="324"/>
      <c r="CU24" s="324"/>
      <c r="CV24" s="324"/>
      <c r="CW24" s="324"/>
      <c r="CX24" s="325"/>
      <c r="CY24" s="542"/>
      <c r="CZ24" s="543"/>
      <c r="DA24" s="543"/>
      <c r="DB24" s="543"/>
      <c r="DC24" s="543"/>
      <c r="DD24" s="543"/>
      <c r="DE24" s="543"/>
      <c r="DF24" s="544"/>
      <c r="DG24" s="443"/>
      <c r="DH24" s="447"/>
      <c r="DI24" s="447"/>
      <c r="DJ24" s="447"/>
      <c r="DK24" s="342"/>
      <c r="DL24" s="342"/>
      <c r="DM24" s="342"/>
      <c r="DN24" s="343"/>
    </row>
    <row r="25" spans="1:118" ht="19.5" customHeight="1" thickBot="1">
      <c r="A25" s="11"/>
      <c r="B25" s="11"/>
      <c r="C25" s="352" t="s">
        <v>549</v>
      </c>
      <c r="D25" s="353"/>
      <c r="E25" s="353"/>
      <c r="F25" s="353" t="s">
        <v>1072</v>
      </c>
      <c r="G25" s="353"/>
      <c r="H25" s="353"/>
      <c r="I25" s="353"/>
      <c r="J25" s="353"/>
      <c r="K25" s="63"/>
      <c r="L25" s="450" t="s">
        <v>549</v>
      </c>
      <c r="M25" s="450"/>
      <c r="N25" s="450"/>
      <c r="O25" s="353" t="s">
        <v>1072</v>
      </c>
      <c r="P25" s="353"/>
      <c r="Q25" s="353"/>
      <c r="R25" s="353"/>
      <c r="S25" s="384"/>
      <c r="T25" s="474"/>
      <c r="U25" s="388"/>
      <c r="V25" s="388"/>
      <c r="W25" s="374"/>
      <c r="X25" s="388"/>
      <c r="Y25" s="388"/>
      <c r="Z25" s="388"/>
      <c r="AA25" s="397"/>
      <c r="AB25" s="474"/>
      <c r="AC25" s="388"/>
      <c r="AD25" s="388"/>
      <c r="AE25" s="374"/>
      <c r="AF25" s="388"/>
      <c r="AG25" s="388"/>
      <c r="AH25" s="388"/>
      <c r="AI25" s="397"/>
      <c r="AJ25" s="474"/>
      <c r="AK25" s="388"/>
      <c r="AL25" s="388"/>
      <c r="AM25" s="388"/>
      <c r="AN25" s="388"/>
      <c r="AO25" s="388"/>
      <c r="AP25" s="388"/>
      <c r="AQ25" s="397"/>
      <c r="AR25" s="329"/>
      <c r="AS25" s="330"/>
      <c r="AT25" s="330"/>
      <c r="AU25" s="330"/>
      <c r="AV25" s="330"/>
      <c r="AW25" s="330"/>
      <c r="AX25" s="330"/>
      <c r="AY25" s="473"/>
      <c r="AZ25" s="304">
        <f>IF(OR(COUNTIF(BA11:BC24,2)=3,COUNTIF(BA11:BC24,1)=3),(AB26+AJ26+T26)/(AB26+AJ26+AF23+AN23+X23+T26),"")</f>
      </c>
      <c r="BA25" s="448"/>
      <c r="BB25" s="448"/>
      <c r="BC25" s="448"/>
      <c r="BD25" s="306">
        <f>IF(AZ25&lt;&gt;"",RANK(AZ25,AZ13:AZ26),RANK(BA23,BA11:BC24))</f>
        <v>4</v>
      </c>
      <c r="BE25" s="306"/>
      <c r="BF25" s="306"/>
      <c r="BG25" s="307"/>
      <c r="BH25" s="43"/>
      <c r="BI25" s="11"/>
      <c r="BJ25" s="352" t="s">
        <v>549</v>
      </c>
      <c r="BK25" s="353"/>
      <c r="BL25" s="353"/>
      <c r="BM25" s="312" t="str">
        <f>IF(BJ23="ここに","",VLOOKUP(BJ23,'登録ナンバー'!$A$1:$D$619,4,0))</f>
        <v>プラチナ</v>
      </c>
      <c r="BN25" s="312"/>
      <c r="BO25" s="312"/>
      <c r="BP25" s="312"/>
      <c r="BQ25" s="312"/>
      <c r="BR25" s="264"/>
      <c r="BS25" s="436" t="s">
        <v>549</v>
      </c>
      <c r="BT25" s="436"/>
      <c r="BU25" s="436"/>
      <c r="BV25" s="312" t="str">
        <f>IF(BS23="ここに","",VLOOKUP(BS23,'登録ナンバー'!$A$1:$D$619,4,0))</f>
        <v>プラチナ</v>
      </c>
      <c r="BW25" s="312"/>
      <c r="BX25" s="312"/>
      <c r="BY25" s="312"/>
      <c r="BZ25" s="313"/>
      <c r="CA25" s="430"/>
      <c r="CB25" s="431"/>
      <c r="CC25" s="431"/>
      <c r="CD25" s="324"/>
      <c r="CE25" s="431"/>
      <c r="CF25" s="431"/>
      <c r="CG25" s="431"/>
      <c r="CH25" s="507"/>
      <c r="CI25" s="430"/>
      <c r="CJ25" s="431"/>
      <c r="CK25" s="431"/>
      <c r="CL25" s="324"/>
      <c r="CM25" s="431"/>
      <c r="CN25" s="431"/>
      <c r="CO25" s="431"/>
      <c r="CP25" s="507"/>
      <c r="CQ25" s="430"/>
      <c r="CR25" s="431"/>
      <c r="CS25" s="431"/>
      <c r="CT25" s="431"/>
      <c r="CU25" s="431"/>
      <c r="CV25" s="431"/>
      <c r="CW25" s="431"/>
      <c r="CX25" s="507"/>
      <c r="CY25" s="542"/>
      <c r="CZ25" s="543"/>
      <c r="DA25" s="543"/>
      <c r="DB25" s="543"/>
      <c r="DC25" s="543"/>
      <c r="DD25" s="543"/>
      <c r="DE25" s="543"/>
      <c r="DF25" s="544"/>
      <c r="DG25" s="287">
        <f>IF(OR(COUNTIF(DH11:DJ24,2)=3,COUNTIF(DH11:DJ24,1)=3),(CI26+CQ26+CA26)/(CI26+CQ26+CM23+CU23+CE23+CA26),"")</f>
      </c>
      <c r="DH25" s="536"/>
      <c r="DI25" s="536"/>
      <c r="DJ25" s="536"/>
      <c r="DK25" s="314">
        <f>IF(DG25&lt;&gt;"",RANK(DG25,DG13:DG26),RANK(DH23,DH11:DJ24))</f>
        <v>3</v>
      </c>
      <c r="DL25" s="314"/>
      <c r="DM25" s="314"/>
      <c r="DN25" s="315"/>
    </row>
    <row r="26" spans="2:118" ht="5.25" customHeight="1" hidden="1">
      <c r="B26" s="11"/>
      <c r="C26" s="354"/>
      <c r="D26" s="355"/>
      <c r="E26" s="355"/>
      <c r="F26" s="64"/>
      <c r="G26" s="64"/>
      <c r="H26" s="64"/>
      <c r="I26" s="64"/>
      <c r="J26" s="64"/>
      <c r="K26" s="63"/>
      <c r="L26" s="355"/>
      <c r="M26" s="355"/>
      <c r="N26" s="355"/>
      <c r="O26" s="64"/>
      <c r="P26" s="64"/>
      <c r="Q26" s="64"/>
      <c r="R26" s="67"/>
      <c r="S26" s="68"/>
      <c r="T26" s="40">
        <f>IF(T23="⑦","7",IF(T23="⑥","6",T23))</f>
        <v>1</v>
      </c>
      <c r="U26" s="30"/>
      <c r="V26" s="30"/>
      <c r="W26" s="30"/>
      <c r="X26" s="30"/>
      <c r="Y26" s="30"/>
      <c r="Z26" s="30"/>
      <c r="AA26" s="39"/>
      <c r="AB26" s="40">
        <f>IF(AB23="⑦","7",IF(AB23="⑥","6",AB23))</f>
        <v>3</v>
      </c>
      <c r="AC26" s="30"/>
      <c r="AD26" s="30"/>
      <c r="AE26" s="30"/>
      <c r="AF26" s="30"/>
      <c r="AG26" s="30"/>
      <c r="AH26" s="30"/>
      <c r="AI26" s="39"/>
      <c r="AJ26" s="40">
        <f>IF(AJ23="⑦","7",IF(AJ23="⑥","6",AJ23))</f>
        <v>2</v>
      </c>
      <c r="AK26" s="30"/>
      <c r="AL26" s="30"/>
      <c r="AM26" s="30"/>
      <c r="AN26" s="30"/>
      <c r="AO26" s="30"/>
      <c r="AP26" s="30"/>
      <c r="AQ26" s="39"/>
      <c r="AR26" s="329"/>
      <c r="AS26" s="330"/>
      <c r="AT26" s="330"/>
      <c r="AU26" s="330"/>
      <c r="AV26" s="330"/>
      <c r="AW26" s="330"/>
      <c r="AX26" s="330"/>
      <c r="AY26" s="473"/>
      <c r="AZ26" s="305"/>
      <c r="BA26" s="503"/>
      <c r="BB26" s="503"/>
      <c r="BC26" s="503"/>
      <c r="BD26" s="308"/>
      <c r="BE26" s="308"/>
      <c r="BF26" s="308"/>
      <c r="BG26" s="309"/>
      <c r="BH26" s="43"/>
      <c r="BI26" s="11"/>
      <c r="BJ26" s="354"/>
      <c r="BK26" s="355"/>
      <c r="BL26" s="355"/>
      <c r="BM26" s="264"/>
      <c r="BN26" s="264"/>
      <c r="BO26" s="264"/>
      <c r="BP26" s="264"/>
      <c r="BQ26" s="264"/>
      <c r="BR26" s="264"/>
      <c r="BS26" s="437"/>
      <c r="BT26" s="437"/>
      <c r="BU26" s="437"/>
      <c r="BV26" s="264"/>
      <c r="BW26" s="264"/>
      <c r="BX26" s="264"/>
      <c r="BY26" s="266"/>
      <c r="BZ26" s="267"/>
      <c r="CA26" s="268">
        <f>IF(CA23="⑦","7",IF(CA23="⑥","6",CA23))</f>
        <v>1</v>
      </c>
      <c r="CB26" s="269"/>
      <c r="CC26" s="269"/>
      <c r="CD26" s="269"/>
      <c r="CE26" s="269"/>
      <c r="CF26" s="269"/>
      <c r="CG26" s="269"/>
      <c r="CH26" s="270"/>
      <c r="CI26" s="268">
        <f>IF(CI23="⑦","7",IF(CI23="⑥","6",CI23))</f>
        <v>1</v>
      </c>
      <c r="CJ26" s="269"/>
      <c r="CK26" s="269"/>
      <c r="CL26" s="269"/>
      <c r="CM26" s="269"/>
      <c r="CN26" s="269"/>
      <c r="CO26" s="269"/>
      <c r="CP26" s="270"/>
      <c r="CQ26" s="268" t="str">
        <f>IF(CQ23="⑦","7",IF(CQ23="⑥","6",CQ23))</f>
        <v>⑤</v>
      </c>
      <c r="CR26" s="269"/>
      <c r="CS26" s="269"/>
      <c r="CT26" s="269"/>
      <c r="CU26" s="269"/>
      <c r="CV26" s="269"/>
      <c r="CW26" s="269"/>
      <c r="CX26" s="270"/>
      <c r="CY26" s="542"/>
      <c r="CZ26" s="543"/>
      <c r="DA26" s="543"/>
      <c r="DB26" s="543"/>
      <c r="DC26" s="543"/>
      <c r="DD26" s="543"/>
      <c r="DE26" s="543"/>
      <c r="DF26" s="544"/>
      <c r="DG26" s="538"/>
      <c r="DH26" s="537"/>
      <c r="DI26" s="537"/>
      <c r="DJ26" s="537"/>
      <c r="DK26" s="534"/>
      <c r="DL26" s="534"/>
      <c r="DM26" s="534"/>
      <c r="DN26" s="535"/>
    </row>
    <row r="27" spans="3:118" ht="12" customHeight="1">
      <c r="C27" s="38"/>
      <c r="D27" s="38"/>
      <c r="E27" s="38"/>
      <c r="F27" s="38"/>
      <c r="G27" s="38"/>
      <c r="H27" s="38"/>
      <c r="I27" s="29"/>
      <c r="J27" s="29"/>
      <c r="K27" s="25"/>
      <c r="L27" s="26"/>
      <c r="M27" s="26"/>
      <c r="N27" s="26"/>
      <c r="O27" s="26"/>
      <c r="P27" s="26"/>
      <c r="Q27" s="26"/>
      <c r="R27" s="26"/>
      <c r="S27" s="25"/>
      <c r="T27" s="26"/>
      <c r="U27" s="26"/>
      <c r="V27" s="26"/>
      <c r="W27" s="26"/>
      <c r="X27" s="30"/>
      <c r="Y27" s="30"/>
      <c r="Z27" s="30"/>
      <c r="AA27" s="3"/>
      <c r="AB27" s="3"/>
      <c r="AC27" s="3"/>
      <c r="AD27" s="3"/>
      <c r="AE27" s="3"/>
      <c r="AF27" s="3"/>
      <c r="AG27" s="3"/>
      <c r="AH27" s="3"/>
      <c r="AI27" s="3"/>
      <c r="AJ27" s="24"/>
      <c r="AK27" s="24"/>
      <c r="AL27" s="24"/>
      <c r="AM27" s="24"/>
      <c r="AN27" s="24"/>
      <c r="AO27" s="24"/>
      <c r="AP27" s="24"/>
      <c r="AQ27" s="27"/>
      <c r="AR27" s="27"/>
      <c r="AS27" s="27"/>
      <c r="AT27" s="27"/>
      <c r="AU27" s="28"/>
      <c r="AV27" s="28"/>
      <c r="AW27" s="28"/>
      <c r="AX27" s="28"/>
      <c r="AY27" s="33"/>
      <c r="AZ27" s="33"/>
      <c r="BA27" s="33"/>
      <c r="BB27" s="33"/>
      <c r="BC27" s="33"/>
      <c r="BD27" s="33"/>
      <c r="BE27" s="33"/>
      <c r="BF27" s="33"/>
      <c r="BG27" s="33"/>
      <c r="BH27" s="36"/>
      <c r="BJ27" s="38"/>
      <c r="BK27" s="38"/>
      <c r="BL27" s="38"/>
      <c r="BM27" s="38"/>
      <c r="BN27" s="38"/>
      <c r="BO27" s="38"/>
      <c r="BP27" s="29"/>
      <c r="BQ27" s="29"/>
      <c r="BR27" s="25"/>
      <c r="BS27" s="26"/>
      <c r="BT27" s="26"/>
      <c r="BU27" s="26"/>
      <c r="BV27" s="26"/>
      <c r="BW27" s="26"/>
      <c r="BX27" s="26"/>
      <c r="BY27" s="26"/>
      <c r="BZ27" s="25"/>
      <c r="CA27" s="26"/>
      <c r="CB27" s="26"/>
      <c r="CC27" s="26"/>
      <c r="CD27" s="26"/>
      <c r="CE27" s="30"/>
      <c r="CF27" s="30"/>
      <c r="CG27" s="30"/>
      <c r="CH27" s="3"/>
      <c r="CI27" s="3"/>
      <c r="CJ27" s="3"/>
      <c r="CK27" s="3"/>
      <c r="CL27" s="3"/>
      <c r="CM27" s="3"/>
      <c r="CN27" s="3"/>
      <c r="CO27" s="3"/>
      <c r="CP27" s="3"/>
      <c r="CQ27" s="24"/>
      <c r="CR27" s="24"/>
      <c r="CS27" s="24"/>
      <c r="CT27" s="24"/>
      <c r="CU27" s="24"/>
      <c r="CV27" s="24"/>
      <c r="CW27" s="24"/>
      <c r="CX27" s="27"/>
      <c r="CY27" s="27"/>
      <c r="CZ27" s="27"/>
      <c r="DA27" s="27"/>
      <c r="DB27" s="28"/>
      <c r="DC27" s="28"/>
      <c r="DD27" s="28"/>
      <c r="DE27" s="28"/>
      <c r="DF27" s="33"/>
      <c r="DG27" s="33"/>
      <c r="DH27" s="33"/>
      <c r="DI27" s="33"/>
      <c r="DJ27" s="33"/>
      <c r="DK27" s="33"/>
      <c r="DL27" s="33"/>
      <c r="DM27" s="33"/>
      <c r="DN27" s="33"/>
    </row>
    <row r="28" spans="3:118" ht="12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3:118" ht="12" customHeight="1">
      <c r="C29" s="336" t="s">
        <v>1424</v>
      </c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1"/>
      <c r="BH29" s="1"/>
      <c r="BJ29" s="336" t="s">
        <v>1426</v>
      </c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</row>
    <row r="30" spans="3:118" ht="12" customHeight="1" thickBot="1"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1"/>
      <c r="BH30" s="1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37"/>
      <c r="DJ30" s="337"/>
      <c r="DK30" s="337"/>
      <c r="DL30" s="337"/>
      <c r="DM30" s="337"/>
      <c r="DN30" s="337"/>
    </row>
    <row r="31" spans="1:118" ht="12" customHeight="1">
      <c r="A31" s="11"/>
      <c r="C31" s="373" t="s">
        <v>553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5"/>
      <c r="T31" s="428" t="str">
        <f>F35</f>
        <v>梅田</v>
      </c>
      <c r="U31" s="413"/>
      <c r="V31" s="413"/>
      <c r="W31" s="413"/>
      <c r="X31" s="413"/>
      <c r="Y31" s="413"/>
      <c r="Z31" s="413"/>
      <c r="AA31" s="429"/>
      <c r="AB31" s="395" t="str">
        <f>F39</f>
        <v>堀部</v>
      </c>
      <c r="AC31" s="374"/>
      <c r="AD31" s="374"/>
      <c r="AE31" s="374"/>
      <c r="AF31" s="374"/>
      <c r="AG31" s="374"/>
      <c r="AH31" s="374"/>
      <c r="AI31" s="374"/>
      <c r="AJ31" s="428" t="str">
        <f>F43</f>
        <v>関塚</v>
      </c>
      <c r="AK31" s="413"/>
      <c r="AL31" s="413"/>
      <c r="AM31" s="413"/>
      <c r="AN31" s="413"/>
      <c r="AO31" s="413"/>
      <c r="AP31" s="413"/>
      <c r="AQ31" s="429"/>
      <c r="AR31" s="428" t="str">
        <f>F47</f>
        <v>山崎</v>
      </c>
      <c r="AS31" s="413"/>
      <c r="AT31" s="413"/>
      <c r="AU31" s="413"/>
      <c r="AV31" s="413"/>
      <c r="AW31" s="413"/>
      <c r="AX31" s="413"/>
      <c r="AY31" s="433"/>
      <c r="AZ31" s="432">
        <f>IF(AZ37&lt;&gt;"","取得","")</f>
      </c>
      <c r="BA31" s="30"/>
      <c r="BB31" s="413" t="s">
        <v>544</v>
      </c>
      <c r="BC31" s="413"/>
      <c r="BD31" s="413"/>
      <c r="BE31" s="413"/>
      <c r="BF31" s="413"/>
      <c r="BG31" s="414"/>
      <c r="BH31" s="219"/>
      <c r="BJ31" s="373" t="s">
        <v>556</v>
      </c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5"/>
      <c r="CA31" s="428" t="str">
        <f>BM35</f>
        <v>梶木</v>
      </c>
      <c r="CB31" s="413"/>
      <c r="CC31" s="413"/>
      <c r="CD31" s="413"/>
      <c r="CE31" s="413"/>
      <c r="CF31" s="413"/>
      <c r="CG31" s="413"/>
      <c r="CH31" s="429"/>
      <c r="CI31" s="395" t="str">
        <f>BM39</f>
        <v>中野</v>
      </c>
      <c r="CJ31" s="374"/>
      <c r="CK31" s="374"/>
      <c r="CL31" s="374"/>
      <c r="CM31" s="374"/>
      <c r="CN31" s="374"/>
      <c r="CO31" s="374"/>
      <c r="CP31" s="374"/>
      <c r="CQ31" s="428" t="str">
        <f>BM43</f>
        <v>村田</v>
      </c>
      <c r="CR31" s="413"/>
      <c r="CS31" s="413"/>
      <c r="CT31" s="413"/>
      <c r="CU31" s="413"/>
      <c r="CV31" s="413"/>
      <c r="CW31" s="413"/>
      <c r="CX31" s="429"/>
      <c r="CY31" s="428" t="str">
        <f>BM47</f>
        <v>青木</v>
      </c>
      <c r="CZ31" s="413"/>
      <c r="DA31" s="413"/>
      <c r="DB31" s="413"/>
      <c r="DC31" s="413"/>
      <c r="DD31" s="413"/>
      <c r="DE31" s="413"/>
      <c r="DF31" s="433"/>
      <c r="DG31" s="432">
        <f>IF(DG37&lt;&gt;"","取得","")</f>
      </c>
      <c r="DH31" s="30"/>
      <c r="DI31" s="413" t="s">
        <v>544</v>
      </c>
      <c r="DJ31" s="413"/>
      <c r="DK31" s="413"/>
      <c r="DL31" s="413"/>
      <c r="DM31" s="413"/>
      <c r="DN31" s="414"/>
    </row>
    <row r="32" spans="1:118" ht="12" customHeight="1">
      <c r="A32" s="11"/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5"/>
      <c r="T32" s="395"/>
      <c r="U32" s="374"/>
      <c r="V32" s="374"/>
      <c r="W32" s="374"/>
      <c r="X32" s="374"/>
      <c r="Y32" s="374"/>
      <c r="Z32" s="374"/>
      <c r="AA32" s="375"/>
      <c r="AB32" s="395"/>
      <c r="AC32" s="374"/>
      <c r="AD32" s="374"/>
      <c r="AE32" s="374"/>
      <c r="AF32" s="374"/>
      <c r="AG32" s="374"/>
      <c r="AH32" s="374"/>
      <c r="AI32" s="374"/>
      <c r="AJ32" s="395"/>
      <c r="AK32" s="374"/>
      <c r="AL32" s="374"/>
      <c r="AM32" s="374"/>
      <c r="AN32" s="374"/>
      <c r="AO32" s="374"/>
      <c r="AP32" s="374"/>
      <c r="AQ32" s="375"/>
      <c r="AR32" s="395"/>
      <c r="AS32" s="374"/>
      <c r="AT32" s="374"/>
      <c r="AU32" s="374"/>
      <c r="AV32" s="374"/>
      <c r="AW32" s="374"/>
      <c r="AX32" s="374"/>
      <c r="AY32" s="380"/>
      <c r="AZ32" s="417"/>
      <c r="BB32" s="374"/>
      <c r="BC32" s="374"/>
      <c r="BD32" s="374"/>
      <c r="BE32" s="374"/>
      <c r="BF32" s="374"/>
      <c r="BG32" s="393"/>
      <c r="BH32" s="219"/>
      <c r="BJ32" s="373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5"/>
      <c r="CA32" s="395"/>
      <c r="CB32" s="374"/>
      <c r="CC32" s="374"/>
      <c r="CD32" s="374"/>
      <c r="CE32" s="374"/>
      <c r="CF32" s="374"/>
      <c r="CG32" s="374"/>
      <c r="CH32" s="375"/>
      <c r="CI32" s="395"/>
      <c r="CJ32" s="374"/>
      <c r="CK32" s="374"/>
      <c r="CL32" s="374"/>
      <c r="CM32" s="374"/>
      <c r="CN32" s="374"/>
      <c r="CO32" s="374"/>
      <c r="CP32" s="374"/>
      <c r="CQ32" s="395"/>
      <c r="CR32" s="374"/>
      <c r="CS32" s="374"/>
      <c r="CT32" s="374"/>
      <c r="CU32" s="374"/>
      <c r="CV32" s="374"/>
      <c r="CW32" s="374"/>
      <c r="CX32" s="375"/>
      <c r="CY32" s="395"/>
      <c r="CZ32" s="374"/>
      <c r="DA32" s="374"/>
      <c r="DB32" s="374"/>
      <c r="DC32" s="374"/>
      <c r="DD32" s="374"/>
      <c r="DE32" s="374"/>
      <c r="DF32" s="380"/>
      <c r="DG32" s="417"/>
      <c r="DI32" s="374"/>
      <c r="DJ32" s="374"/>
      <c r="DK32" s="374"/>
      <c r="DL32" s="374"/>
      <c r="DM32" s="374"/>
      <c r="DN32" s="393"/>
    </row>
    <row r="33" spans="1:118" ht="12" customHeight="1">
      <c r="A33" s="11"/>
      <c r="C33" s="373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5"/>
      <c r="T33" s="395" t="str">
        <f>O35</f>
        <v>佐竹</v>
      </c>
      <c r="U33" s="374"/>
      <c r="V33" s="374"/>
      <c r="W33" s="374"/>
      <c r="X33" s="374"/>
      <c r="Y33" s="374"/>
      <c r="Z33" s="374"/>
      <c r="AA33" s="375"/>
      <c r="AB33" s="395" t="str">
        <f>O39</f>
        <v>福永</v>
      </c>
      <c r="AC33" s="374"/>
      <c r="AD33" s="374"/>
      <c r="AE33" s="374"/>
      <c r="AF33" s="374"/>
      <c r="AG33" s="374"/>
      <c r="AH33" s="374"/>
      <c r="AI33" s="374"/>
      <c r="AJ33" s="395" t="str">
        <f>O43</f>
        <v>谷口</v>
      </c>
      <c r="AK33" s="374"/>
      <c r="AL33" s="374"/>
      <c r="AM33" s="374"/>
      <c r="AN33" s="374"/>
      <c r="AO33" s="374"/>
      <c r="AP33" s="374"/>
      <c r="AQ33" s="375"/>
      <c r="AR33" s="374" t="str">
        <f>O47</f>
        <v>新屋</v>
      </c>
      <c r="AS33" s="374"/>
      <c r="AT33" s="374"/>
      <c r="AU33" s="374"/>
      <c r="AV33" s="374"/>
      <c r="AW33" s="374"/>
      <c r="AX33" s="374"/>
      <c r="AY33" s="380"/>
      <c r="AZ33" s="417">
        <f>IF(AZ37&lt;&gt;"","ゲーム率","")</f>
      </c>
      <c r="BA33" s="374"/>
      <c r="BB33" s="374" t="s">
        <v>545</v>
      </c>
      <c r="BC33" s="374"/>
      <c r="BD33" s="374"/>
      <c r="BE33" s="374"/>
      <c r="BF33" s="374"/>
      <c r="BG33" s="393"/>
      <c r="BH33" s="219"/>
      <c r="BJ33" s="373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5"/>
      <c r="CA33" s="395" t="str">
        <f>BV35</f>
        <v>竹下</v>
      </c>
      <c r="CB33" s="374"/>
      <c r="CC33" s="374"/>
      <c r="CD33" s="374"/>
      <c r="CE33" s="374"/>
      <c r="CF33" s="374"/>
      <c r="CG33" s="374"/>
      <c r="CH33" s="375"/>
      <c r="CI33" s="395" t="str">
        <f>BV39</f>
        <v>堀江</v>
      </c>
      <c r="CJ33" s="374"/>
      <c r="CK33" s="374"/>
      <c r="CL33" s="374"/>
      <c r="CM33" s="374"/>
      <c r="CN33" s="374"/>
      <c r="CO33" s="374"/>
      <c r="CP33" s="374"/>
      <c r="CQ33" s="395" t="str">
        <f>BV43</f>
        <v>西村</v>
      </c>
      <c r="CR33" s="374"/>
      <c r="CS33" s="374"/>
      <c r="CT33" s="374"/>
      <c r="CU33" s="374"/>
      <c r="CV33" s="374"/>
      <c r="CW33" s="374"/>
      <c r="CX33" s="375"/>
      <c r="CY33" s="374" t="str">
        <f>BV47</f>
        <v>藤本</v>
      </c>
      <c r="CZ33" s="374"/>
      <c r="DA33" s="374"/>
      <c r="DB33" s="374"/>
      <c r="DC33" s="374"/>
      <c r="DD33" s="374"/>
      <c r="DE33" s="374"/>
      <c r="DF33" s="380"/>
      <c r="DG33" s="417">
        <f>IF(DG37&lt;&gt;"","ゲーム率","")</f>
      </c>
      <c r="DH33" s="374"/>
      <c r="DI33" s="374" t="s">
        <v>545</v>
      </c>
      <c r="DJ33" s="374"/>
      <c r="DK33" s="374"/>
      <c r="DL33" s="374"/>
      <c r="DM33" s="374"/>
      <c r="DN33" s="393"/>
    </row>
    <row r="34" spans="1:118" ht="12" customHeight="1">
      <c r="A34" s="11"/>
      <c r="C34" s="376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8"/>
      <c r="T34" s="396"/>
      <c r="U34" s="377"/>
      <c r="V34" s="377"/>
      <c r="W34" s="377"/>
      <c r="X34" s="377"/>
      <c r="Y34" s="377"/>
      <c r="Z34" s="377"/>
      <c r="AA34" s="378"/>
      <c r="AB34" s="396"/>
      <c r="AC34" s="377"/>
      <c r="AD34" s="377"/>
      <c r="AE34" s="377"/>
      <c r="AF34" s="377"/>
      <c r="AG34" s="377"/>
      <c r="AH34" s="377"/>
      <c r="AI34" s="377"/>
      <c r="AJ34" s="396"/>
      <c r="AK34" s="377"/>
      <c r="AL34" s="377"/>
      <c r="AM34" s="377"/>
      <c r="AN34" s="377"/>
      <c r="AO34" s="377"/>
      <c r="AP34" s="377"/>
      <c r="AQ34" s="378"/>
      <c r="AR34" s="377"/>
      <c r="AS34" s="377"/>
      <c r="AT34" s="377"/>
      <c r="AU34" s="377"/>
      <c r="AV34" s="377"/>
      <c r="AW34" s="377"/>
      <c r="AX34" s="377"/>
      <c r="AY34" s="381"/>
      <c r="AZ34" s="418"/>
      <c r="BA34" s="377"/>
      <c r="BB34" s="377"/>
      <c r="BC34" s="377"/>
      <c r="BD34" s="377"/>
      <c r="BE34" s="377"/>
      <c r="BF34" s="377"/>
      <c r="BG34" s="440"/>
      <c r="BH34" s="219"/>
      <c r="BJ34" s="376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8"/>
      <c r="CA34" s="396"/>
      <c r="CB34" s="377"/>
      <c r="CC34" s="377"/>
      <c r="CD34" s="377"/>
      <c r="CE34" s="377"/>
      <c r="CF34" s="377"/>
      <c r="CG34" s="377"/>
      <c r="CH34" s="378"/>
      <c r="CI34" s="396"/>
      <c r="CJ34" s="377"/>
      <c r="CK34" s="377"/>
      <c r="CL34" s="377"/>
      <c r="CM34" s="377"/>
      <c r="CN34" s="377"/>
      <c r="CO34" s="377"/>
      <c r="CP34" s="377"/>
      <c r="CQ34" s="396"/>
      <c r="CR34" s="377"/>
      <c r="CS34" s="377"/>
      <c r="CT34" s="377"/>
      <c r="CU34" s="377"/>
      <c r="CV34" s="377"/>
      <c r="CW34" s="377"/>
      <c r="CX34" s="378"/>
      <c r="CY34" s="377"/>
      <c r="CZ34" s="377"/>
      <c r="DA34" s="377"/>
      <c r="DB34" s="377"/>
      <c r="DC34" s="377"/>
      <c r="DD34" s="377"/>
      <c r="DE34" s="377"/>
      <c r="DF34" s="381"/>
      <c r="DG34" s="418"/>
      <c r="DH34" s="377"/>
      <c r="DI34" s="377"/>
      <c r="DJ34" s="377"/>
      <c r="DK34" s="377"/>
      <c r="DL34" s="377"/>
      <c r="DM34" s="377"/>
      <c r="DN34" s="440"/>
    </row>
    <row r="35" spans="1:118" s="1" customFormat="1" ht="12" customHeight="1">
      <c r="A35" s="41"/>
      <c r="B35" s="392">
        <f>BD37</f>
        <v>1</v>
      </c>
      <c r="C35" s="476" t="s">
        <v>1326</v>
      </c>
      <c r="D35" s="382"/>
      <c r="E35" s="382"/>
      <c r="F35" s="344" t="str">
        <f>IF(C35="ここに","",VLOOKUP(C35,'登録ナンバー'!$A$1:$C$616,2,0))</f>
        <v>梅田</v>
      </c>
      <c r="G35" s="344"/>
      <c r="H35" s="344"/>
      <c r="I35" s="344"/>
      <c r="J35" s="344"/>
      <c r="K35" s="344" t="s">
        <v>547</v>
      </c>
      <c r="L35" s="344" t="s">
        <v>1327</v>
      </c>
      <c r="M35" s="344"/>
      <c r="N35" s="344"/>
      <c r="O35" s="344" t="str">
        <f>IF(L35="ここに","",VLOOKUP(L35,'登録ナンバー'!$A$1:$C$616,2,0))</f>
        <v>佐竹</v>
      </c>
      <c r="P35" s="344"/>
      <c r="Q35" s="344"/>
      <c r="R35" s="344"/>
      <c r="S35" s="394"/>
      <c r="T35" s="492">
        <f>IF(AB35="","丸付き数字は試合順番","")</f>
      </c>
      <c r="U35" s="493"/>
      <c r="V35" s="493"/>
      <c r="W35" s="493"/>
      <c r="X35" s="493"/>
      <c r="Y35" s="493"/>
      <c r="Z35" s="493"/>
      <c r="AA35" s="494"/>
      <c r="AB35" s="282" t="s">
        <v>1433</v>
      </c>
      <c r="AC35" s="286"/>
      <c r="AD35" s="286"/>
      <c r="AE35" s="286" t="s">
        <v>548</v>
      </c>
      <c r="AF35" s="286">
        <v>1</v>
      </c>
      <c r="AG35" s="286"/>
      <c r="AH35" s="286"/>
      <c r="AI35" s="438"/>
      <c r="AJ35" s="282" t="s">
        <v>1433</v>
      </c>
      <c r="AK35" s="286"/>
      <c r="AL35" s="286"/>
      <c r="AM35" s="286" t="s">
        <v>548</v>
      </c>
      <c r="AN35" s="344">
        <v>0</v>
      </c>
      <c r="AO35" s="344"/>
      <c r="AP35" s="344"/>
      <c r="AQ35" s="394"/>
      <c r="AR35" s="282" t="s">
        <v>1433</v>
      </c>
      <c r="AS35" s="286"/>
      <c r="AT35" s="286" t="s">
        <v>548</v>
      </c>
      <c r="AU35" s="286">
        <v>0</v>
      </c>
      <c r="AV35" s="286"/>
      <c r="AW35" s="286"/>
      <c r="AX35" s="286"/>
      <c r="AY35" s="504"/>
      <c r="AZ35" s="468">
        <f>IF(COUNTIF(BA35:BC48,1)=2,"直接対決","")</f>
      </c>
      <c r="BA35" s="415">
        <f>COUNTIF(T35:AY36,"⑤")+COUNTIF(T35:AY36,"⑦")</f>
        <v>3</v>
      </c>
      <c r="BB35" s="415"/>
      <c r="BC35" s="415"/>
      <c r="BD35" s="460">
        <f>IF(AB35="","",3-BA35)</f>
        <v>0</v>
      </c>
      <c r="BE35" s="460"/>
      <c r="BF35" s="460"/>
      <c r="BG35" s="461"/>
      <c r="BH35" s="220"/>
      <c r="BI35" s="392">
        <f>DK37</f>
        <v>2</v>
      </c>
      <c r="BJ35" s="350" t="s">
        <v>1322</v>
      </c>
      <c r="BK35" s="351"/>
      <c r="BL35" s="351"/>
      <c r="BM35" s="294" t="str">
        <f>IF(BJ35="ここに","",VLOOKUP(BJ35,'登録ナンバー'!$A$1:$C$619,2,0))</f>
        <v>梶木</v>
      </c>
      <c r="BN35" s="294"/>
      <c r="BO35" s="294"/>
      <c r="BP35" s="294"/>
      <c r="BQ35" s="294"/>
      <c r="BR35" s="345" t="s">
        <v>547</v>
      </c>
      <c r="BS35" s="294" t="s">
        <v>1323</v>
      </c>
      <c r="BT35" s="294"/>
      <c r="BU35" s="294"/>
      <c r="BV35" s="294" t="str">
        <f>IF(BS35="ここに","",VLOOKUP(BS35,'登録ナンバー'!$A$1:$C$619,2,0))</f>
        <v>竹下</v>
      </c>
      <c r="BW35" s="294"/>
      <c r="BX35" s="294"/>
      <c r="BY35" s="294"/>
      <c r="BZ35" s="294"/>
      <c r="CA35" s="419">
        <f>IF(CI35="","丸付き数字は試合順番","")</f>
      </c>
      <c r="CB35" s="420"/>
      <c r="CC35" s="420"/>
      <c r="CD35" s="420"/>
      <c r="CE35" s="420"/>
      <c r="CF35" s="420"/>
      <c r="CG35" s="420"/>
      <c r="CH35" s="421"/>
      <c r="CI35" s="371" t="s">
        <v>1433</v>
      </c>
      <c r="CJ35" s="318"/>
      <c r="CK35" s="318"/>
      <c r="CL35" s="318" t="s">
        <v>548</v>
      </c>
      <c r="CM35" s="318">
        <v>2</v>
      </c>
      <c r="CN35" s="318"/>
      <c r="CO35" s="318"/>
      <c r="CP35" s="545"/>
      <c r="CQ35" s="371" t="s">
        <v>1433</v>
      </c>
      <c r="CR35" s="318"/>
      <c r="CS35" s="318"/>
      <c r="CT35" s="318" t="s">
        <v>548</v>
      </c>
      <c r="CU35" s="357">
        <v>1</v>
      </c>
      <c r="CV35" s="357"/>
      <c r="CW35" s="357"/>
      <c r="CX35" s="434"/>
      <c r="CY35" s="371">
        <v>0</v>
      </c>
      <c r="CZ35" s="318"/>
      <c r="DA35" s="318" t="s">
        <v>548</v>
      </c>
      <c r="DB35" s="318">
        <v>5</v>
      </c>
      <c r="DC35" s="318"/>
      <c r="DD35" s="318"/>
      <c r="DE35" s="318"/>
      <c r="DF35" s="319"/>
      <c r="DG35" s="358">
        <f>IF(COUNTIF(DH35:DJ48,1)=2,"直接対決","")</f>
      </c>
      <c r="DH35" s="292">
        <f>COUNTIF(CA35:DF36,"⑤")+COUNTIF(CA35:DF36,"⑦")</f>
        <v>2</v>
      </c>
      <c r="DI35" s="292"/>
      <c r="DJ35" s="292"/>
      <c r="DK35" s="456">
        <f>IF(CI35="","",3-DH35)</f>
        <v>1</v>
      </c>
      <c r="DL35" s="456"/>
      <c r="DM35" s="456"/>
      <c r="DN35" s="457"/>
    </row>
    <row r="36" spans="1:118" s="1" customFormat="1" ht="12" customHeight="1">
      <c r="A36" s="41"/>
      <c r="B36" s="392"/>
      <c r="C36" s="373"/>
      <c r="D36" s="374"/>
      <c r="E36" s="374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9"/>
      <c r="T36" s="495"/>
      <c r="U36" s="496"/>
      <c r="V36" s="496"/>
      <c r="W36" s="496"/>
      <c r="X36" s="496"/>
      <c r="Y36" s="496"/>
      <c r="Z36" s="496"/>
      <c r="AA36" s="497"/>
      <c r="AB36" s="283"/>
      <c r="AC36" s="280"/>
      <c r="AD36" s="280"/>
      <c r="AE36" s="280"/>
      <c r="AF36" s="280"/>
      <c r="AG36" s="280"/>
      <c r="AH36" s="280"/>
      <c r="AI36" s="439"/>
      <c r="AJ36" s="283"/>
      <c r="AK36" s="280"/>
      <c r="AL36" s="280"/>
      <c r="AM36" s="280"/>
      <c r="AN36" s="338"/>
      <c r="AO36" s="338"/>
      <c r="AP36" s="338"/>
      <c r="AQ36" s="339"/>
      <c r="AR36" s="283"/>
      <c r="AS36" s="280"/>
      <c r="AT36" s="280"/>
      <c r="AU36" s="280"/>
      <c r="AV36" s="280"/>
      <c r="AW36" s="280"/>
      <c r="AX36" s="280"/>
      <c r="AY36" s="505"/>
      <c r="AZ36" s="469"/>
      <c r="BA36" s="416"/>
      <c r="BB36" s="416"/>
      <c r="BC36" s="416"/>
      <c r="BD36" s="462"/>
      <c r="BE36" s="462"/>
      <c r="BF36" s="462"/>
      <c r="BG36" s="463"/>
      <c r="BH36" s="220"/>
      <c r="BI36" s="392"/>
      <c r="BJ36" s="352"/>
      <c r="BK36" s="353"/>
      <c r="BL36" s="353"/>
      <c r="BM36" s="295"/>
      <c r="BN36" s="295"/>
      <c r="BO36" s="295"/>
      <c r="BP36" s="295"/>
      <c r="BQ36" s="295"/>
      <c r="BR36" s="345"/>
      <c r="BS36" s="295"/>
      <c r="BT36" s="295"/>
      <c r="BU36" s="295"/>
      <c r="BV36" s="295"/>
      <c r="BW36" s="295"/>
      <c r="BX36" s="295"/>
      <c r="BY36" s="295"/>
      <c r="BZ36" s="295"/>
      <c r="CA36" s="422"/>
      <c r="CB36" s="423"/>
      <c r="CC36" s="423"/>
      <c r="CD36" s="423"/>
      <c r="CE36" s="423"/>
      <c r="CF36" s="423"/>
      <c r="CG36" s="423"/>
      <c r="CH36" s="424"/>
      <c r="CI36" s="372"/>
      <c r="CJ36" s="320"/>
      <c r="CK36" s="320"/>
      <c r="CL36" s="320"/>
      <c r="CM36" s="320"/>
      <c r="CN36" s="320"/>
      <c r="CO36" s="320"/>
      <c r="CP36" s="546"/>
      <c r="CQ36" s="372"/>
      <c r="CR36" s="320"/>
      <c r="CS36" s="320"/>
      <c r="CT36" s="320"/>
      <c r="CU36" s="281"/>
      <c r="CV36" s="281"/>
      <c r="CW36" s="281"/>
      <c r="CX36" s="435"/>
      <c r="CY36" s="372"/>
      <c r="CZ36" s="320"/>
      <c r="DA36" s="320"/>
      <c r="DB36" s="320"/>
      <c r="DC36" s="320"/>
      <c r="DD36" s="320"/>
      <c r="DE36" s="320"/>
      <c r="DF36" s="321"/>
      <c r="DG36" s="359"/>
      <c r="DH36" s="289"/>
      <c r="DI36" s="289"/>
      <c r="DJ36" s="289"/>
      <c r="DK36" s="458"/>
      <c r="DL36" s="458"/>
      <c r="DM36" s="458"/>
      <c r="DN36" s="459"/>
    </row>
    <row r="37" spans="1:118" ht="21" customHeight="1">
      <c r="A37" s="11"/>
      <c r="C37" s="373" t="s">
        <v>549</v>
      </c>
      <c r="D37" s="374"/>
      <c r="E37" s="374"/>
      <c r="F37" s="338" t="str">
        <f>IF(C35="ここに","",VLOOKUP(C35,'登録ナンバー'!$A$1:$D$616,4,0))</f>
        <v>サプラ　</v>
      </c>
      <c r="G37" s="338"/>
      <c r="H37" s="338"/>
      <c r="I37" s="338"/>
      <c r="J37" s="338"/>
      <c r="K37" s="203"/>
      <c r="L37" s="338" t="s">
        <v>549</v>
      </c>
      <c r="M37" s="338"/>
      <c r="N37" s="338"/>
      <c r="O37" s="338" t="str">
        <f>IF(L35="ここに","",VLOOKUP(L35,'登録ナンバー'!$A$1:$D$616,4,0))</f>
        <v>ぼんズ</v>
      </c>
      <c r="P37" s="338"/>
      <c r="Q37" s="338"/>
      <c r="R37" s="338"/>
      <c r="S37" s="339"/>
      <c r="T37" s="495"/>
      <c r="U37" s="496"/>
      <c r="V37" s="496"/>
      <c r="W37" s="496"/>
      <c r="X37" s="496"/>
      <c r="Y37" s="496"/>
      <c r="Z37" s="496"/>
      <c r="AA37" s="497"/>
      <c r="AB37" s="283"/>
      <c r="AC37" s="280"/>
      <c r="AD37" s="280"/>
      <c r="AE37" s="280"/>
      <c r="AF37" s="280"/>
      <c r="AG37" s="280"/>
      <c r="AH37" s="280"/>
      <c r="AI37" s="439"/>
      <c r="AJ37" s="283"/>
      <c r="AK37" s="280"/>
      <c r="AL37" s="280"/>
      <c r="AM37" s="280"/>
      <c r="AN37" s="338"/>
      <c r="AO37" s="338"/>
      <c r="AP37" s="338"/>
      <c r="AQ37" s="339"/>
      <c r="AR37" s="283"/>
      <c r="AS37" s="280"/>
      <c r="AT37" s="280"/>
      <c r="AU37" s="280"/>
      <c r="AV37" s="280"/>
      <c r="AW37" s="280"/>
      <c r="AX37" s="280"/>
      <c r="AY37" s="505"/>
      <c r="AZ37" s="250"/>
      <c r="BA37" s="251"/>
      <c r="BB37" s="251"/>
      <c r="BC37" s="251"/>
      <c r="BD37" s="464">
        <f>IF(AZ37&lt;&gt;"",RANK(AZ37,AZ37:AZ50),RANK(BA35,BA35:BC48))</f>
        <v>1</v>
      </c>
      <c r="BE37" s="464"/>
      <c r="BF37" s="464"/>
      <c r="BG37" s="465"/>
      <c r="BH37" s="221"/>
      <c r="BJ37" s="352" t="s">
        <v>549</v>
      </c>
      <c r="BK37" s="353"/>
      <c r="BL37" s="353"/>
      <c r="BM37" s="295" t="str">
        <f>IF(BJ35="ここに","",VLOOKUP(BJ35,'登録ナンバー'!$A$1:$D$619,4,0))</f>
        <v>Kテニス</v>
      </c>
      <c r="BN37" s="295"/>
      <c r="BO37" s="295"/>
      <c r="BP37" s="295"/>
      <c r="BQ37" s="295"/>
      <c r="BR37" s="229"/>
      <c r="BS37" s="345" t="s">
        <v>549</v>
      </c>
      <c r="BT37" s="345"/>
      <c r="BU37" s="345"/>
      <c r="BV37" s="295" t="str">
        <f>IF(BS35="ここに","",VLOOKUP(BS35,'登録ナンバー'!$A$1:$D$619,4,0))</f>
        <v>うさかめ</v>
      </c>
      <c r="BW37" s="295"/>
      <c r="BX37" s="295"/>
      <c r="BY37" s="295"/>
      <c r="BZ37" s="379"/>
      <c r="CA37" s="422"/>
      <c r="CB37" s="423"/>
      <c r="CC37" s="423"/>
      <c r="CD37" s="423"/>
      <c r="CE37" s="423"/>
      <c r="CF37" s="423"/>
      <c r="CG37" s="423"/>
      <c r="CH37" s="424"/>
      <c r="CI37" s="372"/>
      <c r="CJ37" s="320"/>
      <c r="CK37" s="320"/>
      <c r="CL37" s="320"/>
      <c r="CM37" s="320"/>
      <c r="CN37" s="320"/>
      <c r="CO37" s="320"/>
      <c r="CP37" s="546"/>
      <c r="CQ37" s="372"/>
      <c r="CR37" s="320"/>
      <c r="CS37" s="320"/>
      <c r="CT37" s="320"/>
      <c r="CU37" s="281"/>
      <c r="CV37" s="281"/>
      <c r="CW37" s="281"/>
      <c r="CX37" s="435"/>
      <c r="CY37" s="372"/>
      <c r="CZ37" s="320"/>
      <c r="DA37" s="320"/>
      <c r="DB37" s="320"/>
      <c r="DC37" s="320"/>
      <c r="DD37" s="320"/>
      <c r="DE37" s="320"/>
      <c r="DF37" s="321"/>
      <c r="DG37" s="298">
        <f>IF(OR(COUNTIF(DH35:DJ48,2)=3,COUNTIF(DH35:DJ48,1)=3),(CI38+CQ38+CY38)/(CI38+CQ38+CM35+CU35+DD35+CY38),"")</f>
      </c>
      <c r="DH37" s="510"/>
      <c r="DI37" s="510"/>
      <c r="DJ37" s="510"/>
      <c r="DK37" s="452">
        <f>IF(DG37&lt;&gt;"",RANK(DG37,DG37:DG50),RANK(DH35,DH35:DJ48))</f>
        <v>2</v>
      </c>
      <c r="DL37" s="452"/>
      <c r="DM37" s="452"/>
      <c r="DN37" s="453"/>
    </row>
    <row r="38" spans="1:118" ht="3" customHeight="1" hidden="1">
      <c r="A38" s="11"/>
      <c r="C38" s="373"/>
      <c r="D38" s="374"/>
      <c r="E38" s="374"/>
      <c r="F38" s="203"/>
      <c r="G38" s="203"/>
      <c r="H38" s="203"/>
      <c r="I38" s="203"/>
      <c r="J38" s="203"/>
      <c r="K38" s="203"/>
      <c r="L38" s="491"/>
      <c r="M38" s="338"/>
      <c r="N38" s="338"/>
      <c r="O38" s="203"/>
      <c r="P38" s="203"/>
      <c r="Q38" s="203"/>
      <c r="R38" s="217"/>
      <c r="S38" s="218"/>
      <c r="T38" s="498"/>
      <c r="U38" s="499"/>
      <c r="V38" s="499"/>
      <c r="W38" s="499"/>
      <c r="X38" s="499"/>
      <c r="Y38" s="499"/>
      <c r="Z38" s="499"/>
      <c r="AA38" s="500"/>
      <c r="AB38" s="231" t="str">
        <f>IF(AB35="⑦","7",IF(AB35="⑥","6",AB35))</f>
        <v>⑤</v>
      </c>
      <c r="AC38" s="232"/>
      <c r="AD38" s="232"/>
      <c r="AE38" s="232"/>
      <c r="AF38" s="232"/>
      <c r="AG38" s="232"/>
      <c r="AH38" s="232"/>
      <c r="AI38" s="233"/>
      <c r="AJ38" s="231" t="str">
        <f>IF(AJ35="⑦","7",IF(AJ35="⑥","6",AJ35))</f>
        <v>⑤</v>
      </c>
      <c r="AK38" s="232"/>
      <c r="AL38" s="232"/>
      <c r="AM38" s="232"/>
      <c r="AN38" s="232"/>
      <c r="AO38" s="232"/>
      <c r="AP38" s="232"/>
      <c r="AQ38" s="233"/>
      <c r="AR38" s="232" t="str">
        <f>IF(AR35="⑦","7",IF(AR35="⑥","6",AR35))</f>
        <v>⑤</v>
      </c>
      <c r="AS38" s="232"/>
      <c r="AT38" s="232"/>
      <c r="AU38" s="234"/>
      <c r="AV38" s="203"/>
      <c r="AW38" s="234"/>
      <c r="AX38" s="234"/>
      <c r="AY38" s="235"/>
      <c r="AZ38" s="252"/>
      <c r="BA38" s="253"/>
      <c r="BB38" s="253"/>
      <c r="BC38" s="253"/>
      <c r="BD38" s="466"/>
      <c r="BE38" s="466"/>
      <c r="BF38" s="466"/>
      <c r="BG38" s="467"/>
      <c r="BH38" s="221"/>
      <c r="BJ38" s="354"/>
      <c r="BK38" s="355"/>
      <c r="BL38" s="355"/>
      <c r="BM38" s="229"/>
      <c r="BN38" s="229"/>
      <c r="BO38" s="229"/>
      <c r="BP38" s="229"/>
      <c r="BQ38" s="228"/>
      <c r="BR38" s="229"/>
      <c r="BS38" s="412"/>
      <c r="BT38" s="412"/>
      <c r="BU38" s="412"/>
      <c r="BV38" s="229"/>
      <c r="BW38" s="229"/>
      <c r="BX38" s="229"/>
      <c r="BY38" s="239"/>
      <c r="BZ38" s="240"/>
      <c r="CA38" s="425"/>
      <c r="CB38" s="426"/>
      <c r="CC38" s="426"/>
      <c r="CD38" s="426"/>
      <c r="CE38" s="426"/>
      <c r="CF38" s="426"/>
      <c r="CG38" s="426"/>
      <c r="CH38" s="427"/>
      <c r="CI38" s="241" t="str">
        <f>IF(CI35="⑦","7",IF(CI35="⑥","6",CI35))</f>
        <v>⑤</v>
      </c>
      <c r="CJ38" s="244"/>
      <c r="CK38" s="244"/>
      <c r="CL38" s="244"/>
      <c r="CM38" s="244"/>
      <c r="CN38" s="244"/>
      <c r="CO38" s="244"/>
      <c r="CP38" s="245"/>
      <c r="CQ38" s="241" t="str">
        <f>IF(CQ35="⑦","7",IF(CQ35="⑥","6",CQ35))</f>
        <v>⑤</v>
      </c>
      <c r="CR38" s="244"/>
      <c r="CS38" s="244"/>
      <c r="CT38" s="244"/>
      <c r="CU38" s="244"/>
      <c r="CV38" s="244"/>
      <c r="CW38" s="244"/>
      <c r="CX38" s="245"/>
      <c r="CY38" s="244">
        <f>IF(CY35="⑦","7",IF(CY35="⑥","6",CY35))</f>
        <v>0</v>
      </c>
      <c r="CZ38" s="244"/>
      <c r="DA38" s="244"/>
      <c r="DB38" s="272"/>
      <c r="DC38" s="227"/>
      <c r="DD38" s="272"/>
      <c r="DE38" s="272"/>
      <c r="DF38" s="273"/>
      <c r="DG38" s="360"/>
      <c r="DH38" s="511"/>
      <c r="DI38" s="511"/>
      <c r="DJ38" s="511"/>
      <c r="DK38" s="513"/>
      <c r="DL38" s="513"/>
      <c r="DM38" s="513"/>
      <c r="DN38" s="514"/>
    </row>
    <row r="39" spans="1:118" ht="12" customHeight="1">
      <c r="A39" s="11"/>
      <c r="B39" s="392">
        <f>BD41</f>
        <v>3</v>
      </c>
      <c r="C39" s="476" t="s">
        <v>98</v>
      </c>
      <c r="D39" s="382"/>
      <c r="E39" s="382"/>
      <c r="F39" s="322" t="str">
        <f>IF(C39="ここに","",VLOOKUP(C39,'登録ナンバー'!$A$1:$C$616,2,0))</f>
        <v>堀部</v>
      </c>
      <c r="G39" s="322"/>
      <c r="H39" s="322"/>
      <c r="I39" s="322"/>
      <c r="J39" s="322"/>
      <c r="K39" s="322" t="s">
        <v>547</v>
      </c>
      <c r="L39" s="322" t="s">
        <v>1442</v>
      </c>
      <c r="M39" s="322"/>
      <c r="N39" s="322"/>
      <c r="O39" s="322" t="str">
        <f>IF(L39="ここに","",VLOOKUP(L39,'登録ナンバー'!$A$1:$C$616,2,0))</f>
        <v>福永</v>
      </c>
      <c r="P39" s="322"/>
      <c r="Q39" s="322"/>
      <c r="R39" s="322"/>
      <c r="S39" s="323"/>
      <c r="T39" s="398">
        <f>IF(AB35="","",IF(AND(AF35=6,AB35&lt;&gt;"⑦"),"⑥",IF(AF35=7,"⑦",AF35)))</f>
        <v>1</v>
      </c>
      <c r="U39" s="322"/>
      <c r="V39" s="322"/>
      <c r="W39" s="322" t="s">
        <v>548</v>
      </c>
      <c r="X39" s="322">
        <v>5</v>
      </c>
      <c r="Y39" s="322"/>
      <c r="Z39" s="322"/>
      <c r="AA39" s="323"/>
      <c r="AB39" s="400"/>
      <c r="AC39" s="401"/>
      <c r="AD39" s="401"/>
      <c r="AE39" s="401"/>
      <c r="AF39" s="401"/>
      <c r="AG39" s="401"/>
      <c r="AH39" s="401"/>
      <c r="AI39" s="402"/>
      <c r="AJ39" s="346">
        <v>4</v>
      </c>
      <c r="AK39" s="347"/>
      <c r="AL39" s="347"/>
      <c r="AM39" s="347" t="s">
        <v>548</v>
      </c>
      <c r="AN39" s="322">
        <v>5</v>
      </c>
      <c r="AO39" s="322"/>
      <c r="AP39" s="322"/>
      <c r="AQ39" s="323"/>
      <c r="AR39" s="346" t="s">
        <v>1443</v>
      </c>
      <c r="AS39" s="347"/>
      <c r="AT39" s="347" t="s">
        <v>548</v>
      </c>
      <c r="AU39" s="347">
        <v>4</v>
      </c>
      <c r="AV39" s="347"/>
      <c r="AW39" s="347"/>
      <c r="AX39" s="347"/>
      <c r="AY39" s="562"/>
      <c r="AZ39" s="442">
        <f>IF(COUNTIF(BA35:BC50,1)=2,"直接対決","")</f>
      </c>
      <c r="BA39" s="446">
        <f>COUNTIF(T39:AY40,"⑤")+COUNTIF(T39:AY40,"⑦")</f>
        <v>1</v>
      </c>
      <c r="BB39" s="446"/>
      <c r="BC39" s="446"/>
      <c r="BD39" s="340">
        <f>IF(AB35="","",3-BA39)</f>
        <v>2</v>
      </c>
      <c r="BE39" s="340"/>
      <c r="BF39" s="340"/>
      <c r="BG39" s="341"/>
      <c r="BH39" s="220"/>
      <c r="BI39" s="392">
        <f>DK41</f>
        <v>3</v>
      </c>
      <c r="BJ39" s="350" t="s">
        <v>84</v>
      </c>
      <c r="BK39" s="351"/>
      <c r="BL39" s="351"/>
      <c r="BM39" s="310" t="str">
        <f>IF(BJ39="ここに","",VLOOKUP(BJ39,'登録ナンバー'!$A$1:$C$619,2,0))</f>
        <v>中野</v>
      </c>
      <c r="BN39" s="310"/>
      <c r="BO39" s="310"/>
      <c r="BP39" s="310"/>
      <c r="BQ39" s="310"/>
      <c r="BR39" s="436" t="s">
        <v>547</v>
      </c>
      <c r="BS39" s="310" t="s">
        <v>85</v>
      </c>
      <c r="BT39" s="310"/>
      <c r="BU39" s="310"/>
      <c r="BV39" s="310" t="str">
        <f>IF(BS39="ここに","",VLOOKUP(BS39,'登録ナンバー'!$A$1:$C$619,2,0))</f>
        <v>堀江</v>
      </c>
      <c r="BW39" s="310"/>
      <c r="BX39" s="310"/>
      <c r="BY39" s="310"/>
      <c r="BZ39" s="311"/>
      <c r="CA39" s="398">
        <f>IF(CI35="","",IF(AND(CM35=6,CI35&lt;&gt;"⑦"),"⑥",IF(CM35=7,"⑦",CM35)))</f>
        <v>2</v>
      </c>
      <c r="CB39" s="322"/>
      <c r="CC39" s="322"/>
      <c r="CD39" s="322" t="s">
        <v>548</v>
      </c>
      <c r="CE39" s="322">
        <v>5</v>
      </c>
      <c r="CF39" s="322"/>
      <c r="CG39" s="322"/>
      <c r="CH39" s="323"/>
      <c r="CI39" s="400"/>
      <c r="CJ39" s="401"/>
      <c r="CK39" s="401"/>
      <c r="CL39" s="401"/>
      <c r="CM39" s="401"/>
      <c r="CN39" s="401"/>
      <c r="CO39" s="401"/>
      <c r="CP39" s="402"/>
      <c r="CQ39" s="346" t="s">
        <v>1433</v>
      </c>
      <c r="CR39" s="347"/>
      <c r="CS39" s="347"/>
      <c r="CT39" s="347" t="s">
        <v>548</v>
      </c>
      <c r="CU39" s="322">
        <v>4</v>
      </c>
      <c r="CV39" s="322"/>
      <c r="CW39" s="322"/>
      <c r="CX39" s="323"/>
      <c r="CY39" s="346">
        <v>4</v>
      </c>
      <c r="CZ39" s="347"/>
      <c r="DA39" s="347" t="s">
        <v>548</v>
      </c>
      <c r="DB39" s="347">
        <v>5</v>
      </c>
      <c r="DC39" s="347"/>
      <c r="DD39" s="347"/>
      <c r="DE39" s="347"/>
      <c r="DF39" s="562"/>
      <c r="DG39" s="442">
        <f>IF(COUNTIF(DH35:DJ50,1)=2,"直接対決","")</f>
      </c>
      <c r="DH39" s="446">
        <f>COUNTIF(CA39:DF40,"⑤")+COUNTIF(CA39:DF40,"⑦")</f>
        <v>1</v>
      </c>
      <c r="DI39" s="446"/>
      <c r="DJ39" s="446"/>
      <c r="DK39" s="340">
        <f>IF(CI35="","",3-DH39)</f>
        <v>2</v>
      </c>
      <c r="DL39" s="340"/>
      <c r="DM39" s="340"/>
      <c r="DN39" s="341"/>
    </row>
    <row r="40" spans="1:118" ht="12" customHeight="1">
      <c r="A40" s="11"/>
      <c r="B40" s="392"/>
      <c r="C40" s="373"/>
      <c r="D40" s="374"/>
      <c r="E40" s="37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5"/>
      <c r="T40" s="399"/>
      <c r="U40" s="324"/>
      <c r="V40" s="324"/>
      <c r="W40" s="324"/>
      <c r="X40" s="324"/>
      <c r="Y40" s="324"/>
      <c r="Z40" s="324"/>
      <c r="AA40" s="325"/>
      <c r="AB40" s="403"/>
      <c r="AC40" s="404"/>
      <c r="AD40" s="404"/>
      <c r="AE40" s="404"/>
      <c r="AF40" s="404"/>
      <c r="AG40" s="404"/>
      <c r="AH40" s="404"/>
      <c r="AI40" s="405"/>
      <c r="AJ40" s="348"/>
      <c r="AK40" s="349"/>
      <c r="AL40" s="349"/>
      <c r="AM40" s="349"/>
      <c r="AN40" s="324"/>
      <c r="AO40" s="324"/>
      <c r="AP40" s="324"/>
      <c r="AQ40" s="325"/>
      <c r="AR40" s="348"/>
      <c r="AS40" s="349"/>
      <c r="AT40" s="349"/>
      <c r="AU40" s="349"/>
      <c r="AV40" s="349"/>
      <c r="AW40" s="349"/>
      <c r="AX40" s="349"/>
      <c r="AY40" s="563"/>
      <c r="AZ40" s="443"/>
      <c r="BA40" s="447"/>
      <c r="BB40" s="447"/>
      <c r="BC40" s="447"/>
      <c r="BD40" s="342"/>
      <c r="BE40" s="342"/>
      <c r="BF40" s="342"/>
      <c r="BG40" s="343"/>
      <c r="BH40" s="220"/>
      <c r="BI40" s="392"/>
      <c r="BJ40" s="352"/>
      <c r="BK40" s="353"/>
      <c r="BL40" s="353"/>
      <c r="BM40" s="312"/>
      <c r="BN40" s="312"/>
      <c r="BO40" s="312"/>
      <c r="BP40" s="312"/>
      <c r="BQ40" s="312"/>
      <c r="BR40" s="436"/>
      <c r="BS40" s="312"/>
      <c r="BT40" s="312"/>
      <c r="BU40" s="312"/>
      <c r="BV40" s="312"/>
      <c r="BW40" s="312"/>
      <c r="BX40" s="312"/>
      <c r="BY40" s="312"/>
      <c r="BZ40" s="313"/>
      <c r="CA40" s="399"/>
      <c r="CB40" s="324"/>
      <c r="CC40" s="324"/>
      <c r="CD40" s="324"/>
      <c r="CE40" s="324"/>
      <c r="CF40" s="324"/>
      <c r="CG40" s="324"/>
      <c r="CH40" s="325"/>
      <c r="CI40" s="403"/>
      <c r="CJ40" s="404"/>
      <c r="CK40" s="404"/>
      <c r="CL40" s="404"/>
      <c r="CM40" s="404"/>
      <c r="CN40" s="404"/>
      <c r="CO40" s="404"/>
      <c r="CP40" s="405"/>
      <c r="CQ40" s="348"/>
      <c r="CR40" s="349"/>
      <c r="CS40" s="349"/>
      <c r="CT40" s="349"/>
      <c r="CU40" s="324"/>
      <c r="CV40" s="324"/>
      <c r="CW40" s="324"/>
      <c r="CX40" s="325"/>
      <c r="CY40" s="348"/>
      <c r="CZ40" s="349"/>
      <c r="DA40" s="349"/>
      <c r="DB40" s="349"/>
      <c r="DC40" s="349"/>
      <c r="DD40" s="349"/>
      <c r="DE40" s="349"/>
      <c r="DF40" s="563"/>
      <c r="DG40" s="443"/>
      <c r="DH40" s="447"/>
      <c r="DI40" s="447"/>
      <c r="DJ40" s="447"/>
      <c r="DK40" s="342"/>
      <c r="DL40" s="342"/>
      <c r="DM40" s="342"/>
      <c r="DN40" s="343"/>
    </row>
    <row r="41" spans="1:118" ht="18" customHeight="1">
      <c r="A41" s="11"/>
      <c r="B41" s="11"/>
      <c r="C41" s="373" t="s">
        <v>549</v>
      </c>
      <c r="D41" s="374"/>
      <c r="E41" s="374"/>
      <c r="F41" s="324" t="str">
        <f>IF(C39="ここに","",VLOOKUP(C39,'登録ナンバー'!$A$1:$D$616,4,0))</f>
        <v>プラチナ</v>
      </c>
      <c r="G41" s="324"/>
      <c r="H41" s="324"/>
      <c r="I41" s="324"/>
      <c r="J41" s="324"/>
      <c r="K41" s="230"/>
      <c r="L41" s="324" t="s">
        <v>549</v>
      </c>
      <c r="M41" s="324"/>
      <c r="N41" s="324"/>
      <c r="O41" s="324" t="str">
        <f>IF(L39="ここに","",VLOOKUP(L39,'登録ナンバー'!$A$1:$D$616,4,0))</f>
        <v>Kテニス</v>
      </c>
      <c r="P41" s="324"/>
      <c r="Q41" s="324"/>
      <c r="R41" s="324"/>
      <c r="S41" s="325"/>
      <c r="T41" s="399"/>
      <c r="U41" s="324"/>
      <c r="V41" s="324"/>
      <c r="W41" s="324"/>
      <c r="X41" s="324"/>
      <c r="Y41" s="324"/>
      <c r="Z41" s="324"/>
      <c r="AA41" s="325"/>
      <c r="AB41" s="403"/>
      <c r="AC41" s="404"/>
      <c r="AD41" s="404"/>
      <c r="AE41" s="404"/>
      <c r="AF41" s="404"/>
      <c r="AG41" s="404"/>
      <c r="AH41" s="404"/>
      <c r="AI41" s="405"/>
      <c r="AJ41" s="348"/>
      <c r="AK41" s="349"/>
      <c r="AL41" s="349"/>
      <c r="AM41" s="349"/>
      <c r="AN41" s="324"/>
      <c r="AO41" s="324"/>
      <c r="AP41" s="324"/>
      <c r="AQ41" s="325"/>
      <c r="AR41" s="348"/>
      <c r="AS41" s="349"/>
      <c r="AT41" s="349"/>
      <c r="AU41" s="349"/>
      <c r="AV41" s="349"/>
      <c r="AW41" s="349"/>
      <c r="AX41" s="349"/>
      <c r="AY41" s="563"/>
      <c r="AZ41" s="287">
        <v>0.416</v>
      </c>
      <c r="BA41" s="288"/>
      <c r="BB41" s="288"/>
      <c r="BC41" s="288"/>
      <c r="BD41" s="314">
        <v>3</v>
      </c>
      <c r="BE41" s="314"/>
      <c r="BF41" s="314"/>
      <c r="BG41" s="315"/>
      <c r="BH41" s="221"/>
      <c r="BI41" s="11"/>
      <c r="BJ41" s="352" t="s">
        <v>549</v>
      </c>
      <c r="BK41" s="353"/>
      <c r="BL41" s="353"/>
      <c r="BM41" s="312" t="str">
        <f>IF(BJ39="ここに","",VLOOKUP(BJ39,'登録ナンバー'!$A$1:$D$619,4,0))</f>
        <v>プラチナ</v>
      </c>
      <c r="BN41" s="312"/>
      <c r="BO41" s="312"/>
      <c r="BP41" s="312"/>
      <c r="BQ41" s="312"/>
      <c r="BR41" s="264"/>
      <c r="BS41" s="436" t="s">
        <v>549</v>
      </c>
      <c r="BT41" s="436"/>
      <c r="BU41" s="436"/>
      <c r="BV41" s="312" t="str">
        <f>IF(BS39="ここに","",VLOOKUP(BS39,'登録ナンバー'!$A$1:$D$619,4,0))</f>
        <v>プラチナ</v>
      </c>
      <c r="BW41" s="312"/>
      <c r="BX41" s="312"/>
      <c r="BY41" s="312"/>
      <c r="BZ41" s="313"/>
      <c r="CA41" s="399"/>
      <c r="CB41" s="324"/>
      <c r="CC41" s="324"/>
      <c r="CD41" s="324"/>
      <c r="CE41" s="324"/>
      <c r="CF41" s="324"/>
      <c r="CG41" s="324"/>
      <c r="CH41" s="325"/>
      <c r="CI41" s="403"/>
      <c r="CJ41" s="404"/>
      <c r="CK41" s="404"/>
      <c r="CL41" s="404"/>
      <c r="CM41" s="404"/>
      <c r="CN41" s="404"/>
      <c r="CO41" s="404"/>
      <c r="CP41" s="405"/>
      <c r="CQ41" s="348"/>
      <c r="CR41" s="349"/>
      <c r="CS41" s="349"/>
      <c r="CT41" s="349"/>
      <c r="CU41" s="324"/>
      <c r="CV41" s="324"/>
      <c r="CW41" s="324"/>
      <c r="CX41" s="325"/>
      <c r="CY41" s="348"/>
      <c r="CZ41" s="349"/>
      <c r="DA41" s="349"/>
      <c r="DB41" s="349"/>
      <c r="DC41" s="349"/>
      <c r="DD41" s="349"/>
      <c r="DE41" s="349"/>
      <c r="DF41" s="563"/>
      <c r="DG41" s="287">
        <f>IF(OR(COUNTIF(DH35:DJ48,2)=3,COUNTIF(DH35:DJ48,1)=3),(CA42+CQ42+CY42)/(CA42+CQ42+CE39+CU39+DD39+CY42),"")</f>
      </c>
      <c r="DH41" s="324"/>
      <c r="DI41" s="324"/>
      <c r="DJ41" s="324"/>
      <c r="DK41" s="314">
        <f>IF(DG41&lt;&gt;"",RANK(DG41,DG37:DG50),RANK(DH39,DH35:DJ48))</f>
        <v>3</v>
      </c>
      <c r="DL41" s="314"/>
      <c r="DM41" s="314"/>
      <c r="DN41" s="315"/>
    </row>
    <row r="42" spans="1:118" ht="3.75" customHeight="1" hidden="1">
      <c r="A42" s="11"/>
      <c r="B42" s="11"/>
      <c r="C42" s="373"/>
      <c r="D42" s="374"/>
      <c r="E42" s="374"/>
      <c r="F42" s="230"/>
      <c r="G42" s="230"/>
      <c r="H42" s="230"/>
      <c r="I42" s="230"/>
      <c r="J42" s="230"/>
      <c r="K42" s="230"/>
      <c r="L42" s="490"/>
      <c r="M42" s="324"/>
      <c r="N42" s="324"/>
      <c r="O42" s="230"/>
      <c r="P42" s="230"/>
      <c r="Q42" s="230"/>
      <c r="R42" s="258"/>
      <c r="S42" s="259"/>
      <c r="T42" s="260">
        <f>IF(T39="⑦","7",IF(T39="⑥","6",T39))</f>
        <v>1</v>
      </c>
      <c r="U42" s="258"/>
      <c r="V42" s="258"/>
      <c r="W42" s="258"/>
      <c r="X42" s="258"/>
      <c r="Y42" s="258"/>
      <c r="Z42" s="258"/>
      <c r="AA42" s="259"/>
      <c r="AB42" s="406"/>
      <c r="AC42" s="407"/>
      <c r="AD42" s="407"/>
      <c r="AE42" s="407"/>
      <c r="AF42" s="407"/>
      <c r="AG42" s="407"/>
      <c r="AH42" s="407"/>
      <c r="AI42" s="408"/>
      <c r="AJ42" s="260">
        <f>IF(AJ39="⑦","7",IF(AJ39="⑥","6",AJ39))</f>
        <v>4</v>
      </c>
      <c r="AK42" s="261"/>
      <c r="AL42" s="261"/>
      <c r="AM42" s="261"/>
      <c r="AN42" s="261"/>
      <c r="AO42" s="261"/>
      <c r="AP42" s="261"/>
      <c r="AQ42" s="262"/>
      <c r="AR42" s="261" t="str">
        <f>IF(AR39="⑦","7",IF(AR39="⑥","6",AR39))</f>
        <v>⑤</v>
      </c>
      <c r="AS42" s="261"/>
      <c r="AT42" s="261"/>
      <c r="AU42" s="261"/>
      <c r="AV42" s="261"/>
      <c r="AW42" s="261"/>
      <c r="AX42" s="261"/>
      <c r="AY42" s="263"/>
      <c r="AZ42" s="284"/>
      <c r="BA42" s="285"/>
      <c r="BB42" s="285"/>
      <c r="BC42" s="285"/>
      <c r="BD42" s="316"/>
      <c r="BE42" s="316"/>
      <c r="BF42" s="316"/>
      <c r="BG42" s="317"/>
      <c r="BH42" s="221"/>
      <c r="BI42" s="11"/>
      <c r="BJ42" s="354"/>
      <c r="BK42" s="355"/>
      <c r="BL42" s="355"/>
      <c r="BM42" s="264"/>
      <c r="BN42" s="264"/>
      <c r="BO42" s="264"/>
      <c r="BP42" s="264"/>
      <c r="BQ42" s="265"/>
      <c r="BR42" s="264"/>
      <c r="BS42" s="437"/>
      <c r="BT42" s="437"/>
      <c r="BU42" s="437"/>
      <c r="BV42" s="264"/>
      <c r="BW42" s="264"/>
      <c r="BX42" s="264"/>
      <c r="BY42" s="266"/>
      <c r="BZ42" s="271"/>
      <c r="CA42" s="260">
        <f>IF(CA39="⑦","7",IF(CA39="⑥","6",CA39))</f>
        <v>2</v>
      </c>
      <c r="CB42" s="258"/>
      <c r="CC42" s="258"/>
      <c r="CD42" s="258"/>
      <c r="CE42" s="258"/>
      <c r="CF42" s="258"/>
      <c r="CG42" s="258"/>
      <c r="CH42" s="259"/>
      <c r="CI42" s="406"/>
      <c r="CJ42" s="407"/>
      <c r="CK42" s="407"/>
      <c r="CL42" s="407"/>
      <c r="CM42" s="407"/>
      <c r="CN42" s="407"/>
      <c r="CO42" s="407"/>
      <c r="CP42" s="408"/>
      <c r="CQ42" s="260" t="str">
        <f>IF(CQ39="⑦","7",IF(CQ39="⑥","6",CQ39))</f>
        <v>⑤</v>
      </c>
      <c r="CR42" s="261"/>
      <c r="CS42" s="261"/>
      <c r="CT42" s="261"/>
      <c r="CU42" s="261"/>
      <c r="CV42" s="261"/>
      <c r="CW42" s="261"/>
      <c r="CX42" s="262"/>
      <c r="CY42" s="261">
        <f>IF(CY39="⑦","7",IF(CY39="⑥","6",CY39))</f>
        <v>4</v>
      </c>
      <c r="CZ42" s="261"/>
      <c r="DA42" s="261"/>
      <c r="DB42" s="261"/>
      <c r="DC42" s="261"/>
      <c r="DD42" s="261"/>
      <c r="DE42" s="261"/>
      <c r="DF42" s="263"/>
      <c r="DG42" s="284"/>
      <c r="DH42" s="356"/>
      <c r="DI42" s="356"/>
      <c r="DJ42" s="356"/>
      <c r="DK42" s="316"/>
      <c r="DL42" s="316"/>
      <c r="DM42" s="316"/>
      <c r="DN42" s="317"/>
    </row>
    <row r="43" spans="1:118" ht="12" customHeight="1">
      <c r="A43" s="11"/>
      <c r="B43" s="392">
        <f>BD45</f>
        <v>4</v>
      </c>
      <c r="C43" s="350" t="s">
        <v>931</v>
      </c>
      <c r="D43" s="351"/>
      <c r="E43" s="351"/>
      <c r="F43" s="351" t="s">
        <v>90</v>
      </c>
      <c r="G43" s="351"/>
      <c r="H43" s="351"/>
      <c r="I43" s="351"/>
      <c r="J43" s="351"/>
      <c r="K43" s="450" t="s">
        <v>547</v>
      </c>
      <c r="L43" s="351" t="s">
        <v>97</v>
      </c>
      <c r="M43" s="351"/>
      <c r="N43" s="351"/>
      <c r="O43" s="351" t="str">
        <f>IF(L43="ここに","",VLOOKUP(L43,'登録ナンバー'!$A$1:$C$619,2,0))</f>
        <v>谷口</v>
      </c>
      <c r="P43" s="351"/>
      <c r="Q43" s="351"/>
      <c r="R43" s="351"/>
      <c r="S43" s="502"/>
      <c r="T43" s="409">
        <f>IF(AN35="","",IF(AND(AN35=6,AJ35&lt;&gt;"⑦"),"⑥",IF(AN35=7,"⑦",AN35)))</f>
        <v>0</v>
      </c>
      <c r="U43" s="382"/>
      <c r="V43" s="382"/>
      <c r="W43" s="382" t="s">
        <v>548</v>
      </c>
      <c r="X43" s="382">
        <v>5</v>
      </c>
      <c r="Y43" s="382"/>
      <c r="Z43" s="382"/>
      <c r="AA43" s="383"/>
      <c r="AB43" s="409" t="s">
        <v>1433</v>
      </c>
      <c r="AC43" s="382"/>
      <c r="AD43" s="382"/>
      <c r="AE43" s="382" t="s">
        <v>548</v>
      </c>
      <c r="AF43" s="382">
        <f>IF(AN39="","",IF(AJ39="⑥",6,IF(AJ39="⑦",7,AJ39)))</f>
        <v>4</v>
      </c>
      <c r="AG43" s="382"/>
      <c r="AH43" s="382"/>
      <c r="AI43" s="383"/>
      <c r="AJ43" s="326"/>
      <c r="AK43" s="327"/>
      <c r="AL43" s="327"/>
      <c r="AM43" s="327"/>
      <c r="AN43" s="327"/>
      <c r="AO43" s="327"/>
      <c r="AP43" s="327"/>
      <c r="AQ43" s="328"/>
      <c r="AR43" s="564">
        <v>2</v>
      </c>
      <c r="AS43" s="530"/>
      <c r="AT43" s="530" t="s">
        <v>548</v>
      </c>
      <c r="AU43" s="530">
        <v>5</v>
      </c>
      <c r="AV43" s="530"/>
      <c r="AW43" s="530"/>
      <c r="AX43" s="530"/>
      <c r="AY43" s="531"/>
      <c r="AZ43" s="277">
        <f>IF(COUNTIF(BA35:BC50,1)=2,"直接対決","")</f>
      </c>
      <c r="BA43" s="444">
        <f>COUNTIF(T43:AY44,"⑤")+COUNTIF(T43:AY44,"⑦")</f>
        <v>1</v>
      </c>
      <c r="BB43" s="444"/>
      <c r="BC43" s="444"/>
      <c r="BD43" s="296">
        <f>IF(AB35="","",3-BA43)</f>
        <v>2</v>
      </c>
      <c r="BE43" s="296"/>
      <c r="BF43" s="296"/>
      <c r="BG43" s="293"/>
      <c r="BH43" s="220"/>
      <c r="BI43" s="392">
        <f>DK45</f>
        <v>4</v>
      </c>
      <c r="BJ43" s="350" t="s">
        <v>87</v>
      </c>
      <c r="BK43" s="351"/>
      <c r="BL43" s="351"/>
      <c r="BM43" s="351" t="str">
        <f>IF(BJ43="ここに","",VLOOKUP(BJ43,'登録ナンバー'!$A$1:$C$619,2,0))</f>
        <v>村田</v>
      </c>
      <c r="BN43" s="351"/>
      <c r="BO43" s="351"/>
      <c r="BP43" s="351"/>
      <c r="BQ43" s="351"/>
      <c r="BR43" s="450" t="s">
        <v>547</v>
      </c>
      <c r="BS43" s="351" t="s">
        <v>91</v>
      </c>
      <c r="BT43" s="351"/>
      <c r="BU43" s="351"/>
      <c r="BV43" s="351" t="s">
        <v>945</v>
      </c>
      <c r="BW43" s="351"/>
      <c r="BX43" s="351"/>
      <c r="BY43" s="351"/>
      <c r="BZ43" s="502"/>
      <c r="CA43" s="409">
        <f>IF(CU35="","",IF(AND(CU35=6,CQ35&lt;&gt;"⑦"),"⑥",IF(CU35=7,"⑦",CU35)))</f>
        <v>1</v>
      </c>
      <c r="CB43" s="382"/>
      <c r="CC43" s="382"/>
      <c r="CD43" s="382" t="s">
        <v>548</v>
      </c>
      <c r="CE43" s="382">
        <v>5</v>
      </c>
      <c r="CF43" s="382"/>
      <c r="CG43" s="382"/>
      <c r="CH43" s="383"/>
      <c r="CI43" s="409">
        <v>4</v>
      </c>
      <c r="CJ43" s="382"/>
      <c r="CK43" s="382"/>
      <c r="CL43" s="382" t="s">
        <v>548</v>
      </c>
      <c r="CM43" s="382">
        <v>5</v>
      </c>
      <c r="CN43" s="382"/>
      <c r="CO43" s="382"/>
      <c r="CP43" s="383"/>
      <c r="CQ43" s="326"/>
      <c r="CR43" s="327"/>
      <c r="CS43" s="327"/>
      <c r="CT43" s="327"/>
      <c r="CU43" s="327"/>
      <c r="CV43" s="327"/>
      <c r="CW43" s="327"/>
      <c r="CX43" s="328"/>
      <c r="CY43" s="564">
        <v>1</v>
      </c>
      <c r="CZ43" s="530"/>
      <c r="DA43" s="530" t="s">
        <v>548</v>
      </c>
      <c r="DB43" s="530">
        <v>5</v>
      </c>
      <c r="DC43" s="530"/>
      <c r="DD43" s="530"/>
      <c r="DE43" s="530"/>
      <c r="DF43" s="531"/>
      <c r="DG43" s="277">
        <f>IF(COUNTIF(DH35:DJ50,1)=2,"直接対決","")</f>
      </c>
      <c r="DH43" s="444">
        <f>COUNTIF(CA43:DF44,"⑤")+COUNTIF(CA43:DF44,"⑦")</f>
        <v>0</v>
      </c>
      <c r="DI43" s="444"/>
      <c r="DJ43" s="444"/>
      <c r="DK43" s="296">
        <f>IF(CI35="","",3-DH43)</f>
        <v>3</v>
      </c>
      <c r="DL43" s="296"/>
      <c r="DM43" s="296"/>
      <c r="DN43" s="293"/>
    </row>
    <row r="44" spans="1:118" ht="12" customHeight="1">
      <c r="A44" s="11"/>
      <c r="B44" s="392"/>
      <c r="C44" s="352"/>
      <c r="D44" s="353"/>
      <c r="E44" s="353"/>
      <c r="F44" s="353"/>
      <c r="G44" s="353"/>
      <c r="H44" s="353"/>
      <c r="I44" s="353"/>
      <c r="J44" s="353"/>
      <c r="K44" s="450"/>
      <c r="L44" s="353"/>
      <c r="M44" s="353"/>
      <c r="N44" s="353"/>
      <c r="O44" s="353"/>
      <c r="P44" s="353"/>
      <c r="Q44" s="353"/>
      <c r="R44" s="353"/>
      <c r="S44" s="384"/>
      <c r="T44" s="395"/>
      <c r="U44" s="374"/>
      <c r="V44" s="374"/>
      <c r="W44" s="374"/>
      <c r="X44" s="374"/>
      <c r="Y44" s="374"/>
      <c r="Z44" s="374"/>
      <c r="AA44" s="375"/>
      <c r="AB44" s="395"/>
      <c r="AC44" s="374"/>
      <c r="AD44" s="374"/>
      <c r="AE44" s="374"/>
      <c r="AF44" s="374"/>
      <c r="AG44" s="374"/>
      <c r="AH44" s="374"/>
      <c r="AI44" s="375"/>
      <c r="AJ44" s="329"/>
      <c r="AK44" s="330"/>
      <c r="AL44" s="330"/>
      <c r="AM44" s="330"/>
      <c r="AN44" s="330"/>
      <c r="AO44" s="330"/>
      <c r="AP44" s="330"/>
      <c r="AQ44" s="331"/>
      <c r="AR44" s="565"/>
      <c r="AS44" s="532"/>
      <c r="AT44" s="532"/>
      <c r="AU44" s="532"/>
      <c r="AV44" s="532"/>
      <c r="AW44" s="532"/>
      <c r="AX44" s="532"/>
      <c r="AY44" s="533"/>
      <c r="AZ44" s="278"/>
      <c r="BA44" s="445"/>
      <c r="BB44" s="445"/>
      <c r="BC44" s="445"/>
      <c r="BD44" s="290"/>
      <c r="BE44" s="290"/>
      <c r="BF44" s="290"/>
      <c r="BG44" s="291"/>
      <c r="BH44" s="42"/>
      <c r="BI44" s="392"/>
      <c r="BJ44" s="352"/>
      <c r="BK44" s="353"/>
      <c r="BL44" s="353"/>
      <c r="BM44" s="353"/>
      <c r="BN44" s="353"/>
      <c r="BO44" s="353"/>
      <c r="BP44" s="353"/>
      <c r="BQ44" s="353"/>
      <c r="BR44" s="450"/>
      <c r="BS44" s="353"/>
      <c r="BT44" s="353"/>
      <c r="BU44" s="353"/>
      <c r="BV44" s="353"/>
      <c r="BW44" s="353"/>
      <c r="BX44" s="353"/>
      <c r="BY44" s="353"/>
      <c r="BZ44" s="384"/>
      <c r="CA44" s="395"/>
      <c r="CB44" s="374"/>
      <c r="CC44" s="374"/>
      <c r="CD44" s="374"/>
      <c r="CE44" s="374"/>
      <c r="CF44" s="374"/>
      <c r="CG44" s="374"/>
      <c r="CH44" s="375"/>
      <c r="CI44" s="395"/>
      <c r="CJ44" s="374"/>
      <c r="CK44" s="374"/>
      <c r="CL44" s="374"/>
      <c r="CM44" s="374"/>
      <c r="CN44" s="374"/>
      <c r="CO44" s="374"/>
      <c r="CP44" s="375"/>
      <c r="CQ44" s="329"/>
      <c r="CR44" s="330"/>
      <c r="CS44" s="330"/>
      <c r="CT44" s="330"/>
      <c r="CU44" s="330"/>
      <c r="CV44" s="330"/>
      <c r="CW44" s="330"/>
      <c r="CX44" s="331"/>
      <c r="CY44" s="565"/>
      <c r="CZ44" s="532"/>
      <c r="DA44" s="532"/>
      <c r="DB44" s="532"/>
      <c r="DC44" s="532"/>
      <c r="DD44" s="532"/>
      <c r="DE44" s="532"/>
      <c r="DF44" s="533"/>
      <c r="DG44" s="278"/>
      <c r="DH44" s="445"/>
      <c r="DI44" s="445"/>
      <c r="DJ44" s="445"/>
      <c r="DK44" s="290"/>
      <c r="DL44" s="290"/>
      <c r="DM44" s="290"/>
      <c r="DN44" s="291"/>
    </row>
    <row r="45" spans="1:118" ht="15" customHeight="1">
      <c r="A45" s="11"/>
      <c r="B45" s="11"/>
      <c r="C45" s="352" t="s">
        <v>549</v>
      </c>
      <c r="D45" s="353"/>
      <c r="E45" s="353"/>
      <c r="F45" s="353" t="s">
        <v>1072</v>
      </c>
      <c r="G45" s="353"/>
      <c r="H45" s="353"/>
      <c r="I45" s="353"/>
      <c r="J45" s="353"/>
      <c r="K45" s="63"/>
      <c r="L45" s="450" t="s">
        <v>549</v>
      </c>
      <c r="M45" s="450"/>
      <c r="N45" s="450"/>
      <c r="O45" s="353" t="str">
        <f>IF(L43="ここに","",VLOOKUP(L43,'登録ナンバー'!$A$1:$D$619,4,0))</f>
        <v>プラチナ</v>
      </c>
      <c r="P45" s="353"/>
      <c r="Q45" s="353"/>
      <c r="R45" s="353"/>
      <c r="S45" s="384"/>
      <c r="T45" s="395"/>
      <c r="U45" s="374"/>
      <c r="V45" s="374"/>
      <c r="W45" s="374"/>
      <c r="X45" s="374"/>
      <c r="Y45" s="374"/>
      <c r="Z45" s="374"/>
      <c r="AA45" s="375"/>
      <c r="AB45" s="395"/>
      <c r="AC45" s="374"/>
      <c r="AD45" s="374"/>
      <c r="AE45" s="374"/>
      <c r="AF45" s="374"/>
      <c r="AG45" s="374"/>
      <c r="AH45" s="374"/>
      <c r="AI45" s="375"/>
      <c r="AJ45" s="329"/>
      <c r="AK45" s="330"/>
      <c r="AL45" s="330"/>
      <c r="AM45" s="330"/>
      <c r="AN45" s="330"/>
      <c r="AO45" s="330"/>
      <c r="AP45" s="330"/>
      <c r="AQ45" s="331"/>
      <c r="AR45" s="565"/>
      <c r="AS45" s="532"/>
      <c r="AT45" s="566"/>
      <c r="AU45" s="532"/>
      <c r="AV45" s="532"/>
      <c r="AW45" s="532"/>
      <c r="AX45" s="532"/>
      <c r="AY45" s="533"/>
      <c r="AZ45" s="304">
        <v>0.333</v>
      </c>
      <c r="BA45" s="482"/>
      <c r="BB45" s="482"/>
      <c r="BC45" s="482"/>
      <c r="BD45" s="306">
        <v>4</v>
      </c>
      <c r="BE45" s="306"/>
      <c r="BF45" s="306"/>
      <c r="BG45" s="307"/>
      <c r="BH45" s="43"/>
      <c r="BI45" s="11"/>
      <c r="BJ45" s="352" t="s">
        <v>549</v>
      </c>
      <c r="BK45" s="353"/>
      <c r="BL45" s="353"/>
      <c r="BM45" s="353" t="str">
        <f>IF(BJ43="ここに","",VLOOKUP(BJ43,'登録ナンバー'!$A$1:$D$619,4,0))</f>
        <v>村田八日市</v>
      </c>
      <c r="BN45" s="353"/>
      <c r="BO45" s="353"/>
      <c r="BP45" s="353"/>
      <c r="BQ45" s="353"/>
      <c r="BR45" s="63"/>
      <c r="BS45" s="450" t="s">
        <v>549</v>
      </c>
      <c r="BT45" s="450"/>
      <c r="BU45" s="450"/>
      <c r="BV45" s="353" t="str">
        <f>IF(BS43="ここに","",VLOOKUP(BS43,'登録ナンバー'!$A$1:$D$619,4,0))</f>
        <v>村田八日市</v>
      </c>
      <c r="BW45" s="353"/>
      <c r="BX45" s="353"/>
      <c r="BY45" s="353"/>
      <c r="BZ45" s="384"/>
      <c r="CA45" s="395"/>
      <c r="CB45" s="374"/>
      <c r="CC45" s="374"/>
      <c r="CD45" s="374"/>
      <c r="CE45" s="374"/>
      <c r="CF45" s="374"/>
      <c r="CG45" s="374"/>
      <c r="CH45" s="375"/>
      <c r="CI45" s="395"/>
      <c r="CJ45" s="374"/>
      <c r="CK45" s="374"/>
      <c r="CL45" s="374"/>
      <c r="CM45" s="374"/>
      <c r="CN45" s="374"/>
      <c r="CO45" s="374"/>
      <c r="CP45" s="375"/>
      <c r="CQ45" s="329"/>
      <c r="CR45" s="330"/>
      <c r="CS45" s="330"/>
      <c r="CT45" s="330"/>
      <c r="CU45" s="330"/>
      <c r="CV45" s="330"/>
      <c r="CW45" s="330"/>
      <c r="CX45" s="331"/>
      <c r="CY45" s="565"/>
      <c r="CZ45" s="532"/>
      <c r="DA45" s="566"/>
      <c r="DB45" s="532"/>
      <c r="DC45" s="532"/>
      <c r="DD45" s="532"/>
      <c r="DE45" s="532"/>
      <c r="DF45" s="533"/>
      <c r="DG45" s="304">
        <f>IF(OR(COUNTIF(DH35:DJ48,2)=3,COUNTIF(DH35:DJ48,1)=3),(CI46+CY46+CA46)/(CA46+CM43+CE43+DD43+CY46+CI46),"")</f>
      </c>
      <c r="DH45" s="448"/>
      <c r="DI45" s="448"/>
      <c r="DJ45" s="448"/>
      <c r="DK45" s="306">
        <f>IF(DG45&lt;&gt;"",RANK(DG45,DG37:DG50),RANK(DH43,DH35:DJ48))</f>
        <v>4</v>
      </c>
      <c r="DL45" s="306"/>
      <c r="DM45" s="306"/>
      <c r="DN45" s="307"/>
    </row>
    <row r="46" spans="1:118" ht="5.25" customHeight="1" hidden="1">
      <c r="A46" s="11"/>
      <c r="B46" s="11"/>
      <c r="C46" s="354"/>
      <c r="D46" s="355"/>
      <c r="E46" s="355"/>
      <c r="F46" s="63"/>
      <c r="G46" s="63"/>
      <c r="H46" s="63"/>
      <c r="I46" s="63"/>
      <c r="J46" s="63"/>
      <c r="K46" s="63"/>
      <c r="L46" s="355"/>
      <c r="M46" s="355"/>
      <c r="N46" s="355"/>
      <c r="O46" s="63"/>
      <c r="P46" s="63"/>
      <c r="Q46" s="63"/>
      <c r="R46" s="66"/>
      <c r="S46" s="216"/>
      <c r="T46" s="31">
        <f>IF(T43="⑦","7",IF(T43="⑥","6",T43))</f>
        <v>0</v>
      </c>
      <c r="AA46" s="15"/>
      <c r="AB46" s="31" t="str">
        <f>IF(AB43="⑦","7",IF(AB43="⑥","6",AB43))</f>
        <v>⑤</v>
      </c>
      <c r="AJ46" s="332"/>
      <c r="AK46" s="333"/>
      <c r="AL46" s="333"/>
      <c r="AM46" s="333"/>
      <c r="AN46" s="333"/>
      <c r="AO46" s="333"/>
      <c r="AP46" s="333"/>
      <c r="AQ46" s="334"/>
      <c r="AR46" s="17">
        <f>IF(AR43="⑦","7",IF(AR43="⑥","6",AR43))</f>
        <v>2</v>
      </c>
      <c r="AS46" s="17"/>
      <c r="AT46" s="17"/>
      <c r="AU46" s="17"/>
      <c r="AV46" s="17"/>
      <c r="AW46" s="17"/>
      <c r="AX46" s="17"/>
      <c r="AY46" s="21"/>
      <c r="AZ46" s="441"/>
      <c r="BA46" s="483"/>
      <c r="BB46" s="483"/>
      <c r="BC46" s="483"/>
      <c r="BD46" s="410"/>
      <c r="BE46" s="410"/>
      <c r="BF46" s="410"/>
      <c r="BG46" s="411"/>
      <c r="BH46" s="43"/>
      <c r="BI46" s="11"/>
      <c r="BJ46" s="354"/>
      <c r="BK46" s="355"/>
      <c r="BL46" s="355"/>
      <c r="BM46" s="63"/>
      <c r="BN46" s="63"/>
      <c r="BO46" s="63"/>
      <c r="BP46" s="63"/>
      <c r="BQ46" s="63"/>
      <c r="BR46" s="63"/>
      <c r="BS46" s="355"/>
      <c r="BT46" s="355"/>
      <c r="BU46" s="355"/>
      <c r="BV46" s="63"/>
      <c r="BW46" s="63"/>
      <c r="BX46" s="63"/>
      <c r="BY46" s="66"/>
      <c r="BZ46" s="216"/>
      <c r="CA46" s="31">
        <f>IF(CA43="⑦","7",IF(CA43="⑥","6",CA43))</f>
        <v>1</v>
      </c>
      <c r="CH46" s="15"/>
      <c r="CI46" s="31">
        <f>IF(CI43="⑦","7",IF(CI43="⑥","6",CI43))</f>
        <v>4</v>
      </c>
      <c r="CQ46" s="332"/>
      <c r="CR46" s="333"/>
      <c r="CS46" s="333"/>
      <c r="CT46" s="333"/>
      <c r="CU46" s="333"/>
      <c r="CV46" s="333"/>
      <c r="CW46" s="333"/>
      <c r="CX46" s="334"/>
      <c r="CY46" s="17">
        <f>IF(CY43="⑦","7",IF(CY43="⑥","6",CY43))</f>
        <v>1</v>
      </c>
      <c r="CZ46" s="17"/>
      <c r="DA46" s="17"/>
      <c r="DB46" s="17"/>
      <c r="DC46" s="17"/>
      <c r="DD46" s="17"/>
      <c r="DE46" s="17"/>
      <c r="DF46" s="21"/>
      <c r="DG46" s="441"/>
      <c r="DH46" s="449"/>
      <c r="DI46" s="449"/>
      <c r="DJ46" s="449"/>
      <c r="DK46" s="410"/>
      <c r="DL46" s="410"/>
      <c r="DM46" s="410"/>
      <c r="DN46" s="411"/>
    </row>
    <row r="47" spans="1:118" ht="12" customHeight="1">
      <c r="A47" s="11"/>
      <c r="B47" s="392">
        <f>BD49</f>
        <v>2</v>
      </c>
      <c r="C47" s="476" t="s">
        <v>546</v>
      </c>
      <c r="D47" s="382"/>
      <c r="E47" s="382"/>
      <c r="F47" s="357" t="s">
        <v>1120</v>
      </c>
      <c r="G47" s="357"/>
      <c r="H47" s="357"/>
      <c r="I47" s="357"/>
      <c r="J47" s="357"/>
      <c r="K47" s="357" t="s">
        <v>547</v>
      </c>
      <c r="L47" s="357" t="s">
        <v>1440</v>
      </c>
      <c r="M47" s="357"/>
      <c r="N47" s="357"/>
      <c r="O47" s="357" t="str">
        <f>IF(L47="ここに","",VLOOKUP(L47,'登録ナンバー'!$A$1:$C$616,2,0))</f>
        <v>新屋</v>
      </c>
      <c r="P47" s="357"/>
      <c r="Q47" s="357"/>
      <c r="R47" s="357"/>
      <c r="S47" s="434"/>
      <c r="T47" s="479">
        <v>0</v>
      </c>
      <c r="U47" s="357"/>
      <c r="V47" s="357"/>
      <c r="W47" s="357" t="s">
        <v>548</v>
      </c>
      <c r="X47" s="357">
        <v>5</v>
      </c>
      <c r="Y47" s="357"/>
      <c r="Z47" s="357"/>
      <c r="AA47" s="434"/>
      <c r="AB47" s="479">
        <v>4</v>
      </c>
      <c r="AC47" s="357"/>
      <c r="AD47" s="357"/>
      <c r="AE47" s="357" t="s">
        <v>548</v>
      </c>
      <c r="AF47" s="357">
        <v>5</v>
      </c>
      <c r="AG47" s="357"/>
      <c r="AH47" s="357"/>
      <c r="AI47" s="434"/>
      <c r="AJ47" s="479" t="s">
        <v>1441</v>
      </c>
      <c r="AK47" s="357"/>
      <c r="AL47" s="357"/>
      <c r="AM47" s="357" t="s">
        <v>548</v>
      </c>
      <c r="AN47" s="357">
        <f>IF(AU43="","",IF(AR43="⑥",6,IF(AR43="⑦",7,AR43)))</f>
        <v>2</v>
      </c>
      <c r="AO47" s="357"/>
      <c r="AP47" s="357"/>
      <c r="AQ47" s="434"/>
      <c r="AR47" s="361"/>
      <c r="AS47" s="362"/>
      <c r="AT47" s="362"/>
      <c r="AU47" s="362"/>
      <c r="AV47" s="362"/>
      <c r="AW47" s="362"/>
      <c r="AX47" s="362"/>
      <c r="AY47" s="488"/>
      <c r="AZ47" s="358">
        <f>IF(COUNTIF(BA35:BC48,1)=2,"直接対決","")</f>
      </c>
      <c r="BA47" s="292">
        <f>COUNTIF(T47:AQ48,"⑤")+COUNTIF(T47:AQ48,"⑦")</f>
        <v>1</v>
      </c>
      <c r="BB47" s="292"/>
      <c r="BC47" s="292"/>
      <c r="BD47" s="456">
        <f>IF(AB35="","",3-BA47)</f>
        <v>2</v>
      </c>
      <c r="BE47" s="456"/>
      <c r="BF47" s="456"/>
      <c r="BG47" s="457"/>
      <c r="BH47" s="42"/>
      <c r="BI47" s="392">
        <f>DK49</f>
        <v>1</v>
      </c>
      <c r="BJ47" s="350" t="s">
        <v>95</v>
      </c>
      <c r="BK47" s="351"/>
      <c r="BL47" s="351"/>
      <c r="BM47" s="451" t="str">
        <f>IF(BJ47="ここに","",VLOOKUP(BJ47,'登録ナンバー'!$A$1:$C$619,2,0))</f>
        <v>青木</v>
      </c>
      <c r="BN47" s="451"/>
      <c r="BO47" s="451"/>
      <c r="BP47" s="451"/>
      <c r="BQ47" s="451"/>
      <c r="BR47" s="279" t="s">
        <v>547</v>
      </c>
      <c r="BS47" s="451" t="s">
        <v>94</v>
      </c>
      <c r="BT47" s="451"/>
      <c r="BU47" s="451"/>
      <c r="BV47" s="451" t="str">
        <f>IF(BS47="ここに","",VLOOKUP(BS47,'登録ナンバー'!$A$1:$C$619,2,0))</f>
        <v>藤本</v>
      </c>
      <c r="BW47" s="451"/>
      <c r="BX47" s="451"/>
      <c r="BY47" s="451"/>
      <c r="BZ47" s="470"/>
      <c r="CA47" s="559" t="s">
        <v>1433</v>
      </c>
      <c r="CB47" s="344"/>
      <c r="CC47" s="344"/>
      <c r="CD47" s="344" t="s">
        <v>548</v>
      </c>
      <c r="CE47" s="344">
        <f>IF(DB35="","",IF(CY35="⑥",6,IF(CY35="⑦",7,CY35)))</f>
        <v>0</v>
      </c>
      <c r="CF47" s="344"/>
      <c r="CG47" s="344"/>
      <c r="CH47" s="394"/>
      <c r="CI47" s="559" t="s">
        <v>1433</v>
      </c>
      <c r="CJ47" s="344"/>
      <c r="CK47" s="344"/>
      <c r="CL47" s="344" t="s">
        <v>548</v>
      </c>
      <c r="CM47" s="344">
        <f>IF(DB39="","",IF(CY39="⑥",6,IF(CY39="⑦",7,CY39)))</f>
        <v>4</v>
      </c>
      <c r="CN47" s="344"/>
      <c r="CO47" s="344"/>
      <c r="CP47" s="394"/>
      <c r="CQ47" s="559" t="s">
        <v>1433</v>
      </c>
      <c r="CR47" s="344"/>
      <c r="CS47" s="344"/>
      <c r="CT47" s="344" t="s">
        <v>548</v>
      </c>
      <c r="CU47" s="344">
        <f>IF(DB43="","",IF(CY43="⑥",6,IF(CY43="⑦",7,CY43)))</f>
        <v>1</v>
      </c>
      <c r="CV47" s="344"/>
      <c r="CW47" s="344"/>
      <c r="CX47" s="394"/>
      <c r="CY47" s="553"/>
      <c r="CZ47" s="554"/>
      <c r="DA47" s="554"/>
      <c r="DB47" s="554"/>
      <c r="DC47" s="554"/>
      <c r="DD47" s="554"/>
      <c r="DE47" s="554"/>
      <c r="DF47" s="555"/>
      <c r="DG47" s="468">
        <f>IF(COUNTIF(DH35:DJ48,1)=2,"直接対決","")</f>
      </c>
      <c r="DH47" s="415">
        <f>COUNTIF(CA47:CX48,"⑤")+COUNTIF(CA47:CX48,"⑦")</f>
        <v>3</v>
      </c>
      <c r="DI47" s="415"/>
      <c r="DJ47" s="415"/>
      <c r="DK47" s="460">
        <f>IF(CI35="","",3-DH47)</f>
        <v>0</v>
      </c>
      <c r="DL47" s="460"/>
      <c r="DM47" s="460"/>
      <c r="DN47" s="461"/>
    </row>
    <row r="48" spans="1:118" ht="12" customHeight="1">
      <c r="A48" s="11"/>
      <c r="B48" s="393"/>
      <c r="C48" s="373"/>
      <c r="D48" s="374"/>
      <c r="E48" s="374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435"/>
      <c r="T48" s="480"/>
      <c r="U48" s="281"/>
      <c r="V48" s="281"/>
      <c r="W48" s="281"/>
      <c r="X48" s="281"/>
      <c r="Y48" s="281"/>
      <c r="Z48" s="281"/>
      <c r="AA48" s="435"/>
      <c r="AB48" s="480"/>
      <c r="AC48" s="281"/>
      <c r="AD48" s="281"/>
      <c r="AE48" s="281"/>
      <c r="AF48" s="281"/>
      <c r="AG48" s="281"/>
      <c r="AH48" s="281"/>
      <c r="AI48" s="435"/>
      <c r="AJ48" s="480"/>
      <c r="AK48" s="281"/>
      <c r="AL48" s="281"/>
      <c r="AM48" s="281"/>
      <c r="AN48" s="281"/>
      <c r="AO48" s="281"/>
      <c r="AP48" s="281"/>
      <c r="AQ48" s="435"/>
      <c r="AR48" s="364"/>
      <c r="AS48" s="365"/>
      <c r="AT48" s="365"/>
      <c r="AU48" s="365"/>
      <c r="AV48" s="365"/>
      <c r="AW48" s="365"/>
      <c r="AX48" s="365"/>
      <c r="AY48" s="489"/>
      <c r="AZ48" s="359"/>
      <c r="BA48" s="289"/>
      <c r="BB48" s="289"/>
      <c r="BC48" s="289"/>
      <c r="BD48" s="458"/>
      <c r="BE48" s="458"/>
      <c r="BF48" s="458"/>
      <c r="BG48" s="459"/>
      <c r="BH48" s="42"/>
      <c r="BI48" s="393"/>
      <c r="BJ48" s="352"/>
      <c r="BK48" s="353"/>
      <c r="BL48" s="353"/>
      <c r="BM48" s="302"/>
      <c r="BN48" s="302"/>
      <c r="BO48" s="302"/>
      <c r="BP48" s="302"/>
      <c r="BQ48" s="302"/>
      <c r="BR48" s="279"/>
      <c r="BS48" s="302"/>
      <c r="BT48" s="302"/>
      <c r="BU48" s="302"/>
      <c r="BV48" s="302"/>
      <c r="BW48" s="302"/>
      <c r="BX48" s="302"/>
      <c r="BY48" s="302"/>
      <c r="BZ48" s="303"/>
      <c r="CA48" s="560"/>
      <c r="CB48" s="338"/>
      <c r="CC48" s="338"/>
      <c r="CD48" s="338"/>
      <c r="CE48" s="338"/>
      <c r="CF48" s="338"/>
      <c r="CG48" s="338"/>
      <c r="CH48" s="339"/>
      <c r="CI48" s="560"/>
      <c r="CJ48" s="338"/>
      <c r="CK48" s="338"/>
      <c r="CL48" s="338"/>
      <c r="CM48" s="338"/>
      <c r="CN48" s="338"/>
      <c r="CO48" s="338"/>
      <c r="CP48" s="339"/>
      <c r="CQ48" s="560"/>
      <c r="CR48" s="338"/>
      <c r="CS48" s="338"/>
      <c r="CT48" s="338"/>
      <c r="CU48" s="338"/>
      <c r="CV48" s="338"/>
      <c r="CW48" s="338"/>
      <c r="CX48" s="339"/>
      <c r="CY48" s="556"/>
      <c r="CZ48" s="557"/>
      <c r="DA48" s="557"/>
      <c r="DB48" s="557"/>
      <c r="DC48" s="557"/>
      <c r="DD48" s="557"/>
      <c r="DE48" s="557"/>
      <c r="DF48" s="558"/>
      <c r="DG48" s="469"/>
      <c r="DH48" s="416"/>
      <c r="DI48" s="416"/>
      <c r="DJ48" s="416"/>
      <c r="DK48" s="462"/>
      <c r="DL48" s="462"/>
      <c r="DM48" s="462"/>
      <c r="DN48" s="463"/>
    </row>
    <row r="49" spans="1:118" ht="17.25" customHeight="1" thickBot="1">
      <c r="A49" s="11"/>
      <c r="B49" s="11"/>
      <c r="C49" s="387" t="s">
        <v>549</v>
      </c>
      <c r="D49" s="388"/>
      <c r="E49" s="388"/>
      <c r="F49" s="281" t="s">
        <v>1072</v>
      </c>
      <c r="G49" s="281"/>
      <c r="H49" s="281"/>
      <c r="I49" s="281"/>
      <c r="J49" s="281"/>
      <c r="K49" s="227"/>
      <c r="L49" s="281" t="s">
        <v>549</v>
      </c>
      <c r="M49" s="281"/>
      <c r="N49" s="281"/>
      <c r="O49" s="281" t="str">
        <f>IF(L47="ここに","",VLOOKUP(L47,'登録ナンバー'!$A$1:$D$616,4,0))</f>
        <v>プラチナ</v>
      </c>
      <c r="P49" s="281"/>
      <c r="Q49" s="281"/>
      <c r="R49" s="281"/>
      <c r="S49" s="435"/>
      <c r="T49" s="481"/>
      <c r="U49" s="477"/>
      <c r="V49" s="477"/>
      <c r="W49" s="281"/>
      <c r="X49" s="477"/>
      <c r="Y49" s="477"/>
      <c r="Z49" s="477"/>
      <c r="AA49" s="478"/>
      <c r="AB49" s="481"/>
      <c r="AC49" s="477"/>
      <c r="AD49" s="477"/>
      <c r="AE49" s="281"/>
      <c r="AF49" s="477"/>
      <c r="AG49" s="477"/>
      <c r="AH49" s="477"/>
      <c r="AI49" s="478"/>
      <c r="AJ49" s="481"/>
      <c r="AK49" s="477"/>
      <c r="AL49" s="477"/>
      <c r="AM49" s="477"/>
      <c r="AN49" s="477"/>
      <c r="AO49" s="477"/>
      <c r="AP49" s="477"/>
      <c r="AQ49" s="478"/>
      <c r="AR49" s="364"/>
      <c r="AS49" s="365"/>
      <c r="AT49" s="365"/>
      <c r="AU49" s="365"/>
      <c r="AV49" s="365"/>
      <c r="AW49" s="365"/>
      <c r="AX49" s="365"/>
      <c r="AY49" s="489"/>
      <c r="AZ49" s="298">
        <v>0.426</v>
      </c>
      <c r="BA49" s="299"/>
      <c r="BB49" s="299"/>
      <c r="BC49" s="299"/>
      <c r="BD49" s="452">
        <v>2</v>
      </c>
      <c r="BE49" s="452"/>
      <c r="BF49" s="452"/>
      <c r="BG49" s="453"/>
      <c r="BH49" s="43"/>
      <c r="BI49" s="11"/>
      <c r="BJ49" s="352" t="s">
        <v>549</v>
      </c>
      <c r="BK49" s="353"/>
      <c r="BL49" s="353"/>
      <c r="BM49" s="302" t="str">
        <f>IF(BJ47="ここに","",VLOOKUP(BJ47,'登録ナンバー'!$A$1:$D$619,4,0))</f>
        <v>プラチナ</v>
      </c>
      <c r="BN49" s="302"/>
      <c r="BO49" s="302"/>
      <c r="BP49" s="302"/>
      <c r="BQ49" s="302"/>
      <c r="BR49" s="64"/>
      <c r="BS49" s="279" t="s">
        <v>549</v>
      </c>
      <c r="BT49" s="279"/>
      <c r="BU49" s="279"/>
      <c r="BV49" s="302" t="str">
        <f>IF(BS47="ここに","",VLOOKUP(BS47,'登録ナンバー'!$A$1:$D$619,4,0))</f>
        <v>プラチナ</v>
      </c>
      <c r="BW49" s="302"/>
      <c r="BX49" s="302"/>
      <c r="BY49" s="302"/>
      <c r="BZ49" s="303"/>
      <c r="CA49" s="561"/>
      <c r="CB49" s="547"/>
      <c r="CC49" s="547"/>
      <c r="CD49" s="338"/>
      <c r="CE49" s="547"/>
      <c r="CF49" s="547"/>
      <c r="CG49" s="547"/>
      <c r="CH49" s="548"/>
      <c r="CI49" s="561"/>
      <c r="CJ49" s="547"/>
      <c r="CK49" s="547"/>
      <c r="CL49" s="338"/>
      <c r="CM49" s="547"/>
      <c r="CN49" s="547"/>
      <c r="CO49" s="547"/>
      <c r="CP49" s="548"/>
      <c r="CQ49" s="561"/>
      <c r="CR49" s="547"/>
      <c r="CS49" s="547"/>
      <c r="CT49" s="547"/>
      <c r="CU49" s="547"/>
      <c r="CV49" s="547"/>
      <c r="CW49" s="547"/>
      <c r="CX49" s="548"/>
      <c r="CY49" s="556"/>
      <c r="CZ49" s="557"/>
      <c r="DA49" s="557"/>
      <c r="DB49" s="557"/>
      <c r="DC49" s="557"/>
      <c r="DD49" s="557"/>
      <c r="DE49" s="557"/>
      <c r="DF49" s="558"/>
      <c r="DG49" s="525">
        <f>IF(OR(COUNTIF(DH35:DJ48,2)=3,COUNTIF(DH35:DJ48,1)=3),(CI50+CQ50+CA50)/(CI50+CQ50+CM47+CU47+CE47+CA50),"")</f>
      </c>
      <c r="DH49" s="528"/>
      <c r="DI49" s="528"/>
      <c r="DJ49" s="528"/>
      <c r="DK49" s="464">
        <f>IF(DG49&lt;&gt;"",RANK(DG49,DG37:DG50),RANK(DH47,DH35:DJ48))</f>
        <v>1</v>
      </c>
      <c r="DL49" s="464"/>
      <c r="DM49" s="464"/>
      <c r="DN49" s="465"/>
    </row>
    <row r="50" spans="2:118" ht="3.75" customHeight="1" hidden="1">
      <c r="B50" s="11"/>
      <c r="C50" s="385"/>
      <c r="D50" s="386"/>
      <c r="E50" s="386"/>
      <c r="F50" s="389"/>
      <c r="G50" s="389"/>
      <c r="H50" s="389"/>
      <c r="I50" s="389"/>
      <c r="J50" s="390"/>
      <c r="K50" s="254"/>
      <c r="L50" s="391"/>
      <c r="M50" s="389"/>
      <c r="N50" s="389"/>
      <c r="O50" s="389"/>
      <c r="P50" s="389"/>
      <c r="Q50" s="389"/>
      <c r="R50" s="389"/>
      <c r="S50" s="390"/>
      <c r="T50" s="255">
        <f>IF(T47="⑦","7",IF(T47="⑥","6",T47))</f>
        <v>0</v>
      </c>
      <c r="U50" s="256"/>
      <c r="V50" s="256"/>
      <c r="W50" s="256"/>
      <c r="X50" s="256"/>
      <c r="Y50" s="256"/>
      <c r="Z50" s="256"/>
      <c r="AA50" s="257"/>
      <c r="AB50" s="255">
        <f>IF(AB47="⑦","7",IF(AB47="⑥","6",AB47))</f>
        <v>4</v>
      </c>
      <c r="AC50" s="256"/>
      <c r="AD50" s="256"/>
      <c r="AE50" s="256"/>
      <c r="AF50" s="256"/>
      <c r="AG50" s="256"/>
      <c r="AH50" s="256"/>
      <c r="AI50" s="257"/>
      <c r="AJ50" s="255" t="str">
        <f>IF(AJ47="⑦","7",IF(AJ47="⑥","6",AJ47))</f>
        <v>⑤</v>
      </c>
      <c r="AK50" s="256"/>
      <c r="AL50" s="256"/>
      <c r="AM50" s="256"/>
      <c r="AN50" s="256"/>
      <c r="AO50" s="256"/>
      <c r="AP50" s="256"/>
      <c r="AQ50" s="257"/>
      <c r="AR50" s="364"/>
      <c r="AS50" s="365"/>
      <c r="AT50" s="365"/>
      <c r="AU50" s="365"/>
      <c r="AV50" s="365"/>
      <c r="AW50" s="365"/>
      <c r="AX50" s="365"/>
      <c r="AY50" s="489"/>
      <c r="AZ50" s="300"/>
      <c r="BA50" s="301"/>
      <c r="BB50" s="301"/>
      <c r="BC50" s="301"/>
      <c r="BD50" s="454"/>
      <c r="BE50" s="454"/>
      <c r="BF50" s="454"/>
      <c r="BG50" s="455"/>
      <c r="BH50" s="43"/>
      <c r="BI50" s="11"/>
      <c r="BJ50" s="352"/>
      <c r="BK50" s="353"/>
      <c r="BL50" s="353"/>
      <c r="BM50" s="64"/>
      <c r="BN50" s="64"/>
      <c r="BO50" s="64"/>
      <c r="BP50" s="64"/>
      <c r="BQ50" s="64"/>
      <c r="BR50" s="64"/>
      <c r="BS50" s="302"/>
      <c r="BT50" s="302"/>
      <c r="BU50" s="302"/>
      <c r="BV50" s="64"/>
      <c r="BW50" s="64"/>
      <c r="BX50" s="64"/>
      <c r="BY50" s="67"/>
      <c r="BZ50" s="68"/>
      <c r="CA50" s="236" t="str">
        <f>IF(CA47="⑦","7",IF(CA47="⑥","6",CA47))</f>
        <v>⑤</v>
      </c>
      <c r="CB50" s="237"/>
      <c r="CC50" s="237"/>
      <c r="CD50" s="237"/>
      <c r="CE50" s="237"/>
      <c r="CF50" s="237"/>
      <c r="CG50" s="237"/>
      <c r="CH50" s="238"/>
      <c r="CI50" s="236" t="str">
        <f>IF(CI47="⑦","7",IF(CI47="⑥","6",CI47))</f>
        <v>⑤</v>
      </c>
      <c r="CJ50" s="237"/>
      <c r="CK50" s="237"/>
      <c r="CL50" s="237"/>
      <c r="CM50" s="237"/>
      <c r="CN50" s="237"/>
      <c r="CO50" s="237"/>
      <c r="CP50" s="238"/>
      <c r="CQ50" s="236" t="str">
        <f>IF(CQ47="⑦","7",IF(CQ47="⑥","6",CQ47))</f>
        <v>⑤</v>
      </c>
      <c r="CR50" s="237"/>
      <c r="CS50" s="237"/>
      <c r="CT50" s="237"/>
      <c r="CU50" s="237"/>
      <c r="CV50" s="237"/>
      <c r="CW50" s="237"/>
      <c r="CX50" s="238"/>
      <c r="CY50" s="556"/>
      <c r="CZ50" s="557"/>
      <c r="DA50" s="557"/>
      <c r="DB50" s="557"/>
      <c r="DC50" s="557"/>
      <c r="DD50" s="557"/>
      <c r="DE50" s="557"/>
      <c r="DF50" s="558"/>
      <c r="DG50" s="552"/>
      <c r="DH50" s="549"/>
      <c r="DI50" s="549"/>
      <c r="DJ50" s="549"/>
      <c r="DK50" s="550"/>
      <c r="DL50" s="550"/>
      <c r="DM50" s="550"/>
      <c r="DN50" s="551"/>
    </row>
    <row r="51" spans="2:118" ht="7.5" customHeight="1">
      <c r="B51" s="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9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10"/>
      <c r="CY51" s="10"/>
      <c r="CZ51" s="10"/>
      <c r="DA51" s="10"/>
      <c r="DB51" s="10"/>
      <c r="DC51" s="10"/>
      <c r="DD51" s="10"/>
      <c r="DE51" s="10"/>
      <c r="DF51" s="30"/>
      <c r="DG51" s="30"/>
      <c r="DH51" s="30"/>
      <c r="DI51" s="30"/>
      <c r="DJ51" s="30"/>
      <c r="DK51" s="30"/>
      <c r="DL51" s="30"/>
      <c r="DM51" s="30"/>
      <c r="DN51" s="30"/>
    </row>
    <row r="52" spans="3:111" ht="7.5" customHeight="1">
      <c r="C52" s="12"/>
      <c r="D52" s="1"/>
      <c r="E52" s="1"/>
      <c r="F52" s="1"/>
      <c r="G52" s="1"/>
      <c r="H52" s="1"/>
      <c r="I52" s="1"/>
      <c r="J52" s="1"/>
      <c r="K52" s="484" t="s">
        <v>99</v>
      </c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5"/>
      <c r="DB52" s="485"/>
      <c r="DC52" s="485"/>
      <c r="DD52" s="485"/>
      <c r="DE52" s="485"/>
      <c r="DF52" s="485"/>
      <c r="DG52" s="485"/>
    </row>
    <row r="53" spans="3:111" ht="7.5" customHeight="1">
      <c r="C53" s="12"/>
      <c r="D53" s="1"/>
      <c r="E53" s="1"/>
      <c r="F53" s="1"/>
      <c r="G53" s="1"/>
      <c r="H53" s="1"/>
      <c r="I53" s="1"/>
      <c r="J53" s="1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  <c r="DG53" s="485"/>
    </row>
    <row r="54" spans="3:111" ht="7.5" customHeight="1">
      <c r="C54" s="12"/>
      <c r="D54" s="1"/>
      <c r="E54" s="1"/>
      <c r="F54" s="1"/>
      <c r="G54" s="1"/>
      <c r="H54" s="1"/>
      <c r="I54" s="1"/>
      <c r="J54" s="1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485"/>
      <c r="CC54" s="485"/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5"/>
      <c r="CO54" s="485"/>
      <c r="CP54" s="485"/>
      <c r="CQ54" s="485"/>
      <c r="CR54" s="485"/>
      <c r="CS54" s="485"/>
      <c r="CT54" s="485"/>
      <c r="CU54" s="485"/>
      <c r="CV54" s="485"/>
      <c r="CW54" s="485"/>
      <c r="CX54" s="485"/>
      <c r="CY54" s="485"/>
      <c r="CZ54" s="485"/>
      <c r="DA54" s="485"/>
      <c r="DB54" s="485"/>
      <c r="DC54" s="485"/>
      <c r="DD54" s="485"/>
      <c r="DE54" s="485"/>
      <c r="DF54" s="485"/>
      <c r="DG54" s="485"/>
    </row>
    <row r="55" spans="3:111" ht="7.5" customHeight="1">
      <c r="C55" s="12"/>
      <c r="D55" s="1"/>
      <c r="E55" s="1"/>
      <c r="F55" s="1"/>
      <c r="G55" s="1"/>
      <c r="H55" s="1"/>
      <c r="I55" s="1"/>
      <c r="J55" s="1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</row>
    <row r="56" spans="3:110" ht="7.5" customHeight="1"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486" t="s">
        <v>100</v>
      </c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"/>
      <c r="AZ56" s="4"/>
      <c r="BA56" s="4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V56" s="487" t="s">
        <v>101</v>
      </c>
      <c r="BW56" s="487"/>
      <c r="BX56" s="487"/>
      <c r="BY56" s="487"/>
      <c r="BZ56" s="487"/>
      <c r="CA56" s="487"/>
      <c r="CB56" s="487"/>
      <c r="CC56" s="487"/>
      <c r="CD56" s="487"/>
      <c r="CE56" s="487"/>
      <c r="CF56" s="487"/>
      <c r="CG56" s="487"/>
      <c r="CH56" s="487"/>
      <c r="CI56" s="487"/>
      <c r="CJ56" s="487"/>
      <c r="CK56" s="487"/>
      <c r="CL56" s="487"/>
      <c r="CM56" s="487"/>
      <c r="CN56" s="487"/>
      <c r="CO56" s="487"/>
      <c r="CP56" s="487"/>
      <c r="CQ56" s="487"/>
      <c r="CR56" s="487"/>
      <c r="CS56" s="487"/>
      <c r="CT56" s="487"/>
      <c r="CU56" s="487"/>
      <c r="CV56" s="487"/>
      <c r="CW56" s="487"/>
      <c r="CX56" s="487"/>
      <c r="CY56" s="487"/>
      <c r="CZ56" s="487"/>
      <c r="DA56" s="487"/>
      <c r="DB56" s="487"/>
      <c r="DC56" s="487"/>
      <c r="DD56" s="4"/>
      <c r="DE56" s="4"/>
      <c r="DF56" s="4"/>
    </row>
    <row r="57" spans="3:107" ht="7.5" customHeight="1">
      <c r="C57" s="12"/>
      <c r="D57" s="9"/>
      <c r="P57" s="1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BI57" s="9"/>
      <c r="BU57" s="1"/>
      <c r="BV57" s="487"/>
      <c r="BW57" s="487"/>
      <c r="BX57" s="487"/>
      <c r="BY57" s="487"/>
      <c r="BZ57" s="487"/>
      <c r="CA57" s="487"/>
      <c r="CB57" s="487"/>
      <c r="CC57" s="487"/>
      <c r="CD57" s="487"/>
      <c r="CE57" s="487"/>
      <c r="CF57" s="487"/>
      <c r="CG57" s="487"/>
      <c r="CH57" s="487"/>
      <c r="CI57" s="487"/>
      <c r="CJ57" s="487"/>
      <c r="CK57" s="487"/>
      <c r="CL57" s="487"/>
      <c r="CM57" s="487"/>
      <c r="CN57" s="487"/>
      <c r="CO57" s="487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7"/>
      <c r="DB57" s="487"/>
      <c r="DC57" s="487"/>
    </row>
    <row r="58" spans="3:107" ht="7.5" customHeight="1">
      <c r="C58" s="12"/>
      <c r="D58" s="1"/>
      <c r="P58" s="1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BI58" s="1"/>
      <c r="BU58" s="16"/>
      <c r="BV58" s="487"/>
      <c r="BW58" s="487"/>
      <c r="BX58" s="487"/>
      <c r="BY58" s="487"/>
      <c r="BZ58" s="487"/>
      <c r="CA58" s="487"/>
      <c r="CB58" s="487"/>
      <c r="CC58" s="487"/>
      <c r="CD58" s="487"/>
      <c r="CE58" s="487"/>
      <c r="CF58" s="487"/>
      <c r="CG58" s="487"/>
      <c r="CH58" s="487"/>
      <c r="CI58" s="487"/>
      <c r="CJ58" s="487"/>
      <c r="CK58" s="487"/>
      <c r="CL58" s="487"/>
      <c r="CM58" s="487"/>
      <c r="CN58" s="487"/>
      <c r="CO58" s="487"/>
      <c r="CP58" s="487"/>
      <c r="CQ58" s="487"/>
      <c r="CR58" s="487"/>
      <c r="CS58" s="487"/>
      <c r="CT58" s="487"/>
      <c r="CU58" s="487"/>
      <c r="CV58" s="487"/>
      <c r="CW58" s="487"/>
      <c r="CX58" s="487"/>
      <c r="CY58" s="487"/>
      <c r="CZ58" s="487"/>
      <c r="DA58" s="487"/>
      <c r="DB58" s="487"/>
      <c r="DC58" s="487"/>
    </row>
    <row r="59" spans="2:112" s="1" customFormat="1" ht="7.5" customHeight="1">
      <c r="B59" s="338" t="s">
        <v>1434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475" t="s">
        <v>981</v>
      </c>
      <c r="O59" s="475"/>
      <c r="P59" s="475"/>
      <c r="Q59" s="475"/>
      <c r="R59" s="475"/>
      <c r="S59" s="475"/>
      <c r="T59" s="475"/>
      <c r="U59" s="475"/>
      <c r="V59" s="475"/>
      <c r="W59" s="475"/>
      <c r="X59" s="12"/>
      <c r="Y59" s="12"/>
      <c r="Z59" s="12"/>
      <c r="AA59" s="12"/>
      <c r="AB59" s="12"/>
      <c r="AC59" s="338" t="s">
        <v>550</v>
      </c>
      <c r="AD59" s="338"/>
      <c r="AE59" s="338"/>
      <c r="AF59" s="338"/>
      <c r="AG59" s="338"/>
      <c r="AH59" s="338"/>
      <c r="AI59" s="12"/>
      <c r="AJ59" s="12"/>
      <c r="AK59" s="12"/>
      <c r="AL59" s="12"/>
      <c r="AM59" s="12"/>
      <c r="AN59" s="281" t="s">
        <v>957</v>
      </c>
      <c r="AO59" s="281"/>
      <c r="AP59" s="281"/>
      <c r="AQ59" s="281"/>
      <c r="AR59" s="281"/>
      <c r="AS59" s="281"/>
      <c r="AT59" s="281"/>
      <c r="AU59" s="248"/>
      <c r="AV59" s="567" t="s">
        <v>524</v>
      </c>
      <c r="AW59" s="567"/>
      <c r="AX59" s="567"/>
      <c r="AY59" s="567"/>
      <c r="AZ59" s="567"/>
      <c r="BA59" s="567"/>
      <c r="BB59" s="567"/>
      <c r="BC59" s="374" t="s">
        <v>21</v>
      </c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 t="s">
        <v>898</v>
      </c>
      <c r="BP59" s="374"/>
      <c r="BQ59" s="374"/>
      <c r="BR59" s="374"/>
      <c r="BS59" s="374"/>
      <c r="BT59" s="374"/>
      <c r="BU59" s="374"/>
      <c r="BV59" s="374"/>
      <c r="BW59" s="374"/>
      <c r="BX59" s="374"/>
      <c r="BY59" s="12"/>
      <c r="BZ59" s="12"/>
      <c r="CA59" s="12"/>
      <c r="CB59" s="12"/>
      <c r="CC59" s="12"/>
      <c r="CD59" s="338"/>
      <c r="CE59" s="338"/>
      <c r="CF59" s="338"/>
      <c r="CG59" s="338"/>
      <c r="CH59" s="338"/>
      <c r="CI59" s="338"/>
      <c r="CJ59" s="12"/>
      <c r="CK59" s="12"/>
      <c r="CL59" s="12"/>
      <c r="CM59" s="12"/>
      <c r="CN59" s="12"/>
      <c r="CO59" s="281" t="s">
        <v>911</v>
      </c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567" t="s">
        <v>902</v>
      </c>
      <c r="DA59" s="567"/>
      <c r="DB59" s="567"/>
      <c r="DC59" s="567"/>
      <c r="DD59" s="567"/>
      <c r="DE59" s="567"/>
      <c r="DF59" s="567"/>
      <c r="DG59" s="567"/>
      <c r="DH59" s="567"/>
    </row>
    <row r="60" spans="2:112" s="1" customFormat="1" ht="7.5" customHeight="1" thickBot="1"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13"/>
      <c r="Y60" s="13"/>
      <c r="Z60" s="13"/>
      <c r="AA60" s="13"/>
      <c r="AB60" s="12"/>
      <c r="AC60" s="338"/>
      <c r="AD60" s="338"/>
      <c r="AE60" s="338"/>
      <c r="AF60" s="338"/>
      <c r="AG60" s="338"/>
      <c r="AH60" s="338"/>
      <c r="AI60" s="12"/>
      <c r="AJ60" s="13"/>
      <c r="AK60" s="13"/>
      <c r="AL60" s="13"/>
      <c r="AM60" s="13"/>
      <c r="AN60" s="281"/>
      <c r="AO60" s="281"/>
      <c r="AP60" s="281"/>
      <c r="AQ60" s="281"/>
      <c r="AR60" s="281"/>
      <c r="AS60" s="281"/>
      <c r="AT60" s="281"/>
      <c r="AU60" s="248"/>
      <c r="AV60" s="567"/>
      <c r="AW60" s="567"/>
      <c r="AX60" s="567"/>
      <c r="AY60" s="567"/>
      <c r="AZ60" s="567"/>
      <c r="BA60" s="567"/>
      <c r="BB60" s="567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13"/>
      <c r="BZ60" s="13"/>
      <c r="CA60" s="13"/>
      <c r="CB60" s="13"/>
      <c r="CC60" s="12"/>
      <c r="CD60" s="338"/>
      <c r="CE60" s="338"/>
      <c r="CF60" s="338"/>
      <c r="CG60" s="338"/>
      <c r="CH60" s="338"/>
      <c r="CI60" s="338"/>
      <c r="CJ60" s="12"/>
      <c r="CK60" s="13"/>
      <c r="CL60" s="13"/>
      <c r="CM60" s="13"/>
      <c r="CN60" s="13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567"/>
      <c r="DA60" s="567"/>
      <c r="DB60" s="567"/>
      <c r="DC60" s="567"/>
      <c r="DD60" s="567"/>
      <c r="DE60" s="567"/>
      <c r="DF60" s="567"/>
      <c r="DG60" s="567"/>
      <c r="DH60" s="567"/>
    </row>
    <row r="61" spans="2:112" ht="7.5" customHeight="1"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374"/>
      <c r="Y61" s="374"/>
      <c r="Z61" s="374"/>
      <c r="AA61" s="374"/>
      <c r="AB61" s="274"/>
      <c r="AE61" s="7"/>
      <c r="AJ61" s="568"/>
      <c r="AK61" s="569"/>
      <c r="AL61" s="569"/>
      <c r="AM61" s="569"/>
      <c r="AN61" s="281"/>
      <c r="AO61" s="281"/>
      <c r="AP61" s="281"/>
      <c r="AQ61" s="281"/>
      <c r="AR61" s="281"/>
      <c r="AS61" s="281"/>
      <c r="AT61" s="281"/>
      <c r="AU61" s="248"/>
      <c r="AV61" s="567"/>
      <c r="AW61" s="567"/>
      <c r="AX61" s="567"/>
      <c r="AY61" s="567"/>
      <c r="AZ61" s="567"/>
      <c r="BA61" s="567"/>
      <c r="BB61" s="567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5"/>
      <c r="CC61" s="14"/>
      <c r="CF61" s="7"/>
      <c r="CJ61" s="7"/>
      <c r="CK61" s="374"/>
      <c r="CL61" s="374"/>
      <c r="CM61" s="374"/>
      <c r="CN61" s="374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567"/>
      <c r="DA61" s="567"/>
      <c r="DB61" s="567"/>
      <c r="DC61" s="567"/>
      <c r="DD61" s="567"/>
      <c r="DE61" s="567"/>
      <c r="DF61" s="567"/>
      <c r="DG61" s="567"/>
      <c r="DH61" s="567"/>
    </row>
    <row r="62" spans="2:112" ht="7.5" customHeight="1"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374"/>
      <c r="Y62" s="374"/>
      <c r="Z62" s="374"/>
      <c r="AA62" s="374"/>
      <c r="AB62" s="274"/>
      <c r="AC62" s="571" t="s">
        <v>1456</v>
      </c>
      <c r="AD62" s="374"/>
      <c r="AE62" s="374"/>
      <c r="AF62" s="374"/>
      <c r="AG62" s="374"/>
      <c r="AH62" s="374"/>
      <c r="AJ62" s="570"/>
      <c r="AK62" s="374"/>
      <c r="AL62" s="374"/>
      <c r="AM62" s="374"/>
      <c r="AN62" s="281"/>
      <c r="AO62" s="281"/>
      <c r="AP62" s="281"/>
      <c r="AQ62" s="281"/>
      <c r="AR62" s="281"/>
      <c r="AS62" s="281"/>
      <c r="AT62" s="281"/>
      <c r="AU62" s="248"/>
      <c r="AV62" s="567"/>
      <c r="AW62" s="567"/>
      <c r="AX62" s="567"/>
      <c r="AY62" s="567"/>
      <c r="AZ62" s="567"/>
      <c r="BA62" s="567"/>
      <c r="BB62" s="567"/>
      <c r="BC62" s="374"/>
      <c r="BD62" s="374"/>
      <c r="BE62" s="374"/>
      <c r="BF62" s="374"/>
      <c r="BG62" s="374"/>
      <c r="BH62" s="374"/>
      <c r="BI62" s="374"/>
      <c r="BJ62" s="374"/>
      <c r="BK62" s="374"/>
      <c r="BL62" s="374"/>
      <c r="BM62" s="374"/>
      <c r="BN62" s="374"/>
      <c r="BO62" s="374"/>
      <c r="BP62" s="374"/>
      <c r="BQ62" s="374"/>
      <c r="BR62" s="374"/>
      <c r="BS62" s="374"/>
      <c r="BT62" s="374"/>
      <c r="BU62" s="374"/>
      <c r="BV62" s="374"/>
      <c r="BW62" s="374"/>
      <c r="BX62" s="374"/>
      <c r="BY62" s="374"/>
      <c r="BZ62" s="374"/>
      <c r="CA62" s="374"/>
      <c r="CB62" s="375"/>
      <c r="CD62" s="571" t="s">
        <v>1455</v>
      </c>
      <c r="CE62" s="374"/>
      <c r="CF62" s="374"/>
      <c r="CG62" s="374"/>
      <c r="CH62" s="374"/>
      <c r="CI62" s="374"/>
      <c r="CJ62" s="7"/>
      <c r="CK62" s="374"/>
      <c r="CL62" s="374"/>
      <c r="CM62" s="374"/>
      <c r="CN62" s="374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567"/>
      <c r="DA62" s="567"/>
      <c r="DB62" s="567"/>
      <c r="DC62" s="567"/>
      <c r="DD62" s="567"/>
      <c r="DE62" s="567"/>
      <c r="DF62" s="567"/>
      <c r="DG62" s="567"/>
      <c r="DH62" s="567"/>
    </row>
    <row r="63" spans="3:92" ht="7.5" customHeight="1">
      <c r="C63" s="12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Y63" s="338" t="s">
        <v>102</v>
      </c>
      <c r="Z63" s="338"/>
      <c r="AA63" s="338"/>
      <c r="AB63" s="274"/>
      <c r="AC63" s="374"/>
      <c r="AD63" s="374"/>
      <c r="AE63" s="374"/>
      <c r="AF63" s="374"/>
      <c r="AG63" s="374"/>
      <c r="AH63" s="374"/>
      <c r="AI63" s="7"/>
      <c r="AJ63" s="338" t="s">
        <v>103</v>
      </c>
      <c r="AK63" s="338"/>
      <c r="AL63" s="338"/>
      <c r="BZ63" s="338" t="s">
        <v>1418</v>
      </c>
      <c r="CA63" s="338"/>
      <c r="CB63" s="339"/>
      <c r="CD63" s="374"/>
      <c r="CE63" s="374"/>
      <c r="CF63" s="374"/>
      <c r="CG63" s="374"/>
      <c r="CH63" s="374"/>
      <c r="CI63" s="374"/>
      <c r="CJ63" s="7"/>
      <c r="CK63" s="338" t="s">
        <v>104</v>
      </c>
      <c r="CL63" s="338"/>
      <c r="CM63" s="338"/>
      <c r="CN63" s="338"/>
    </row>
    <row r="64" spans="3:92" ht="7.5" customHeight="1" thickBot="1">
      <c r="C64" s="12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Y64" s="338"/>
      <c r="Z64" s="338"/>
      <c r="AA64" s="338"/>
      <c r="AB64" s="276"/>
      <c r="AC64" s="6"/>
      <c r="AD64" s="6"/>
      <c r="AE64" s="275"/>
      <c r="AF64" s="23"/>
      <c r="AG64" s="22"/>
      <c r="AH64" s="22"/>
      <c r="AI64" s="275"/>
      <c r="AJ64" s="338"/>
      <c r="AK64" s="338"/>
      <c r="AL64" s="338"/>
      <c r="BZ64" s="338"/>
      <c r="CA64" s="338"/>
      <c r="CB64" s="339"/>
      <c r="CC64" s="6"/>
      <c r="CD64" s="6"/>
      <c r="CE64" s="6"/>
      <c r="CF64" s="275"/>
      <c r="CG64" s="23"/>
      <c r="CH64" s="22"/>
      <c r="CI64" s="22"/>
      <c r="CJ64" s="275"/>
      <c r="CK64" s="338"/>
      <c r="CL64" s="338"/>
      <c r="CM64" s="338"/>
      <c r="CN64" s="338"/>
    </row>
    <row r="65" spans="3:92" ht="7.5" customHeight="1">
      <c r="C65" s="12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Y65" s="338"/>
      <c r="Z65" s="338"/>
      <c r="AA65" s="339"/>
      <c r="AB65" s="572" t="s">
        <v>1451</v>
      </c>
      <c r="AC65" s="374"/>
      <c r="AD65" s="374"/>
      <c r="AE65" s="374"/>
      <c r="AF65" s="374"/>
      <c r="AG65" s="374"/>
      <c r="AH65" s="374"/>
      <c r="AI65" s="375"/>
      <c r="AJ65" s="560"/>
      <c r="AK65" s="338"/>
      <c r="AL65" s="338"/>
      <c r="BZ65" s="338"/>
      <c r="CA65" s="338"/>
      <c r="CB65" s="338"/>
      <c r="CC65" s="573" t="s">
        <v>1453</v>
      </c>
      <c r="CD65" s="374"/>
      <c r="CE65" s="374"/>
      <c r="CF65" s="374"/>
      <c r="CG65" s="374"/>
      <c r="CH65" s="374"/>
      <c r="CI65" s="374"/>
      <c r="CJ65" s="375"/>
      <c r="CK65" s="560"/>
      <c r="CL65" s="338"/>
      <c r="CM65" s="338"/>
      <c r="CN65" s="338"/>
    </row>
    <row r="66" spans="14:112" ht="7.5" customHeight="1"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AA66" s="15"/>
      <c r="AB66" s="395"/>
      <c r="AC66" s="374"/>
      <c r="AD66" s="374"/>
      <c r="AE66" s="374"/>
      <c r="AF66" s="374"/>
      <c r="AG66" s="374"/>
      <c r="AH66" s="374"/>
      <c r="AI66" s="375"/>
      <c r="AN66" s="374" t="s">
        <v>1439</v>
      </c>
      <c r="AO66" s="374"/>
      <c r="AP66" s="374"/>
      <c r="AQ66" s="374"/>
      <c r="AR66" s="374"/>
      <c r="AS66" s="374"/>
      <c r="AT66" s="374"/>
      <c r="AV66" s="336" t="s">
        <v>959</v>
      </c>
      <c r="AW66" s="336"/>
      <c r="AX66" s="336"/>
      <c r="AY66" s="336"/>
      <c r="AZ66" s="336"/>
      <c r="BA66" s="336"/>
      <c r="BB66" s="336"/>
      <c r="BC66" s="338" t="s">
        <v>1447</v>
      </c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 t="s">
        <v>1448</v>
      </c>
      <c r="BP66" s="338"/>
      <c r="BQ66" s="338"/>
      <c r="BR66" s="338"/>
      <c r="BS66" s="338"/>
      <c r="BT66" s="338"/>
      <c r="BU66" s="338"/>
      <c r="BV66" s="338"/>
      <c r="BW66" s="338"/>
      <c r="BX66" s="338"/>
      <c r="CC66" s="570"/>
      <c r="CD66" s="374"/>
      <c r="CE66" s="374"/>
      <c r="CF66" s="374"/>
      <c r="CG66" s="374"/>
      <c r="CH66" s="374"/>
      <c r="CI66" s="374"/>
      <c r="CJ66" s="375"/>
      <c r="CO66" s="374" t="s">
        <v>1120</v>
      </c>
      <c r="CP66" s="374"/>
      <c r="CQ66" s="374"/>
      <c r="CR66" s="374"/>
      <c r="CS66" s="374"/>
      <c r="CT66" s="374"/>
      <c r="CU66" s="374"/>
      <c r="CV66" s="374"/>
      <c r="CW66" s="374"/>
      <c r="CX66" s="374"/>
      <c r="CY66" s="374"/>
      <c r="CZ66" s="336" t="s">
        <v>209</v>
      </c>
      <c r="DA66" s="336"/>
      <c r="DB66" s="336"/>
      <c r="DC66" s="336"/>
      <c r="DD66" s="336"/>
      <c r="DE66" s="336"/>
      <c r="DF66" s="336"/>
      <c r="DG66" s="336"/>
      <c r="DH66" s="336"/>
    </row>
    <row r="67" spans="2:112" ht="7.5" customHeight="1">
      <c r="B67" s="374" t="s">
        <v>1436</v>
      </c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36" t="s">
        <v>900</v>
      </c>
      <c r="O67" s="336"/>
      <c r="P67" s="336"/>
      <c r="Q67" s="336"/>
      <c r="R67" s="336"/>
      <c r="S67" s="336"/>
      <c r="T67" s="336"/>
      <c r="U67" s="336"/>
      <c r="V67" s="336"/>
      <c r="W67" s="336"/>
      <c r="AA67" s="15"/>
      <c r="AI67" s="15"/>
      <c r="AN67" s="374"/>
      <c r="AO67" s="374"/>
      <c r="AP67" s="374"/>
      <c r="AQ67" s="374"/>
      <c r="AR67" s="374"/>
      <c r="AS67" s="374"/>
      <c r="AT67" s="374"/>
      <c r="AV67" s="336"/>
      <c r="AW67" s="336"/>
      <c r="AX67" s="336"/>
      <c r="AY67" s="336"/>
      <c r="AZ67" s="336"/>
      <c r="BA67" s="336"/>
      <c r="BB67" s="336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CC67" s="274"/>
      <c r="CJ67" s="15"/>
      <c r="CO67" s="374"/>
      <c r="CP67" s="374"/>
      <c r="CQ67" s="374"/>
      <c r="CR67" s="374"/>
      <c r="CS67" s="374"/>
      <c r="CT67" s="374"/>
      <c r="CU67" s="374"/>
      <c r="CV67" s="374"/>
      <c r="CW67" s="374"/>
      <c r="CX67" s="374"/>
      <c r="CY67" s="374"/>
      <c r="CZ67" s="336"/>
      <c r="DA67" s="336"/>
      <c r="DB67" s="336"/>
      <c r="DC67" s="336"/>
      <c r="DD67" s="336"/>
      <c r="DE67" s="336"/>
      <c r="DF67" s="336"/>
      <c r="DG67" s="336"/>
      <c r="DH67" s="336"/>
    </row>
    <row r="68" spans="2:112" ht="7.5" customHeight="1" thickBot="1"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6"/>
      <c r="Y68" s="6"/>
      <c r="Z68" s="6"/>
      <c r="AA68" s="20"/>
      <c r="AC68" s="1"/>
      <c r="AD68" s="1"/>
      <c r="AE68" s="1"/>
      <c r="AF68" s="1"/>
      <c r="AG68" s="1"/>
      <c r="AH68" s="1"/>
      <c r="AI68" s="15"/>
      <c r="AJ68" s="6"/>
      <c r="AK68" s="6"/>
      <c r="AL68" s="6"/>
      <c r="AM68" s="6"/>
      <c r="AN68" s="374"/>
      <c r="AO68" s="374"/>
      <c r="AP68" s="374"/>
      <c r="AQ68" s="374"/>
      <c r="AR68" s="374"/>
      <c r="AS68" s="374"/>
      <c r="AT68" s="374"/>
      <c r="AV68" s="336"/>
      <c r="AW68" s="336"/>
      <c r="AX68" s="336"/>
      <c r="AY68" s="336"/>
      <c r="AZ68" s="336"/>
      <c r="BA68" s="336"/>
      <c r="BB68" s="336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6"/>
      <c r="BZ68" s="6"/>
      <c r="CA68" s="6"/>
      <c r="CB68" s="6"/>
      <c r="CC68" s="274"/>
      <c r="CD68" s="1"/>
      <c r="CE68" s="1"/>
      <c r="CF68" s="1"/>
      <c r="CG68" s="1"/>
      <c r="CH68" s="1"/>
      <c r="CI68" s="1"/>
      <c r="CJ68" s="15"/>
      <c r="CK68" s="6"/>
      <c r="CL68" s="6"/>
      <c r="CM68" s="6"/>
      <c r="CN68" s="6"/>
      <c r="CO68" s="374"/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36"/>
      <c r="DA68" s="336"/>
      <c r="DB68" s="336"/>
      <c r="DC68" s="336"/>
      <c r="DD68" s="336"/>
      <c r="DE68" s="336"/>
      <c r="DF68" s="336"/>
      <c r="DG68" s="336"/>
      <c r="DH68" s="336"/>
    </row>
    <row r="69" spans="2:112" ht="7.5" customHeight="1"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74"/>
      <c r="Y69" s="374"/>
      <c r="Z69" s="374"/>
      <c r="AA69" s="374"/>
      <c r="AB69" s="374"/>
      <c r="AC69" s="1"/>
      <c r="AD69" s="1"/>
      <c r="AE69" s="1"/>
      <c r="AF69" s="1"/>
      <c r="AG69" s="1"/>
      <c r="AH69" s="1"/>
      <c r="AI69" s="12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V69" s="336"/>
      <c r="AW69" s="336"/>
      <c r="AX69" s="336"/>
      <c r="AY69" s="336"/>
      <c r="AZ69" s="336"/>
      <c r="BA69" s="336"/>
      <c r="BB69" s="336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74"/>
      <c r="BZ69" s="374"/>
      <c r="CA69" s="374"/>
      <c r="CB69" s="374"/>
      <c r="CC69" s="374"/>
      <c r="CD69" s="1"/>
      <c r="CE69" s="1"/>
      <c r="CF69" s="1"/>
      <c r="CG69" s="1"/>
      <c r="CH69" s="1"/>
      <c r="CI69" s="1"/>
      <c r="CJ69" s="12"/>
      <c r="CK69" s="374"/>
      <c r="CL69" s="374"/>
      <c r="CM69" s="374"/>
      <c r="CN69" s="374"/>
      <c r="CO69" s="374"/>
      <c r="CP69" s="374"/>
      <c r="CQ69" s="374"/>
      <c r="CR69" s="374"/>
      <c r="CS69" s="374"/>
      <c r="CT69" s="374"/>
      <c r="CU69" s="374"/>
      <c r="CV69" s="374"/>
      <c r="CW69" s="374"/>
      <c r="CX69" s="374"/>
      <c r="CY69" s="374"/>
      <c r="CZ69" s="336"/>
      <c r="DA69" s="336"/>
      <c r="DB69" s="336"/>
      <c r="DC69" s="336"/>
      <c r="DD69" s="336"/>
      <c r="DE69" s="336"/>
      <c r="DF69" s="336"/>
      <c r="DG69" s="336"/>
      <c r="DH69" s="336"/>
    </row>
    <row r="70" spans="2:112" ht="6" customHeight="1"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74"/>
      <c r="Y70" s="374"/>
      <c r="Z70" s="374"/>
      <c r="AA70" s="374"/>
      <c r="AB70" s="374"/>
      <c r="AC70" s="12"/>
      <c r="AD70" s="12"/>
      <c r="AE70" s="12"/>
      <c r="AF70" s="12"/>
      <c r="AG70" s="12"/>
      <c r="AH70" s="12"/>
      <c r="AI70" s="12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V70" s="336"/>
      <c r="AW70" s="336"/>
      <c r="AX70" s="336"/>
      <c r="AY70" s="336"/>
      <c r="AZ70" s="336"/>
      <c r="BA70" s="336"/>
      <c r="BB70" s="336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74"/>
      <c r="BZ70" s="374"/>
      <c r="CA70" s="374"/>
      <c r="CB70" s="374"/>
      <c r="CC70" s="374"/>
      <c r="CD70" s="12"/>
      <c r="CE70" s="12"/>
      <c r="CF70" s="12"/>
      <c r="CG70" s="12"/>
      <c r="CH70" s="12"/>
      <c r="CI70" s="12"/>
      <c r="CJ70" s="12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374"/>
      <c r="CX70" s="374"/>
      <c r="CY70" s="374"/>
      <c r="CZ70" s="336"/>
      <c r="DA70" s="336"/>
      <c r="DB70" s="336"/>
      <c r="DC70" s="336"/>
      <c r="DD70" s="336"/>
      <c r="DE70" s="336"/>
      <c r="DF70" s="336"/>
      <c r="DG70" s="336"/>
      <c r="DH70" s="336"/>
    </row>
    <row r="71" spans="4:56" ht="6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2"/>
      <c r="AD71" s="12"/>
      <c r="AE71" s="12"/>
      <c r="AF71" s="12"/>
      <c r="AG71" s="12"/>
      <c r="AH71" s="12"/>
      <c r="AI71" s="1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4:116" ht="6" customHeight="1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74" t="s">
        <v>551</v>
      </c>
      <c r="T72" s="574"/>
      <c r="U72" s="574"/>
      <c r="V72" s="574"/>
      <c r="W72" s="574"/>
      <c r="X72" s="574"/>
      <c r="Y72" s="574"/>
      <c r="Z72" s="574"/>
      <c r="AA72" s="37"/>
      <c r="AB72" s="37"/>
      <c r="AC72" s="37"/>
      <c r="AD72" s="37"/>
      <c r="AE72" s="574" t="s">
        <v>105</v>
      </c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  <c r="BA72" s="574"/>
      <c r="BB72" s="574"/>
      <c r="BC72" s="574"/>
      <c r="BD72" s="574"/>
      <c r="BE72" s="574"/>
      <c r="BF72" s="574"/>
      <c r="BG72" s="574"/>
      <c r="BH72" s="574"/>
      <c r="BI72" s="574"/>
      <c r="BJ72" s="574"/>
      <c r="BK72" s="574"/>
      <c r="BL72" s="574"/>
      <c r="BM72" s="574"/>
      <c r="BN72" s="574"/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4"/>
      <c r="BZ72" s="574"/>
      <c r="CA72" s="574"/>
      <c r="CB72" s="574"/>
      <c r="CC72" s="574"/>
      <c r="CD72" s="574"/>
      <c r="CE72" s="574"/>
      <c r="CF72" s="574"/>
      <c r="CG72" s="574"/>
      <c r="CH72" s="574"/>
      <c r="CI72" s="574"/>
      <c r="CJ72" s="574"/>
      <c r="CK72" s="574"/>
      <c r="CL72" s="574"/>
      <c r="CM72" s="574"/>
      <c r="CN72" s="574"/>
      <c r="CO72" s="574"/>
      <c r="CP72" s="574"/>
      <c r="CQ72" s="574"/>
      <c r="CR72" s="574"/>
      <c r="CS72" s="574"/>
      <c r="CT72" s="574"/>
      <c r="CU72" s="574"/>
      <c r="CV72" s="574"/>
      <c r="CW72" s="574"/>
      <c r="CX72" s="574"/>
      <c r="CY72" s="574"/>
      <c r="CZ72" s="574"/>
      <c r="DA72" s="574"/>
      <c r="DB72" s="574"/>
      <c r="DC72" s="574"/>
      <c r="DD72" s="574"/>
      <c r="DE72" s="574"/>
      <c r="DF72" s="574"/>
      <c r="DG72" s="574"/>
      <c r="DH72" s="574"/>
      <c r="DI72" s="574"/>
      <c r="DJ72" s="574"/>
      <c r="DK72" s="574"/>
      <c r="DL72" s="574"/>
    </row>
    <row r="73" spans="4:116" ht="6" customHeight="1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74"/>
      <c r="T73" s="574"/>
      <c r="U73" s="574"/>
      <c r="V73" s="574"/>
      <c r="W73" s="574"/>
      <c r="X73" s="574"/>
      <c r="Y73" s="574"/>
      <c r="Z73" s="574"/>
      <c r="AA73" s="37"/>
      <c r="AB73" s="37"/>
      <c r="AC73" s="37"/>
      <c r="AD73" s="37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  <c r="BA73" s="574"/>
      <c r="BB73" s="574"/>
      <c r="BC73" s="574"/>
      <c r="BD73" s="574"/>
      <c r="BE73" s="574"/>
      <c r="BF73" s="574"/>
      <c r="BG73" s="574"/>
      <c r="BH73" s="574"/>
      <c r="BI73" s="574"/>
      <c r="BJ73" s="574"/>
      <c r="BK73" s="574"/>
      <c r="BL73" s="574"/>
      <c r="BM73" s="574"/>
      <c r="BN73" s="574"/>
      <c r="BO73" s="574"/>
      <c r="BP73" s="574"/>
      <c r="BQ73" s="574"/>
      <c r="BR73" s="574"/>
      <c r="BS73" s="574"/>
      <c r="BT73" s="574"/>
      <c r="BU73" s="574"/>
      <c r="BV73" s="574"/>
      <c r="BW73" s="574"/>
      <c r="BX73" s="574"/>
      <c r="BY73" s="574"/>
      <c r="BZ73" s="574"/>
      <c r="CA73" s="574"/>
      <c r="CB73" s="574"/>
      <c r="CC73" s="574"/>
      <c r="CD73" s="574"/>
      <c r="CE73" s="574"/>
      <c r="CF73" s="574"/>
      <c r="CG73" s="574"/>
      <c r="CH73" s="574"/>
      <c r="CI73" s="574"/>
      <c r="CJ73" s="574"/>
      <c r="CK73" s="574"/>
      <c r="CL73" s="574"/>
      <c r="CM73" s="574"/>
      <c r="CN73" s="574"/>
      <c r="CO73" s="574"/>
      <c r="CP73" s="574"/>
      <c r="CQ73" s="574"/>
      <c r="CR73" s="574"/>
      <c r="CS73" s="574"/>
      <c r="CT73" s="574"/>
      <c r="CU73" s="574"/>
      <c r="CV73" s="574"/>
      <c r="CW73" s="574"/>
      <c r="CX73" s="574"/>
      <c r="CY73" s="574"/>
      <c r="CZ73" s="574"/>
      <c r="DA73" s="574"/>
      <c r="DB73" s="574"/>
      <c r="DC73" s="574"/>
      <c r="DD73" s="574"/>
      <c r="DE73" s="574"/>
      <c r="DF73" s="574"/>
      <c r="DG73" s="574"/>
      <c r="DH73" s="574"/>
      <c r="DI73" s="574"/>
      <c r="DJ73" s="574"/>
      <c r="DK73" s="574"/>
      <c r="DL73" s="574"/>
    </row>
    <row r="74" spans="4:116" ht="6" customHeight="1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74"/>
      <c r="T74" s="574"/>
      <c r="U74" s="574"/>
      <c r="V74" s="574"/>
      <c r="W74" s="574"/>
      <c r="X74" s="574"/>
      <c r="Y74" s="574"/>
      <c r="Z74" s="574"/>
      <c r="AA74" s="37"/>
      <c r="AB74" s="37"/>
      <c r="AC74" s="37"/>
      <c r="AD74" s="37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  <c r="BA74" s="574"/>
      <c r="BB74" s="574"/>
      <c r="BC74" s="574"/>
      <c r="BD74" s="574"/>
      <c r="BE74" s="574"/>
      <c r="BF74" s="574"/>
      <c r="BG74" s="574"/>
      <c r="BH74" s="574"/>
      <c r="BI74" s="574"/>
      <c r="BJ74" s="574"/>
      <c r="BK74" s="574"/>
      <c r="BL74" s="574"/>
      <c r="BM74" s="574"/>
      <c r="BN74" s="574"/>
      <c r="BO74" s="574"/>
      <c r="BP74" s="574"/>
      <c r="BQ74" s="574"/>
      <c r="BR74" s="574"/>
      <c r="BS74" s="574"/>
      <c r="BT74" s="574"/>
      <c r="BU74" s="574"/>
      <c r="BV74" s="574"/>
      <c r="BW74" s="574"/>
      <c r="BX74" s="574"/>
      <c r="BY74" s="574"/>
      <c r="BZ74" s="574"/>
      <c r="CA74" s="574"/>
      <c r="CB74" s="574"/>
      <c r="CC74" s="574"/>
      <c r="CD74" s="574"/>
      <c r="CE74" s="574"/>
      <c r="CF74" s="574"/>
      <c r="CG74" s="574"/>
      <c r="CH74" s="574"/>
      <c r="CI74" s="574"/>
      <c r="CJ74" s="574"/>
      <c r="CK74" s="574"/>
      <c r="CL74" s="574"/>
      <c r="CM74" s="574"/>
      <c r="CN74" s="574"/>
      <c r="CO74" s="574"/>
      <c r="CP74" s="574"/>
      <c r="CQ74" s="574"/>
      <c r="CR74" s="574"/>
      <c r="CS74" s="574"/>
      <c r="CT74" s="574"/>
      <c r="CU74" s="574"/>
      <c r="CV74" s="574"/>
      <c r="CW74" s="574"/>
      <c r="CX74" s="574"/>
      <c r="CY74" s="574"/>
      <c r="CZ74" s="574"/>
      <c r="DA74" s="574"/>
      <c r="DB74" s="574"/>
      <c r="DC74" s="574"/>
      <c r="DD74" s="574"/>
      <c r="DE74" s="574"/>
      <c r="DF74" s="574"/>
      <c r="DG74" s="574"/>
      <c r="DH74" s="574"/>
      <c r="DI74" s="574"/>
      <c r="DJ74" s="574"/>
      <c r="DK74" s="574"/>
      <c r="DL74" s="574"/>
    </row>
    <row r="75" spans="4:116" ht="6" customHeight="1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1"/>
      <c r="U75" s="374" t="s">
        <v>1459</v>
      </c>
      <c r="V75" s="374"/>
      <c r="W75" s="374"/>
      <c r="X75" s="374"/>
      <c r="Y75" s="374"/>
      <c r="Z75" s="374"/>
      <c r="AA75" s="374"/>
      <c r="AB75" s="374"/>
      <c r="AC75" s="374"/>
      <c r="AD75" s="1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  <c r="BA75" s="574"/>
      <c r="BB75" s="574"/>
      <c r="BC75" s="574"/>
      <c r="BD75" s="574"/>
      <c r="BE75" s="574"/>
      <c r="BF75" s="574"/>
      <c r="BG75" s="574"/>
      <c r="BH75" s="574"/>
      <c r="BI75" s="574"/>
      <c r="BJ75" s="574"/>
      <c r="BK75" s="574"/>
      <c r="BL75" s="574"/>
      <c r="BM75" s="574"/>
      <c r="BN75" s="574"/>
      <c r="BO75" s="574"/>
      <c r="BP75" s="574"/>
      <c r="BQ75" s="574"/>
      <c r="BR75" s="574"/>
      <c r="BS75" s="574"/>
      <c r="BT75" s="574"/>
      <c r="BU75" s="574"/>
      <c r="BV75" s="574"/>
      <c r="BW75" s="574"/>
      <c r="BX75" s="574"/>
      <c r="BY75" s="574"/>
      <c r="BZ75" s="574"/>
      <c r="CA75" s="574"/>
      <c r="CB75" s="574"/>
      <c r="CC75" s="574"/>
      <c r="CD75" s="574"/>
      <c r="CE75" s="574"/>
      <c r="CF75" s="574"/>
      <c r="CG75" s="574"/>
      <c r="CH75" s="574"/>
      <c r="CI75" s="574"/>
      <c r="CJ75" s="574"/>
      <c r="CK75" s="574"/>
      <c r="CL75" s="574"/>
      <c r="CM75" s="574"/>
      <c r="CN75" s="574"/>
      <c r="CO75" s="574"/>
      <c r="CP75" s="574"/>
      <c r="CQ75" s="574"/>
      <c r="CR75" s="574"/>
      <c r="CS75" s="574"/>
      <c r="CT75" s="574"/>
      <c r="CU75" s="574"/>
      <c r="CV75" s="574"/>
      <c r="CW75" s="574"/>
      <c r="CX75" s="574"/>
      <c r="CY75" s="574"/>
      <c r="CZ75" s="574"/>
      <c r="DA75" s="574"/>
      <c r="DB75" s="574"/>
      <c r="DC75" s="574"/>
      <c r="DD75" s="574"/>
      <c r="DE75" s="574"/>
      <c r="DF75" s="574"/>
      <c r="DG75" s="574"/>
      <c r="DH75" s="574"/>
      <c r="DI75" s="574"/>
      <c r="DJ75" s="574"/>
      <c r="DK75" s="574"/>
      <c r="DL75" s="574"/>
    </row>
    <row r="76" spans="4:116" ht="6" customHeight="1" thickBot="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U76" s="374"/>
      <c r="V76" s="374"/>
      <c r="W76" s="374"/>
      <c r="X76" s="374"/>
      <c r="Y76" s="374"/>
      <c r="Z76" s="374"/>
      <c r="AA76" s="374"/>
      <c r="AB76" s="374"/>
      <c r="AC76" s="374"/>
      <c r="AD76" s="12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  <c r="BA76" s="574"/>
      <c r="BB76" s="574"/>
      <c r="BC76" s="574"/>
      <c r="BD76" s="574"/>
      <c r="BE76" s="574"/>
      <c r="BF76" s="574"/>
      <c r="BG76" s="574"/>
      <c r="BH76" s="574"/>
      <c r="BI76" s="574"/>
      <c r="BJ76" s="574"/>
      <c r="BK76" s="574"/>
      <c r="BL76" s="574"/>
      <c r="BM76" s="574"/>
      <c r="BN76" s="574"/>
      <c r="BO76" s="574"/>
      <c r="BP76" s="574"/>
      <c r="BQ76" s="574"/>
      <c r="BR76" s="574"/>
      <c r="BS76" s="574"/>
      <c r="BT76" s="574"/>
      <c r="BU76" s="574"/>
      <c r="BV76" s="574"/>
      <c r="BW76" s="574"/>
      <c r="BX76" s="574"/>
      <c r="BY76" s="574"/>
      <c r="BZ76" s="574"/>
      <c r="CA76" s="574"/>
      <c r="CB76" s="574"/>
      <c r="CC76" s="574"/>
      <c r="CD76" s="574"/>
      <c r="CE76" s="574"/>
      <c r="CF76" s="574"/>
      <c r="CG76" s="574"/>
      <c r="CH76" s="574"/>
      <c r="CI76" s="574"/>
      <c r="CJ76" s="574"/>
      <c r="CK76" s="574"/>
      <c r="CL76" s="574"/>
      <c r="CM76" s="574"/>
      <c r="CN76" s="574"/>
      <c r="CO76" s="574"/>
      <c r="CP76" s="574"/>
      <c r="CQ76" s="574"/>
      <c r="CR76" s="574"/>
      <c r="CS76" s="574"/>
      <c r="CT76" s="574"/>
      <c r="CU76" s="574"/>
      <c r="CV76" s="574"/>
      <c r="CW76" s="574"/>
      <c r="CX76" s="574"/>
      <c r="CY76" s="574"/>
      <c r="CZ76" s="574"/>
      <c r="DA76" s="574"/>
      <c r="DB76" s="574"/>
      <c r="DC76" s="574"/>
      <c r="DD76" s="574"/>
      <c r="DE76" s="574"/>
      <c r="DF76" s="574"/>
      <c r="DG76" s="574"/>
      <c r="DH76" s="574"/>
      <c r="DI76" s="574"/>
      <c r="DJ76" s="574"/>
      <c r="DK76" s="574"/>
      <c r="DL76" s="574"/>
    </row>
    <row r="77" spans="4:56" ht="6" customHeight="1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U77" s="374"/>
      <c r="V77" s="374"/>
      <c r="W77" s="374"/>
      <c r="X77" s="374"/>
      <c r="Y77" s="374"/>
      <c r="Z77" s="374"/>
      <c r="AA77" s="374"/>
      <c r="AB77" s="374"/>
      <c r="AC77" s="374"/>
      <c r="AD77" s="575" t="s">
        <v>106</v>
      </c>
      <c r="AE77" s="575"/>
      <c r="AF77" s="575"/>
      <c r="AG77" s="297"/>
      <c r="AH77" s="12"/>
      <c r="AI77" s="12"/>
      <c r="AJ77" s="12"/>
      <c r="AK77" s="12"/>
      <c r="AL77" s="12"/>
      <c r="AM77" s="12"/>
      <c r="AN77" s="12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4:56" ht="6" customHeight="1" thickBot="1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U78" s="374"/>
      <c r="V78" s="374"/>
      <c r="W78" s="374"/>
      <c r="X78" s="374"/>
      <c r="Y78" s="374"/>
      <c r="Z78" s="374"/>
      <c r="AA78" s="374"/>
      <c r="AB78" s="374"/>
      <c r="AC78" s="374"/>
      <c r="AD78" s="338"/>
      <c r="AE78" s="338"/>
      <c r="AF78" s="338"/>
      <c r="AG78" s="276"/>
      <c r="AH78" s="6"/>
      <c r="AI78" s="6"/>
      <c r="AJ78" s="6"/>
      <c r="AK78" s="374" t="s">
        <v>552</v>
      </c>
      <c r="AL78" s="374"/>
      <c r="AM78" s="374"/>
      <c r="AN78" s="374"/>
      <c r="AO78" s="374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4:56" ht="6" customHeight="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U79" s="374" t="s">
        <v>1460</v>
      </c>
      <c r="V79" s="374"/>
      <c r="W79" s="374"/>
      <c r="X79" s="374"/>
      <c r="Y79" s="374"/>
      <c r="Z79" s="374"/>
      <c r="AA79" s="374"/>
      <c r="AB79" s="374"/>
      <c r="AC79" s="374"/>
      <c r="AD79" s="338"/>
      <c r="AE79" s="338"/>
      <c r="AF79" s="576"/>
      <c r="AG79" s="577" t="s">
        <v>1450</v>
      </c>
      <c r="AH79" s="569"/>
      <c r="AI79" s="569"/>
      <c r="AJ79" s="569"/>
      <c r="AK79" s="374"/>
      <c r="AL79" s="374"/>
      <c r="AM79" s="374"/>
      <c r="AN79" s="374"/>
      <c r="AO79" s="374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4:56" ht="6" customHeight="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U80" s="374"/>
      <c r="V80" s="374"/>
      <c r="W80" s="374"/>
      <c r="X80" s="374"/>
      <c r="Y80" s="374"/>
      <c r="Z80" s="374"/>
      <c r="AA80" s="374"/>
      <c r="AB80" s="374"/>
      <c r="AC80" s="374"/>
      <c r="AD80" s="22"/>
      <c r="AE80" s="22"/>
      <c r="AF80" s="34"/>
      <c r="AG80" s="374"/>
      <c r="AH80" s="374"/>
      <c r="AI80" s="374"/>
      <c r="AJ80" s="374"/>
      <c r="AK80" s="374"/>
      <c r="AL80" s="374"/>
      <c r="AM80" s="374"/>
      <c r="AN80" s="374"/>
      <c r="AO80" s="374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4:56" ht="6" customHeight="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U81" s="374"/>
      <c r="V81" s="374"/>
      <c r="W81" s="374"/>
      <c r="X81" s="374"/>
      <c r="Y81" s="374"/>
      <c r="Z81" s="374"/>
      <c r="AA81" s="374"/>
      <c r="AB81" s="374"/>
      <c r="AC81" s="374"/>
      <c r="AE81" s="1"/>
      <c r="AF81" s="1"/>
      <c r="AG81" s="374"/>
      <c r="AH81" s="374"/>
      <c r="AI81" s="374"/>
      <c r="AJ81" s="374"/>
      <c r="AK81" s="1"/>
      <c r="AL81" s="1"/>
      <c r="AM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4:56" ht="6" customHeight="1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2"/>
      <c r="AD82" s="12"/>
      <c r="AE82" s="12"/>
      <c r="AF82" s="12"/>
      <c r="AG82" s="12"/>
      <c r="AH82" s="12"/>
      <c r="AI82" s="1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ht="8.25" customHeight="1"/>
    <row r="84" spans="3:108" ht="7.5" customHeight="1"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578" t="s">
        <v>107</v>
      </c>
      <c r="R84" s="578"/>
      <c r="S84" s="578"/>
      <c r="T84" s="578"/>
      <c r="U84" s="578"/>
      <c r="V84" s="578"/>
      <c r="W84" s="578"/>
      <c r="X84" s="578"/>
      <c r="Y84" s="578"/>
      <c r="Z84" s="578"/>
      <c r="AA84" s="578"/>
      <c r="AB84" s="578"/>
      <c r="AC84" s="578"/>
      <c r="AD84" s="578"/>
      <c r="AE84" s="578"/>
      <c r="AF84" s="578"/>
      <c r="AG84" s="578"/>
      <c r="AH84" s="578"/>
      <c r="AI84" s="578"/>
      <c r="AJ84" s="578"/>
      <c r="AK84" s="578"/>
      <c r="AL84" s="578"/>
      <c r="AM84" s="578"/>
      <c r="AN84" s="578"/>
      <c r="AO84" s="578"/>
      <c r="AP84" s="578"/>
      <c r="AQ84" s="578"/>
      <c r="AR84" s="578"/>
      <c r="AS84" s="578"/>
      <c r="AT84" s="578"/>
      <c r="AU84" s="4"/>
      <c r="AV84" s="4"/>
      <c r="AW84" s="4"/>
      <c r="BG84" s="12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T84" s="579" t="s">
        <v>108</v>
      </c>
      <c r="BU84" s="579"/>
      <c r="BV84" s="579"/>
      <c r="BW84" s="579"/>
      <c r="BX84" s="579"/>
      <c r="BY84" s="579"/>
      <c r="BZ84" s="579"/>
      <c r="CA84" s="579"/>
      <c r="CB84" s="579"/>
      <c r="CC84" s="579"/>
      <c r="CD84" s="579"/>
      <c r="CE84" s="579"/>
      <c r="CF84" s="579"/>
      <c r="CG84" s="579"/>
      <c r="CH84" s="579"/>
      <c r="CI84" s="579"/>
      <c r="CJ84" s="579"/>
      <c r="CK84" s="579"/>
      <c r="CL84" s="579"/>
      <c r="CM84" s="579"/>
      <c r="CN84" s="579"/>
      <c r="CO84" s="579"/>
      <c r="CP84" s="579"/>
      <c r="CQ84" s="579"/>
      <c r="CR84" s="579"/>
      <c r="CS84" s="579"/>
      <c r="CT84" s="579"/>
      <c r="CU84" s="579"/>
      <c r="CV84" s="579"/>
      <c r="CW84" s="579"/>
      <c r="CX84" s="579"/>
      <c r="CY84" s="579"/>
      <c r="CZ84" s="579"/>
      <c r="DA84" s="579"/>
      <c r="DB84" s="4"/>
      <c r="DC84" s="4"/>
      <c r="DD84" s="4"/>
    </row>
    <row r="85" spans="3:105" ht="7.5" customHeight="1">
      <c r="C85" s="12"/>
      <c r="D85" s="9"/>
      <c r="P85" s="1"/>
      <c r="Q85" s="578"/>
      <c r="R85" s="578"/>
      <c r="S85" s="578"/>
      <c r="T85" s="578"/>
      <c r="U85" s="578"/>
      <c r="V85" s="578"/>
      <c r="W85" s="578"/>
      <c r="X85" s="578"/>
      <c r="Y85" s="578"/>
      <c r="Z85" s="578"/>
      <c r="AA85" s="578"/>
      <c r="AB85" s="578"/>
      <c r="AC85" s="578"/>
      <c r="AD85" s="578"/>
      <c r="AE85" s="578"/>
      <c r="AF85" s="578"/>
      <c r="AG85" s="578"/>
      <c r="AH85" s="578"/>
      <c r="AI85" s="578"/>
      <c r="AJ85" s="578"/>
      <c r="AK85" s="578"/>
      <c r="AL85" s="578"/>
      <c r="AM85" s="578"/>
      <c r="AN85" s="578"/>
      <c r="AO85" s="578"/>
      <c r="AP85" s="578"/>
      <c r="AQ85" s="578"/>
      <c r="AR85" s="578"/>
      <c r="AS85" s="578"/>
      <c r="AT85" s="578"/>
      <c r="BG85" s="12"/>
      <c r="BH85" s="9"/>
      <c r="BS85" s="1"/>
      <c r="BT85" s="579"/>
      <c r="BU85" s="579"/>
      <c r="BV85" s="579"/>
      <c r="BW85" s="579"/>
      <c r="BX85" s="579"/>
      <c r="BY85" s="579"/>
      <c r="BZ85" s="579"/>
      <c r="CA85" s="579"/>
      <c r="CB85" s="579"/>
      <c r="CC85" s="579"/>
      <c r="CD85" s="579"/>
      <c r="CE85" s="579"/>
      <c r="CF85" s="579"/>
      <c r="CG85" s="579"/>
      <c r="CH85" s="579"/>
      <c r="CI85" s="579"/>
      <c r="CJ85" s="579"/>
      <c r="CK85" s="579"/>
      <c r="CL85" s="579"/>
      <c r="CM85" s="579"/>
      <c r="CN85" s="579"/>
      <c r="CO85" s="579"/>
      <c r="CP85" s="579"/>
      <c r="CQ85" s="579"/>
      <c r="CR85" s="579"/>
      <c r="CS85" s="579"/>
      <c r="CT85" s="579"/>
      <c r="CU85" s="579"/>
      <c r="CV85" s="579"/>
      <c r="CW85" s="579"/>
      <c r="CX85" s="579"/>
      <c r="CY85" s="579"/>
      <c r="CZ85" s="579"/>
      <c r="DA85" s="579"/>
    </row>
    <row r="86" spans="3:105" ht="7.5" customHeight="1">
      <c r="C86" s="12"/>
      <c r="D86" s="1"/>
      <c r="P86" s="16"/>
      <c r="Q86" s="578"/>
      <c r="R86" s="578"/>
      <c r="S86" s="578"/>
      <c r="T86" s="578"/>
      <c r="U86" s="578"/>
      <c r="V86" s="578"/>
      <c r="W86" s="578"/>
      <c r="X86" s="578"/>
      <c r="Y86" s="578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8"/>
      <c r="AK86" s="578"/>
      <c r="AL86" s="578"/>
      <c r="AM86" s="578"/>
      <c r="AN86" s="578"/>
      <c r="AO86" s="578"/>
      <c r="AP86" s="578"/>
      <c r="AQ86" s="578"/>
      <c r="AR86" s="578"/>
      <c r="AS86" s="578"/>
      <c r="AT86" s="578"/>
      <c r="BG86" s="12"/>
      <c r="BH86" s="1"/>
      <c r="BS86" s="16"/>
      <c r="BT86" s="579"/>
      <c r="BU86" s="579"/>
      <c r="BV86" s="579"/>
      <c r="BW86" s="579"/>
      <c r="BX86" s="579"/>
      <c r="BY86" s="579"/>
      <c r="BZ86" s="579"/>
      <c r="CA86" s="579"/>
      <c r="CB86" s="579"/>
      <c r="CC86" s="579"/>
      <c r="CD86" s="579"/>
      <c r="CE86" s="579"/>
      <c r="CF86" s="579"/>
      <c r="CG86" s="579"/>
      <c r="CH86" s="579"/>
      <c r="CI86" s="579"/>
      <c r="CJ86" s="579"/>
      <c r="CK86" s="579"/>
      <c r="CL86" s="579"/>
      <c r="CM86" s="579"/>
      <c r="CN86" s="579"/>
      <c r="CO86" s="579"/>
      <c r="CP86" s="579"/>
      <c r="CQ86" s="579"/>
      <c r="CR86" s="579"/>
      <c r="CS86" s="579"/>
      <c r="CT86" s="579"/>
      <c r="CU86" s="579"/>
      <c r="CV86" s="579"/>
      <c r="CW86" s="579"/>
      <c r="CX86" s="579"/>
      <c r="CY86" s="579"/>
      <c r="CZ86" s="579"/>
      <c r="DA86" s="579"/>
    </row>
    <row r="87" spans="2:113" s="1" customFormat="1" ht="7.5" customHeight="1">
      <c r="B87" s="374" t="s">
        <v>18</v>
      </c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36" t="s">
        <v>922</v>
      </c>
      <c r="O87" s="336"/>
      <c r="P87" s="336"/>
      <c r="Q87" s="336"/>
      <c r="R87" s="336"/>
      <c r="S87" s="336"/>
      <c r="T87" s="336"/>
      <c r="U87" s="336"/>
      <c r="V87" s="336"/>
      <c r="W87" s="336"/>
      <c r="X87" s="12"/>
      <c r="Y87" s="12"/>
      <c r="Z87" s="12"/>
      <c r="AA87" s="12"/>
      <c r="AB87" s="12"/>
      <c r="AC87" s="338"/>
      <c r="AD87" s="338"/>
      <c r="AE87" s="338"/>
      <c r="AF87" s="338"/>
      <c r="AG87" s="338"/>
      <c r="AH87" s="338"/>
      <c r="AI87" s="12"/>
      <c r="AJ87" s="12"/>
      <c r="AK87" s="12"/>
      <c r="AL87" s="12"/>
      <c r="AM87" s="12"/>
      <c r="AN87" s="374" t="s">
        <v>468</v>
      </c>
      <c r="AO87" s="374"/>
      <c r="AP87" s="374"/>
      <c r="AQ87" s="374"/>
      <c r="AR87" s="374"/>
      <c r="AS87" s="374"/>
      <c r="AT87" s="374"/>
      <c r="AU87" s="2"/>
      <c r="AV87" s="336" t="s">
        <v>18</v>
      </c>
      <c r="AW87" s="336"/>
      <c r="AX87" s="336"/>
      <c r="AY87" s="336"/>
      <c r="AZ87" s="336"/>
      <c r="BA87" s="336"/>
      <c r="BB87" s="336"/>
      <c r="BC87" s="336"/>
      <c r="BD87" s="336"/>
      <c r="BE87" s="374" t="s">
        <v>983</v>
      </c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4"/>
      <c r="BQ87" s="374" t="s">
        <v>86</v>
      </c>
      <c r="BR87" s="374"/>
      <c r="BS87" s="374"/>
      <c r="BT87" s="374"/>
      <c r="BU87" s="374"/>
      <c r="BV87" s="374"/>
      <c r="BW87" s="374"/>
      <c r="BX87" s="374"/>
      <c r="BY87" s="374"/>
      <c r="BZ87" s="374"/>
      <c r="CA87" s="12"/>
      <c r="CB87" s="12"/>
      <c r="CC87" s="12"/>
      <c r="CD87" s="12"/>
      <c r="CE87" s="12"/>
      <c r="CF87" s="338"/>
      <c r="CG87" s="338"/>
      <c r="CH87" s="338"/>
      <c r="CI87" s="338"/>
      <c r="CJ87" s="338"/>
      <c r="CK87" s="338"/>
      <c r="CL87" s="12"/>
      <c r="CM87" s="12"/>
      <c r="CN87" s="12"/>
      <c r="CO87" s="12"/>
      <c r="CP87" s="12"/>
      <c r="CQ87" s="374" t="s">
        <v>1435</v>
      </c>
      <c r="CR87" s="374"/>
      <c r="CS87" s="374"/>
      <c r="CT87" s="374"/>
      <c r="CU87" s="374"/>
      <c r="CV87" s="374"/>
      <c r="CW87" s="374"/>
      <c r="CX87" s="374"/>
      <c r="CY87" s="374"/>
      <c r="CZ87" s="374"/>
      <c r="DA87" s="336" t="s">
        <v>176</v>
      </c>
      <c r="DB87" s="336"/>
      <c r="DC87" s="336"/>
      <c r="DD87" s="336"/>
      <c r="DE87" s="336"/>
      <c r="DF87" s="336"/>
      <c r="DG87" s="336"/>
      <c r="DH87" s="336"/>
      <c r="DI87" s="336"/>
    </row>
    <row r="88" spans="2:113" s="1" customFormat="1" ht="7.5" customHeight="1" thickBot="1"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13"/>
      <c r="Y88" s="13"/>
      <c r="Z88" s="13"/>
      <c r="AA88" s="13"/>
      <c r="AB88" s="12"/>
      <c r="AC88" s="338"/>
      <c r="AD88" s="338"/>
      <c r="AE88" s="338"/>
      <c r="AF88" s="338"/>
      <c r="AG88" s="338"/>
      <c r="AH88" s="338"/>
      <c r="AI88" s="12"/>
      <c r="AJ88" s="13"/>
      <c r="AK88" s="13"/>
      <c r="AL88" s="13"/>
      <c r="AM88" s="13"/>
      <c r="AN88" s="374"/>
      <c r="AO88" s="374"/>
      <c r="AP88" s="374"/>
      <c r="AQ88" s="374"/>
      <c r="AR88" s="374"/>
      <c r="AS88" s="374"/>
      <c r="AT88" s="374"/>
      <c r="AU88" s="2"/>
      <c r="AV88" s="336"/>
      <c r="AW88" s="336"/>
      <c r="AX88" s="336"/>
      <c r="AY88" s="336"/>
      <c r="AZ88" s="336"/>
      <c r="BA88" s="336"/>
      <c r="BB88" s="336"/>
      <c r="BC88" s="336"/>
      <c r="BD88" s="336"/>
      <c r="BE88" s="374"/>
      <c r="BF88" s="374"/>
      <c r="BG88" s="374"/>
      <c r="BH88" s="374"/>
      <c r="BI88" s="374"/>
      <c r="BJ88" s="374"/>
      <c r="BK88" s="374"/>
      <c r="BL88" s="374"/>
      <c r="BM88" s="374"/>
      <c r="BN88" s="374"/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13"/>
      <c r="CB88" s="13"/>
      <c r="CC88" s="13"/>
      <c r="CD88" s="13"/>
      <c r="CE88" s="12"/>
      <c r="CF88" s="338"/>
      <c r="CG88" s="338"/>
      <c r="CH88" s="338"/>
      <c r="CI88" s="338"/>
      <c r="CJ88" s="338"/>
      <c r="CK88" s="338"/>
      <c r="CL88" s="12"/>
      <c r="CM88" s="13"/>
      <c r="CN88" s="13"/>
      <c r="CO88" s="13"/>
      <c r="CP88" s="13"/>
      <c r="CQ88" s="374"/>
      <c r="CR88" s="374"/>
      <c r="CS88" s="374"/>
      <c r="CT88" s="374"/>
      <c r="CU88" s="374"/>
      <c r="CV88" s="374"/>
      <c r="CW88" s="374"/>
      <c r="CX88" s="374"/>
      <c r="CY88" s="374"/>
      <c r="CZ88" s="374"/>
      <c r="DA88" s="336"/>
      <c r="DB88" s="336"/>
      <c r="DC88" s="336"/>
      <c r="DD88" s="336"/>
      <c r="DE88" s="336"/>
      <c r="DF88" s="336"/>
      <c r="DG88" s="336"/>
      <c r="DH88" s="336"/>
      <c r="DI88" s="336"/>
    </row>
    <row r="89" spans="2:113" ht="7.5" customHeight="1"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74"/>
      <c r="Y89" s="374"/>
      <c r="Z89" s="374"/>
      <c r="AA89" s="375"/>
      <c r="AB89" s="14"/>
      <c r="AE89" s="7"/>
      <c r="AI89" s="15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V89" s="336"/>
      <c r="AW89" s="336"/>
      <c r="AX89" s="336"/>
      <c r="AY89" s="336"/>
      <c r="AZ89" s="336"/>
      <c r="BA89" s="336"/>
      <c r="BB89" s="336"/>
      <c r="BC89" s="336"/>
      <c r="BD89" s="336"/>
      <c r="BE89" s="374"/>
      <c r="BF89" s="374"/>
      <c r="BG89" s="374"/>
      <c r="BH89" s="374"/>
      <c r="BI89" s="374"/>
      <c r="BJ89" s="374"/>
      <c r="BK89" s="374"/>
      <c r="BL89" s="374"/>
      <c r="BM89" s="374"/>
      <c r="BN89" s="374"/>
      <c r="BO89" s="374"/>
      <c r="BP89" s="374"/>
      <c r="BQ89" s="374"/>
      <c r="BR89" s="374"/>
      <c r="BS89" s="374"/>
      <c r="BT89" s="374"/>
      <c r="BU89" s="374"/>
      <c r="BV89" s="374"/>
      <c r="BW89" s="374"/>
      <c r="BX89" s="374"/>
      <c r="BY89" s="374"/>
      <c r="BZ89" s="374"/>
      <c r="CA89" s="374"/>
      <c r="CB89" s="374"/>
      <c r="CC89" s="374"/>
      <c r="CD89" s="375"/>
      <c r="CE89" s="14"/>
      <c r="CH89" s="7"/>
      <c r="CL89" s="15"/>
      <c r="CM89" s="374"/>
      <c r="CN89" s="374"/>
      <c r="CO89" s="374"/>
      <c r="CP89" s="374"/>
      <c r="CQ89" s="374"/>
      <c r="CR89" s="374"/>
      <c r="CS89" s="374"/>
      <c r="CT89" s="374"/>
      <c r="CU89" s="374"/>
      <c r="CV89" s="374"/>
      <c r="CW89" s="374"/>
      <c r="CX89" s="374"/>
      <c r="CY89" s="374"/>
      <c r="CZ89" s="374"/>
      <c r="DA89" s="336"/>
      <c r="DB89" s="336"/>
      <c r="DC89" s="336"/>
      <c r="DD89" s="336"/>
      <c r="DE89" s="336"/>
      <c r="DF89" s="336"/>
      <c r="DG89" s="336"/>
      <c r="DH89" s="336"/>
      <c r="DI89" s="336"/>
    </row>
    <row r="90" spans="2:113" ht="7.5" customHeight="1"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74"/>
      <c r="Y90" s="374"/>
      <c r="Z90" s="374"/>
      <c r="AA90" s="375"/>
      <c r="AC90" s="571" t="s">
        <v>1458</v>
      </c>
      <c r="AD90" s="374"/>
      <c r="AE90" s="374"/>
      <c r="AF90" s="374"/>
      <c r="AG90" s="374"/>
      <c r="AH90" s="374"/>
      <c r="AI90" s="15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V90" s="336"/>
      <c r="AW90" s="336"/>
      <c r="AX90" s="336"/>
      <c r="AY90" s="336"/>
      <c r="AZ90" s="336"/>
      <c r="BA90" s="336"/>
      <c r="BB90" s="336"/>
      <c r="BC90" s="336"/>
      <c r="BD90" s="336"/>
      <c r="BE90" s="374"/>
      <c r="BF90" s="374"/>
      <c r="BG90" s="374"/>
      <c r="BH90" s="374"/>
      <c r="BI90" s="374"/>
      <c r="BJ90" s="374"/>
      <c r="BK90" s="374"/>
      <c r="BL90" s="374"/>
      <c r="BM90" s="374"/>
      <c r="BN90" s="374"/>
      <c r="BO90" s="374"/>
      <c r="BP90" s="374"/>
      <c r="BQ90" s="374"/>
      <c r="BR90" s="374"/>
      <c r="BS90" s="374"/>
      <c r="BT90" s="374"/>
      <c r="BU90" s="374"/>
      <c r="BV90" s="374"/>
      <c r="BW90" s="374"/>
      <c r="BX90" s="374"/>
      <c r="BY90" s="374"/>
      <c r="BZ90" s="374"/>
      <c r="CA90" s="374"/>
      <c r="CB90" s="374"/>
      <c r="CC90" s="374"/>
      <c r="CD90" s="375"/>
      <c r="CF90" s="571" t="s">
        <v>1457</v>
      </c>
      <c r="CG90" s="374"/>
      <c r="CH90" s="374"/>
      <c r="CI90" s="374"/>
      <c r="CJ90" s="374"/>
      <c r="CK90" s="374"/>
      <c r="CL90" s="15"/>
      <c r="CM90" s="374"/>
      <c r="CN90" s="374"/>
      <c r="CO90" s="374"/>
      <c r="CP90" s="374"/>
      <c r="CQ90" s="374"/>
      <c r="CR90" s="374"/>
      <c r="CS90" s="374"/>
      <c r="CT90" s="374"/>
      <c r="CU90" s="374"/>
      <c r="CV90" s="374"/>
      <c r="CW90" s="374"/>
      <c r="CX90" s="374"/>
      <c r="CY90" s="374"/>
      <c r="CZ90" s="374"/>
      <c r="DA90" s="336"/>
      <c r="DB90" s="336"/>
      <c r="DC90" s="336"/>
      <c r="DD90" s="336"/>
      <c r="DE90" s="336"/>
      <c r="DF90" s="336"/>
      <c r="DG90" s="336"/>
      <c r="DH90" s="336"/>
      <c r="DI90" s="336"/>
    </row>
    <row r="91" spans="3:94" ht="7.5" customHeight="1">
      <c r="C91" s="12"/>
      <c r="X91" s="338" t="s">
        <v>1419</v>
      </c>
      <c r="Y91" s="338"/>
      <c r="Z91" s="338"/>
      <c r="AA91" s="339"/>
      <c r="AC91" s="374"/>
      <c r="AD91" s="374"/>
      <c r="AE91" s="374"/>
      <c r="AF91" s="374"/>
      <c r="AG91" s="374"/>
      <c r="AH91" s="374"/>
      <c r="AI91" s="15"/>
      <c r="AJ91" s="560" t="s">
        <v>1420</v>
      </c>
      <c r="AK91" s="338"/>
      <c r="AL91" s="338"/>
      <c r="BG91" s="12"/>
      <c r="CB91" s="338" t="s">
        <v>1421</v>
      </c>
      <c r="CC91" s="338"/>
      <c r="CD91" s="339"/>
      <c r="CF91" s="374"/>
      <c r="CG91" s="374"/>
      <c r="CH91" s="374"/>
      <c r="CI91" s="374"/>
      <c r="CJ91" s="374"/>
      <c r="CK91" s="374"/>
      <c r="CL91" s="15"/>
      <c r="CM91" s="560" t="s">
        <v>1422</v>
      </c>
      <c r="CN91" s="338"/>
      <c r="CO91" s="338"/>
      <c r="CP91" s="338"/>
    </row>
    <row r="92" spans="3:94" ht="7.5" customHeight="1" thickBot="1">
      <c r="C92" s="12"/>
      <c r="X92" s="338"/>
      <c r="Y92" s="338"/>
      <c r="Z92" s="338"/>
      <c r="AA92" s="339"/>
      <c r="AB92" s="6"/>
      <c r="AC92" s="6"/>
      <c r="AD92" s="6"/>
      <c r="AE92" s="19"/>
      <c r="AF92" s="23"/>
      <c r="AG92" s="22"/>
      <c r="AH92" s="22"/>
      <c r="AI92" s="20"/>
      <c r="AJ92" s="560"/>
      <c r="AK92" s="338"/>
      <c r="AL92" s="338"/>
      <c r="BG92" s="12"/>
      <c r="CB92" s="338"/>
      <c r="CC92" s="338"/>
      <c r="CD92" s="339"/>
      <c r="CE92" s="6"/>
      <c r="CF92" s="8"/>
      <c r="CG92" s="8"/>
      <c r="CH92" s="19"/>
      <c r="CI92" s="276"/>
      <c r="CJ92" s="6"/>
      <c r="CK92" s="6"/>
      <c r="CL92" s="20"/>
      <c r="CM92" s="560"/>
      <c r="CN92" s="338"/>
      <c r="CO92" s="338"/>
      <c r="CP92" s="338"/>
    </row>
    <row r="93" spans="3:94" ht="7.5" customHeight="1">
      <c r="C93" s="12"/>
      <c r="X93" s="338"/>
      <c r="Y93" s="338"/>
      <c r="Z93" s="338"/>
      <c r="AA93" s="338"/>
      <c r="AB93" s="573" t="s">
        <v>1452</v>
      </c>
      <c r="AC93" s="374"/>
      <c r="AD93" s="374"/>
      <c r="AE93" s="374"/>
      <c r="AF93" s="374"/>
      <c r="AG93" s="374"/>
      <c r="AH93" s="374"/>
      <c r="AI93" s="580"/>
      <c r="AJ93" s="338"/>
      <c r="AK93" s="338"/>
      <c r="AL93" s="338"/>
      <c r="BG93" s="12"/>
      <c r="CB93" s="338"/>
      <c r="CC93" s="338"/>
      <c r="CD93" s="338"/>
      <c r="CE93" s="573" t="s">
        <v>1454</v>
      </c>
      <c r="CF93" s="374"/>
      <c r="CG93" s="374"/>
      <c r="CH93" s="374"/>
      <c r="CI93" s="374"/>
      <c r="CJ93" s="374"/>
      <c r="CK93" s="374"/>
      <c r="CL93" s="580"/>
      <c r="CM93" s="338"/>
      <c r="CN93" s="338"/>
      <c r="CO93" s="338"/>
      <c r="CP93" s="338"/>
    </row>
    <row r="94" spans="28:113" ht="7.5" customHeight="1">
      <c r="AB94" s="570"/>
      <c r="AC94" s="374"/>
      <c r="AD94" s="374"/>
      <c r="AE94" s="374"/>
      <c r="AF94" s="374"/>
      <c r="AG94" s="374"/>
      <c r="AH94" s="374"/>
      <c r="AI94" s="580"/>
      <c r="AN94" s="281" t="s">
        <v>907</v>
      </c>
      <c r="AO94" s="281"/>
      <c r="AP94" s="281"/>
      <c r="AQ94" s="281"/>
      <c r="AR94" s="281"/>
      <c r="AS94" s="281"/>
      <c r="AT94" s="281"/>
      <c r="AU94" s="248"/>
      <c r="AV94" s="567" t="s">
        <v>1445</v>
      </c>
      <c r="AW94" s="567"/>
      <c r="AX94" s="567"/>
      <c r="AY94" s="567"/>
      <c r="AZ94" s="567"/>
      <c r="BA94" s="567"/>
      <c r="BB94" s="567"/>
      <c r="BC94" s="567"/>
      <c r="BD94" s="567"/>
      <c r="CE94" s="570"/>
      <c r="CF94" s="374"/>
      <c r="CG94" s="374"/>
      <c r="CH94" s="374"/>
      <c r="CI94" s="374"/>
      <c r="CJ94" s="374"/>
      <c r="CK94" s="374"/>
      <c r="CL94" s="580"/>
      <c r="CQ94" s="338" t="s">
        <v>1446</v>
      </c>
      <c r="CR94" s="338"/>
      <c r="CS94" s="338"/>
      <c r="CT94" s="338"/>
      <c r="CU94" s="338"/>
      <c r="CV94" s="338"/>
      <c r="CW94" s="338"/>
      <c r="CX94" s="338"/>
      <c r="CY94" s="338"/>
      <c r="CZ94" s="338"/>
      <c r="DA94" s="475" t="s">
        <v>897</v>
      </c>
      <c r="DB94" s="475"/>
      <c r="DC94" s="475"/>
      <c r="DD94" s="475"/>
      <c r="DE94" s="475"/>
      <c r="DF94" s="475"/>
      <c r="DG94" s="475"/>
      <c r="DH94" s="475"/>
      <c r="DI94" s="475"/>
    </row>
    <row r="95" spans="2:113" ht="7.5" customHeight="1">
      <c r="B95" s="338" t="s">
        <v>898</v>
      </c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475" t="s">
        <v>1449</v>
      </c>
      <c r="O95" s="475"/>
      <c r="P95" s="475"/>
      <c r="Q95" s="475"/>
      <c r="R95" s="475"/>
      <c r="S95" s="475"/>
      <c r="T95" s="475"/>
      <c r="U95" s="475"/>
      <c r="V95" s="475"/>
      <c r="W95" s="475"/>
      <c r="AA95" s="7"/>
      <c r="AJ95" s="274"/>
      <c r="AN95" s="281"/>
      <c r="AO95" s="281"/>
      <c r="AP95" s="281"/>
      <c r="AQ95" s="281"/>
      <c r="AR95" s="281"/>
      <c r="AS95" s="281"/>
      <c r="AT95" s="281"/>
      <c r="AU95" s="248"/>
      <c r="AV95" s="567"/>
      <c r="AW95" s="567"/>
      <c r="AX95" s="567"/>
      <c r="AY95" s="567"/>
      <c r="AZ95" s="567"/>
      <c r="BA95" s="567"/>
      <c r="BB95" s="567"/>
      <c r="BC95" s="567"/>
      <c r="BD95" s="567"/>
      <c r="BE95" s="281" t="s">
        <v>191</v>
      </c>
      <c r="BF95" s="281"/>
      <c r="BG95" s="281"/>
      <c r="BH95" s="281"/>
      <c r="BI95" s="281"/>
      <c r="BJ95" s="281"/>
      <c r="BK95" s="281"/>
      <c r="BL95" s="281"/>
      <c r="BM95" s="281"/>
      <c r="BN95" s="281"/>
      <c r="BO95" s="281"/>
      <c r="BP95" s="281"/>
      <c r="BQ95" s="281" t="s">
        <v>945</v>
      </c>
      <c r="BR95" s="281"/>
      <c r="BS95" s="281"/>
      <c r="BT95" s="281"/>
      <c r="BU95" s="281"/>
      <c r="BV95" s="281"/>
      <c r="BW95" s="281"/>
      <c r="BX95" s="281"/>
      <c r="BY95" s="281"/>
      <c r="BZ95" s="281"/>
      <c r="CE95" s="274"/>
      <c r="CL95" s="7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475"/>
      <c r="DB95" s="475"/>
      <c r="DC95" s="475"/>
      <c r="DD95" s="475"/>
      <c r="DE95" s="475"/>
      <c r="DF95" s="475"/>
      <c r="DG95" s="475"/>
      <c r="DH95" s="475"/>
      <c r="DI95" s="475"/>
    </row>
    <row r="96" spans="2:113" ht="7.5" customHeight="1" thickBot="1"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6"/>
      <c r="Y96" s="6"/>
      <c r="Z96" s="6"/>
      <c r="AA96" s="275"/>
      <c r="AC96" s="1"/>
      <c r="AD96" s="1"/>
      <c r="AE96" s="1"/>
      <c r="AF96" s="1"/>
      <c r="AG96" s="1"/>
      <c r="AH96" s="1"/>
      <c r="AJ96" s="276"/>
      <c r="AK96" s="6"/>
      <c r="AL96" s="6"/>
      <c r="AM96" s="6"/>
      <c r="AN96" s="281"/>
      <c r="AO96" s="281"/>
      <c r="AP96" s="281"/>
      <c r="AQ96" s="281"/>
      <c r="AR96" s="281"/>
      <c r="AS96" s="281"/>
      <c r="AT96" s="281"/>
      <c r="AU96" s="248"/>
      <c r="AV96" s="567"/>
      <c r="AW96" s="567"/>
      <c r="AX96" s="567"/>
      <c r="AY96" s="567"/>
      <c r="AZ96" s="567"/>
      <c r="BA96" s="567"/>
      <c r="BB96" s="567"/>
      <c r="BC96" s="567"/>
      <c r="BD96" s="567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6"/>
      <c r="CB96" s="6"/>
      <c r="CC96" s="6"/>
      <c r="CD96" s="6"/>
      <c r="CE96" s="274"/>
      <c r="CF96" s="1"/>
      <c r="CG96" s="1"/>
      <c r="CH96" s="1"/>
      <c r="CI96" s="1"/>
      <c r="CJ96" s="1"/>
      <c r="CK96" s="1"/>
      <c r="CL96" s="7"/>
      <c r="CM96" s="6"/>
      <c r="CN96" s="6"/>
      <c r="CO96" s="6"/>
      <c r="CP96" s="6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475"/>
      <c r="DB96" s="475"/>
      <c r="DC96" s="475"/>
      <c r="DD96" s="475"/>
      <c r="DE96" s="475"/>
      <c r="DF96" s="475"/>
      <c r="DG96" s="475"/>
      <c r="DH96" s="475"/>
      <c r="DI96" s="475"/>
    </row>
    <row r="97" spans="2:113" ht="7.5" customHeight="1"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374"/>
      <c r="Y97" s="374"/>
      <c r="Z97" s="374"/>
      <c r="AA97" s="374"/>
      <c r="AB97" s="374"/>
      <c r="AC97" s="1"/>
      <c r="AD97" s="1"/>
      <c r="AE97" s="1"/>
      <c r="AF97" s="1"/>
      <c r="AG97" s="1"/>
      <c r="AH97" s="1"/>
      <c r="AI97" s="12"/>
      <c r="AJ97" s="374"/>
      <c r="AK97" s="374"/>
      <c r="AL97" s="374"/>
      <c r="AM97" s="374"/>
      <c r="AN97" s="281"/>
      <c r="AO97" s="281"/>
      <c r="AP97" s="281"/>
      <c r="AQ97" s="281"/>
      <c r="AR97" s="281"/>
      <c r="AS97" s="281"/>
      <c r="AT97" s="281"/>
      <c r="AU97" s="248"/>
      <c r="AV97" s="567"/>
      <c r="AW97" s="567"/>
      <c r="AX97" s="567"/>
      <c r="AY97" s="567"/>
      <c r="AZ97" s="567"/>
      <c r="BA97" s="567"/>
      <c r="BB97" s="567"/>
      <c r="BC97" s="567"/>
      <c r="BD97" s="567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374"/>
      <c r="CB97" s="374"/>
      <c r="CC97" s="374"/>
      <c r="CD97" s="374"/>
      <c r="CE97" s="374"/>
      <c r="CF97" s="1"/>
      <c r="CG97" s="1"/>
      <c r="CH97" s="1"/>
      <c r="CI97" s="1"/>
      <c r="CJ97" s="1"/>
      <c r="CK97" s="1"/>
      <c r="CL97" s="12"/>
      <c r="CM97" s="374"/>
      <c r="CN97" s="374"/>
      <c r="CO97" s="374"/>
      <c r="CP97" s="374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475"/>
      <c r="DB97" s="475"/>
      <c r="DC97" s="475"/>
      <c r="DD97" s="475"/>
      <c r="DE97" s="475"/>
      <c r="DF97" s="475"/>
      <c r="DG97" s="475"/>
      <c r="DH97" s="475"/>
      <c r="DI97" s="475"/>
    </row>
    <row r="98" spans="2:113" ht="7.5" customHeight="1"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374"/>
      <c r="Y98" s="374"/>
      <c r="Z98" s="374"/>
      <c r="AA98" s="374"/>
      <c r="AB98" s="374"/>
      <c r="AC98" s="12"/>
      <c r="AD98" s="12"/>
      <c r="AE98" s="12"/>
      <c r="AF98" s="12"/>
      <c r="AG98" s="12"/>
      <c r="AH98" s="12"/>
      <c r="AI98" s="12"/>
      <c r="AJ98" s="374"/>
      <c r="AK98" s="374"/>
      <c r="AL98" s="374"/>
      <c r="AM98" s="374"/>
      <c r="AN98" s="281"/>
      <c r="AO98" s="281"/>
      <c r="AP98" s="281"/>
      <c r="AQ98" s="281"/>
      <c r="AR98" s="281"/>
      <c r="AS98" s="281"/>
      <c r="AT98" s="281"/>
      <c r="AU98" s="248"/>
      <c r="AV98" s="567"/>
      <c r="AW98" s="567"/>
      <c r="AX98" s="567"/>
      <c r="AY98" s="567"/>
      <c r="AZ98" s="567"/>
      <c r="BA98" s="567"/>
      <c r="BB98" s="567"/>
      <c r="BC98" s="567"/>
      <c r="BD98" s="567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374"/>
      <c r="CB98" s="374"/>
      <c r="CC98" s="374"/>
      <c r="CD98" s="374"/>
      <c r="CE98" s="374"/>
      <c r="CF98" s="12"/>
      <c r="CG98" s="12"/>
      <c r="CH98" s="12"/>
      <c r="CI98" s="12"/>
      <c r="CJ98" s="12"/>
      <c r="CK98" s="12"/>
      <c r="CL98" s="12"/>
      <c r="CM98" s="374"/>
      <c r="CN98" s="374"/>
      <c r="CO98" s="374"/>
      <c r="CP98" s="374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475"/>
      <c r="DB98" s="475"/>
      <c r="DC98" s="475"/>
      <c r="DD98" s="475"/>
      <c r="DE98" s="475"/>
      <c r="DF98" s="475"/>
      <c r="DG98" s="475"/>
      <c r="DH98" s="475"/>
      <c r="DI98" s="475"/>
    </row>
    <row r="99" spans="20:24" ht="7.5" customHeight="1">
      <c r="T99" s="1"/>
      <c r="U99" s="1"/>
      <c r="V99" s="1"/>
      <c r="W99" s="1"/>
      <c r="X99" s="1"/>
    </row>
    <row r="100" spans="2:146" s="12" customFormat="1" ht="18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25" t="s">
        <v>1427</v>
      </c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81" t="s">
        <v>1432</v>
      </c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/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81"/>
      <c r="DG100" s="281"/>
      <c r="DH100" s="281"/>
      <c r="DI100" s="281"/>
      <c r="DJ100" s="281"/>
      <c r="DK100" s="281"/>
      <c r="DL100" s="281"/>
      <c r="DM100" s="281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</row>
    <row r="101" spans="2:160" s="12" customFormat="1" ht="18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25" t="s">
        <v>1428</v>
      </c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/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81"/>
      <c r="DG101" s="281"/>
      <c r="DH101" s="281"/>
      <c r="DI101" s="281"/>
      <c r="DJ101" s="281"/>
      <c r="DK101" s="281"/>
      <c r="DL101" s="281"/>
      <c r="DM101" s="281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</row>
    <row r="102" spans="2:169" s="12" customFormat="1" ht="18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25" t="s">
        <v>1429</v>
      </c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</row>
    <row r="103" spans="2:161" s="12" customFormat="1" ht="18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25" t="s">
        <v>1430</v>
      </c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</row>
    <row r="104" spans="1:147" s="12" customFormat="1" ht="18.75" customHeight="1">
      <c r="A104" s="335" t="s">
        <v>1431</v>
      </c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1:147" s="12" customFormat="1" ht="7.5" customHeight="1">
      <c r="A105" s="335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1:146" s="12" customFormat="1" ht="7.5" customHeight="1">
      <c r="A106" s="335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5"/>
      <c r="BY106" s="335"/>
      <c r="BZ106" s="335"/>
      <c r="CA106" s="335"/>
      <c r="CB106" s="335"/>
      <c r="CC106" s="335"/>
      <c r="CD106" s="335"/>
      <c r="CE106" s="335"/>
      <c r="CF106" s="335"/>
      <c r="CG106" s="335"/>
      <c r="CH106" s="335"/>
      <c r="CI106" s="335"/>
      <c r="CJ106" s="335"/>
      <c r="CK106" s="335"/>
      <c r="CL106" s="335"/>
      <c r="CM106" s="335"/>
      <c r="CN106" s="335"/>
      <c r="CO106" s="335"/>
      <c r="CP106" s="335"/>
      <c r="CQ106" s="335"/>
      <c r="CR106" s="335"/>
      <c r="CS106" s="335"/>
      <c r="CT106" s="335"/>
      <c r="CU106" s="335"/>
      <c r="CV106" s="335"/>
      <c r="CW106" s="335"/>
      <c r="CX106" s="335"/>
      <c r="CY106" s="335"/>
      <c r="CZ106" s="335"/>
      <c r="DA106" s="335"/>
      <c r="DB106" s="335"/>
      <c r="DC106" s="335"/>
      <c r="DD106" s="335"/>
      <c r="DE106" s="335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</row>
    <row r="107" spans="1:147" s="12" customFormat="1" ht="7.5" customHeight="1">
      <c r="A107" s="335"/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5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10" ht="7.5" customHeight="1">
      <c r="ER110" s="1"/>
    </row>
    <row r="120" ht="7.5" customHeight="1">
      <c r="DF120" s="5"/>
    </row>
    <row r="121" ht="7.5" customHeight="1">
      <c r="DF121" s="5"/>
    </row>
    <row r="122" ht="7.5" customHeight="1">
      <c r="DF122" s="5"/>
    </row>
    <row r="123" ht="7.5" customHeight="1">
      <c r="DF123" s="5"/>
    </row>
    <row r="124" ht="7.5" customHeight="1">
      <c r="DF124" s="5"/>
    </row>
    <row r="125" ht="7.5" customHeight="1">
      <c r="DF125" s="5"/>
    </row>
    <row r="126" spans="110:112" ht="7.5" customHeight="1">
      <c r="DF126" s="5"/>
      <c r="DH126" s="1"/>
    </row>
    <row r="127" spans="110:145" ht="7.5" customHeight="1">
      <c r="DF127" s="5"/>
      <c r="EG127" s="1"/>
      <c r="EH127" s="9"/>
      <c r="EI127" s="9"/>
      <c r="EJ127" s="9"/>
      <c r="EK127" s="9"/>
      <c r="EL127" s="9"/>
      <c r="EM127" s="9"/>
      <c r="EN127" s="9"/>
      <c r="EO127" s="9"/>
    </row>
    <row r="128" spans="110:111" ht="7.5" customHeight="1">
      <c r="DF128" s="5"/>
      <c r="DG128" s="1"/>
    </row>
    <row r="129" ht="7.5" customHeight="1">
      <c r="DF129" s="5"/>
    </row>
    <row r="130" spans="2:118" s="12" customFormat="1" ht="7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5"/>
      <c r="DG130" s="2"/>
      <c r="DH130" s="2"/>
      <c r="DI130" s="2"/>
      <c r="DJ130" s="2"/>
      <c r="DK130" s="2"/>
      <c r="DL130" s="2"/>
      <c r="DM130" s="2"/>
      <c r="DN130" s="2"/>
    </row>
    <row r="131" spans="2:154" s="12" customFormat="1" ht="7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5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</row>
    <row r="132" spans="2:161" s="12" customFormat="1" ht="7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</row>
    <row r="133" spans="2:153" s="12" customFormat="1" ht="7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</row>
    <row r="134" spans="2:139" s="12" customFormat="1" ht="7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</row>
    <row r="135" spans="2:139" s="12" customFormat="1" ht="7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</row>
    <row r="136" spans="2:139" s="12" customFormat="1" ht="7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</row>
    <row r="137" spans="2:139" s="12" customFormat="1" ht="7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</row>
    <row r="138" spans="119:139" ht="7.5" customHeight="1"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</row>
    <row r="140" ht="7.5" customHeight="1">
      <c r="EL140" s="1"/>
    </row>
    <row r="144" spans="112:118" ht="7.5" customHeight="1">
      <c r="DH144" s="1"/>
      <c r="DI144" s="1"/>
      <c r="DJ144" s="1"/>
      <c r="DK144" s="1"/>
      <c r="DM144" s="12"/>
      <c r="DN144" s="12"/>
    </row>
    <row r="145" spans="2:129" s="12" customFormat="1" ht="7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1"/>
      <c r="DI145" s="1"/>
      <c r="DJ145" s="1"/>
      <c r="DK145" s="1"/>
      <c r="DL145" s="1"/>
      <c r="DM145" s="1"/>
      <c r="DN145" s="1"/>
      <c r="DO145" s="1"/>
      <c r="DR145" s="2"/>
      <c r="DS145" s="2"/>
      <c r="DT145" s="2"/>
      <c r="DU145" s="2"/>
      <c r="DV145" s="2"/>
      <c r="DW145" s="2"/>
      <c r="DX145" s="2"/>
      <c r="DY145" s="2"/>
    </row>
    <row r="146" spans="2:142" s="12" customFormat="1" ht="7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2:151" s="12" customFormat="1" ht="7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</row>
    <row r="148" spans="2:156" s="12" customFormat="1" ht="7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1"/>
      <c r="DI148" s="1"/>
      <c r="DJ148" s="1"/>
      <c r="DK148" s="1"/>
      <c r="DL148" s="1"/>
      <c r="DM148" s="1"/>
      <c r="DN148" s="1"/>
      <c r="DO148" s="1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</row>
    <row r="149" spans="2:143" s="12" customFormat="1" ht="7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1"/>
      <c r="DI149" s="1"/>
      <c r="DJ149" s="1"/>
      <c r="DK149" s="1"/>
      <c r="DL149" s="1"/>
      <c r="DM149" s="1"/>
      <c r="DN149" s="1"/>
      <c r="DO149" s="1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1"/>
    </row>
    <row r="150" spans="2:143" s="12" customFormat="1" ht="7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1"/>
      <c r="DI150" s="1"/>
      <c r="DJ150" s="1"/>
      <c r="DK150" s="1"/>
      <c r="DL150" s="1"/>
      <c r="DM150" s="1"/>
      <c r="DN150" s="1"/>
      <c r="DO150" s="1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1"/>
    </row>
    <row r="151" spans="2:143" s="12" customFormat="1" ht="7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1"/>
      <c r="DI151" s="1"/>
      <c r="DJ151" s="1"/>
      <c r="DK151" s="1"/>
      <c r="DL151" s="1"/>
      <c r="DM151" s="1"/>
      <c r="DN151" s="1"/>
      <c r="DO151" s="1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</row>
    <row r="152" spans="2:143" s="12" customFormat="1" ht="7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1"/>
      <c r="DI152" s="1"/>
      <c r="DJ152" s="1"/>
      <c r="DK152" s="1"/>
      <c r="DL152" s="1"/>
      <c r="DM152" s="1"/>
      <c r="DN152" s="1"/>
      <c r="DO152" s="1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2"/>
    </row>
    <row r="153" spans="112:143" ht="7.5" customHeight="1">
      <c r="DH153" s="1"/>
      <c r="DI153" s="1"/>
      <c r="DJ153" s="1"/>
      <c r="DK153" s="1"/>
      <c r="DL153" s="1"/>
      <c r="DM153" s="1"/>
      <c r="DN153" s="1"/>
      <c r="DO153" s="1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1"/>
    </row>
    <row r="154" spans="112:143" ht="7.5" customHeight="1">
      <c r="DH154" s="1"/>
      <c r="DI154" s="1"/>
      <c r="DJ154" s="1"/>
      <c r="DK154" s="1"/>
      <c r="DL154" s="1"/>
      <c r="DM154" s="1"/>
      <c r="DN154" s="1"/>
      <c r="DO154" s="1"/>
      <c r="EM154" s="1"/>
    </row>
    <row r="155" spans="112:143" ht="7.5" customHeight="1">
      <c r="DH155" s="1"/>
      <c r="DI155" s="1"/>
      <c r="DJ155" s="1"/>
      <c r="DK155" s="1"/>
      <c r="DL155" s="1"/>
      <c r="DM155" s="1"/>
      <c r="DN155" s="1"/>
      <c r="DO155" s="1"/>
      <c r="EM155" s="1"/>
    </row>
    <row r="156" spans="112:119" ht="7.5" customHeight="1">
      <c r="DH156" s="1"/>
      <c r="DI156" s="1"/>
      <c r="DJ156" s="1"/>
      <c r="DK156" s="1"/>
      <c r="DL156" s="1"/>
      <c r="DM156" s="1"/>
      <c r="DN156" s="1"/>
      <c r="DO156" s="1"/>
    </row>
    <row r="157" spans="112:116" ht="7.5" customHeight="1">
      <c r="DH157" s="1"/>
      <c r="DI157" s="1"/>
      <c r="DJ157" s="1"/>
      <c r="DK157" s="1"/>
      <c r="DL157" s="1"/>
    </row>
    <row r="158" ht="7.5" customHeight="1">
      <c r="DL158" s="1"/>
    </row>
  </sheetData>
  <mergeCells count="554">
    <mergeCell ref="CQ94:CZ98"/>
    <mergeCell ref="DA94:DI98"/>
    <mergeCell ref="B95:M98"/>
    <mergeCell ref="N95:W98"/>
    <mergeCell ref="BE95:BP98"/>
    <mergeCell ref="BQ95:BZ98"/>
    <mergeCell ref="X97:AB98"/>
    <mergeCell ref="AJ97:AM98"/>
    <mergeCell ref="CA97:CE98"/>
    <mergeCell ref="CM97:CP98"/>
    <mergeCell ref="CB91:CD93"/>
    <mergeCell ref="CM91:CP93"/>
    <mergeCell ref="AB93:AI94"/>
    <mergeCell ref="CE93:CL94"/>
    <mergeCell ref="AN94:AT98"/>
    <mergeCell ref="AV94:BD98"/>
    <mergeCell ref="CQ87:CZ90"/>
    <mergeCell ref="DA87:DI90"/>
    <mergeCell ref="X89:AA90"/>
    <mergeCell ref="AJ89:AM90"/>
    <mergeCell ref="CA89:CD90"/>
    <mergeCell ref="CM89:CP90"/>
    <mergeCell ref="AC90:AH91"/>
    <mergeCell ref="CF90:CK91"/>
    <mergeCell ref="X91:AA93"/>
    <mergeCell ref="AJ91:AL93"/>
    <mergeCell ref="Q84:AT86"/>
    <mergeCell ref="BT84:DA86"/>
    <mergeCell ref="B87:M90"/>
    <mergeCell ref="N87:W90"/>
    <mergeCell ref="AC87:AH88"/>
    <mergeCell ref="AN87:AT90"/>
    <mergeCell ref="AV87:BD90"/>
    <mergeCell ref="BE87:BP90"/>
    <mergeCell ref="BQ87:BZ90"/>
    <mergeCell ref="CF87:CK88"/>
    <mergeCell ref="S72:Z74"/>
    <mergeCell ref="AE72:DL76"/>
    <mergeCell ref="U75:AC78"/>
    <mergeCell ref="AD77:AF79"/>
    <mergeCell ref="AK78:AO80"/>
    <mergeCell ref="U79:AC81"/>
    <mergeCell ref="AG79:AJ81"/>
    <mergeCell ref="CO66:CY70"/>
    <mergeCell ref="CZ66:DH70"/>
    <mergeCell ref="B67:M70"/>
    <mergeCell ref="N67:W70"/>
    <mergeCell ref="X69:AB70"/>
    <mergeCell ref="AJ69:AM70"/>
    <mergeCell ref="BY69:CC70"/>
    <mergeCell ref="CK69:CN70"/>
    <mergeCell ref="BZ63:CB65"/>
    <mergeCell ref="CK63:CN65"/>
    <mergeCell ref="AB65:AI66"/>
    <mergeCell ref="CC65:CJ66"/>
    <mergeCell ref="AN66:AT70"/>
    <mergeCell ref="AV66:BB70"/>
    <mergeCell ref="BC66:BN70"/>
    <mergeCell ref="BO66:BX70"/>
    <mergeCell ref="CO59:CY62"/>
    <mergeCell ref="CZ59:DH62"/>
    <mergeCell ref="X61:AA62"/>
    <mergeCell ref="AJ61:AM62"/>
    <mergeCell ref="BY61:CB62"/>
    <mergeCell ref="CK61:CN62"/>
    <mergeCell ref="AC62:AH63"/>
    <mergeCell ref="CD62:CI63"/>
    <mergeCell ref="Y63:AA65"/>
    <mergeCell ref="AJ63:AL65"/>
    <mergeCell ref="CI19:CK21"/>
    <mergeCell ref="AN59:AT62"/>
    <mergeCell ref="AV59:BB62"/>
    <mergeCell ref="BC59:BN62"/>
    <mergeCell ref="BO59:BX62"/>
    <mergeCell ref="CD59:CI60"/>
    <mergeCell ref="AT39:AT41"/>
    <mergeCell ref="AU39:AY41"/>
    <mergeCell ref="AR43:AS45"/>
    <mergeCell ref="AT43:AT45"/>
    <mergeCell ref="CY11:CZ13"/>
    <mergeCell ref="DA11:DA13"/>
    <mergeCell ref="CY19:CZ21"/>
    <mergeCell ref="DA19:DA21"/>
    <mergeCell ref="CY15:CZ17"/>
    <mergeCell ref="DA15:DA17"/>
    <mergeCell ref="AR11:AS13"/>
    <mergeCell ref="AT11:AT13"/>
    <mergeCell ref="AU11:AY13"/>
    <mergeCell ref="AR15:AS17"/>
    <mergeCell ref="AT15:AT17"/>
    <mergeCell ref="AU15:AY17"/>
    <mergeCell ref="DB39:DF41"/>
    <mergeCell ref="AU43:AY45"/>
    <mergeCell ref="CT47:CT49"/>
    <mergeCell ref="CY35:CZ37"/>
    <mergeCell ref="DA35:DA37"/>
    <mergeCell ref="CY43:CZ45"/>
    <mergeCell ref="DA43:DA45"/>
    <mergeCell ref="CL47:CL49"/>
    <mergeCell ref="BS49:BU50"/>
    <mergeCell ref="BI39:BI40"/>
    <mergeCell ref="DG49:DG50"/>
    <mergeCell ref="BV47:BZ48"/>
    <mergeCell ref="CY47:DF50"/>
    <mergeCell ref="CI47:CK49"/>
    <mergeCell ref="CM47:CP49"/>
    <mergeCell ref="CQ47:CS49"/>
    <mergeCell ref="CA47:CC49"/>
    <mergeCell ref="CE47:CH49"/>
    <mergeCell ref="CD47:CD49"/>
    <mergeCell ref="DK45:DN46"/>
    <mergeCell ref="DK43:DN44"/>
    <mergeCell ref="CU47:CX49"/>
    <mergeCell ref="DG47:DG48"/>
    <mergeCell ref="DH49:DJ50"/>
    <mergeCell ref="DK49:DN50"/>
    <mergeCell ref="DH47:DJ48"/>
    <mergeCell ref="DK47:DN48"/>
    <mergeCell ref="DH43:DJ44"/>
    <mergeCell ref="DH45:DJ46"/>
    <mergeCell ref="DG45:DG46"/>
    <mergeCell ref="CL43:CL45"/>
    <mergeCell ref="CQ39:CS41"/>
    <mergeCell ref="CT39:CT41"/>
    <mergeCell ref="CM43:CP45"/>
    <mergeCell ref="CQ43:CX46"/>
    <mergeCell ref="DG43:DG44"/>
    <mergeCell ref="DG39:DG40"/>
    <mergeCell ref="DG41:DG42"/>
    <mergeCell ref="DB43:DF45"/>
    <mergeCell ref="DK41:DN42"/>
    <mergeCell ref="DK35:DN36"/>
    <mergeCell ref="DK37:DN38"/>
    <mergeCell ref="DH39:DJ40"/>
    <mergeCell ref="DK39:DN40"/>
    <mergeCell ref="DH41:DJ42"/>
    <mergeCell ref="DI33:DN34"/>
    <mergeCell ref="DG33:DH34"/>
    <mergeCell ref="CI35:CK37"/>
    <mergeCell ref="DH37:DJ38"/>
    <mergeCell ref="CL35:CL37"/>
    <mergeCell ref="DH35:DJ36"/>
    <mergeCell ref="CM35:CP37"/>
    <mergeCell ref="CQ35:CS37"/>
    <mergeCell ref="DG35:DG36"/>
    <mergeCell ref="DG37:DG38"/>
    <mergeCell ref="DG25:DG26"/>
    <mergeCell ref="DG23:DG24"/>
    <mergeCell ref="CM23:CP25"/>
    <mergeCell ref="CQ23:CS25"/>
    <mergeCell ref="CY23:DF26"/>
    <mergeCell ref="CT23:CT25"/>
    <mergeCell ref="CU23:CX25"/>
    <mergeCell ref="DI31:DN32"/>
    <mergeCell ref="DK25:DN26"/>
    <mergeCell ref="DH23:DJ24"/>
    <mergeCell ref="DK23:DN24"/>
    <mergeCell ref="DH25:DJ26"/>
    <mergeCell ref="DK21:DN22"/>
    <mergeCell ref="CQ19:CX22"/>
    <mergeCell ref="DH21:DJ22"/>
    <mergeCell ref="DG21:DG22"/>
    <mergeCell ref="DK19:DN20"/>
    <mergeCell ref="DH19:DJ20"/>
    <mergeCell ref="DB19:DF21"/>
    <mergeCell ref="DG19:DG20"/>
    <mergeCell ref="DK17:DN18"/>
    <mergeCell ref="DH17:DJ18"/>
    <mergeCell ref="DG9:DH10"/>
    <mergeCell ref="DI9:DN10"/>
    <mergeCell ref="DH13:DJ14"/>
    <mergeCell ref="DK13:DN14"/>
    <mergeCell ref="DG17:DG18"/>
    <mergeCell ref="DH15:DJ16"/>
    <mergeCell ref="DK15:DN16"/>
    <mergeCell ref="DG15:DG16"/>
    <mergeCell ref="DI7:DN8"/>
    <mergeCell ref="DH11:DJ12"/>
    <mergeCell ref="DK11:DN12"/>
    <mergeCell ref="DG13:DG14"/>
    <mergeCell ref="DB11:DF13"/>
    <mergeCell ref="BJ11:BL12"/>
    <mergeCell ref="DG7:DG8"/>
    <mergeCell ref="DG11:DG12"/>
    <mergeCell ref="CT11:CT13"/>
    <mergeCell ref="BJ13:BL14"/>
    <mergeCell ref="BS13:BU14"/>
    <mergeCell ref="BM11:BQ12"/>
    <mergeCell ref="BS11:BU12"/>
    <mergeCell ref="CA9:CH10"/>
    <mergeCell ref="CU11:CX13"/>
    <mergeCell ref="CU15:CX17"/>
    <mergeCell ref="CQ15:CS17"/>
    <mergeCell ref="CQ11:CS13"/>
    <mergeCell ref="CT15:CT17"/>
    <mergeCell ref="CI11:CK13"/>
    <mergeCell ref="BS15:BU16"/>
    <mergeCell ref="BV15:BZ16"/>
    <mergeCell ref="CA15:CC17"/>
    <mergeCell ref="BS17:BU18"/>
    <mergeCell ref="BV17:BZ17"/>
    <mergeCell ref="CI15:CP18"/>
    <mergeCell ref="CE15:CH17"/>
    <mergeCell ref="CA11:CH14"/>
    <mergeCell ref="BV11:BZ12"/>
    <mergeCell ref="BA21:BC22"/>
    <mergeCell ref="BR19:BR20"/>
    <mergeCell ref="BM19:BQ20"/>
    <mergeCell ref="BJ19:BL20"/>
    <mergeCell ref="BD19:BG20"/>
    <mergeCell ref="BD21:BG22"/>
    <mergeCell ref="BR23:BR24"/>
    <mergeCell ref="BM21:BQ21"/>
    <mergeCell ref="BJ25:BL26"/>
    <mergeCell ref="BJ21:BL22"/>
    <mergeCell ref="BM23:BQ24"/>
    <mergeCell ref="BM25:BQ25"/>
    <mergeCell ref="BJ23:BL24"/>
    <mergeCell ref="BS21:BU22"/>
    <mergeCell ref="CE23:CH25"/>
    <mergeCell ref="CD19:CD21"/>
    <mergeCell ref="CD23:CD25"/>
    <mergeCell ref="BS23:BU24"/>
    <mergeCell ref="BV21:BZ21"/>
    <mergeCell ref="BV23:BZ24"/>
    <mergeCell ref="BV19:BZ20"/>
    <mergeCell ref="BS19:BU20"/>
    <mergeCell ref="CE19:CH21"/>
    <mergeCell ref="AJ47:AL49"/>
    <mergeCell ref="AE47:AE49"/>
    <mergeCell ref="AF47:AI49"/>
    <mergeCell ref="BV25:BZ25"/>
    <mergeCell ref="BS25:BU26"/>
    <mergeCell ref="BA25:BC26"/>
    <mergeCell ref="AR35:AS37"/>
    <mergeCell ref="AT35:AT37"/>
    <mergeCell ref="AU35:AY37"/>
    <mergeCell ref="AR39:AS41"/>
    <mergeCell ref="L17:N18"/>
    <mergeCell ref="L47:N48"/>
    <mergeCell ref="O47:S48"/>
    <mergeCell ref="T47:V49"/>
    <mergeCell ref="O49:S49"/>
    <mergeCell ref="O19:S20"/>
    <mergeCell ref="O25:S25"/>
    <mergeCell ref="O43:S44"/>
    <mergeCell ref="O39:S40"/>
    <mergeCell ref="T35:AA38"/>
    <mergeCell ref="AN11:AQ13"/>
    <mergeCell ref="AF11:AI13"/>
    <mergeCell ref="AJ11:AL13"/>
    <mergeCell ref="C21:E22"/>
    <mergeCell ref="L19:N20"/>
    <mergeCell ref="L21:N22"/>
    <mergeCell ref="C17:E18"/>
    <mergeCell ref="F21:J21"/>
    <mergeCell ref="F17:J17"/>
    <mergeCell ref="C19:E20"/>
    <mergeCell ref="AB7:AI8"/>
    <mergeCell ref="T19:V21"/>
    <mergeCell ref="T31:AA32"/>
    <mergeCell ref="AB9:AI10"/>
    <mergeCell ref="AB23:AD25"/>
    <mergeCell ref="T23:V25"/>
    <mergeCell ref="X23:AA25"/>
    <mergeCell ref="T15:V17"/>
    <mergeCell ref="AB15:AI18"/>
    <mergeCell ref="W15:W17"/>
    <mergeCell ref="C13:E14"/>
    <mergeCell ref="T7:AA8"/>
    <mergeCell ref="T9:AA10"/>
    <mergeCell ref="F19:J20"/>
    <mergeCell ref="X19:AA21"/>
    <mergeCell ref="L13:N14"/>
    <mergeCell ref="C7:S10"/>
    <mergeCell ref="T11:AA14"/>
    <mergeCell ref="O21:S21"/>
    <mergeCell ref="O17:S17"/>
    <mergeCell ref="F11:J12"/>
    <mergeCell ref="C11:E12"/>
    <mergeCell ref="L37:N38"/>
    <mergeCell ref="O23:S24"/>
    <mergeCell ref="L35:N36"/>
    <mergeCell ref="C35:E36"/>
    <mergeCell ref="F35:J36"/>
    <mergeCell ref="F37:J37"/>
    <mergeCell ref="O37:S37"/>
    <mergeCell ref="L11:N12"/>
    <mergeCell ref="O11:S12"/>
    <mergeCell ref="C41:E42"/>
    <mergeCell ref="L41:N42"/>
    <mergeCell ref="F41:J41"/>
    <mergeCell ref="O35:S36"/>
    <mergeCell ref="O41:S41"/>
    <mergeCell ref="O15:S16"/>
    <mergeCell ref="C39:E40"/>
    <mergeCell ref="K15:K16"/>
    <mergeCell ref="K23:K24"/>
    <mergeCell ref="K19:K20"/>
    <mergeCell ref="L43:N44"/>
    <mergeCell ref="L39:N40"/>
    <mergeCell ref="L23:N24"/>
    <mergeCell ref="L25:N26"/>
    <mergeCell ref="K43:K44"/>
    <mergeCell ref="K52:DG54"/>
    <mergeCell ref="Q56:AX58"/>
    <mergeCell ref="BV56:DC58"/>
    <mergeCell ref="BM49:BQ49"/>
    <mergeCell ref="BV49:BZ49"/>
    <mergeCell ref="O50:S50"/>
    <mergeCell ref="AM47:AM49"/>
    <mergeCell ref="AR47:AY50"/>
    <mergeCell ref="AN47:AQ49"/>
    <mergeCell ref="BJ49:BL50"/>
    <mergeCell ref="BB33:BG34"/>
    <mergeCell ref="AZ31:AZ32"/>
    <mergeCell ref="BD39:BG40"/>
    <mergeCell ref="BJ45:BL46"/>
    <mergeCell ref="BI43:BI44"/>
    <mergeCell ref="BJ41:BL42"/>
    <mergeCell ref="BJ43:BL44"/>
    <mergeCell ref="BA39:BC40"/>
    <mergeCell ref="AZ45:BC46"/>
    <mergeCell ref="C25:E26"/>
    <mergeCell ref="AC59:AH60"/>
    <mergeCell ref="C15:E16"/>
    <mergeCell ref="F15:J16"/>
    <mergeCell ref="L15:N16"/>
    <mergeCell ref="AF35:AI37"/>
    <mergeCell ref="C31:S34"/>
    <mergeCell ref="AB19:AD21"/>
    <mergeCell ref="AF19:AI21"/>
    <mergeCell ref="AB31:AI32"/>
    <mergeCell ref="B59:M62"/>
    <mergeCell ref="N59:W62"/>
    <mergeCell ref="AB35:AD37"/>
    <mergeCell ref="C47:E48"/>
    <mergeCell ref="L45:N46"/>
    <mergeCell ref="X47:AA49"/>
    <mergeCell ref="W47:W49"/>
    <mergeCell ref="AB47:AD49"/>
    <mergeCell ref="T43:V45"/>
    <mergeCell ref="W43:W45"/>
    <mergeCell ref="C2:DM3"/>
    <mergeCell ref="AN23:AQ25"/>
    <mergeCell ref="BA23:BC24"/>
    <mergeCell ref="AJ31:AQ32"/>
    <mergeCell ref="AR23:AY26"/>
    <mergeCell ref="AJ23:AL25"/>
    <mergeCell ref="AR31:AY32"/>
    <mergeCell ref="AM23:AM25"/>
    <mergeCell ref="C23:E24"/>
    <mergeCell ref="F23:J24"/>
    <mergeCell ref="BM47:BQ48"/>
    <mergeCell ref="BM45:BQ45"/>
    <mergeCell ref="BV43:BZ44"/>
    <mergeCell ref="BS47:BU48"/>
    <mergeCell ref="BS45:BU46"/>
    <mergeCell ref="BR47:BR48"/>
    <mergeCell ref="AZ47:AZ48"/>
    <mergeCell ref="AZ39:AZ40"/>
    <mergeCell ref="AZ35:AZ36"/>
    <mergeCell ref="BM41:BQ41"/>
    <mergeCell ref="BJ37:BL38"/>
    <mergeCell ref="BD41:BG42"/>
    <mergeCell ref="BI47:BI48"/>
    <mergeCell ref="BD45:BG46"/>
    <mergeCell ref="AZ43:AZ44"/>
    <mergeCell ref="BA43:BC44"/>
    <mergeCell ref="BD49:BG50"/>
    <mergeCell ref="BD47:BG48"/>
    <mergeCell ref="BJ35:BL36"/>
    <mergeCell ref="BJ39:BL40"/>
    <mergeCell ref="BD35:BG36"/>
    <mergeCell ref="BD37:BG38"/>
    <mergeCell ref="BJ47:BL48"/>
    <mergeCell ref="BR35:BR36"/>
    <mergeCell ref="BR39:BR40"/>
    <mergeCell ref="BR43:BR44"/>
    <mergeCell ref="BM43:BQ44"/>
    <mergeCell ref="BA11:BC12"/>
    <mergeCell ref="BA19:BC20"/>
    <mergeCell ref="BA15:BC16"/>
    <mergeCell ref="BA13:BC14"/>
    <mergeCell ref="CA7:CH8"/>
    <mergeCell ref="AZ23:AZ24"/>
    <mergeCell ref="CQ7:CX8"/>
    <mergeCell ref="CY7:DF8"/>
    <mergeCell ref="CI9:CP10"/>
    <mergeCell ref="CY9:DF10"/>
    <mergeCell ref="CQ9:CX10"/>
    <mergeCell ref="CI7:CP8"/>
    <mergeCell ref="AZ13:AZ14"/>
    <mergeCell ref="AZ15:AZ16"/>
    <mergeCell ref="AJ7:AQ8"/>
    <mergeCell ref="AR7:AY8"/>
    <mergeCell ref="BB7:BG8"/>
    <mergeCell ref="BJ7:BZ10"/>
    <mergeCell ref="AZ7:AZ8"/>
    <mergeCell ref="AZ9:BA10"/>
    <mergeCell ref="BB9:BG10"/>
    <mergeCell ref="AJ9:AQ10"/>
    <mergeCell ref="AR9:AY10"/>
    <mergeCell ref="CM11:CP13"/>
    <mergeCell ref="CL11:CL13"/>
    <mergeCell ref="CL19:CL21"/>
    <mergeCell ref="CL23:CL25"/>
    <mergeCell ref="CM19:CP21"/>
    <mergeCell ref="CE43:CH45"/>
    <mergeCell ref="BV45:BZ45"/>
    <mergeCell ref="CI39:CP42"/>
    <mergeCell ref="BS39:BU40"/>
    <mergeCell ref="CI43:CK45"/>
    <mergeCell ref="CD43:CD45"/>
    <mergeCell ref="BS41:BU42"/>
    <mergeCell ref="CD39:CD41"/>
    <mergeCell ref="CA43:CC45"/>
    <mergeCell ref="BS43:BU44"/>
    <mergeCell ref="DG31:DG32"/>
    <mergeCell ref="CU39:CX41"/>
    <mergeCell ref="CY31:DF32"/>
    <mergeCell ref="CT35:CT37"/>
    <mergeCell ref="CQ33:CX34"/>
    <mergeCell ref="CY33:DF34"/>
    <mergeCell ref="CU35:CX37"/>
    <mergeCell ref="DB35:DF37"/>
    <mergeCell ref="CY39:CZ41"/>
    <mergeCell ref="DA39:DA41"/>
    <mergeCell ref="DB15:DF17"/>
    <mergeCell ref="CA31:CH32"/>
    <mergeCell ref="CA33:CH34"/>
    <mergeCell ref="CA19:CC21"/>
    <mergeCell ref="CI31:CP32"/>
    <mergeCell ref="CQ31:CX32"/>
    <mergeCell ref="CI33:CP34"/>
    <mergeCell ref="CD15:CD17"/>
    <mergeCell ref="CA23:CC25"/>
    <mergeCell ref="CI23:CK25"/>
    <mergeCell ref="CA35:CH38"/>
    <mergeCell ref="CA39:CC41"/>
    <mergeCell ref="CE39:CH41"/>
    <mergeCell ref="BV41:BZ41"/>
    <mergeCell ref="BD11:BG12"/>
    <mergeCell ref="BD13:BG14"/>
    <mergeCell ref="BD23:BG24"/>
    <mergeCell ref="BS37:BU38"/>
    <mergeCell ref="BS35:BU36"/>
    <mergeCell ref="BI35:BI36"/>
    <mergeCell ref="BM35:BQ36"/>
    <mergeCell ref="BB31:BG32"/>
    <mergeCell ref="BA35:BC36"/>
    <mergeCell ref="AZ33:BA34"/>
    <mergeCell ref="BI11:BI12"/>
    <mergeCell ref="BI15:BI16"/>
    <mergeCell ref="BI19:BI20"/>
    <mergeCell ref="BI23:BI24"/>
    <mergeCell ref="AE43:AE45"/>
    <mergeCell ref="T39:V41"/>
    <mergeCell ref="X39:AA41"/>
    <mergeCell ref="W39:W41"/>
    <mergeCell ref="AB39:AI42"/>
    <mergeCell ref="AF43:AI45"/>
    <mergeCell ref="AB43:AD45"/>
    <mergeCell ref="AJ33:AQ34"/>
    <mergeCell ref="F25:J25"/>
    <mergeCell ref="AE23:AE25"/>
    <mergeCell ref="W23:W25"/>
    <mergeCell ref="AB33:AI34"/>
    <mergeCell ref="T33:AA34"/>
    <mergeCell ref="AF23:AI25"/>
    <mergeCell ref="C37:E38"/>
    <mergeCell ref="K39:K40"/>
    <mergeCell ref="AN35:AQ37"/>
    <mergeCell ref="AN39:AQ41"/>
    <mergeCell ref="AE35:AE37"/>
    <mergeCell ref="AM39:AM41"/>
    <mergeCell ref="AJ35:AL37"/>
    <mergeCell ref="AM35:AM37"/>
    <mergeCell ref="AJ39:AL41"/>
    <mergeCell ref="C45:E46"/>
    <mergeCell ref="C43:E44"/>
    <mergeCell ref="F43:J44"/>
    <mergeCell ref="F45:J45"/>
    <mergeCell ref="B11:B12"/>
    <mergeCell ref="B15:B16"/>
    <mergeCell ref="B19:B20"/>
    <mergeCell ref="B23:B24"/>
    <mergeCell ref="B35:B36"/>
    <mergeCell ref="B39:B40"/>
    <mergeCell ref="B43:B44"/>
    <mergeCell ref="B47:B48"/>
    <mergeCell ref="C50:E50"/>
    <mergeCell ref="C49:E49"/>
    <mergeCell ref="F49:J49"/>
    <mergeCell ref="L49:N49"/>
    <mergeCell ref="F50:J50"/>
    <mergeCell ref="L50:N50"/>
    <mergeCell ref="K47:K48"/>
    <mergeCell ref="F47:J48"/>
    <mergeCell ref="K35:K36"/>
    <mergeCell ref="BJ31:BZ34"/>
    <mergeCell ref="BM37:BQ37"/>
    <mergeCell ref="BV37:BZ37"/>
    <mergeCell ref="F39:J40"/>
    <mergeCell ref="AR33:AY34"/>
    <mergeCell ref="X43:AA45"/>
    <mergeCell ref="O45:S45"/>
    <mergeCell ref="W19:W21"/>
    <mergeCell ref="AE19:AE21"/>
    <mergeCell ref="AZ19:AZ20"/>
    <mergeCell ref="AZ21:AZ22"/>
    <mergeCell ref="AJ19:AQ22"/>
    <mergeCell ref="AT19:AT21"/>
    <mergeCell ref="AR19:AS21"/>
    <mergeCell ref="K11:K12"/>
    <mergeCell ref="BR15:BR16"/>
    <mergeCell ref="X15:AA17"/>
    <mergeCell ref="AJ15:AL17"/>
    <mergeCell ref="BJ15:BL16"/>
    <mergeCell ref="BJ17:BL18"/>
    <mergeCell ref="BM17:BQ17"/>
    <mergeCell ref="BA17:BC18"/>
    <mergeCell ref="AM15:AM17"/>
    <mergeCell ref="AZ17:AZ18"/>
    <mergeCell ref="A104:DN107"/>
    <mergeCell ref="BJ5:DN6"/>
    <mergeCell ref="BJ29:DN30"/>
    <mergeCell ref="C5:BG6"/>
    <mergeCell ref="C29:BF30"/>
    <mergeCell ref="F13:J13"/>
    <mergeCell ref="O13:S13"/>
    <mergeCell ref="BM13:BQ13"/>
    <mergeCell ref="BD15:BG16"/>
    <mergeCell ref="BM15:BQ16"/>
    <mergeCell ref="AE11:AE13"/>
    <mergeCell ref="BA100:DM101"/>
    <mergeCell ref="AB11:AD13"/>
    <mergeCell ref="AZ11:AZ12"/>
    <mergeCell ref="AM11:AM13"/>
    <mergeCell ref="BR11:BR12"/>
    <mergeCell ref="BD17:BG18"/>
    <mergeCell ref="AU19:AY21"/>
    <mergeCell ref="AN15:AQ17"/>
    <mergeCell ref="AJ43:AQ46"/>
    <mergeCell ref="AZ49:BC50"/>
    <mergeCell ref="BV13:BZ13"/>
    <mergeCell ref="AZ25:AZ26"/>
    <mergeCell ref="BD25:BG26"/>
    <mergeCell ref="BV39:BZ40"/>
    <mergeCell ref="BM39:BQ40"/>
    <mergeCell ref="BV35:BZ36"/>
    <mergeCell ref="BD43:BG44"/>
    <mergeCell ref="BA47:BC48"/>
    <mergeCell ref="AZ41:BC42"/>
  </mergeCells>
  <conditionalFormatting sqref="AU27:BH27 S27 K27 DB27:DN27 BZ27 BR27">
    <cfRule type="expression" priority="1" dxfId="0" stopIfTrue="1">
      <formula>"2位"</formula>
    </cfRule>
    <cfRule type="expression" priority="2" dxfId="1" stopIfTrue="1">
      <formula>"1位"</formula>
    </cfRule>
  </conditionalFormatting>
  <conditionalFormatting sqref="C17 C41 C21 C47 C13 C37">
    <cfRule type="expression" priority="3" dxfId="2" stopIfTrue="1">
      <formula>$BE$15=2</formula>
    </cfRule>
    <cfRule type="expression" priority="4" dxfId="3" stopIfTrue="1">
      <formula>$BE$15=1</formula>
    </cfRule>
  </conditionalFormatting>
  <conditionalFormatting sqref="F13 L13 O13 F17 L17 O17 F21 L21 O21 F37 L37 O37 F41 L41 O41 L49">
    <cfRule type="expression" priority="5" dxfId="2" stopIfTrue="1">
      <formula>$AV$15=2</formula>
    </cfRule>
    <cfRule type="expression" priority="6" dxfId="3" stopIfTrue="1">
      <formula>$AV$15=1</formula>
    </cfRule>
  </conditionalFormatting>
  <printOptions/>
  <pageMargins left="0" right="0" top="0" bottom="0" header="0.3145833333333333" footer="0.3145833333333333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I54"/>
  <sheetViews>
    <sheetView workbookViewId="0" topLeftCell="A1">
      <selection activeCell="F62" sqref="F62"/>
      <selection activeCell="A1" sqref="A1"/>
    </sheetView>
  </sheetViews>
  <sheetFormatPr defaultColWidth="9.00390625" defaultRowHeight="13.5"/>
  <cols>
    <col min="1" max="1" width="5.875" style="222" customWidth="1"/>
    <col min="2" max="3" width="9.00390625" style="222" customWidth="1"/>
    <col min="4" max="4" width="12.375" style="222" customWidth="1"/>
    <col min="5" max="5" width="9.00390625" style="222" customWidth="1"/>
    <col min="6" max="6" width="12.50390625" style="222" customWidth="1"/>
    <col min="7" max="7" width="9.00390625" style="222" customWidth="1"/>
    <col min="8" max="8" width="12.50390625" style="222" customWidth="1"/>
    <col min="9" max="9" width="10.875" style="222" customWidth="1"/>
    <col min="10" max="16384" width="9.00390625" style="222" customWidth="1"/>
  </cols>
  <sheetData>
    <row r="1" spans="2:8" ht="13.5" customHeight="1">
      <c r="B1" s="612" t="s">
        <v>109</v>
      </c>
      <c r="C1" s="612"/>
      <c r="D1" s="612"/>
      <c r="E1" s="612"/>
      <c r="F1" s="612"/>
      <c r="G1" s="612"/>
      <c r="H1" s="612"/>
    </row>
    <row r="2" spans="2:8" ht="13.5" customHeight="1">
      <c r="B2" s="612"/>
      <c r="C2" s="612"/>
      <c r="D2" s="612"/>
      <c r="E2" s="612"/>
      <c r="F2" s="612"/>
      <c r="G2" s="612"/>
      <c r="H2" s="612"/>
    </row>
    <row r="4" spans="2:9" ht="13.5">
      <c r="B4" s="223"/>
      <c r="C4" s="223"/>
      <c r="D4" s="223"/>
      <c r="E4" s="223"/>
      <c r="F4" s="223"/>
      <c r="G4" s="223"/>
      <c r="H4" s="223"/>
      <c r="I4" s="223"/>
    </row>
    <row r="5" spans="2:9" ht="13.5">
      <c r="B5" s="587"/>
      <c r="C5" s="587"/>
      <c r="D5" s="613" t="s">
        <v>110</v>
      </c>
      <c r="E5" s="613"/>
      <c r="F5" s="613" t="s">
        <v>111</v>
      </c>
      <c r="G5" s="613"/>
      <c r="H5" s="613" t="s">
        <v>112</v>
      </c>
      <c r="I5" s="613"/>
    </row>
    <row r="6" spans="2:9" ht="13.5">
      <c r="B6" s="587"/>
      <c r="C6" s="587"/>
      <c r="D6" s="613"/>
      <c r="E6" s="613"/>
      <c r="F6" s="613"/>
      <c r="G6" s="613"/>
      <c r="H6" s="613"/>
      <c r="I6" s="613"/>
    </row>
    <row r="7" spans="2:9" ht="13.5">
      <c r="B7" s="587" t="s">
        <v>113</v>
      </c>
      <c r="C7" s="587"/>
      <c r="D7" s="611" t="s">
        <v>114</v>
      </c>
      <c r="E7" s="608"/>
      <c r="F7" s="607" t="s">
        <v>115</v>
      </c>
      <c r="G7" s="608"/>
      <c r="H7" s="607" t="s">
        <v>116</v>
      </c>
      <c r="I7" s="614"/>
    </row>
    <row r="8" spans="2:9" ht="13.5">
      <c r="B8" s="587"/>
      <c r="C8" s="587"/>
      <c r="D8" s="601"/>
      <c r="E8" s="602"/>
      <c r="F8" s="605"/>
      <c r="G8" s="602"/>
      <c r="H8" s="605"/>
      <c r="I8" s="609"/>
    </row>
    <row r="9" spans="2:9" ht="13.5">
      <c r="B9" s="587"/>
      <c r="C9" s="587"/>
      <c r="D9" s="601" t="s">
        <v>117</v>
      </c>
      <c r="E9" s="602"/>
      <c r="F9" s="605" t="s">
        <v>118</v>
      </c>
      <c r="G9" s="602"/>
      <c r="H9" s="605" t="s">
        <v>118</v>
      </c>
      <c r="I9" s="609"/>
    </row>
    <row r="10" spans="2:9" ht="13.5">
      <c r="B10" s="587"/>
      <c r="C10" s="587"/>
      <c r="D10" s="603"/>
      <c r="E10" s="604"/>
      <c r="F10" s="606"/>
      <c r="G10" s="604"/>
      <c r="H10" s="606"/>
      <c r="I10" s="610"/>
    </row>
    <row r="11" spans="2:9" ht="13.5">
      <c r="B11" s="587" t="s">
        <v>119</v>
      </c>
      <c r="C11" s="587"/>
      <c r="D11" s="607" t="s">
        <v>120</v>
      </c>
      <c r="E11" s="608"/>
      <c r="F11" s="607" t="s">
        <v>121</v>
      </c>
      <c r="G11" s="608"/>
      <c r="H11" s="585" t="s">
        <v>122</v>
      </c>
      <c r="I11" s="586"/>
    </row>
    <row r="12" spans="2:9" ht="13.5">
      <c r="B12" s="587"/>
      <c r="C12" s="587"/>
      <c r="D12" s="605"/>
      <c r="E12" s="602"/>
      <c r="F12" s="605"/>
      <c r="G12" s="602"/>
      <c r="H12" s="581"/>
      <c r="I12" s="582"/>
    </row>
    <row r="13" spans="2:9" ht="13.5">
      <c r="B13" s="587"/>
      <c r="C13" s="587"/>
      <c r="D13" s="601" t="s">
        <v>118</v>
      </c>
      <c r="E13" s="602"/>
      <c r="F13" s="605" t="s">
        <v>118</v>
      </c>
      <c r="G13" s="602"/>
      <c r="H13" s="605" t="s">
        <v>118</v>
      </c>
      <c r="I13" s="609"/>
    </row>
    <row r="14" spans="2:9" ht="13.5">
      <c r="B14" s="587"/>
      <c r="C14" s="587"/>
      <c r="D14" s="603"/>
      <c r="E14" s="604"/>
      <c r="F14" s="606"/>
      <c r="G14" s="604"/>
      <c r="H14" s="606"/>
      <c r="I14" s="610"/>
    </row>
    <row r="15" spans="2:9" ht="13.5">
      <c r="B15" s="587" t="s">
        <v>123</v>
      </c>
      <c r="C15" s="587"/>
      <c r="D15" s="611" t="s">
        <v>124</v>
      </c>
      <c r="E15" s="608"/>
      <c r="F15" s="607" t="s">
        <v>120</v>
      </c>
      <c r="G15" s="608"/>
      <c r="H15" s="585" t="s">
        <v>125</v>
      </c>
      <c r="I15" s="586"/>
    </row>
    <row r="16" spans="2:9" ht="13.5">
      <c r="B16" s="587"/>
      <c r="C16" s="587"/>
      <c r="D16" s="601"/>
      <c r="E16" s="602"/>
      <c r="F16" s="605"/>
      <c r="G16" s="602"/>
      <c r="H16" s="581"/>
      <c r="I16" s="582"/>
    </row>
    <row r="17" spans="2:9" ht="13.5">
      <c r="B17" s="587"/>
      <c r="C17" s="587"/>
      <c r="D17" s="601" t="s">
        <v>118</v>
      </c>
      <c r="E17" s="602"/>
      <c r="F17" s="581" t="s">
        <v>118</v>
      </c>
      <c r="G17" s="582"/>
      <c r="H17" s="581" t="s">
        <v>118</v>
      </c>
      <c r="I17" s="582"/>
    </row>
    <row r="18" spans="2:9" ht="13.5">
      <c r="B18" s="587"/>
      <c r="C18" s="587"/>
      <c r="D18" s="603"/>
      <c r="E18" s="604"/>
      <c r="F18" s="583"/>
      <c r="G18" s="584"/>
      <c r="H18" s="583"/>
      <c r="I18" s="584"/>
    </row>
    <row r="19" spans="2:9" ht="13.5">
      <c r="B19" s="587" t="s">
        <v>126</v>
      </c>
      <c r="C19" s="587"/>
      <c r="D19" s="585" t="s">
        <v>125</v>
      </c>
      <c r="E19" s="586"/>
      <c r="F19" s="585" t="s">
        <v>127</v>
      </c>
      <c r="G19" s="586"/>
      <c r="H19" s="585" t="s">
        <v>128</v>
      </c>
      <c r="I19" s="586"/>
    </row>
    <row r="20" spans="2:9" ht="13.5">
      <c r="B20" s="587"/>
      <c r="C20" s="587"/>
      <c r="D20" s="581"/>
      <c r="E20" s="582"/>
      <c r="F20" s="581"/>
      <c r="G20" s="582"/>
      <c r="H20" s="581"/>
      <c r="I20" s="582"/>
    </row>
    <row r="21" spans="2:9" ht="13.5">
      <c r="B21" s="587"/>
      <c r="C21" s="587"/>
      <c r="D21" s="581" t="s">
        <v>118</v>
      </c>
      <c r="E21" s="582"/>
      <c r="F21" s="581" t="s">
        <v>129</v>
      </c>
      <c r="G21" s="582"/>
      <c r="H21" s="581" t="s">
        <v>767</v>
      </c>
      <c r="I21" s="582"/>
    </row>
    <row r="22" spans="2:9" ht="13.5">
      <c r="B22" s="587"/>
      <c r="C22" s="587"/>
      <c r="D22" s="583"/>
      <c r="E22" s="584"/>
      <c r="F22" s="583"/>
      <c r="G22" s="584"/>
      <c r="H22" s="583"/>
      <c r="I22" s="584"/>
    </row>
    <row r="23" spans="2:9" ht="13.5">
      <c r="B23" s="587" t="s">
        <v>130</v>
      </c>
      <c r="C23" s="587"/>
      <c r="D23" s="597" t="s">
        <v>131</v>
      </c>
      <c r="E23" s="598"/>
      <c r="F23" s="585" t="s">
        <v>132</v>
      </c>
      <c r="G23" s="586"/>
      <c r="H23" s="585" t="s">
        <v>133</v>
      </c>
      <c r="I23" s="586"/>
    </row>
    <row r="24" spans="2:9" ht="13.5">
      <c r="B24" s="587"/>
      <c r="C24" s="587"/>
      <c r="D24" s="599"/>
      <c r="E24" s="600"/>
      <c r="F24" s="581"/>
      <c r="G24" s="582"/>
      <c r="H24" s="581"/>
      <c r="I24" s="582"/>
    </row>
    <row r="25" spans="2:9" ht="13.5">
      <c r="B25" s="587"/>
      <c r="C25" s="587"/>
      <c r="D25" s="581" t="s">
        <v>118</v>
      </c>
      <c r="E25" s="582"/>
      <c r="F25" s="581" t="s">
        <v>118</v>
      </c>
      <c r="G25" s="582"/>
      <c r="H25" s="581" t="s">
        <v>118</v>
      </c>
      <c r="I25" s="582"/>
    </row>
    <row r="26" spans="2:9" ht="14.25" thickBot="1">
      <c r="B26" s="587"/>
      <c r="C26" s="587"/>
      <c r="D26" s="583"/>
      <c r="E26" s="584"/>
      <c r="F26" s="583"/>
      <c r="G26" s="584"/>
      <c r="H26" s="583"/>
      <c r="I26" s="584"/>
    </row>
    <row r="27" spans="2:9" ht="14.25" thickBot="1">
      <c r="B27" s="587" t="s">
        <v>141</v>
      </c>
      <c r="C27" s="587"/>
      <c r="D27" s="588" t="s">
        <v>134</v>
      </c>
      <c r="E27" s="589"/>
      <c r="F27" s="589"/>
      <c r="G27" s="589"/>
      <c r="H27" s="589"/>
      <c r="I27" s="590"/>
    </row>
    <row r="28" spans="2:9" ht="14.25" thickBot="1">
      <c r="B28" s="587"/>
      <c r="C28" s="587"/>
      <c r="D28" s="591"/>
      <c r="E28" s="592"/>
      <c r="F28" s="592"/>
      <c r="G28" s="592"/>
      <c r="H28" s="592"/>
      <c r="I28" s="593"/>
    </row>
    <row r="29" spans="2:9" ht="14.25" thickBot="1">
      <c r="B29" s="587"/>
      <c r="C29" s="587"/>
      <c r="D29" s="591"/>
      <c r="E29" s="592"/>
      <c r="F29" s="592"/>
      <c r="G29" s="592"/>
      <c r="H29" s="592"/>
      <c r="I29" s="593"/>
    </row>
    <row r="30" spans="2:9" ht="14.25" thickBot="1">
      <c r="B30" s="587"/>
      <c r="C30" s="587"/>
      <c r="D30" s="594"/>
      <c r="E30" s="595"/>
      <c r="F30" s="595"/>
      <c r="G30" s="595"/>
      <c r="H30" s="595"/>
      <c r="I30" s="596"/>
    </row>
    <row r="31" spans="2:9" ht="13.5">
      <c r="B31" s="585" t="s">
        <v>142</v>
      </c>
      <c r="C31" s="586"/>
      <c r="D31" s="585" t="s">
        <v>135</v>
      </c>
      <c r="E31" s="586"/>
      <c r="F31" s="585" t="s">
        <v>136</v>
      </c>
      <c r="G31" s="586"/>
      <c r="H31" s="585" t="s">
        <v>137</v>
      </c>
      <c r="I31" s="586"/>
    </row>
    <row r="32" spans="2:9" ht="13.5">
      <c r="B32" s="581"/>
      <c r="C32" s="582"/>
      <c r="D32" s="581"/>
      <c r="E32" s="582"/>
      <c r="F32" s="581"/>
      <c r="G32" s="582"/>
      <c r="H32" s="581"/>
      <c r="I32" s="582"/>
    </row>
    <row r="33" spans="2:9" ht="13.5">
      <c r="B33" s="581"/>
      <c r="C33" s="582"/>
      <c r="D33" s="581" t="s">
        <v>767</v>
      </c>
      <c r="E33" s="582"/>
      <c r="F33" s="581" t="s">
        <v>118</v>
      </c>
      <c r="G33" s="582"/>
      <c r="H33" s="581" t="s">
        <v>118</v>
      </c>
      <c r="I33" s="582"/>
    </row>
    <row r="34" spans="2:9" ht="14.25" thickBot="1">
      <c r="B34" s="583"/>
      <c r="C34" s="584"/>
      <c r="D34" s="583"/>
      <c r="E34" s="584"/>
      <c r="F34" s="583"/>
      <c r="G34" s="584"/>
      <c r="H34" s="583"/>
      <c r="I34" s="584"/>
    </row>
    <row r="35" spans="2:9" ht="14.25" thickBot="1">
      <c r="B35" s="587" t="s">
        <v>143</v>
      </c>
      <c r="C35" s="587"/>
      <c r="D35" s="585" t="s">
        <v>135</v>
      </c>
      <c r="E35" s="586"/>
      <c r="F35" s="585" t="s">
        <v>138</v>
      </c>
      <c r="G35" s="586"/>
      <c r="H35" s="585" t="s">
        <v>139</v>
      </c>
      <c r="I35" s="586"/>
    </row>
    <row r="36" spans="2:9" ht="13.5">
      <c r="B36" s="587"/>
      <c r="C36" s="587"/>
      <c r="D36" s="581"/>
      <c r="E36" s="582"/>
      <c r="F36" s="581"/>
      <c r="G36" s="582"/>
      <c r="H36" s="581"/>
      <c r="I36" s="582"/>
    </row>
    <row r="37" spans="2:9" ht="13.5">
      <c r="B37" s="587"/>
      <c r="C37" s="587"/>
      <c r="D37" s="581" t="s">
        <v>767</v>
      </c>
      <c r="E37" s="582"/>
      <c r="F37" s="581" t="s">
        <v>140</v>
      </c>
      <c r="G37" s="582"/>
      <c r="H37" s="581" t="s">
        <v>118</v>
      </c>
      <c r="I37" s="582"/>
    </row>
    <row r="38" spans="2:9" ht="14.25" thickBot="1">
      <c r="B38" s="587"/>
      <c r="C38" s="587"/>
      <c r="D38" s="583"/>
      <c r="E38" s="584"/>
      <c r="F38" s="583"/>
      <c r="G38" s="584"/>
      <c r="H38" s="583"/>
      <c r="I38" s="584"/>
    </row>
    <row r="39" spans="2:9" ht="13.5">
      <c r="B39" s="585" t="s">
        <v>144</v>
      </c>
      <c r="C39" s="586"/>
      <c r="D39" s="585" t="s">
        <v>145</v>
      </c>
      <c r="E39" s="586"/>
      <c r="F39" s="585" t="s">
        <v>146</v>
      </c>
      <c r="G39" s="586"/>
      <c r="H39" s="585" t="s">
        <v>147</v>
      </c>
      <c r="I39" s="586"/>
    </row>
    <row r="40" spans="2:9" ht="13.5">
      <c r="B40" s="581"/>
      <c r="C40" s="582"/>
      <c r="D40" s="581"/>
      <c r="E40" s="582"/>
      <c r="F40" s="581"/>
      <c r="G40" s="582"/>
      <c r="H40" s="581"/>
      <c r="I40" s="582"/>
    </row>
    <row r="41" spans="2:9" ht="13.5">
      <c r="B41" s="581" t="s">
        <v>148</v>
      </c>
      <c r="C41" s="582"/>
      <c r="D41" s="581" t="s">
        <v>149</v>
      </c>
      <c r="E41" s="582"/>
      <c r="F41" s="581" t="s">
        <v>150</v>
      </c>
      <c r="G41" s="582"/>
      <c r="H41" s="581" t="s">
        <v>1100</v>
      </c>
      <c r="I41" s="582"/>
    </row>
    <row r="42" spans="2:9" ht="14.25" thickBot="1">
      <c r="B42" s="583"/>
      <c r="C42" s="584"/>
      <c r="D42" s="583"/>
      <c r="E42" s="584"/>
      <c r="F42" s="583"/>
      <c r="G42" s="584"/>
      <c r="H42" s="583"/>
      <c r="I42" s="584"/>
    </row>
    <row r="43" spans="2:9" ht="13.5">
      <c r="B43" s="585" t="s">
        <v>151</v>
      </c>
      <c r="C43" s="586"/>
      <c r="D43" s="585" t="s">
        <v>152</v>
      </c>
      <c r="E43" s="586"/>
      <c r="F43" s="585" t="s">
        <v>153</v>
      </c>
      <c r="G43" s="586"/>
      <c r="H43" s="585" t="s">
        <v>154</v>
      </c>
      <c r="I43" s="586"/>
    </row>
    <row r="44" spans="2:9" ht="13.5">
      <c r="B44" s="581"/>
      <c r="C44" s="582"/>
      <c r="D44" s="581"/>
      <c r="E44" s="582"/>
      <c r="F44" s="581"/>
      <c r="G44" s="582"/>
      <c r="H44" s="581"/>
      <c r="I44" s="582"/>
    </row>
    <row r="45" spans="2:9" ht="13.5">
      <c r="B45" s="581" t="s">
        <v>155</v>
      </c>
      <c r="C45" s="582"/>
      <c r="D45" s="581" t="s">
        <v>156</v>
      </c>
      <c r="E45" s="582"/>
      <c r="F45" s="581" t="s">
        <v>1111</v>
      </c>
      <c r="G45" s="582"/>
      <c r="H45" s="581" t="s">
        <v>150</v>
      </c>
      <c r="I45" s="582"/>
    </row>
    <row r="46" spans="2:9" ht="14.25" thickBot="1">
      <c r="B46" s="583"/>
      <c r="C46" s="584"/>
      <c r="D46" s="583"/>
      <c r="E46" s="584"/>
      <c r="F46" s="583"/>
      <c r="G46" s="584"/>
      <c r="H46" s="583"/>
      <c r="I46" s="584"/>
    </row>
    <row r="47" spans="2:9" ht="13.5">
      <c r="B47" s="585" t="s">
        <v>157</v>
      </c>
      <c r="C47" s="586"/>
      <c r="D47" s="585" t="s">
        <v>158</v>
      </c>
      <c r="E47" s="586"/>
      <c r="F47" s="585" t="s">
        <v>159</v>
      </c>
      <c r="G47" s="586"/>
      <c r="H47" s="585" t="s">
        <v>160</v>
      </c>
      <c r="I47" s="586"/>
    </row>
    <row r="48" spans="2:9" ht="13.5">
      <c r="B48" s="581"/>
      <c r="C48" s="582"/>
      <c r="D48" s="581"/>
      <c r="E48" s="582"/>
      <c r="F48" s="581"/>
      <c r="G48" s="582"/>
      <c r="H48" s="581"/>
      <c r="I48" s="582"/>
    </row>
    <row r="49" spans="2:9" ht="13.5">
      <c r="B49" s="581" t="s">
        <v>161</v>
      </c>
      <c r="C49" s="582"/>
      <c r="D49" s="581" t="s">
        <v>162</v>
      </c>
      <c r="E49" s="582"/>
      <c r="F49" s="581" t="s">
        <v>163</v>
      </c>
      <c r="G49" s="582"/>
      <c r="H49" s="581" t="s">
        <v>164</v>
      </c>
      <c r="I49" s="582"/>
    </row>
    <row r="50" spans="2:9" ht="14.25" thickBot="1">
      <c r="B50" s="583"/>
      <c r="C50" s="584"/>
      <c r="D50" s="583"/>
      <c r="E50" s="584"/>
      <c r="F50" s="583"/>
      <c r="G50" s="584"/>
      <c r="H50" s="583"/>
      <c r="I50" s="584"/>
    </row>
    <row r="51" spans="2:9" ht="13.5">
      <c r="B51" s="615" t="s">
        <v>1463</v>
      </c>
      <c r="C51" s="616"/>
      <c r="D51" s="615" t="s">
        <v>1464</v>
      </c>
      <c r="E51" s="616"/>
      <c r="F51" s="615" t="s">
        <v>1461</v>
      </c>
      <c r="G51" s="616"/>
      <c r="H51" s="615" t="s">
        <v>1462</v>
      </c>
      <c r="I51" s="616"/>
    </row>
    <row r="52" spans="2:9" ht="13.5">
      <c r="B52" s="617"/>
      <c r="C52" s="618"/>
      <c r="D52" s="617"/>
      <c r="E52" s="618"/>
      <c r="F52" s="617"/>
      <c r="G52" s="618"/>
      <c r="H52" s="617"/>
      <c r="I52" s="618"/>
    </row>
    <row r="53" spans="2:9" ht="13.5">
      <c r="B53" s="617" t="s">
        <v>1465</v>
      </c>
      <c r="C53" s="618"/>
      <c r="D53" s="617" t="s">
        <v>1466</v>
      </c>
      <c r="E53" s="618"/>
      <c r="F53" s="617" t="s">
        <v>1467</v>
      </c>
      <c r="G53" s="618"/>
      <c r="H53" s="617" t="s">
        <v>1468</v>
      </c>
      <c r="I53" s="618"/>
    </row>
    <row r="54" spans="2:9" ht="14.25" thickBot="1">
      <c r="B54" s="619"/>
      <c r="C54" s="620"/>
      <c r="D54" s="619"/>
      <c r="E54" s="620"/>
      <c r="F54" s="619"/>
      <c r="G54" s="620"/>
      <c r="H54" s="619"/>
      <c r="I54" s="620"/>
    </row>
  </sheetData>
  <sheetProtection/>
  <mergeCells count="88">
    <mergeCell ref="B53:C54"/>
    <mergeCell ref="D53:E54"/>
    <mergeCell ref="F53:G54"/>
    <mergeCell ref="H53:I54"/>
    <mergeCell ref="B51:C52"/>
    <mergeCell ref="D51:E52"/>
    <mergeCell ref="F51:G52"/>
    <mergeCell ref="H51:I52"/>
    <mergeCell ref="H43:I44"/>
    <mergeCell ref="B45:C46"/>
    <mergeCell ref="D45:E46"/>
    <mergeCell ref="F45:G46"/>
    <mergeCell ref="H45:I46"/>
    <mergeCell ref="D7:E8"/>
    <mergeCell ref="F7:G8"/>
    <mergeCell ref="B1:H2"/>
    <mergeCell ref="B5:C6"/>
    <mergeCell ref="D5:E6"/>
    <mergeCell ref="F5:G6"/>
    <mergeCell ref="H5:I6"/>
    <mergeCell ref="H7:I8"/>
    <mergeCell ref="H9:I10"/>
    <mergeCell ref="B7:C10"/>
    <mergeCell ref="B15:C18"/>
    <mergeCell ref="D15:E16"/>
    <mergeCell ref="F15:G16"/>
    <mergeCell ref="B11:C14"/>
    <mergeCell ref="D11:E12"/>
    <mergeCell ref="D9:E10"/>
    <mergeCell ref="F9:G10"/>
    <mergeCell ref="D17:E18"/>
    <mergeCell ref="F17:G18"/>
    <mergeCell ref="H17:I18"/>
    <mergeCell ref="H11:I12"/>
    <mergeCell ref="D13:E14"/>
    <mergeCell ref="F13:G14"/>
    <mergeCell ref="F11:G12"/>
    <mergeCell ref="H15:I16"/>
    <mergeCell ref="H13:I14"/>
    <mergeCell ref="B19:C22"/>
    <mergeCell ref="D19:E20"/>
    <mergeCell ref="F19:G20"/>
    <mergeCell ref="H19:I20"/>
    <mergeCell ref="D21:E22"/>
    <mergeCell ref="F21:G22"/>
    <mergeCell ref="H21:I22"/>
    <mergeCell ref="H33:I34"/>
    <mergeCell ref="B23:C26"/>
    <mergeCell ref="D23:E24"/>
    <mergeCell ref="F23:G24"/>
    <mergeCell ref="H23:I24"/>
    <mergeCell ref="D25:E26"/>
    <mergeCell ref="F25:G26"/>
    <mergeCell ref="H25:I26"/>
    <mergeCell ref="B35:C38"/>
    <mergeCell ref="D35:E36"/>
    <mergeCell ref="B27:C30"/>
    <mergeCell ref="D27:I30"/>
    <mergeCell ref="B31:C34"/>
    <mergeCell ref="D31:E32"/>
    <mergeCell ref="F31:G32"/>
    <mergeCell ref="H31:I32"/>
    <mergeCell ref="D33:E34"/>
    <mergeCell ref="F33:G34"/>
    <mergeCell ref="H35:I36"/>
    <mergeCell ref="D37:E38"/>
    <mergeCell ref="F37:G38"/>
    <mergeCell ref="H37:I38"/>
    <mergeCell ref="F35:G36"/>
    <mergeCell ref="F39:G40"/>
    <mergeCell ref="D41:E42"/>
    <mergeCell ref="F41:G42"/>
    <mergeCell ref="B49:C50"/>
    <mergeCell ref="D49:E50"/>
    <mergeCell ref="F49:G50"/>
    <mergeCell ref="B43:C44"/>
    <mergeCell ref="D43:E44"/>
    <mergeCell ref="F43:G44"/>
    <mergeCell ref="H49:I50"/>
    <mergeCell ref="B39:C40"/>
    <mergeCell ref="B41:C42"/>
    <mergeCell ref="H39:I40"/>
    <mergeCell ref="B47:C48"/>
    <mergeCell ref="D47:E48"/>
    <mergeCell ref="F47:G48"/>
    <mergeCell ref="H47:I48"/>
    <mergeCell ref="D39:E40"/>
    <mergeCell ref="H41:I42"/>
  </mergeCells>
  <printOptions/>
  <pageMargins left="0" right="0" top="0.7480314960629921" bottom="0.7480314960629921" header="0.31496062992125984" footer="0.31496062992125984"/>
  <pageSetup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3:I74"/>
  <sheetViews>
    <sheetView workbookViewId="0" topLeftCell="A1">
      <selection activeCell="M27" sqref="M27"/>
      <selection activeCell="A1" sqref="A1"/>
    </sheetView>
  </sheetViews>
  <sheetFormatPr defaultColWidth="10.00390625" defaultRowHeight="13.5" customHeight="1"/>
  <sheetData>
    <row r="13" spans="2:8" ht="13.5" customHeight="1">
      <c r="B13" s="622" t="s">
        <v>1469</v>
      </c>
      <c r="C13" s="622"/>
      <c r="D13" s="622"/>
      <c r="E13" s="622"/>
      <c r="F13" s="622"/>
      <c r="G13" s="622"/>
      <c r="H13" s="622"/>
    </row>
    <row r="14" spans="2:8" ht="13.5" customHeight="1">
      <c r="B14" s="622"/>
      <c r="C14" s="622"/>
      <c r="D14" s="622"/>
      <c r="E14" s="622"/>
      <c r="F14" s="622"/>
      <c r="G14" s="622"/>
      <c r="H14" s="622"/>
    </row>
    <row r="28" spans="2:8" ht="13.5" customHeight="1">
      <c r="B28" s="622" t="s">
        <v>1473</v>
      </c>
      <c r="C28" s="622"/>
      <c r="D28" s="622"/>
      <c r="E28" s="622"/>
      <c r="F28" s="622"/>
      <c r="G28" s="622"/>
      <c r="H28" s="622"/>
    </row>
    <row r="29" spans="2:8" ht="13.5" customHeight="1">
      <c r="B29" s="622"/>
      <c r="C29" s="622"/>
      <c r="D29" s="622"/>
      <c r="E29" s="622"/>
      <c r="F29" s="622"/>
      <c r="G29" s="622"/>
      <c r="H29" s="622"/>
    </row>
    <row r="43" spans="2:9" ht="13.5" customHeight="1">
      <c r="B43" s="621" t="s">
        <v>1470</v>
      </c>
      <c r="C43" s="621"/>
      <c r="D43" s="621"/>
      <c r="E43" s="621"/>
      <c r="F43" s="621"/>
      <c r="G43" s="621"/>
      <c r="H43" s="621"/>
      <c r="I43" s="621"/>
    </row>
    <row r="44" spans="2:9" ht="13.5" customHeight="1">
      <c r="B44" s="621"/>
      <c r="C44" s="621"/>
      <c r="D44" s="621"/>
      <c r="E44" s="621"/>
      <c r="F44" s="621"/>
      <c r="G44" s="621"/>
      <c r="H44" s="621"/>
      <c r="I44" s="621"/>
    </row>
    <row r="58" spans="2:9" ht="13.5" customHeight="1">
      <c r="B58" s="621" t="s">
        <v>1472</v>
      </c>
      <c r="C58" s="621"/>
      <c r="D58" s="621"/>
      <c r="E58" s="621"/>
      <c r="F58" s="621"/>
      <c r="G58" s="621"/>
      <c r="H58" s="621"/>
      <c r="I58" s="621"/>
    </row>
    <row r="59" spans="2:9" ht="13.5" customHeight="1">
      <c r="B59" s="621"/>
      <c r="C59" s="621"/>
      <c r="D59" s="621"/>
      <c r="E59" s="621"/>
      <c r="F59" s="621"/>
      <c r="G59" s="621"/>
      <c r="H59" s="621"/>
      <c r="I59" s="621"/>
    </row>
    <row r="73" spans="2:9" ht="13.5" customHeight="1">
      <c r="B73" s="621" t="s">
        <v>1471</v>
      </c>
      <c r="C73" s="621"/>
      <c r="D73" s="621"/>
      <c r="E73" s="621"/>
      <c r="F73" s="621"/>
      <c r="G73" s="621"/>
      <c r="H73" s="621"/>
      <c r="I73" s="621"/>
    </row>
    <row r="74" spans="2:9" ht="13.5" customHeight="1">
      <c r="B74" s="621"/>
      <c r="C74" s="621"/>
      <c r="D74" s="621"/>
      <c r="E74" s="621"/>
      <c r="F74" s="621"/>
      <c r="G74" s="621"/>
      <c r="H74" s="621"/>
      <c r="I74" s="621"/>
    </row>
  </sheetData>
  <mergeCells count="5">
    <mergeCell ref="B73:I74"/>
    <mergeCell ref="B13:H14"/>
    <mergeCell ref="B28:H29"/>
    <mergeCell ref="B58:I59"/>
    <mergeCell ref="B43:I4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44"/>
  <sheetViews>
    <sheetView workbookViewId="0" topLeftCell="A1">
      <selection activeCell="N22" sqref="C1:N16384"/>
      <selection activeCell="A1" sqref="A1"/>
    </sheetView>
  </sheetViews>
  <sheetFormatPr defaultColWidth="9.00390625" defaultRowHeight="13.5" customHeight="1"/>
  <cols>
    <col min="1" max="1" width="8.00390625" style="45" customWidth="1"/>
    <col min="2" max="2" width="8.375" style="45" customWidth="1"/>
    <col min="3" max="9" width="0.6171875" style="45" hidden="1" customWidth="1"/>
    <col min="10" max="11" width="0.6171875" style="56" hidden="1" customWidth="1"/>
    <col min="12" max="14" width="0.6171875" style="45" hidden="1" customWidth="1"/>
    <col min="15" max="15" width="8.375" style="45" customWidth="1"/>
    <col min="16" max="16384" width="16.125" style="45" customWidth="1"/>
  </cols>
  <sheetData>
    <row r="2" spans="2:8" ht="13.5" customHeight="1">
      <c r="B2" s="626" t="s">
        <v>1258</v>
      </c>
      <c r="C2" s="626"/>
      <c r="D2" s="627" t="s">
        <v>1259</v>
      </c>
      <c r="E2" s="627"/>
      <c r="F2" s="627"/>
      <c r="G2" s="627"/>
      <c r="H2" s="627"/>
    </row>
    <row r="3" spans="2:8" ht="13.5" customHeight="1">
      <c r="B3" s="626"/>
      <c r="C3" s="626"/>
      <c r="D3" s="627"/>
      <c r="E3" s="627"/>
      <c r="F3" s="627"/>
      <c r="G3" s="627"/>
      <c r="H3" s="627"/>
    </row>
    <row r="4" spans="2:8" ht="13.5" customHeight="1">
      <c r="B4" s="77" t="s">
        <v>1160</v>
      </c>
      <c r="G4" s="45" t="s">
        <v>1260</v>
      </c>
      <c r="H4" s="45" t="s">
        <v>1261</v>
      </c>
    </row>
    <row r="5" spans="2:8" ht="13.5" customHeight="1">
      <c r="B5" s="77" t="s">
        <v>1160</v>
      </c>
      <c r="G5" s="82">
        <f>COUNTIF(M4:M15,"東近江市")</f>
        <v>0</v>
      </c>
      <c r="H5" s="83">
        <f>(G5/RIGHT(A15,2))</f>
        <v>0</v>
      </c>
    </row>
    <row r="6" spans="1:13" ht="13.5" customHeight="1">
      <c r="A6" s="180" t="s">
        <v>1329</v>
      </c>
      <c r="B6" s="163" t="s">
        <v>1330</v>
      </c>
      <c r="C6" s="45" t="s">
        <v>1331</v>
      </c>
      <c r="D6" s="77" t="s">
        <v>1160</v>
      </c>
      <c r="F6" s="164" t="str">
        <f>A6</f>
        <v>A01</v>
      </c>
      <c r="G6" s="77" t="str">
        <f>B6&amp;C6</f>
        <v>塩田浩三</v>
      </c>
      <c r="H6" s="45" t="str">
        <f>D6</f>
        <v>安土ＴＣ</v>
      </c>
      <c r="I6" s="77" t="s">
        <v>506</v>
      </c>
      <c r="J6" s="77">
        <v>1956</v>
      </c>
      <c r="K6" s="77">
        <f>2016-J6</f>
        <v>60</v>
      </c>
      <c r="L6" s="47" t="str">
        <f>IF(G6="","",IF(COUNTIF($G$6:$G$535,G6)&gt;1,"2重登録","OK"))</f>
        <v>OK</v>
      </c>
      <c r="M6" s="77" t="s">
        <v>1161</v>
      </c>
    </row>
    <row r="7" spans="1:13" ht="13.5" customHeight="1">
      <c r="A7" s="180" t="s">
        <v>1162</v>
      </c>
      <c r="B7" s="163" t="s">
        <v>1163</v>
      </c>
      <c r="C7" s="45" t="s">
        <v>1164</v>
      </c>
      <c r="D7" s="77" t="s">
        <v>1160</v>
      </c>
      <c r="F7" s="164" t="str">
        <f aca="true" t="shared" si="0" ref="F7:F15">A7</f>
        <v>A02</v>
      </c>
      <c r="G7" s="77" t="str">
        <f aca="true" t="shared" si="1" ref="G7:G15">B7&amp;C7</f>
        <v>寺田昌登</v>
      </c>
      <c r="H7" s="45" t="str">
        <f aca="true" t="shared" si="2" ref="H7:H15">D7</f>
        <v>安土ＴＣ</v>
      </c>
      <c r="I7" s="77" t="s">
        <v>506</v>
      </c>
      <c r="J7" s="77">
        <v>1947</v>
      </c>
      <c r="K7" s="77">
        <f aca="true" t="shared" si="3" ref="K7:K15">2016-J7</f>
        <v>69</v>
      </c>
      <c r="L7" s="47" t="str">
        <f aca="true" t="shared" si="4" ref="L7:L70">IF(G7="","",IF(COUNTIF($G$6:$G$535,G7)&gt;1,"2重登録","OK"))</f>
        <v>OK</v>
      </c>
      <c r="M7" s="77" t="s">
        <v>1161</v>
      </c>
    </row>
    <row r="8" spans="1:13" ht="13.5" customHeight="1">
      <c r="A8" s="180" t="s">
        <v>1165</v>
      </c>
      <c r="B8" s="163" t="s">
        <v>1079</v>
      </c>
      <c r="C8" s="45" t="s">
        <v>1332</v>
      </c>
      <c r="D8" s="77" t="s">
        <v>1160</v>
      </c>
      <c r="F8" s="164" t="str">
        <f t="shared" si="0"/>
        <v>A03</v>
      </c>
      <c r="G8" s="77" t="str">
        <f t="shared" si="1"/>
        <v>神山勝治</v>
      </c>
      <c r="H8" s="45" t="str">
        <f t="shared" si="2"/>
        <v>安土ＴＣ</v>
      </c>
      <c r="I8" s="77" t="s">
        <v>506</v>
      </c>
      <c r="J8" s="77">
        <v>1964</v>
      </c>
      <c r="K8" s="77">
        <f t="shared" si="3"/>
        <v>52</v>
      </c>
      <c r="L8" s="47" t="str">
        <f t="shared" si="4"/>
        <v>OK</v>
      </c>
      <c r="M8" s="77" t="s">
        <v>1161</v>
      </c>
    </row>
    <row r="9" spans="1:13" ht="13.5" customHeight="1">
      <c r="A9" s="180" t="s">
        <v>1166</v>
      </c>
      <c r="B9" s="163" t="s">
        <v>1167</v>
      </c>
      <c r="C9" s="45" t="s">
        <v>1333</v>
      </c>
      <c r="D9" s="77" t="s">
        <v>1160</v>
      </c>
      <c r="F9" s="164" t="str">
        <f t="shared" si="0"/>
        <v>A04</v>
      </c>
      <c r="G9" s="77" t="str">
        <f t="shared" si="1"/>
        <v>片山光紀</v>
      </c>
      <c r="H9" s="45" t="str">
        <f t="shared" si="2"/>
        <v>安土ＴＣ</v>
      </c>
      <c r="I9" s="77" t="s">
        <v>506</v>
      </c>
      <c r="J9" s="77">
        <v>1965</v>
      </c>
      <c r="K9" s="77">
        <f t="shared" si="3"/>
        <v>51</v>
      </c>
      <c r="L9" s="47" t="str">
        <f t="shared" si="4"/>
        <v>OK</v>
      </c>
      <c r="M9" s="77" t="s">
        <v>1161</v>
      </c>
    </row>
    <row r="10" spans="1:13" ht="13.5" customHeight="1">
      <c r="A10" s="180" t="s">
        <v>1168</v>
      </c>
      <c r="B10" s="163" t="s">
        <v>1169</v>
      </c>
      <c r="C10" s="45" t="s">
        <v>1170</v>
      </c>
      <c r="D10" s="77" t="s">
        <v>1160</v>
      </c>
      <c r="F10" s="164" t="str">
        <f t="shared" si="0"/>
        <v>A05</v>
      </c>
      <c r="G10" s="77" t="str">
        <f t="shared" si="1"/>
        <v>濱邊皓彦</v>
      </c>
      <c r="H10" s="45" t="str">
        <f t="shared" si="2"/>
        <v>安土ＴＣ</v>
      </c>
      <c r="I10" s="77" t="s">
        <v>506</v>
      </c>
      <c r="J10" s="77">
        <v>1941</v>
      </c>
      <c r="K10" s="77">
        <f t="shared" si="3"/>
        <v>75</v>
      </c>
      <c r="L10" s="47" t="str">
        <f t="shared" si="4"/>
        <v>OK</v>
      </c>
      <c r="M10" s="77" t="s">
        <v>1161</v>
      </c>
    </row>
    <row r="11" spans="1:13" ht="13.5" customHeight="1">
      <c r="A11" s="180" t="s">
        <v>1171</v>
      </c>
      <c r="B11" s="163" t="s">
        <v>1172</v>
      </c>
      <c r="C11" s="45" t="s">
        <v>1334</v>
      </c>
      <c r="D11" s="77" t="s">
        <v>1160</v>
      </c>
      <c r="F11" s="164" t="str">
        <f t="shared" si="0"/>
        <v>A06</v>
      </c>
      <c r="G11" s="77" t="str">
        <f t="shared" si="1"/>
        <v>河村能裕</v>
      </c>
      <c r="H11" s="45" t="str">
        <f t="shared" si="2"/>
        <v>安土ＴＣ</v>
      </c>
      <c r="I11" s="77" t="s">
        <v>506</v>
      </c>
      <c r="J11" s="77">
        <v>1969</v>
      </c>
      <c r="K11" s="77">
        <f t="shared" si="3"/>
        <v>47</v>
      </c>
      <c r="L11" s="47" t="str">
        <f t="shared" si="4"/>
        <v>OK</v>
      </c>
      <c r="M11" s="77" t="s">
        <v>1173</v>
      </c>
    </row>
    <row r="12" spans="1:13" ht="13.5" customHeight="1">
      <c r="A12" s="180" t="s">
        <v>1174</v>
      </c>
      <c r="B12" s="165" t="s">
        <v>1080</v>
      </c>
      <c r="C12" s="45" t="s">
        <v>1335</v>
      </c>
      <c r="D12" s="77" t="s">
        <v>1160</v>
      </c>
      <c r="F12" s="164" t="str">
        <f t="shared" si="0"/>
        <v>A07</v>
      </c>
      <c r="G12" s="77" t="str">
        <f t="shared" si="1"/>
        <v>松村友二</v>
      </c>
      <c r="H12" s="45" t="str">
        <f t="shared" si="2"/>
        <v>安土ＴＣ</v>
      </c>
      <c r="I12" s="77" t="s">
        <v>506</v>
      </c>
      <c r="J12" s="77">
        <v>1965</v>
      </c>
      <c r="K12" s="77">
        <f t="shared" si="3"/>
        <v>51</v>
      </c>
      <c r="L12" s="47" t="str">
        <f t="shared" si="4"/>
        <v>OK</v>
      </c>
      <c r="M12" s="77" t="s">
        <v>1161</v>
      </c>
    </row>
    <row r="13" spans="1:13" ht="13.5" customHeight="1">
      <c r="A13" s="180" t="s">
        <v>1175</v>
      </c>
      <c r="B13" s="165" t="s">
        <v>1176</v>
      </c>
      <c r="C13" s="45" t="s">
        <v>1177</v>
      </c>
      <c r="D13" s="77" t="s">
        <v>1160</v>
      </c>
      <c r="F13" s="164" t="str">
        <f t="shared" si="0"/>
        <v>A08</v>
      </c>
      <c r="G13" s="77" t="str">
        <f t="shared" si="1"/>
        <v>住田安司</v>
      </c>
      <c r="H13" s="45" t="str">
        <f t="shared" si="2"/>
        <v>安土ＴＣ</v>
      </c>
      <c r="I13" s="77" t="s">
        <v>506</v>
      </c>
      <c r="J13" s="77">
        <v>1977</v>
      </c>
      <c r="K13" s="77">
        <f t="shared" si="3"/>
        <v>39</v>
      </c>
      <c r="L13" s="47" t="str">
        <f t="shared" si="4"/>
        <v>OK</v>
      </c>
      <c r="M13" s="77" t="s">
        <v>1161</v>
      </c>
    </row>
    <row r="14" spans="1:13" ht="13.5" customHeight="1">
      <c r="A14" s="180" t="s">
        <v>1178</v>
      </c>
      <c r="B14" s="165" t="s">
        <v>1081</v>
      </c>
      <c r="C14" s="45" t="s">
        <v>1336</v>
      </c>
      <c r="D14" s="77" t="s">
        <v>1160</v>
      </c>
      <c r="F14" s="164" t="str">
        <f t="shared" si="0"/>
        <v>A09</v>
      </c>
      <c r="G14" s="77" t="str">
        <f t="shared" si="1"/>
        <v>北川栄治</v>
      </c>
      <c r="H14" s="45" t="str">
        <f t="shared" si="2"/>
        <v>安土ＴＣ</v>
      </c>
      <c r="I14" s="77" t="s">
        <v>506</v>
      </c>
      <c r="J14" s="77">
        <v>1971</v>
      </c>
      <c r="K14" s="77">
        <f t="shared" si="3"/>
        <v>45</v>
      </c>
      <c r="L14" s="47" t="str">
        <f t="shared" si="4"/>
        <v>OK</v>
      </c>
      <c r="M14" s="77" t="s">
        <v>1161</v>
      </c>
    </row>
    <row r="15" spans="1:13" ht="13.5" customHeight="1">
      <c r="A15" s="180" t="s">
        <v>1179</v>
      </c>
      <c r="B15" s="77" t="s">
        <v>1262</v>
      </c>
      <c r="C15" s="46" t="s">
        <v>447</v>
      </c>
      <c r="D15" s="77" t="s">
        <v>1160</v>
      </c>
      <c r="F15" s="164" t="str">
        <f t="shared" si="0"/>
        <v>A10</v>
      </c>
      <c r="G15" s="77" t="str">
        <f t="shared" si="1"/>
        <v>友政文雄</v>
      </c>
      <c r="H15" s="45" t="str">
        <f t="shared" si="2"/>
        <v>安土ＴＣ</v>
      </c>
      <c r="I15" s="77" t="s">
        <v>506</v>
      </c>
      <c r="J15" s="77">
        <v>1947</v>
      </c>
      <c r="K15" s="77">
        <f t="shared" si="3"/>
        <v>69</v>
      </c>
      <c r="L15" s="47" t="str">
        <f t="shared" si="4"/>
        <v>OK</v>
      </c>
      <c r="M15" s="77" t="s">
        <v>1161</v>
      </c>
    </row>
    <row r="16" ht="13.5">
      <c r="L16" s="47">
        <f t="shared" si="4"/>
      </c>
    </row>
    <row r="17" ht="13.5">
      <c r="L17" s="47">
        <f t="shared" si="4"/>
      </c>
    </row>
    <row r="18" ht="13.5">
      <c r="L18" s="47">
        <f t="shared" si="4"/>
      </c>
    </row>
    <row r="19" spans="2:12" s="113" customFormat="1" ht="13.5">
      <c r="B19" s="628" t="s">
        <v>1263</v>
      </c>
      <c r="C19" s="628"/>
      <c r="D19" s="634" t="s">
        <v>1264</v>
      </c>
      <c r="E19" s="635"/>
      <c r="F19" s="635"/>
      <c r="G19" s="635"/>
      <c r="H19" s="45" t="s">
        <v>499</v>
      </c>
      <c r="I19" s="631" t="s">
        <v>500</v>
      </c>
      <c r="J19" s="631"/>
      <c r="K19" s="631"/>
      <c r="L19" s="47">
        <f t="shared" si="4"/>
      </c>
    </row>
    <row r="20" spans="2:12" s="113" customFormat="1" ht="13.5">
      <c r="B20" s="628"/>
      <c r="C20" s="628"/>
      <c r="D20" s="635"/>
      <c r="E20" s="635"/>
      <c r="F20" s="635"/>
      <c r="G20" s="635"/>
      <c r="H20" s="82">
        <f>COUNTIF(M23:M54,"東近江市")</f>
        <v>0</v>
      </c>
      <c r="L20" s="47">
        <f t="shared" si="4"/>
      </c>
    </row>
    <row r="21" spans="2:12" s="113" customFormat="1" ht="13.5">
      <c r="B21" s="628" t="s">
        <v>1111</v>
      </c>
      <c r="C21" s="628"/>
      <c r="L21" s="47">
        <f t="shared" si="4"/>
      </c>
    </row>
    <row r="22" spans="2:12" s="113" customFormat="1" ht="13.5">
      <c r="B22" s="628" t="s">
        <v>1111</v>
      </c>
      <c r="C22" s="628"/>
      <c r="L22" s="47">
        <f t="shared" si="4"/>
      </c>
    </row>
    <row r="23" spans="1:13" s="113" customFormat="1" ht="13.5">
      <c r="A23" s="113" t="s">
        <v>1265</v>
      </c>
      <c r="B23" s="76" t="s">
        <v>933</v>
      </c>
      <c r="C23" s="113" t="s">
        <v>934</v>
      </c>
      <c r="D23" s="113" t="s">
        <v>935</v>
      </c>
      <c r="F23" s="113" t="str">
        <f>A23</f>
        <v>B01</v>
      </c>
      <c r="G23" s="113" t="str">
        <f>B23&amp;C23</f>
        <v>池端誠治</v>
      </c>
      <c r="H23" s="113" t="s">
        <v>1111</v>
      </c>
      <c r="I23" s="113" t="s">
        <v>506</v>
      </c>
      <c r="J23" s="113">
        <v>1972</v>
      </c>
      <c r="K23" s="57">
        <f>IF(J23="","",(2016-J23))</f>
        <v>44</v>
      </c>
      <c r="L23" s="47" t="str">
        <f t="shared" si="4"/>
        <v>OK</v>
      </c>
      <c r="M23" s="113" t="s">
        <v>537</v>
      </c>
    </row>
    <row r="24" spans="1:17" s="113" customFormat="1" ht="13.5">
      <c r="A24" s="113" t="s">
        <v>1337</v>
      </c>
      <c r="B24" s="113" t="s">
        <v>936</v>
      </c>
      <c r="C24" s="113" t="s">
        <v>937</v>
      </c>
      <c r="D24" s="113" t="s">
        <v>935</v>
      </c>
      <c r="F24" s="113" t="str">
        <f aca="true" t="shared" si="5" ref="F24:F50">A24</f>
        <v>B02</v>
      </c>
      <c r="G24" s="113" t="str">
        <f aca="true" t="shared" si="6" ref="G24:G50">B24&amp;C24</f>
        <v>押谷繁樹</v>
      </c>
      <c r="H24" s="113" t="s">
        <v>1111</v>
      </c>
      <c r="I24" s="113" t="s">
        <v>506</v>
      </c>
      <c r="J24" s="113">
        <v>1981</v>
      </c>
      <c r="K24" s="57">
        <f aca="true" t="shared" si="7" ref="K24:K50">IF(J24="","",(2016-J24))</f>
        <v>35</v>
      </c>
      <c r="L24" s="47" t="str">
        <f t="shared" si="4"/>
        <v>OK</v>
      </c>
      <c r="M24" s="113" t="s">
        <v>996</v>
      </c>
      <c r="Q24" s="76"/>
    </row>
    <row r="25" spans="1:17" s="113" customFormat="1" ht="13.5">
      <c r="A25" s="113" t="s">
        <v>582</v>
      </c>
      <c r="B25" s="113" t="s">
        <v>1116</v>
      </c>
      <c r="C25" s="113" t="s">
        <v>939</v>
      </c>
      <c r="D25" s="113" t="s">
        <v>935</v>
      </c>
      <c r="F25" s="113" t="str">
        <f t="shared" si="5"/>
        <v>B03</v>
      </c>
      <c r="G25" s="113" t="str">
        <f t="shared" si="6"/>
        <v>金谷太郎</v>
      </c>
      <c r="H25" s="113" t="s">
        <v>1111</v>
      </c>
      <c r="I25" s="113" t="s">
        <v>506</v>
      </c>
      <c r="J25" s="113">
        <v>1976</v>
      </c>
      <c r="K25" s="57">
        <f t="shared" si="7"/>
        <v>40</v>
      </c>
      <c r="L25" s="47" t="str">
        <f t="shared" si="4"/>
        <v>OK</v>
      </c>
      <c r="M25" s="113" t="s">
        <v>537</v>
      </c>
      <c r="Q25" s="76"/>
    </row>
    <row r="26" spans="1:17" s="113" customFormat="1" ht="13.5">
      <c r="A26" s="113" t="s">
        <v>583</v>
      </c>
      <c r="B26" s="113" t="s">
        <v>994</v>
      </c>
      <c r="C26" s="113" t="s">
        <v>1266</v>
      </c>
      <c r="D26" s="113" t="s">
        <v>1338</v>
      </c>
      <c r="F26" s="113" t="str">
        <f t="shared" si="5"/>
        <v>B04</v>
      </c>
      <c r="G26" s="113" t="str">
        <f t="shared" si="6"/>
        <v>佐野 望</v>
      </c>
      <c r="H26" s="113" t="s">
        <v>1111</v>
      </c>
      <c r="I26" s="113" t="s">
        <v>506</v>
      </c>
      <c r="J26" s="113">
        <v>1982</v>
      </c>
      <c r="K26" s="57">
        <f t="shared" si="7"/>
        <v>34</v>
      </c>
      <c r="L26" s="47" t="str">
        <f t="shared" si="4"/>
        <v>OK</v>
      </c>
      <c r="M26" s="113" t="s">
        <v>537</v>
      </c>
      <c r="Q26" s="76"/>
    </row>
    <row r="27" spans="1:13" s="113" customFormat="1" ht="13.5">
      <c r="A27" s="113" t="s">
        <v>584</v>
      </c>
      <c r="B27" s="113" t="s">
        <v>897</v>
      </c>
      <c r="C27" s="113" t="s">
        <v>940</v>
      </c>
      <c r="D27" s="113" t="s">
        <v>1339</v>
      </c>
      <c r="F27" s="113" t="str">
        <f t="shared" si="5"/>
        <v>B05</v>
      </c>
      <c r="G27" s="113" t="str">
        <f t="shared" si="6"/>
        <v>谷口友宏</v>
      </c>
      <c r="H27" s="113" t="s">
        <v>1111</v>
      </c>
      <c r="I27" s="113" t="s">
        <v>506</v>
      </c>
      <c r="J27" s="113">
        <v>1980</v>
      </c>
      <c r="K27" s="57">
        <f t="shared" si="7"/>
        <v>36</v>
      </c>
      <c r="L27" s="47" t="str">
        <f t="shared" si="4"/>
        <v>OK</v>
      </c>
      <c r="M27" s="113" t="s">
        <v>537</v>
      </c>
    </row>
    <row r="28" spans="1:13" s="113" customFormat="1" ht="13.5">
      <c r="A28" s="113" t="s">
        <v>585</v>
      </c>
      <c r="B28" s="113" t="s">
        <v>1340</v>
      </c>
      <c r="C28" s="113" t="s">
        <v>941</v>
      </c>
      <c r="D28" s="113" t="s">
        <v>1341</v>
      </c>
      <c r="F28" s="113" t="str">
        <f t="shared" si="5"/>
        <v>B06</v>
      </c>
      <c r="G28" s="113" t="str">
        <f t="shared" si="6"/>
        <v>辻 義規</v>
      </c>
      <c r="H28" s="113" t="s">
        <v>1111</v>
      </c>
      <c r="I28" s="113" t="s">
        <v>506</v>
      </c>
      <c r="J28" s="113">
        <v>1973</v>
      </c>
      <c r="K28" s="57">
        <f t="shared" si="7"/>
        <v>43</v>
      </c>
      <c r="L28" s="47" t="str">
        <f t="shared" si="4"/>
        <v>OK</v>
      </c>
      <c r="M28" s="113" t="s">
        <v>537</v>
      </c>
    </row>
    <row r="29" spans="1:13" s="113" customFormat="1" ht="13.5">
      <c r="A29" s="113" t="s">
        <v>586</v>
      </c>
      <c r="B29" s="113" t="s">
        <v>511</v>
      </c>
      <c r="C29" s="113" t="s">
        <v>899</v>
      </c>
      <c r="D29" s="113" t="s">
        <v>935</v>
      </c>
      <c r="F29" s="113" t="str">
        <f t="shared" si="5"/>
        <v>B07</v>
      </c>
      <c r="G29" s="113" t="str">
        <f t="shared" si="6"/>
        <v>土田哲也</v>
      </c>
      <c r="H29" s="113" t="s">
        <v>1111</v>
      </c>
      <c r="I29" s="113" t="s">
        <v>506</v>
      </c>
      <c r="J29" s="113">
        <v>1990</v>
      </c>
      <c r="K29" s="57">
        <f t="shared" si="7"/>
        <v>26</v>
      </c>
      <c r="L29" s="47" t="str">
        <f t="shared" si="4"/>
        <v>OK</v>
      </c>
      <c r="M29" s="113" t="s">
        <v>996</v>
      </c>
    </row>
    <row r="30" spans="1:13" s="113" customFormat="1" ht="13.5">
      <c r="A30" s="113" t="s">
        <v>587</v>
      </c>
      <c r="B30" s="113" t="s">
        <v>942</v>
      </c>
      <c r="C30" s="113" t="s">
        <v>943</v>
      </c>
      <c r="D30" s="113" t="s">
        <v>1342</v>
      </c>
      <c r="F30" s="113" t="str">
        <f t="shared" si="5"/>
        <v>B08</v>
      </c>
      <c r="G30" s="113" t="str">
        <f t="shared" si="6"/>
        <v>成宮康弘</v>
      </c>
      <c r="H30" s="113" t="s">
        <v>1111</v>
      </c>
      <c r="I30" s="113" t="s">
        <v>506</v>
      </c>
      <c r="J30" s="113">
        <v>1970</v>
      </c>
      <c r="K30" s="57">
        <f t="shared" si="7"/>
        <v>46</v>
      </c>
      <c r="L30" s="47" t="str">
        <f t="shared" si="4"/>
        <v>OK</v>
      </c>
      <c r="M30" s="113" t="s">
        <v>537</v>
      </c>
    </row>
    <row r="31" spans="1:13" s="113" customFormat="1" ht="13.5">
      <c r="A31" s="113" t="s">
        <v>588</v>
      </c>
      <c r="B31" s="113" t="s">
        <v>944</v>
      </c>
      <c r="C31" s="113" t="s">
        <v>1117</v>
      </c>
      <c r="D31" s="113" t="s">
        <v>1343</v>
      </c>
      <c r="F31" s="113" t="str">
        <f t="shared" si="5"/>
        <v>B09</v>
      </c>
      <c r="G31" s="113" t="str">
        <f t="shared" si="6"/>
        <v>西川昌一</v>
      </c>
      <c r="H31" s="113" t="s">
        <v>1111</v>
      </c>
      <c r="I31" s="113" t="s">
        <v>506</v>
      </c>
      <c r="J31" s="113">
        <v>1970</v>
      </c>
      <c r="K31" s="57">
        <f t="shared" si="7"/>
        <v>46</v>
      </c>
      <c r="L31" s="47" t="str">
        <f>IF(G31="","",IF(COUNTIF($G$6:$G$535,G31)&gt;1,"2重登録","OK"))</f>
        <v>OK</v>
      </c>
      <c r="M31" s="113" t="s">
        <v>1082</v>
      </c>
    </row>
    <row r="32" spans="1:13" s="113" customFormat="1" ht="13.5">
      <c r="A32" s="113" t="s">
        <v>589</v>
      </c>
      <c r="B32" s="113" t="s">
        <v>1083</v>
      </c>
      <c r="C32" s="113" t="s">
        <v>1267</v>
      </c>
      <c r="D32" s="113" t="s">
        <v>1344</v>
      </c>
      <c r="F32" s="113" t="str">
        <f t="shared" si="5"/>
        <v>B10</v>
      </c>
      <c r="G32" s="113" t="str">
        <f t="shared" si="6"/>
        <v>平塚 聡</v>
      </c>
      <c r="H32" s="113" t="s">
        <v>1111</v>
      </c>
      <c r="I32" s="113" t="s">
        <v>506</v>
      </c>
      <c r="J32" s="113">
        <v>1960</v>
      </c>
      <c r="K32" s="57">
        <f t="shared" si="7"/>
        <v>56</v>
      </c>
      <c r="L32" s="47" t="str">
        <f t="shared" si="4"/>
        <v>OK</v>
      </c>
      <c r="M32" s="113" t="s">
        <v>537</v>
      </c>
    </row>
    <row r="33" spans="1:13" s="113" customFormat="1" ht="13.5">
      <c r="A33" s="113" t="s">
        <v>590</v>
      </c>
      <c r="B33" s="113" t="s">
        <v>1083</v>
      </c>
      <c r="C33" s="113" t="s">
        <v>1237</v>
      </c>
      <c r="D33" s="113" t="s">
        <v>938</v>
      </c>
      <c r="E33" s="113" t="s">
        <v>1238</v>
      </c>
      <c r="F33" s="113" t="str">
        <f t="shared" si="5"/>
        <v>B11</v>
      </c>
      <c r="G33" s="113" t="str">
        <f t="shared" si="6"/>
        <v>平塚好真</v>
      </c>
      <c r="H33" s="113" t="s">
        <v>1111</v>
      </c>
      <c r="I33" s="113" t="s">
        <v>506</v>
      </c>
      <c r="J33" s="113">
        <v>2004</v>
      </c>
      <c r="K33" s="57">
        <f t="shared" si="7"/>
        <v>12</v>
      </c>
      <c r="L33" s="47" t="str">
        <f t="shared" si="4"/>
        <v>OK</v>
      </c>
      <c r="M33" s="113" t="s">
        <v>537</v>
      </c>
    </row>
    <row r="34" spans="1:17" s="113" customFormat="1" ht="13.5">
      <c r="A34" s="113" t="s">
        <v>591</v>
      </c>
      <c r="B34" s="113" t="s">
        <v>947</v>
      </c>
      <c r="C34" s="113" t="s">
        <v>1118</v>
      </c>
      <c r="D34" s="113" t="s">
        <v>935</v>
      </c>
      <c r="F34" s="113" t="str">
        <f t="shared" si="5"/>
        <v>B12</v>
      </c>
      <c r="G34" s="113" t="str">
        <f t="shared" si="6"/>
        <v>古市卓志</v>
      </c>
      <c r="H34" s="113" t="s">
        <v>1111</v>
      </c>
      <c r="I34" s="113" t="s">
        <v>506</v>
      </c>
      <c r="J34" s="113">
        <v>1974</v>
      </c>
      <c r="K34" s="57">
        <f t="shared" si="7"/>
        <v>42</v>
      </c>
      <c r="L34" s="47" t="str">
        <f t="shared" si="4"/>
        <v>OK</v>
      </c>
      <c r="M34" s="113" t="s">
        <v>537</v>
      </c>
      <c r="Q34" s="76"/>
    </row>
    <row r="35" spans="1:17" s="113" customFormat="1" ht="13.5">
      <c r="A35" s="113" t="s">
        <v>592</v>
      </c>
      <c r="B35" s="113" t="s">
        <v>948</v>
      </c>
      <c r="C35" s="113" t="s">
        <v>1119</v>
      </c>
      <c r="D35" s="113" t="s">
        <v>1345</v>
      </c>
      <c r="F35" s="113" t="str">
        <f t="shared" si="5"/>
        <v>B13</v>
      </c>
      <c r="G35" s="113" t="str">
        <f t="shared" si="6"/>
        <v>村上知孝</v>
      </c>
      <c r="H35" s="113" t="s">
        <v>1111</v>
      </c>
      <c r="I35" s="113" t="s">
        <v>506</v>
      </c>
      <c r="J35" s="113">
        <v>1980</v>
      </c>
      <c r="K35" s="57">
        <f t="shared" si="7"/>
        <v>36</v>
      </c>
      <c r="L35" s="47" t="str">
        <f t="shared" si="4"/>
        <v>OK</v>
      </c>
      <c r="M35" s="113" t="s">
        <v>997</v>
      </c>
      <c r="Q35" s="76"/>
    </row>
    <row r="36" spans="1:17" s="113" customFormat="1" ht="13.5">
      <c r="A36" s="113" t="s">
        <v>593</v>
      </c>
      <c r="B36" s="113" t="s">
        <v>949</v>
      </c>
      <c r="C36" s="113" t="s">
        <v>950</v>
      </c>
      <c r="D36" s="113" t="s">
        <v>935</v>
      </c>
      <c r="F36" s="113" t="str">
        <f t="shared" si="5"/>
        <v>B14</v>
      </c>
      <c r="G36" s="113" t="str">
        <f t="shared" si="6"/>
        <v>八木篤司</v>
      </c>
      <c r="H36" s="113" t="s">
        <v>1111</v>
      </c>
      <c r="I36" s="113" t="s">
        <v>506</v>
      </c>
      <c r="J36" s="113">
        <v>1973</v>
      </c>
      <c r="K36" s="57">
        <f t="shared" si="7"/>
        <v>43</v>
      </c>
      <c r="L36" s="47" t="str">
        <f t="shared" si="4"/>
        <v>OK</v>
      </c>
      <c r="M36" s="113" t="s">
        <v>537</v>
      </c>
      <c r="Q36" s="76"/>
    </row>
    <row r="37" spans="1:17" s="113" customFormat="1" ht="13.5">
      <c r="A37" s="113" t="s">
        <v>594</v>
      </c>
      <c r="B37" s="113" t="s">
        <v>1120</v>
      </c>
      <c r="C37" s="113" t="s">
        <v>951</v>
      </c>
      <c r="D37" s="113" t="s">
        <v>935</v>
      </c>
      <c r="F37" s="113" t="str">
        <f t="shared" si="5"/>
        <v>B15</v>
      </c>
      <c r="G37" s="113" t="str">
        <f t="shared" si="6"/>
        <v>山崎正雄</v>
      </c>
      <c r="H37" s="113" t="s">
        <v>1346</v>
      </c>
      <c r="I37" s="113" t="s">
        <v>506</v>
      </c>
      <c r="J37" s="113">
        <v>1982</v>
      </c>
      <c r="K37" s="57">
        <f t="shared" si="7"/>
        <v>34</v>
      </c>
      <c r="L37" s="47" t="str">
        <f t="shared" si="4"/>
        <v>OK</v>
      </c>
      <c r="M37" s="113" t="s">
        <v>996</v>
      </c>
      <c r="Q37" s="76"/>
    </row>
    <row r="38" spans="1:17" s="113" customFormat="1" ht="13.5">
      <c r="A38" s="113" t="s">
        <v>595</v>
      </c>
      <c r="B38" s="80" t="s">
        <v>952</v>
      </c>
      <c r="C38" s="80" t="s">
        <v>953</v>
      </c>
      <c r="D38" s="113" t="s">
        <v>935</v>
      </c>
      <c r="F38" s="113" t="str">
        <f t="shared" si="5"/>
        <v>B16</v>
      </c>
      <c r="G38" s="113" t="str">
        <f t="shared" si="6"/>
        <v>伊吹邦子</v>
      </c>
      <c r="H38" s="113" t="s">
        <v>1346</v>
      </c>
      <c r="I38" s="113" t="s">
        <v>1084</v>
      </c>
      <c r="J38" s="113">
        <v>1969</v>
      </c>
      <c r="K38" s="57">
        <f t="shared" si="7"/>
        <v>47</v>
      </c>
      <c r="L38" s="47" t="str">
        <f t="shared" si="4"/>
        <v>OK</v>
      </c>
      <c r="M38" s="113" t="s">
        <v>537</v>
      </c>
      <c r="Q38" s="76"/>
    </row>
    <row r="39" spans="1:17" s="113" customFormat="1" ht="13.5">
      <c r="A39" s="113" t="s">
        <v>596</v>
      </c>
      <c r="B39" s="80" t="s">
        <v>954</v>
      </c>
      <c r="C39" s="80" t="s">
        <v>955</v>
      </c>
      <c r="D39" s="113" t="s">
        <v>956</v>
      </c>
      <c r="F39" s="113" t="str">
        <f t="shared" si="5"/>
        <v>B17</v>
      </c>
      <c r="G39" s="113" t="str">
        <f t="shared" si="6"/>
        <v>木村美香</v>
      </c>
      <c r="H39" s="113" t="s">
        <v>1346</v>
      </c>
      <c r="I39" s="113" t="s">
        <v>1084</v>
      </c>
      <c r="J39" s="113">
        <v>1962</v>
      </c>
      <c r="K39" s="57">
        <f t="shared" si="7"/>
        <v>54</v>
      </c>
      <c r="L39" s="47" t="str">
        <f t="shared" si="4"/>
        <v>OK</v>
      </c>
      <c r="M39" s="113" t="s">
        <v>1082</v>
      </c>
      <c r="Q39" s="76"/>
    </row>
    <row r="40" spans="1:17" s="113" customFormat="1" ht="13.5">
      <c r="A40" s="113" t="s">
        <v>598</v>
      </c>
      <c r="B40" s="80" t="s">
        <v>957</v>
      </c>
      <c r="C40" s="80" t="s">
        <v>958</v>
      </c>
      <c r="D40" s="113" t="s">
        <v>935</v>
      </c>
      <c r="F40" s="113" t="str">
        <f t="shared" si="5"/>
        <v>B18</v>
      </c>
      <c r="G40" s="113" t="str">
        <f t="shared" si="6"/>
        <v>近藤直美</v>
      </c>
      <c r="H40" s="113" t="s">
        <v>1111</v>
      </c>
      <c r="I40" s="113" t="s">
        <v>1084</v>
      </c>
      <c r="J40" s="113">
        <v>1963</v>
      </c>
      <c r="K40" s="57">
        <f t="shared" si="7"/>
        <v>53</v>
      </c>
      <c r="L40" s="47" t="str">
        <f t="shared" si="4"/>
        <v>OK</v>
      </c>
      <c r="M40" s="113" t="s">
        <v>537</v>
      </c>
      <c r="Q40" s="76"/>
    </row>
    <row r="41" spans="1:17" s="113" customFormat="1" ht="13.5">
      <c r="A41" s="113" t="s">
        <v>600</v>
      </c>
      <c r="B41" s="80" t="s">
        <v>959</v>
      </c>
      <c r="C41" s="80" t="s">
        <v>960</v>
      </c>
      <c r="D41" s="113" t="s">
        <v>935</v>
      </c>
      <c r="F41" s="113" t="str">
        <f t="shared" si="5"/>
        <v>B19</v>
      </c>
      <c r="G41" s="113" t="str">
        <f t="shared" si="6"/>
        <v>佐竹昌子</v>
      </c>
      <c r="H41" s="113" t="s">
        <v>1111</v>
      </c>
      <c r="I41" s="113" t="s">
        <v>1084</v>
      </c>
      <c r="J41" s="113">
        <v>1958</v>
      </c>
      <c r="K41" s="57">
        <f t="shared" si="7"/>
        <v>58</v>
      </c>
      <c r="L41" s="47" t="str">
        <f t="shared" si="4"/>
        <v>OK</v>
      </c>
      <c r="M41" s="113" t="s">
        <v>537</v>
      </c>
      <c r="Q41" s="76"/>
    </row>
    <row r="42" spans="1:17" s="113" customFormat="1" ht="13.5">
      <c r="A42" s="113" t="s">
        <v>601</v>
      </c>
      <c r="B42" s="80" t="s">
        <v>927</v>
      </c>
      <c r="C42" s="80" t="s">
        <v>1347</v>
      </c>
      <c r="D42" s="113" t="s">
        <v>935</v>
      </c>
      <c r="F42" s="113" t="str">
        <f t="shared" si="5"/>
        <v>B20</v>
      </c>
      <c r="G42" s="113" t="str">
        <f t="shared" si="6"/>
        <v>田中 都</v>
      </c>
      <c r="H42" s="113" t="s">
        <v>1111</v>
      </c>
      <c r="I42" s="113" t="s">
        <v>1084</v>
      </c>
      <c r="J42" s="113">
        <v>1970</v>
      </c>
      <c r="K42" s="57">
        <f t="shared" si="7"/>
        <v>46</v>
      </c>
      <c r="L42" s="47" t="str">
        <f t="shared" si="4"/>
        <v>OK</v>
      </c>
      <c r="M42" s="113" t="s">
        <v>1082</v>
      </c>
      <c r="Q42" s="76"/>
    </row>
    <row r="43" spans="1:17" s="113" customFormat="1" ht="13.5">
      <c r="A43" s="113" t="s">
        <v>602</v>
      </c>
      <c r="B43" s="80" t="s">
        <v>1030</v>
      </c>
      <c r="C43" s="80" t="s">
        <v>1121</v>
      </c>
      <c r="D43" s="113" t="s">
        <v>935</v>
      </c>
      <c r="F43" s="113" t="str">
        <f t="shared" si="5"/>
        <v>B21</v>
      </c>
      <c r="G43" s="113" t="str">
        <f t="shared" si="6"/>
        <v>田端加津子</v>
      </c>
      <c r="H43" s="113" t="s">
        <v>1111</v>
      </c>
      <c r="I43" s="113" t="s">
        <v>1084</v>
      </c>
      <c r="J43" s="113">
        <v>1972</v>
      </c>
      <c r="K43" s="57">
        <f t="shared" si="7"/>
        <v>44</v>
      </c>
      <c r="L43" s="47" t="str">
        <f t="shared" si="4"/>
        <v>OK</v>
      </c>
      <c r="M43" s="113" t="s">
        <v>537</v>
      </c>
      <c r="Q43" s="76"/>
    </row>
    <row r="44" spans="1:17" s="113" customFormat="1" ht="13.5">
      <c r="A44" s="113" t="s">
        <v>603</v>
      </c>
      <c r="B44" s="80" t="s">
        <v>973</v>
      </c>
      <c r="C44" s="80" t="s">
        <v>1122</v>
      </c>
      <c r="D44" s="113" t="s">
        <v>935</v>
      </c>
      <c r="F44" s="113" t="str">
        <f t="shared" si="5"/>
        <v>B22</v>
      </c>
      <c r="G44" s="113" t="str">
        <f t="shared" si="6"/>
        <v>筒井珠世</v>
      </c>
      <c r="H44" s="113" t="s">
        <v>1111</v>
      </c>
      <c r="I44" s="113" t="s">
        <v>1084</v>
      </c>
      <c r="J44" s="113">
        <v>1967</v>
      </c>
      <c r="K44" s="57">
        <f t="shared" si="7"/>
        <v>49</v>
      </c>
      <c r="L44" s="47" t="str">
        <f t="shared" si="4"/>
        <v>OK</v>
      </c>
      <c r="M44" s="113" t="s">
        <v>537</v>
      </c>
      <c r="Q44" s="79"/>
    </row>
    <row r="45" spans="1:17" s="113" customFormat="1" ht="13.5">
      <c r="A45" s="113" t="s">
        <v>605</v>
      </c>
      <c r="B45" s="80" t="s">
        <v>929</v>
      </c>
      <c r="C45" s="80" t="s">
        <v>961</v>
      </c>
      <c r="D45" s="113" t="s">
        <v>935</v>
      </c>
      <c r="F45" s="113" t="str">
        <f t="shared" si="5"/>
        <v>B23</v>
      </c>
      <c r="G45" s="113" t="str">
        <f t="shared" si="6"/>
        <v>中村千春</v>
      </c>
      <c r="H45" s="113" t="s">
        <v>1111</v>
      </c>
      <c r="I45" s="113" t="s">
        <v>1084</v>
      </c>
      <c r="J45" s="113">
        <v>1961</v>
      </c>
      <c r="K45" s="57">
        <f t="shared" si="7"/>
        <v>55</v>
      </c>
      <c r="L45" s="47" t="str">
        <f t="shared" si="4"/>
        <v>OK</v>
      </c>
      <c r="M45" s="113" t="s">
        <v>538</v>
      </c>
      <c r="Q45" s="79"/>
    </row>
    <row r="46" spans="1:17" s="113" customFormat="1" ht="13.5">
      <c r="A46" s="113" t="s">
        <v>607</v>
      </c>
      <c r="B46" s="80" t="s">
        <v>946</v>
      </c>
      <c r="C46" s="80" t="s">
        <v>1123</v>
      </c>
      <c r="D46" s="113" t="s">
        <v>956</v>
      </c>
      <c r="F46" s="113" t="str">
        <f t="shared" si="5"/>
        <v>B24</v>
      </c>
      <c r="G46" s="113" t="str">
        <f t="shared" si="6"/>
        <v>橋本真理</v>
      </c>
      <c r="H46" s="113" t="s">
        <v>1111</v>
      </c>
      <c r="I46" s="113" t="s">
        <v>1084</v>
      </c>
      <c r="J46" s="113">
        <v>1977</v>
      </c>
      <c r="K46" s="57">
        <f t="shared" si="7"/>
        <v>39</v>
      </c>
      <c r="L46" s="47" t="str">
        <f t="shared" si="4"/>
        <v>OK</v>
      </c>
      <c r="M46" s="113" t="s">
        <v>996</v>
      </c>
      <c r="Q46" s="79"/>
    </row>
    <row r="47" spans="1:17" s="113" customFormat="1" ht="13.5">
      <c r="A47" s="113" t="s">
        <v>608</v>
      </c>
      <c r="B47" s="80" t="s">
        <v>963</v>
      </c>
      <c r="C47" s="80" t="s">
        <v>964</v>
      </c>
      <c r="D47" s="113" t="s">
        <v>935</v>
      </c>
      <c r="F47" s="113" t="str">
        <f t="shared" si="5"/>
        <v>B25</v>
      </c>
      <c r="G47" s="113" t="str">
        <f t="shared" si="6"/>
        <v>藤田博美</v>
      </c>
      <c r="H47" s="113" t="s">
        <v>1111</v>
      </c>
      <c r="I47" s="113" t="s">
        <v>1084</v>
      </c>
      <c r="J47" s="113">
        <v>1970</v>
      </c>
      <c r="K47" s="57">
        <f t="shared" si="7"/>
        <v>46</v>
      </c>
      <c r="L47" s="47" t="str">
        <f t="shared" si="4"/>
        <v>OK</v>
      </c>
      <c r="M47" s="113" t="s">
        <v>537</v>
      </c>
      <c r="Q47" s="79"/>
    </row>
    <row r="48" spans="1:17" s="113" customFormat="1" ht="13.5">
      <c r="A48" s="113" t="s">
        <v>609</v>
      </c>
      <c r="B48" s="80" t="s">
        <v>965</v>
      </c>
      <c r="C48" s="80" t="s">
        <v>966</v>
      </c>
      <c r="D48" s="113" t="s">
        <v>935</v>
      </c>
      <c r="F48" s="113" t="str">
        <f t="shared" si="5"/>
        <v>B26</v>
      </c>
      <c r="G48" s="113" t="str">
        <f t="shared" si="6"/>
        <v>藤原泰子</v>
      </c>
      <c r="H48" s="113" t="s">
        <v>1111</v>
      </c>
      <c r="I48" s="113" t="s">
        <v>1084</v>
      </c>
      <c r="J48" s="113">
        <v>1965</v>
      </c>
      <c r="K48" s="57">
        <f t="shared" si="7"/>
        <v>51</v>
      </c>
      <c r="L48" s="47" t="str">
        <f t="shared" si="4"/>
        <v>OK</v>
      </c>
      <c r="M48" s="113" t="s">
        <v>538</v>
      </c>
      <c r="Q48" s="79"/>
    </row>
    <row r="49" spans="1:17" s="113" customFormat="1" ht="13.5">
      <c r="A49" s="113" t="s">
        <v>610</v>
      </c>
      <c r="B49" s="80" t="s">
        <v>1268</v>
      </c>
      <c r="C49" s="80" t="s">
        <v>1124</v>
      </c>
      <c r="D49" s="113" t="s">
        <v>938</v>
      </c>
      <c r="F49" s="113" t="str">
        <f t="shared" si="5"/>
        <v>B27</v>
      </c>
      <c r="G49" s="113" t="str">
        <f t="shared" si="6"/>
        <v>森 薫吏</v>
      </c>
      <c r="H49" s="113" t="s">
        <v>1111</v>
      </c>
      <c r="I49" s="113" t="s">
        <v>1084</v>
      </c>
      <c r="J49" s="113">
        <v>1964</v>
      </c>
      <c r="K49" s="57">
        <f t="shared" si="7"/>
        <v>52</v>
      </c>
      <c r="L49" s="47" t="str">
        <f t="shared" si="4"/>
        <v>OK</v>
      </c>
      <c r="M49" s="113" t="s">
        <v>1082</v>
      </c>
      <c r="Q49" s="79"/>
    </row>
    <row r="50" spans="1:17" s="113" customFormat="1" ht="13.5">
      <c r="A50" s="113" t="s">
        <v>611</v>
      </c>
      <c r="B50" s="80" t="s">
        <v>1125</v>
      </c>
      <c r="C50" s="80" t="s">
        <v>1126</v>
      </c>
      <c r="D50" s="113" t="s">
        <v>935</v>
      </c>
      <c r="F50" s="113" t="str">
        <f t="shared" si="5"/>
        <v>B28</v>
      </c>
      <c r="G50" s="113" t="str">
        <f t="shared" si="6"/>
        <v>日髙眞規子</v>
      </c>
      <c r="H50" s="113" t="s">
        <v>1111</v>
      </c>
      <c r="I50" s="113" t="s">
        <v>1084</v>
      </c>
      <c r="J50" s="113">
        <v>1963</v>
      </c>
      <c r="K50" s="57">
        <f t="shared" si="7"/>
        <v>53</v>
      </c>
      <c r="L50" s="47" t="str">
        <f t="shared" si="4"/>
        <v>OK</v>
      </c>
      <c r="M50" s="113" t="s">
        <v>996</v>
      </c>
      <c r="Q50" s="79"/>
    </row>
    <row r="51" spans="12:17" s="113" customFormat="1" ht="13.5">
      <c r="L51" s="47">
        <f t="shared" si="4"/>
      </c>
      <c r="Q51" s="79"/>
    </row>
    <row r="52" spans="12:17" ht="13.5">
      <c r="L52" s="47">
        <f t="shared" si="4"/>
      </c>
      <c r="Q52" s="79"/>
    </row>
    <row r="53" spans="2:17" s="113" customFormat="1" ht="13.5">
      <c r="B53" s="80"/>
      <c r="C53" s="80"/>
      <c r="K53" s="57"/>
      <c r="L53" s="47">
        <f t="shared" si="4"/>
      </c>
      <c r="Q53" s="79"/>
    </row>
    <row r="54" spans="2:17" s="113" customFormat="1" ht="13.5">
      <c r="B54" s="80"/>
      <c r="C54" s="80"/>
      <c r="K54" s="57"/>
      <c r="L54" s="47">
        <f t="shared" si="4"/>
      </c>
      <c r="Q54" s="79"/>
    </row>
    <row r="55" spans="2:17" s="113" customFormat="1" ht="13.5">
      <c r="B55" s="80"/>
      <c r="C55" s="80"/>
      <c r="K55" s="57"/>
      <c r="L55" s="47">
        <f t="shared" si="4"/>
      </c>
      <c r="Q55" s="79"/>
    </row>
    <row r="56" spans="2:17" s="113" customFormat="1" ht="13.5">
      <c r="B56" s="80"/>
      <c r="C56" s="80"/>
      <c r="K56" s="57"/>
      <c r="L56" s="47">
        <f t="shared" si="4"/>
      </c>
      <c r="Q56" s="79"/>
    </row>
    <row r="57" spans="2:17" s="113" customFormat="1" ht="13.5">
      <c r="B57" s="80"/>
      <c r="C57" s="80"/>
      <c r="K57" s="57"/>
      <c r="L57" s="47">
        <f t="shared" si="4"/>
      </c>
      <c r="Q57" s="79"/>
    </row>
    <row r="58" spans="2:17" s="113" customFormat="1" ht="13.5">
      <c r="B58" s="80"/>
      <c r="C58" s="80"/>
      <c r="K58" s="57"/>
      <c r="L58" s="47">
        <f t="shared" si="4"/>
      </c>
      <c r="Q58" s="79"/>
    </row>
    <row r="59" spans="2:17" s="113" customFormat="1" ht="13.5">
      <c r="B59" s="80"/>
      <c r="C59" s="80"/>
      <c r="K59" s="57"/>
      <c r="L59" s="47">
        <f t="shared" si="4"/>
      </c>
      <c r="Q59" s="79"/>
    </row>
    <row r="60" spans="2:17" s="113" customFormat="1" ht="13.5">
      <c r="B60" s="80"/>
      <c r="C60" s="80"/>
      <c r="K60" s="57"/>
      <c r="L60" s="47">
        <f t="shared" si="4"/>
      </c>
      <c r="Q60" s="79"/>
    </row>
    <row r="61" spans="1:15" s="62" customFormat="1" ht="13.5">
      <c r="A61" s="78"/>
      <c r="B61" s="84"/>
      <c r="C61" s="84"/>
      <c r="D61" s="78"/>
      <c r="E61" s="77"/>
      <c r="F61" s="47"/>
      <c r="G61" s="51"/>
      <c r="H61" s="78"/>
      <c r="I61" s="47"/>
      <c r="J61" s="77"/>
      <c r="K61" s="57"/>
      <c r="L61" s="47">
        <f t="shared" si="4"/>
      </c>
      <c r="N61" s="45"/>
      <c r="O61" s="45"/>
    </row>
    <row r="62" spans="1:15" s="62" customFormat="1" ht="13.5">
      <c r="A62" s="78"/>
      <c r="B62" s="84"/>
      <c r="C62" s="84"/>
      <c r="D62" s="78"/>
      <c r="E62" s="77"/>
      <c r="F62" s="47"/>
      <c r="G62" s="51"/>
      <c r="H62" s="78"/>
      <c r="I62" s="47"/>
      <c r="J62" s="77"/>
      <c r="K62" s="57"/>
      <c r="L62" s="47">
        <f t="shared" si="4"/>
      </c>
      <c r="N62" s="45"/>
      <c r="O62" s="45"/>
    </row>
    <row r="63" spans="1:15" s="62" customFormat="1" ht="13.5">
      <c r="A63" s="78"/>
      <c r="B63" s="84"/>
      <c r="C63" s="84"/>
      <c r="D63" s="78"/>
      <c r="E63" s="77"/>
      <c r="F63" s="47"/>
      <c r="G63" s="51"/>
      <c r="H63" s="78"/>
      <c r="I63" s="47"/>
      <c r="J63" s="77"/>
      <c r="K63" s="57"/>
      <c r="L63" s="47">
        <f t="shared" si="4"/>
      </c>
      <c r="N63" s="45"/>
      <c r="O63" s="45"/>
    </row>
    <row r="64" spans="1:12" s="181" customFormat="1" ht="13.5">
      <c r="A64" s="76"/>
      <c r="B64" s="79"/>
      <c r="C64" s="636" t="s">
        <v>1269</v>
      </c>
      <c r="D64" s="636"/>
      <c r="E64" s="637"/>
      <c r="F64" s="637"/>
      <c r="G64" s="637"/>
      <c r="H64" s="637"/>
      <c r="I64" s="637"/>
      <c r="J64" s="77"/>
      <c r="K64" s="57"/>
      <c r="L64" s="47">
        <f t="shared" si="4"/>
      </c>
    </row>
    <row r="65" spans="1:12" s="181" customFormat="1" ht="13.5">
      <c r="A65" s="76"/>
      <c r="B65" s="79"/>
      <c r="C65" s="636"/>
      <c r="D65" s="636"/>
      <c r="E65" s="637"/>
      <c r="F65" s="637"/>
      <c r="G65" s="637"/>
      <c r="H65" s="637"/>
      <c r="I65" s="637"/>
      <c r="J65" s="77"/>
      <c r="K65" s="57"/>
      <c r="L65" s="47">
        <f t="shared" si="4"/>
      </c>
    </row>
    <row r="66" spans="2:12" ht="13.5">
      <c r="B66" s="624" t="s">
        <v>1270</v>
      </c>
      <c r="C66" s="624"/>
      <c r="D66" s="46"/>
      <c r="F66" s="47"/>
      <c r="G66" s="45" t="s">
        <v>1271</v>
      </c>
      <c r="H66" s="45" t="s">
        <v>1272</v>
      </c>
      <c r="K66" s="57"/>
      <c r="L66" s="47"/>
    </row>
    <row r="67" spans="2:12" ht="13.5">
      <c r="B67" s="624"/>
      <c r="C67" s="624"/>
      <c r="D67" s="46"/>
      <c r="F67" s="47"/>
      <c r="G67" s="82">
        <f>COUNTIF(M68:M123,"東近江市")</f>
        <v>25</v>
      </c>
      <c r="H67" s="83">
        <f>(G67/RIGHT(A123,2))</f>
        <v>0.44642857142857145</v>
      </c>
      <c r="K67" s="57"/>
      <c r="L67" s="47"/>
    </row>
    <row r="68" spans="1:13" s="44" customFormat="1" ht="13.5">
      <c r="A68" s="45" t="s">
        <v>613</v>
      </c>
      <c r="B68" s="99" t="s">
        <v>562</v>
      </c>
      <c r="C68" s="99" t="s">
        <v>614</v>
      </c>
      <c r="D68" s="46" t="s">
        <v>896</v>
      </c>
      <c r="E68" s="45"/>
      <c r="F68" s="47" t="str">
        <f aca="true" t="shared" si="8" ref="F68:F107">A68</f>
        <v>C01</v>
      </c>
      <c r="G68" s="45" t="str">
        <f aca="true" t="shared" si="9" ref="G68:G107">B68&amp;C68</f>
        <v>片岡春己</v>
      </c>
      <c r="H68" s="46" t="s">
        <v>1348</v>
      </c>
      <c r="I68" s="46" t="s">
        <v>894</v>
      </c>
      <c r="J68" s="59">
        <v>1953</v>
      </c>
      <c r="K68" s="57">
        <f>IF(J68="","",(2016-J68))</f>
        <v>63</v>
      </c>
      <c r="L68" s="47" t="str">
        <f t="shared" si="4"/>
        <v>OK</v>
      </c>
      <c r="M68" s="90" t="s">
        <v>540</v>
      </c>
    </row>
    <row r="69" spans="1:13" s="44" customFormat="1" ht="13.5">
      <c r="A69" s="45" t="s">
        <v>615</v>
      </c>
      <c r="B69" s="99" t="s">
        <v>599</v>
      </c>
      <c r="C69" s="99" t="s">
        <v>623</v>
      </c>
      <c r="D69" s="46" t="s">
        <v>896</v>
      </c>
      <c r="E69" s="45"/>
      <c r="F69" s="47" t="str">
        <f t="shared" si="8"/>
        <v>C02</v>
      </c>
      <c r="G69" s="45" t="str">
        <f t="shared" si="9"/>
        <v>山本　真</v>
      </c>
      <c r="H69" s="46" t="s">
        <v>612</v>
      </c>
      <c r="I69" s="46" t="s">
        <v>894</v>
      </c>
      <c r="J69" s="59">
        <v>1970</v>
      </c>
      <c r="K69" s="57">
        <f aca="true" t="shared" si="10" ref="K69:K123">IF(J69="","",(2016-J69))</f>
        <v>46</v>
      </c>
      <c r="L69" s="47" t="str">
        <f t="shared" si="4"/>
        <v>OK</v>
      </c>
      <c r="M69" s="91" t="s">
        <v>537</v>
      </c>
    </row>
    <row r="70" spans="1:13" s="44" customFormat="1" ht="13.5">
      <c r="A70" s="45" t="s">
        <v>618</v>
      </c>
      <c r="B70" s="99" t="s">
        <v>599</v>
      </c>
      <c r="C70" s="99" t="s">
        <v>651</v>
      </c>
      <c r="D70" s="46" t="s">
        <v>896</v>
      </c>
      <c r="E70" s="45"/>
      <c r="F70" s="47" t="str">
        <f t="shared" si="8"/>
        <v>C03</v>
      </c>
      <c r="G70" s="45" t="str">
        <f t="shared" si="9"/>
        <v>山本　諭</v>
      </c>
      <c r="H70" s="46" t="s">
        <v>612</v>
      </c>
      <c r="I70" s="46" t="s">
        <v>894</v>
      </c>
      <c r="J70" s="59">
        <v>1971</v>
      </c>
      <c r="K70" s="57">
        <f t="shared" si="10"/>
        <v>45</v>
      </c>
      <c r="L70" s="47" t="str">
        <f t="shared" si="4"/>
        <v>OK</v>
      </c>
      <c r="M70" s="90" t="s">
        <v>540</v>
      </c>
    </row>
    <row r="71" spans="1:13" s="44" customFormat="1" ht="13.5">
      <c r="A71" s="45" t="s">
        <v>621</v>
      </c>
      <c r="B71" s="99" t="s">
        <v>654</v>
      </c>
      <c r="C71" s="99" t="s">
        <v>655</v>
      </c>
      <c r="D71" s="46" t="s">
        <v>896</v>
      </c>
      <c r="E71" s="45"/>
      <c r="F71" s="47" t="str">
        <f t="shared" si="8"/>
        <v>C04</v>
      </c>
      <c r="G71" s="45" t="str">
        <f t="shared" si="9"/>
        <v>西田裕信</v>
      </c>
      <c r="H71" s="46" t="s">
        <v>612</v>
      </c>
      <c r="I71" s="46" t="s">
        <v>894</v>
      </c>
      <c r="J71" s="59">
        <v>1960</v>
      </c>
      <c r="K71" s="57">
        <f t="shared" si="10"/>
        <v>56</v>
      </c>
      <c r="L71" s="47" t="str">
        <f aca="true" t="shared" si="11" ref="L71:L134">IF(G71="","",IF(COUNTIF($G$6:$G$535,G71)&gt;1,"2重登録","OK"))</f>
        <v>OK</v>
      </c>
      <c r="M71" s="91" t="s">
        <v>509</v>
      </c>
    </row>
    <row r="72" spans="1:13" s="44" customFormat="1" ht="13.5">
      <c r="A72" s="45" t="s">
        <v>622</v>
      </c>
      <c r="B72" s="99" t="s">
        <v>661</v>
      </c>
      <c r="C72" s="99" t="s">
        <v>662</v>
      </c>
      <c r="D72" s="46" t="s">
        <v>896</v>
      </c>
      <c r="E72" s="45"/>
      <c r="F72" s="47" t="str">
        <f t="shared" si="8"/>
        <v>C05</v>
      </c>
      <c r="G72" s="45" t="str">
        <f t="shared" si="9"/>
        <v>柴谷義信</v>
      </c>
      <c r="H72" s="46" t="s">
        <v>612</v>
      </c>
      <c r="I72" s="46" t="s">
        <v>894</v>
      </c>
      <c r="J72" s="59">
        <v>1962</v>
      </c>
      <c r="K72" s="57">
        <f t="shared" si="10"/>
        <v>54</v>
      </c>
      <c r="L72" s="47" t="str">
        <f t="shared" si="11"/>
        <v>OK</v>
      </c>
      <c r="M72" s="91" t="s">
        <v>537</v>
      </c>
    </row>
    <row r="73" spans="1:13" s="44" customFormat="1" ht="13.5">
      <c r="A73" s="45" t="s">
        <v>624</v>
      </c>
      <c r="B73" s="99" t="s">
        <v>664</v>
      </c>
      <c r="C73" s="99" t="s">
        <v>665</v>
      </c>
      <c r="D73" s="46" t="s">
        <v>896</v>
      </c>
      <c r="E73" s="45"/>
      <c r="F73" s="47" t="str">
        <f t="shared" si="8"/>
        <v>C06</v>
      </c>
      <c r="G73" s="45" t="str">
        <f t="shared" si="9"/>
        <v>井尻善和</v>
      </c>
      <c r="H73" s="46" t="s">
        <v>612</v>
      </c>
      <c r="I73" s="46" t="s">
        <v>894</v>
      </c>
      <c r="J73" s="59">
        <v>1968</v>
      </c>
      <c r="K73" s="57">
        <f t="shared" si="10"/>
        <v>48</v>
      </c>
      <c r="L73" s="47" t="str">
        <f t="shared" si="11"/>
        <v>OK</v>
      </c>
      <c r="M73" s="91" t="s">
        <v>1031</v>
      </c>
    </row>
    <row r="74" spans="1:13" s="44" customFormat="1" ht="13.5">
      <c r="A74" s="45" t="s">
        <v>627</v>
      </c>
      <c r="B74" s="99" t="s">
        <v>673</v>
      </c>
      <c r="C74" s="49" t="s">
        <v>674</v>
      </c>
      <c r="D74" s="46" t="s">
        <v>896</v>
      </c>
      <c r="E74" s="45"/>
      <c r="F74" s="47" t="str">
        <f t="shared" si="8"/>
        <v>C07</v>
      </c>
      <c r="G74" s="45" t="str">
        <f t="shared" si="9"/>
        <v>坂元智成</v>
      </c>
      <c r="H74" s="46" t="s">
        <v>612</v>
      </c>
      <c r="I74" s="46" t="s">
        <v>894</v>
      </c>
      <c r="J74" s="59">
        <v>1975</v>
      </c>
      <c r="K74" s="57">
        <f t="shared" si="10"/>
        <v>41</v>
      </c>
      <c r="L74" s="47" t="str">
        <f t="shared" si="11"/>
        <v>OK</v>
      </c>
      <c r="M74" s="90" t="s">
        <v>540</v>
      </c>
    </row>
    <row r="75" spans="1:13" s="44" customFormat="1" ht="13.5">
      <c r="A75" s="45" t="s">
        <v>628</v>
      </c>
      <c r="B75" s="99" t="s">
        <v>677</v>
      </c>
      <c r="C75" s="49" t="s">
        <v>678</v>
      </c>
      <c r="D75" s="46" t="s">
        <v>896</v>
      </c>
      <c r="E75" s="45"/>
      <c r="F75" s="47" t="str">
        <f t="shared" si="8"/>
        <v>C08</v>
      </c>
      <c r="G75" s="45" t="str">
        <f t="shared" si="9"/>
        <v>村尾彰了</v>
      </c>
      <c r="H75" s="46" t="s">
        <v>612</v>
      </c>
      <c r="I75" s="46" t="s">
        <v>894</v>
      </c>
      <c r="J75" s="59">
        <v>1982</v>
      </c>
      <c r="K75" s="57">
        <f t="shared" si="10"/>
        <v>34</v>
      </c>
      <c r="L75" s="47" t="str">
        <f t="shared" si="11"/>
        <v>OK</v>
      </c>
      <c r="M75" s="91" t="s">
        <v>1031</v>
      </c>
    </row>
    <row r="76" spans="1:13" s="44" customFormat="1" ht="13.5">
      <c r="A76" s="45" t="s">
        <v>555</v>
      </c>
      <c r="B76" s="99" t="s">
        <v>1127</v>
      </c>
      <c r="C76" s="49" t="s">
        <v>680</v>
      </c>
      <c r="D76" s="46" t="s">
        <v>896</v>
      </c>
      <c r="E76" s="45"/>
      <c r="F76" s="47" t="str">
        <f t="shared" si="8"/>
        <v>C09</v>
      </c>
      <c r="G76" s="45" t="str">
        <f t="shared" si="9"/>
        <v>荒浪順次</v>
      </c>
      <c r="H76" s="46" t="s">
        <v>612</v>
      </c>
      <c r="I76" s="46" t="s">
        <v>894</v>
      </c>
      <c r="J76" s="59">
        <v>1977</v>
      </c>
      <c r="K76" s="57">
        <f t="shared" si="10"/>
        <v>39</v>
      </c>
      <c r="L76" s="47" t="str">
        <f t="shared" si="11"/>
        <v>OK</v>
      </c>
      <c r="M76" s="91" t="s">
        <v>998</v>
      </c>
    </row>
    <row r="77" spans="1:13" s="44" customFormat="1" ht="13.5">
      <c r="A77" s="45" t="s">
        <v>633</v>
      </c>
      <c r="B77" s="99" t="s">
        <v>682</v>
      </c>
      <c r="C77" s="49" t="s">
        <v>683</v>
      </c>
      <c r="D77" s="46" t="s">
        <v>896</v>
      </c>
      <c r="E77" s="45"/>
      <c r="F77" s="47" t="str">
        <f t="shared" si="8"/>
        <v>C10</v>
      </c>
      <c r="G77" s="45" t="str">
        <f t="shared" si="9"/>
        <v>中本隆司</v>
      </c>
      <c r="H77" s="46" t="s">
        <v>612</v>
      </c>
      <c r="I77" s="46" t="s">
        <v>894</v>
      </c>
      <c r="J77" s="59">
        <v>1968</v>
      </c>
      <c r="K77" s="57">
        <f t="shared" si="10"/>
        <v>48</v>
      </c>
      <c r="L77" s="47" t="str">
        <f t="shared" si="11"/>
        <v>OK</v>
      </c>
      <c r="M77" s="90" t="s">
        <v>540</v>
      </c>
    </row>
    <row r="78" spans="1:13" s="44" customFormat="1" ht="13.5">
      <c r="A78" s="45" t="s">
        <v>636</v>
      </c>
      <c r="B78" s="99" t="s">
        <v>691</v>
      </c>
      <c r="C78" s="49" t="s">
        <v>692</v>
      </c>
      <c r="D78" s="46" t="s">
        <v>896</v>
      </c>
      <c r="E78" s="45"/>
      <c r="F78" s="47" t="str">
        <f t="shared" si="8"/>
        <v>C11</v>
      </c>
      <c r="G78" s="45" t="str">
        <f t="shared" si="9"/>
        <v>小山　嶺</v>
      </c>
      <c r="H78" s="46" t="s">
        <v>612</v>
      </c>
      <c r="I78" s="46" t="s">
        <v>894</v>
      </c>
      <c r="J78" s="59">
        <v>1986</v>
      </c>
      <c r="K78" s="57">
        <f t="shared" si="10"/>
        <v>30</v>
      </c>
      <c r="L78" s="47" t="str">
        <f t="shared" si="11"/>
        <v>OK</v>
      </c>
      <c r="M78" s="90" t="s">
        <v>540</v>
      </c>
    </row>
    <row r="79" spans="1:13" s="44" customFormat="1" ht="13.5">
      <c r="A79" s="45" t="s">
        <v>639</v>
      </c>
      <c r="B79" s="99" t="s">
        <v>694</v>
      </c>
      <c r="C79" s="49" t="s">
        <v>695</v>
      </c>
      <c r="D79" s="46" t="s">
        <v>896</v>
      </c>
      <c r="E79" s="45"/>
      <c r="F79" s="47" t="str">
        <f t="shared" si="8"/>
        <v>C12</v>
      </c>
      <c r="G79" s="45" t="str">
        <f t="shared" si="9"/>
        <v>鉄川聡志</v>
      </c>
      <c r="H79" s="46" t="s">
        <v>612</v>
      </c>
      <c r="I79" s="46" t="s">
        <v>894</v>
      </c>
      <c r="J79" s="59">
        <v>1986</v>
      </c>
      <c r="K79" s="57">
        <f t="shared" si="10"/>
        <v>30</v>
      </c>
      <c r="L79" s="47" t="str">
        <f t="shared" si="11"/>
        <v>OK</v>
      </c>
      <c r="M79" s="91" t="s">
        <v>535</v>
      </c>
    </row>
    <row r="80" spans="1:13" s="44" customFormat="1" ht="13.5">
      <c r="A80" s="45" t="s">
        <v>642</v>
      </c>
      <c r="B80" s="99" t="s">
        <v>705</v>
      </c>
      <c r="C80" s="49" t="s">
        <v>706</v>
      </c>
      <c r="D80" s="46" t="s">
        <v>896</v>
      </c>
      <c r="E80" s="45"/>
      <c r="F80" s="47" t="str">
        <f t="shared" si="8"/>
        <v>C13</v>
      </c>
      <c r="G80" s="45" t="str">
        <f t="shared" si="9"/>
        <v>名合佑介</v>
      </c>
      <c r="H80" s="46" t="s">
        <v>612</v>
      </c>
      <c r="I80" s="46" t="s">
        <v>894</v>
      </c>
      <c r="J80" s="59">
        <v>1986</v>
      </c>
      <c r="K80" s="57">
        <f t="shared" si="10"/>
        <v>30</v>
      </c>
      <c r="L80" s="47" t="str">
        <f t="shared" si="11"/>
        <v>OK</v>
      </c>
      <c r="M80" s="90" t="s">
        <v>540</v>
      </c>
    </row>
    <row r="81" spans="1:13" s="44" customFormat="1" ht="13.5">
      <c r="A81" s="45" t="s">
        <v>645</v>
      </c>
      <c r="B81" s="99" t="s">
        <v>708</v>
      </c>
      <c r="C81" s="49" t="s">
        <v>709</v>
      </c>
      <c r="D81" s="46" t="s">
        <v>896</v>
      </c>
      <c r="E81" s="45"/>
      <c r="F81" s="47" t="str">
        <f t="shared" si="8"/>
        <v>C14</v>
      </c>
      <c r="G81" s="45" t="str">
        <f t="shared" si="9"/>
        <v>宮道祐介</v>
      </c>
      <c r="H81" s="46" t="s">
        <v>612</v>
      </c>
      <c r="I81" s="46" t="s">
        <v>894</v>
      </c>
      <c r="J81" s="59">
        <v>1983</v>
      </c>
      <c r="K81" s="57">
        <f t="shared" si="10"/>
        <v>33</v>
      </c>
      <c r="L81" s="47" t="str">
        <f t="shared" si="11"/>
        <v>OK</v>
      </c>
      <c r="M81" s="91" t="s">
        <v>537</v>
      </c>
    </row>
    <row r="82" spans="1:13" s="44" customFormat="1" ht="13.5">
      <c r="A82" s="45" t="s">
        <v>647</v>
      </c>
      <c r="B82" s="99" t="s">
        <v>715</v>
      </c>
      <c r="C82" s="49" t="s">
        <v>716</v>
      </c>
      <c r="D82" s="46" t="s">
        <v>896</v>
      </c>
      <c r="E82" s="45"/>
      <c r="F82" s="47" t="str">
        <f t="shared" si="8"/>
        <v>C15</v>
      </c>
      <c r="G82" s="45" t="str">
        <f t="shared" si="9"/>
        <v>本間靖教</v>
      </c>
      <c r="H82" s="46" t="s">
        <v>1348</v>
      </c>
      <c r="I82" s="46" t="s">
        <v>894</v>
      </c>
      <c r="J82" s="59">
        <v>1985</v>
      </c>
      <c r="K82" s="57">
        <f t="shared" si="10"/>
        <v>31</v>
      </c>
      <c r="L82" s="47" t="str">
        <f t="shared" si="11"/>
        <v>OK</v>
      </c>
      <c r="M82" s="90" t="s">
        <v>540</v>
      </c>
    </row>
    <row r="83" spans="1:13" s="44" customFormat="1" ht="13.5">
      <c r="A83" s="45" t="s">
        <v>648</v>
      </c>
      <c r="B83" s="100" t="s">
        <v>719</v>
      </c>
      <c r="C83" s="100" t="s">
        <v>720</v>
      </c>
      <c r="D83" s="46" t="s">
        <v>896</v>
      </c>
      <c r="E83" s="45"/>
      <c r="F83" s="47" t="str">
        <f t="shared" si="8"/>
        <v>C16</v>
      </c>
      <c r="G83" s="51" t="str">
        <f t="shared" si="9"/>
        <v>並河智加</v>
      </c>
      <c r="H83" s="46" t="s">
        <v>612</v>
      </c>
      <c r="I83" s="46" t="s">
        <v>895</v>
      </c>
      <c r="J83" s="59">
        <v>1979</v>
      </c>
      <c r="K83" s="57">
        <f t="shared" si="10"/>
        <v>37</v>
      </c>
      <c r="L83" s="47" t="str">
        <f t="shared" si="11"/>
        <v>OK</v>
      </c>
      <c r="M83" s="91" t="s">
        <v>537</v>
      </c>
    </row>
    <row r="84" spans="1:13" s="44" customFormat="1" ht="13.5">
      <c r="A84" s="45" t="s">
        <v>650</v>
      </c>
      <c r="B84" s="46" t="s">
        <v>1349</v>
      </c>
      <c r="C84" s="46" t="s">
        <v>724</v>
      </c>
      <c r="D84" s="46" t="s">
        <v>896</v>
      </c>
      <c r="E84" s="45"/>
      <c r="F84" s="47" t="str">
        <f t="shared" si="8"/>
        <v>C17</v>
      </c>
      <c r="G84" s="45" t="str">
        <f t="shared" si="9"/>
        <v>橘　崇博</v>
      </c>
      <c r="H84" s="46" t="s">
        <v>612</v>
      </c>
      <c r="I84" s="46" t="s">
        <v>894</v>
      </c>
      <c r="J84" s="59">
        <v>1980</v>
      </c>
      <c r="K84" s="57">
        <f t="shared" si="10"/>
        <v>36</v>
      </c>
      <c r="L84" s="47" t="str">
        <f t="shared" si="11"/>
        <v>OK</v>
      </c>
      <c r="M84" s="90" t="s">
        <v>540</v>
      </c>
    </row>
    <row r="85" spans="1:13" s="44" customFormat="1" ht="13.5">
      <c r="A85" s="45" t="s">
        <v>652</v>
      </c>
      <c r="B85" s="49" t="s">
        <v>559</v>
      </c>
      <c r="C85" s="49" t="s">
        <v>725</v>
      </c>
      <c r="D85" s="46" t="s">
        <v>896</v>
      </c>
      <c r="E85" s="45"/>
      <c r="F85" s="47" t="str">
        <f t="shared" si="8"/>
        <v>C18</v>
      </c>
      <c r="G85" s="45" t="str">
        <f t="shared" si="9"/>
        <v>岡本　彰</v>
      </c>
      <c r="H85" s="46" t="s">
        <v>612</v>
      </c>
      <c r="I85" s="46" t="s">
        <v>894</v>
      </c>
      <c r="J85" s="59">
        <v>1986</v>
      </c>
      <c r="K85" s="57">
        <f t="shared" si="10"/>
        <v>30</v>
      </c>
      <c r="L85" s="47" t="str">
        <f t="shared" si="11"/>
        <v>OK</v>
      </c>
      <c r="M85" s="91" t="s">
        <v>535</v>
      </c>
    </row>
    <row r="86" spans="1:13" s="44" customFormat="1" ht="13.5">
      <c r="A86" s="45" t="s">
        <v>653</v>
      </c>
      <c r="B86" s="49" t="s">
        <v>726</v>
      </c>
      <c r="C86" s="49" t="s">
        <v>727</v>
      </c>
      <c r="D86" s="46" t="s">
        <v>896</v>
      </c>
      <c r="E86" s="45"/>
      <c r="F86" s="47" t="str">
        <f t="shared" si="8"/>
        <v>C19</v>
      </c>
      <c r="G86" s="45" t="str">
        <f t="shared" si="9"/>
        <v>辻井貴大</v>
      </c>
      <c r="H86" s="46" t="s">
        <v>612</v>
      </c>
      <c r="I86" s="46" t="s">
        <v>894</v>
      </c>
      <c r="J86" s="59">
        <v>1992</v>
      </c>
      <c r="K86" s="57">
        <f t="shared" si="10"/>
        <v>24</v>
      </c>
      <c r="L86" s="47" t="str">
        <f t="shared" si="11"/>
        <v>OK</v>
      </c>
      <c r="M86" s="90" t="s">
        <v>540</v>
      </c>
    </row>
    <row r="87" spans="1:13" s="44" customFormat="1" ht="13.5">
      <c r="A87" s="45" t="s">
        <v>656</v>
      </c>
      <c r="B87" s="49" t="s">
        <v>729</v>
      </c>
      <c r="C87" s="49" t="s">
        <v>730</v>
      </c>
      <c r="D87" s="46" t="s">
        <v>896</v>
      </c>
      <c r="E87" s="45"/>
      <c r="F87" s="47" t="str">
        <f t="shared" si="8"/>
        <v>C20</v>
      </c>
      <c r="G87" s="45" t="str">
        <f t="shared" si="9"/>
        <v>寺岡淳平</v>
      </c>
      <c r="H87" s="46" t="s">
        <v>612</v>
      </c>
      <c r="I87" s="46" t="s">
        <v>894</v>
      </c>
      <c r="J87" s="59">
        <v>1990</v>
      </c>
      <c r="K87" s="57">
        <f t="shared" si="10"/>
        <v>26</v>
      </c>
      <c r="L87" s="47" t="str">
        <f t="shared" si="11"/>
        <v>OK</v>
      </c>
      <c r="M87" s="90" t="s">
        <v>540</v>
      </c>
    </row>
    <row r="88" spans="1:13" s="44" customFormat="1" ht="13.5">
      <c r="A88" s="45" t="s">
        <v>659</v>
      </c>
      <c r="B88" s="49" t="s">
        <v>731</v>
      </c>
      <c r="C88" s="49" t="s">
        <v>732</v>
      </c>
      <c r="D88" s="46" t="s">
        <v>896</v>
      </c>
      <c r="E88" s="45"/>
      <c r="F88" s="47" t="str">
        <f t="shared" si="8"/>
        <v>C21</v>
      </c>
      <c r="G88" s="45" t="str">
        <f t="shared" si="9"/>
        <v>牛尾紳之介</v>
      </c>
      <c r="H88" s="46" t="s">
        <v>612</v>
      </c>
      <c r="I88" s="46" t="s">
        <v>894</v>
      </c>
      <c r="J88" s="59">
        <v>1984</v>
      </c>
      <c r="K88" s="57">
        <f t="shared" si="10"/>
        <v>32</v>
      </c>
      <c r="L88" s="47" t="str">
        <f t="shared" si="11"/>
        <v>OK</v>
      </c>
      <c r="M88" s="90" t="s">
        <v>540</v>
      </c>
    </row>
    <row r="89" spans="1:13" s="44" customFormat="1" ht="13.5">
      <c r="A89" s="45" t="s">
        <v>660</v>
      </c>
      <c r="B89" s="49" t="s">
        <v>577</v>
      </c>
      <c r="C89" s="49" t="s">
        <v>733</v>
      </c>
      <c r="D89" s="46" t="s">
        <v>896</v>
      </c>
      <c r="E89" s="45"/>
      <c r="F89" s="47" t="str">
        <f t="shared" si="8"/>
        <v>C22</v>
      </c>
      <c r="G89" s="45" t="str">
        <f t="shared" si="9"/>
        <v>松岡　遼</v>
      </c>
      <c r="H89" s="46" t="s">
        <v>612</v>
      </c>
      <c r="I89" s="46" t="s">
        <v>894</v>
      </c>
      <c r="J89" s="59">
        <v>1983</v>
      </c>
      <c r="K89" s="57">
        <f t="shared" si="10"/>
        <v>33</v>
      </c>
      <c r="L89" s="47" t="str">
        <f t="shared" si="11"/>
        <v>OK</v>
      </c>
      <c r="M89" s="90" t="s">
        <v>540</v>
      </c>
    </row>
    <row r="90" spans="1:13" s="44" customFormat="1" ht="13.5">
      <c r="A90" s="45" t="s">
        <v>663</v>
      </c>
      <c r="B90" s="49" t="s">
        <v>1085</v>
      </c>
      <c r="C90" s="49" t="s">
        <v>1001</v>
      </c>
      <c r="D90" s="46" t="s">
        <v>896</v>
      </c>
      <c r="E90" s="45"/>
      <c r="F90" s="47" t="str">
        <f t="shared" si="8"/>
        <v>C23</v>
      </c>
      <c r="G90" s="45" t="str">
        <f t="shared" si="9"/>
        <v>西　裕紀</v>
      </c>
      <c r="H90" s="46" t="s">
        <v>612</v>
      </c>
      <c r="I90" s="46" t="s">
        <v>894</v>
      </c>
      <c r="J90" s="59">
        <v>1974</v>
      </c>
      <c r="K90" s="57">
        <f t="shared" si="10"/>
        <v>42</v>
      </c>
      <c r="L90" s="47" t="str">
        <f t="shared" si="11"/>
        <v>OK</v>
      </c>
      <c r="M90" s="90" t="s">
        <v>540</v>
      </c>
    </row>
    <row r="91" spans="1:13" s="182" customFormat="1" ht="13.5">
      <c r="A91" s="45" t="s">
        <v>666</v>
      </c>
      <c r="B91" s="49" t="s">
        <v>1273</v>
      </c>
      <c r="C91" s="49" t="s">
        <v>1274</v>
      </c>
      <c r="D91" s="46" t="s">
        <v>896</v>
      </c>
      <c r="E91" s="45"/>
      <c r="F91" s="47" t="s">
        <v>1275</v>
      </c>
      <c r="G91" s="45" t="s">
        <v>1276</v>
      </c>
      <c r="H91" s="46" t="s">
        <v>612</v>
      </c>
      <c r="I91" s="46" t="s">
        <v>894</v>
      </c>
      <c r="J91" s="59">
        <v>1967</v>
      </c>
      <c r="K91" s="57">
        <f t="shared" si="10"/>
        <v>49</v>
      </c>
      <c r="L91" s="47" t="str">
        <f t="shared" si="11"/>
        <v>OK</v>
      </c>
      <c r="M91" s="90" t="s">
        <v>539</v>
      </c>
    </row>
    <row r="92" spans="1:13" s="44" customFormat="1" ht="13.5">
      <c r="A92" s="45" t="s">
        <v>667</v>
      </c>
      <c r="B92" s="45" t="s">
        <v>927</v>
      </c>
      <c r="C92" s="45" t="s">
        <v>1010</v>
      </c>
      <c r="D92" s="46" t="s">
        <v>896</v>
      </c>
      <c r="E92" s="45"/>
      <c r="F92" s="47" t="str">
        <f t="shared" si="8"/>
        <v>C25</v>
      </c>
      <c r="G92" s="45" t="str">
        <f t="shared" si="9"/>
        <v>田中英夫</v>
      </c>
      <c r="H92" s="46" t="s">
        <v>612</v>
      </c>
      <c r="I92" s="46" t="s">
        <v>894</v>
      </c>
      <c r="J92" s="59">
        <v>1980</v>
      </c>
      <c r="K92" s="57">
        <f t="shared" si="10"/>
        <v>36</v>
      </c>
      <c r="L92" s="47" t="str">
        <f t="shared" si="11"/>
        <v>OK</v>
      </c>
      <c r="M92" s="91" t="s">
        <v>535</v>
      </c>
    </row>
    <row r="93" spans="1:13" s="44" customFormat="1" ht="13.5">
      <c r="A93" s="45" t="s">
        <v>670</v>
      </c>
      <c r="B93" s="45" t="s">
        <v>1128</v>
      </c>
      <c r="C93" s="45" t="s">
        <v>1129</v>
      </c>
      <c r="D93" s="46" t="s">
        <v>896</v>
      </c>
      <c r="E93" s="45"/>
      <c r="F93" s="47" t="str">
        <f t="shared" si="8"/>
        <v>C26</v>
      </c>
      <c r="G93" s="45" t="str">
        <f t="shared" si="9"/>
        <v>北村直史</v>
      </c>
      <c r="H93" s="46" t="s">
        <v>612</v>
      </c>
      <c r="I93" s="46" t="s">
        <v>894</v>
      </c>
      <c r="J93" s="59">
        <v>1987</v>
      </c>
      <c r="K93" s="57">
        <f t="shared" si="10"/>
        <v>29</v>
      </c>
      <c r="L93" s="47" t="str">
        <f t="shared" si="11"/>
        <v>OK</v>
      </c>
      <c r="M93" s="90" t="s">
        <v>540</v>
      </c>
    </row>
    <row r="94" spans="1:13" s="44" customFormat="1" ht="13.5">
      <c r="A94" s="45" t="s">
        <v>671</v>
      </c>
      <c r="B94" s="45" t="s">
        <v>1130</v>
      </c>
      <c r="C94" s="45" t="s">
        <v>1131</v>
      </c>
      <c r="D94" s="46" t="s">
        <v>896</v>
      </c>
      <c r="E94" s="45"/>
      <c r="F94" s="47" t="str">
        <f t="shared" si="8"/>
        <v>C27</v>
      </c>
      <c r="G94" s="45" t="str">
        <f t="shared" si="9"/>
        <v>久保田泰成</v>
      </c>
      <c r="H94" s="46" t="s">
        <v>612</v>
      </c>
      <c r="I94" s="46" t="s">
        <v>894</v>
      </c>
      <c r="J94" s="59">
        <v>1985</v>
      </c>
      <c r="K94" s="57">
        <f t="shared" si="10"/>
        <v>31</v>
      </c>
      <c r="L94" s="47" t="str">
        <f t="shared" si="11"/>
        <v>OK</v>
      </c>
      <c r="M94" s="90" t="s">
        <v>540</v>
      </c>
    </row>
    <row r="95" spans="1:13" s="44" customFormat="1" ht="13.5">
      <c r="A95" s="45" t="s">
        <v>672</v>
      </c>
      <c r="B95" s="45" t="s">
        <v>1132</v>
      </c>
      <c r="C95" s="137" t="s">
        <v>1133</v>
      </c>
      <c r="D95" s="46" t="s">
        <v>896</v>
      </c>
      <c r="E95" s="45"/>
      <c r="F95" s="47" t="str">
        <f t="shared" si="8"/>
        <v>C28</v>
      </c>
      <c r="G95" s="45" t="str">
        <f t="shared" si="9"/>
        <v>石川和洋</v>
      </c>
      <c r="H95" s="46" t="s">
        <v>612</v>
      </c>
      <c r="I95" s="46" t="s">
        <v>894</v>
      </c>
      <c r="J95" s="59">
        <v>1979</v>
      </c>
      <c r="K95" s="57">
        <f t="shared" si="10"/>
        <v>37</v>
      </c>
      <c r="L95" s="47" t="str">
        <f t="shared" si="11"/>
        <v>OK</v>
      </c>
      <c r="M95" s="91" t="s">
        <v>1134</v>
      </c>
    </row>
    <row r="96" spans="1:13" s="44" customFormat="1" ht="13.5">
      <c r="A96" s="45" t="s">
        <v>675</v>
      </c>
      <c r="B96" s="99" t="s">
        <v>619</v>
      </c>
      <c r="C96" s="99" t="s">
        <v>620</v>
      </c>
      <c r="D96" s="46" t="s">
        <v>896</v>
      </c>
      <c r="E96" s="45"/>
      <c r="F96" s="47" t="str">
        <f t="shared" si="8"/>
        <v>C29</v>
      </c>
      <c r="G96" s="45" t="str">
        <f t="shared" si="9"/>
        <v>奥田康博</v>
      </c>
      <c r="H96" s="46" t="s">
        <v>612</v>
      </c>
      <c r="I96" s="46" t="s">
        <v>894</v>
      </c>
      <c r="J96" s="59">
        <v>1966</v>
      </c>
      <c r="K96" s="57">
        <f t="shared" si="10"/>
        <v>50</v>
      </c>
      <c r="L96" s="47" t="str">
        <f t="shared" si="11"/>
        <v>OK</v>
      </c>
      <c r="M96" s="90" t="s">
        <v>540</v>
      </c>
    </row>
    <row r="97" spans="1:13" s="44" customFormat="1" ht="13.5">
      <c r="A97" s="45" t="s">
        <v>676</v>
      </c>
      <c r="B97" s="99" t="s">
        <v>625</v>
      </c>
      <c r="C97" s="99" t="s">
        <v>626</v>
      </c>
      <c r="D97" s="46" t="s">
        <v>896</v>
      </c>
      <c r="E97" s="45"/>
      <c r="F97" s="47" t="str">
        <f t="shared" si="8"/>
        <v>C30</v>
      </c>
      <c r="G97" s="45" t="str">
        <f t="shared" si="9"/>
        <v>上戸幸次</v>
      </c>
      <c r="H97" s="46" t="s">
        <v>612</v>
      </c>
      <c r="I97" s="46" t="s">
        <v>894</v>
      </c>
      <c r="J97" s="59">
        <v>1963</v>
      </c>
      <c r="K97" s="57">
        <f t="shared" si="10"/>
        <v>53</v>
      </c>
      <c r="L97" s="47" t="str">
        <f t="shared" si="11"/>
        <v>OK</v>
      </c>
      <c r="M97" s="91" t="s">
        <v>537</v>
      </c>
    </row>
    <row r="98" spans="1:13" s="44" customFormat="1" ht="13.5">
      <c r="A98" s="45" t="s">
        <v>679</v>
      </c>
      <c r="B98" s="99" t="s">
        <v>629</v>
      </c>
      <c r="C98" s="99" t="s">
        <v>630</v>
      </c>
      <c r="D98" s="46" t="s">
        <v>896</v>
      </c>
      <c r="E98" s="45"/>
      <c r="F98" s="47" t="str">
        <f t="shared" si="8"/>
        <v>C31</v>
      </c>
      <c r="G98" s="45" t="str">
        <f t="shared" si="9"/>
        <v>山崎茂智</v>
      </c>
      <c r="H98" s="46" t="s">
        <v>612</v>
      </c>
      <c r="I98" s="46" t="s">
        <v>894</v>
      </c>
      <c r="J98" s="59">
        <v>1963</v>
      </c>
      <c r="K98" s="57">
        <f t="shared" si="10"/>
        <v>53</v>
      </c>
      <c r="L98" s="47" t="str">
        <f t="shared" si="11"/>
        <v>OK</v>
      </c>
      <c r="M98" s="91" t="s">
        <v>536</v>
      </c>
    </row>
    <row r="99" spans="1:13" s="44" customFormat="1" ht="13.5">
      <c r="A99" s="45" t="s">
        <v>681</v>
      </c>
      <c r="B99" s="99" t="s">
        <v>631</v>
      </c>
      <c r="C99" s="99" t="s">
        <v>632</v>
      </c>
      <c r="D99" s="46" t="s">
        <v>896</v>
      </c>
      <c r="E99" s="45"/>
      <c r="F99" s="47" t="str">
        <f t="shared" si="8"/>
        <v>C32</v>
      </c>
      <c r="G99" s="45" t="str">
        <f t="shared" si="9"/>
        <v>秋山太助</v>
      </c>
      <c r="H99" s="46" t="s">
        <v>612</v>
      </c>
      <c r="I99" s="46" t="s">
        <v>894</v>
      </c>
      <c r="J99" s="59">
        <v>1975</v>
      </c>
      <c r="K99" s="57">
        <f t="shared" si="10"/>
        <v>41</v>
      </c>
      <c r="L99" s="47" t="str">
        <f t="shared" si="11"/>
        <v>OK</v>
      </c>
      <c r="M99" s="90" t="s">
        <v>540</v>
      </c>
    </row>
    <row r="100" spans="1:13" s="44" customFormat="1" ht="13.5">
      <c r="A100" s="45" t="s">
        <v>684</v>
      </c>
      <c r="B100" s="99" t="s">
        <v>634</v>
      </c>
      <c r="C100" s="99" t="s">
        <v>635</v>
      </c>
      <c r="D100" s="46" t="s">
        <v>896</v>
      </c>
      <c r="E100" s="45"/>
      <c r="F100" s="47" t="str">
        <f t="shared" si="8"/>
        <v>C33</v>
      </c>
      <c r="G100" s="45" t="str">
        <f t="shared" si="9"/>
        <v>廣瀬智也</v>
      </c>
      <c r="H100" s="46" t="s">
        <v>612</v>
      </c>
      <c r="I100" s="46" t="s">
        <v>894</v>
      </c>
      <c r="J100" s="59">
        <v>1977</v>
      </c>
      <c r="K100" s="57">
        <f t="shared" si="10"/>
        <v>39</v>
      </c>
      <c r="L100" s="47" t="str">
        <f t="shared" si="11"/>
        <v>OK</v>
      </c>
      <c r="M100" s="90" t="s">
        <v>540</v>
      </c>
    </row>
    <row r="101" spans="1:13" s="44" customFormat="1" ht="13.5">
      <c r="A101" s="45" t="s">
        <v>687</v>
      </c>
      <c r="B101" s="99" t="s">
        <v>637</v>
      </c>
      <c r="C101" s="99" t="s">
        <v>638</v>
      </c>
      <c r="D101" s="46" t="s">
        <v>896</v>
      </c>
      <c r="E101" s="45"/>
      <c r="F101" s="47" t="str">
        <f t="shared" si="8"/>
        <v>C34</v>
      </c>
      <c r="G101" s="45" t="str">
        <f t="shared" si="9"/>
        <v>玉川敬三</v>
      </c>
      <c r="H101" s="46" t="s">
        <v>612</v>
      </c>
      <c r="I101" s="46" t="s">
        <v>894</v>
      </c>
      <c r="J101" s="59">
        <v>1969</v>
      </c>
      <c r="K101" s="57">
        <f t="shared" si="10"/>
        <v>47</v>
      </c>
      <c r="L101" s="47" t="str">
        <f t="shared" si="11"/>
        <v>OK</v>
      </c>
      <c r="M101" s="90" t="s">
        <v>540</v>
      </c>
    </row>
    <row r="102" spans="1:13" s="44" customFormat="1" ht="13.5">
      <c r="A102" s="45" t="s">
        <v>690</v>
      </c>
      <c r="B102" s="99" t="s">
        <v>640</v>
      </c>
      <c r="C102" s="99" t="s">
        <v>641</v>
      </c>
      <c r="D102" s="46" t="s">
        <v>896</v>
      </c>
      <c r="E102" s="45"/>
      <c r="F102" s="47" t="str">
        <f t="shared" si="8"/>
        <v>C35</v>
      </c>
      <c r="G102" s="45" t="str">
        <f t="shared" si="9"/>
        <v>太田圭亮</v>
      </c>
      <c r="H102" s="46" t="s">
        <v>612</v>
      </c>
      <c r="I102" s="46" t="s">
        <v>894</v>
      </c>
      <c r="J102" s="59">
        <v>1981</v>
      </c>
      <c r="K102" s="57">
        <f t="shared" si="10"/>
        <v>35</v>
      </c>
      <c r="L102" s="47" t="str">
        <f t="shared" si="11"/>
        <v>OK</v>
      </c>
      <c r="M102" s="90" t="s">
        <v>540</v>
      </c>
    </row>
    <row r="103" spans="1:13" s="44" customFormat="1" ht="13.5">
      <c r="A103" s="45" t="s">
        <v>693</v>
      </c>
      <c r="B103" s="99" t="s">
        <v>643</v>
      </c>
      <c r="C103" s="99" t="s">
        <v>644</v>
      </c>
      <c r="D103" s="46" t="s">
        <v>896</v>
      </c>
      <c r="E103" s="45"/>
      <c r="F103" s="47" t="str">
        <f t="shared" si="8"/>
        <v>C36</v>
      </c>
      <c r="G103" s="45" t="str">
        <f t="shared" si="9"/>
        <v>園田智明</v>
      </c>
      <c r="H103" s="46" t="s">
        <v>612</v>
      </c>
      <c r="I103" s="46" t="s">
        <v>894</v>
      </c>
      <c r="J103" s="59">
        <v>1967</v>
      </c>
      <c r="K103" s="57">
        <f t="shared" si="10"/>
        <v>49</v>
      </c>
      <c r="L103" s="47" t="str">
        <f t="shared" si="11"/>
        <v>OK</v>
      </c>
      <c r="M103" s="91" t="s">
        <v>535</v>
      </c>
    </row>
    <row r="104" spans="1:13" s="44" customFormat="1" ht="13.5">
      <c r="A104" s="45" t="s">
        <v>696</v>
      </c>
      <c r="B104" s="99" t="s">
        <v>657</v>
      </c>
      <c r="C104" s="99" t="s">
        <v>658</v>
      </c>
      <c r="D104" s="46" t="s">
        <v>896</v>
      </c>
      <c r="E104" s="45"/>
      <c r="F104" s="47" t="str">
        <f t="shared" si="8"/>
        <v>C37</v>
      </c>
      <c r="G104" s="45" t="str">
        <f t="shared" si="9"/>
        <v>馬場英年</v>
      </c>
      <c r="H104" s="46" t="s">
        <v>612</v>
      </c>
      <c r="I104" s="46" t="s">
        <v>894</v>
      </c>
      <c r="J104" s="59">
        <v>1980</v>
      </c>
      <c r="K104" s="57">
        <f t="shared" si="10"/>
        <v>36</v>
      </c>
      <c r="L104" s="47" t="str">
        <f t="shared" si="11"/>
        <v>OK</v>
      </c>
      <c r="M104" s="90" t="s">
        <v>540</v>
      </c>
    </row>
    <row r="105" spans="1:13" s="182" customFormat="1" ht="13.5">
      <c r="A105" s="45" t="s">
        <v>697</v>
      </c>
      <c r="B105" s="99" t="s">
        <v>1002</v>
      </c>
      <c r="C105" s="49" t="s">
        <v>1277</v>
      </c>
      <c r="D105" s="46" t="s">
        <v>896</v>
      </c>
      <c r="E105" s="45"/>
      <c r="F105" s="47" t="s">
        <v>1278</v>
      </c>
      <c r="G105" s="45" t="s">
        <v>1279</v>
      </c>
      <c r="H105" s="46" t="s">
        <v>612</v>
      </c>
      <c r="I105" s="46" t="s">
        <v>894</v>
      </c>
      <c r="J105" s="59">
        <v>1993</v>
      </c>
      <c r="K105" s="57">
        <f t="shared" si="10"/>
        <v>23</v>
      </c>
      <c r="L105" s="47" t="str">
        <f t="shared" si="11"/>
        <v>OK</v>
      </c>
      <c r="M105" s="90" t="s">
        <v>1025</v>
      </c>
    </row>
    <row r="106" spans="1:13" s="44" customFormat="1" ht="13.5">
      <c r="A106" s="45" t="s">
        <v>698</v>
      </c>
      <c r="B106" s="49" t="s">
        <v>568</v>
      </c>
      <c r="C106" s="49" t="s">
        <v>567</v>
      </c>
      <c r="D106" s="46" t="s">
        <v>896</v>
      </c>
      <c r="E106" s="45"/>
      <c r="F106" s="47" t="str">
        <f t="shared" si="8"/>
        <v>C39</v>
      </c>
      <c r="G106" s="45" t="str">
        <f t="shared" si="9"/>
        <v>田中正行</v>
      </c>
      <c r="H106" s="46" t="s">
        <v>612</v>
      </c>
      <c r="I106" s="46" t="s">
        <v>894</v>
      </c>
      <c r="J106" s="59">
        <v>1980</v>
      </c>
      <c r="K106" s="57">
        <f t="shared" si="10"/>
        <v>36</v>
      </c>
      <c r="L106" s="47" t="str">
        <f t="shared" si="11"/>
        <v>OK</v>
      </c>
      <c r="M106" s="91" t="s">
        <v>535</v>
      </c>
    </row>
    <row r="107" spans="1:13" s="44" customFormat="1" ht="13.5">
      <c r="A107" s="45" t="s">
        <v>701</v>
      </c>
      <c r="B107" s="45" t="s">
        <v>927</v>
      </c>
      <c r="C107" s="45" t="s">
        <v>1135</v>
      </c>
      <c r="D107" s="46" t="s">
        <v>896</v>
      </c>
      <c r="E107" s="45"/>
      <c r="F107" s="47" t="str">
        <f t="shared" si="8"/>
        <v>C40</v>
      </c>
      <c r="G107" s="45" t="str">
        <f t="shared" si="9"/>
        <v>田中精一</v>
      </c>
      <c r="H107" s="46" t="s">
        <v>612</v>
      </c>
      <c r="I107" s="46" t="s">
        <v>894</v>
      </c>
      <c r="J107" s="59">
        <v>1974</v>
      </c>
      <c r="K107" s="57">
        <f t="shared" si="10"/>
        <v>42</v>
      </c>
      <c r="L107" s="47" t="str">
        <f t="shared" si="11"/>
        <v>OK</v>
      </c>
      <c r="M107" s="138" t="s">
        <v>535</v>
      </c>
    </row>
    <row r="108" spans="1:13" s="44" customFormat="1" ht="13.5">
      <c r="A108" s="45" t="s">
        <v>704</v>
      </c>
      <c r="B108" s="45" t="s">
        <v>1136</v>
      </c>
      <c r="C108" s="45" t="s">
        <v>389</v>
      </c>
      <c r="D108" s="46" t="s">
        <v>896</v>
      </c>
      <c r="E108" s="45"/>
      <c r="F108" s="47" t="str">
        <f>A108</f>
        <v>C41</v>
      </c>
      <c r="G108" s="45" t="str">
        <f>B108&amp;C108</f>
        <v>光岡 翼</v>
      </c>
      <c r="H108" s="46" t="s">
        <v>612</v>
      </c>
      <c r="I108" s="46" t="s">
        <v>894</v>
      </c>
      <c r="J108" s="59">
        <v>1988</v>
      </c>
      <c r="K108" s="57">
        <f t="shared" si="10"/>
        <v>28</v>
      </c>
      <c r="L108" s="47" t="str">
        <f t="shared" si="11"/>
        <v>OK</v>
      </c>
      <c r="M108" s="90" t="s">
        <v>540</v>
      </c>
    </row>
    <row r="109" spans="1:13" s="44" customFormat="1" ht="13.5">
      <c r="A109" s="45" t="s">
        <v>707</v>
      </c>
      <c r="B109" s="45" t="s">
        <v>1079</v>
      </c>
      <c r="C109" s="45" t="s">
        <v>1137</v>
      </c>
      <c r="D109" s="46" t="s">
        <v>896</v>
      </c>
      <c r="E109" s="45"/>
      <c r="F109" s="47" t="str">
        <f>A109</f>
        <v>C42</v>
      </c>
      <c r="G109" s="45" t="str">
        <f>B109&amp;C109</f>
        <v>神山孝行</v>
      </c>
      <c r="H109" s="46" t="s">
        <v>612</v>
      </c>
      <c r="I109" s="46" t="s">
        <v>894</v>
      </c>
      <c r="J109" s="59">
        <v>1984</v>
      </c>
      <c r="K109" s="57">
        <f t="shared" si="10"/>
        <v>32</v>
      </c>
      <c r="L109" s="47" t="str">
        <f t="shared" si="11"/>
        <v>OK</v>
      </c>
      <c r="M109" s="90" t="s">
        <v>540</v>
      </c>
    </row>
    <row r="110" spans="1:13" s="44" customFormat="1" ht="13.5">
      <c r="A110" s="45" t="s">
        <v>710</v>
      </c>
      <c r="B110" s="99" t="s">
        <v>668</v>
      </c>
      <c r="C110" s="49" t="s">
        <v>669</v>
      </c>
      <c r="D110" s="46" t="s">
        <v>896</v>
      </c>
      <c r="E110" s="45"/>
      <c r="F110" s="47" t="str">
        <f aca="true" t="shared" si="12" ref="F110:F122">A110</f>
        <v>C43</v>
      </c>
      <c r="G110" s="45" t="str">
        <f aca="true" t="shared" si="13" ref="G110:G122">B110&amp;C110</f>
        <v>湯本芳明</v>
      </c>
      <c r="H110" s="46" t="s">
        <v>612</v>
      </c>
      <c r="I110" s="46" t="s">
        <v>894</v>
      </c>
      <c r="J110" s="59">
        <v>1952</v>
      </c>
      <c r="K110" s="57">
        <f t="shared" si="10"/>
        <v>64</v>
      </c>
      <c r="L110" s="47" t="str">
        <f t="shared" si="11"/>
        <v>OK</v>
      </c>
      <c r="M110" s="91" t="s">
        <v>535</v>
      </c>
    </row>
    <row r="111" spans="1:13" s="44" customFormat="1" ht="13.5">
      <c r="A111" s="45" t="s">
        <v>1138</v>
      </c>
      <c r="B111" s="99" t="s">
        <v>699</v>
      </c>
      <c r="C111" s="49" t="s">
        <v>700</v>
      </c>
      <c r="D111" s="46" t="s">
        <v>896</v>
      </c>
      <c r="E111" s="45"/>
      <c r="F111" s="47" t="str">
        <f t="shared" si="12"/>
        <v>C44</v>
      </c>
      <c r="G111" s="45" t="str">
        <f t="shared" si="13"/>
        <v>高橋雄祐</v>
      </c>
      <c r="H111" s="46" t="s">
        <v>612</v>
      </c>
      <c r="I111" s="46" t="s">
        <v>894</v>
      </c>
      <c r="J111" s="59">
        <v>1985</v>
      </c>
      <c r="K111" s="57">
        <f t="shared" si="10"/>
        <v>31</v>
      </c>
      <c r="L111" s="47" t="str">
        <f t="shared" si="11"/>
        <v>OK</v>
      </c>
      <c r="M111" s="91" t="s">
        <v>539</v>
      </c>
    </row>
    <row r="112" spans="1:13" s="44" customFormat="1" ht="13.5">
      <c r="A112" s="45" t="s">
        <v>713</v>
      </c>
      <c r="B112" s="99" t="s">
        <v>702</v>
      </c>
      <c r="C112" s="49" t="s">
        <v>703</v>
      </c>
      <c r="D112" s="46" t="s">
        <v>896</v>
      </c>
      <c r="E112" s="45"/>
      <c r="F112" s="47" t="str">
        <f t="shared" si="12"/>
        <v>C45</v>
      </c>
      <c r="G112" s="45" t="str">
        <f t="shared" si="13"/>
        <v>吉本泰二</v>
      </c>
      <c r="H112" s="46" t="s">
        <v>612</v>
      </c>
      <c r="I112" s="46" t="s">
        <v>894</v>
      </c>
      <c r="J112" s="59">
        <v>1976</v>
      </c>
      <c r="K112" s="57">
        <f t="shared" si="10"/>
        <v>40</v>
      </c>
      <c r="L112" s="47" t="str">
        <f t="shared" si="11"/>
        <v>OK</v>
      </c>
      <c r="M112" s="90" t="s">
        <v>540</v>
      </c>
    </row>
    <row r="113" spans="1:13" s="44" customFormat="1" ht="13.5">
      <c r="A113" s="45" t="s">
        <v>714</v>
      </c>
      <c r="B113" s="101" t="s">
        <v>721</v>
      </c>
      <c r="C113" s="101" t="s">
        <v>722</v>
      </c>
      <c r="D113" s="46" t="s">
        <v>896</v>
      </c>
      <c r="E113" s="45"/>
      <c r="F113" s="47" t="str">
        <f t="shared" si="12"/>
        <v>C46</v>
      </c>
      <c r="G113" s="45" t="str">
        <f t="shared" si="13"/>
        <v>坂居優介</v>
      </c>
      <c r="H113" s="46" t="s">
        <v>612</v>
      </c>
      <c r="I113" s="46" t="s">
        <v>894</v>
      </c>
      <c r="J113" s="59">
        <v>1982</v>
      </c>
      <c r="K113" s="57">
        <f t="shared" si="10"/>
        <v>34</v>
      </c>
      <c r="L113" s="47" t="str">
        <f t="shared" si="11"/>
        <v>OK</v>
      </c>
      <c r="M113" s="91" t="s">
        <v>539</v>
      </c>
    </row>
    <row r="114" spans="1:13" s="44" customFormat="1" ht="13.5">
      <c r="A114" s="45" t="s">
        <v>717</v>
      </c>
      <c r="B114" s="52" t="s">
        <v>1003</v>
      </c>
      <c r="C114" s="52" t="s">
        <v>1004</v>
      </c>
      <c r="D114" s="46" t="s">
        <v>896</v>
      </c>
      <c r="E114" s="45"/>
      <c r="F114" s="47" t="str">
        <f t="shared" si="12"/>
        <v>C47</v>
      </c>
      <c r="G114" s="51" t="str">
        <f t="shared" si="13"/>
        <v>浅田亜祐子</v>
      </c>
      <c r="H114" s="46" t="s">
        <v>612</v>
      </c>
      <c r="I114" s="46" t="s">
        <v>518</v>
      </c>
      <c r="J114" s="59">
        <v>1984</v>
      </c>
      <c r="K114" s="57">
        <f t="shared" si="10"/>
        <v>32</v>
      </c>
      <c r="L114" s="47" t="str">
        <f t="shared" si="11"/>
        <v>OK</v>
      </c>
      <c r="M114" s="91" t="s">
        <v>998</v>
      </c>
    </row>
    <row r="115" spans="1:13" s="44" customFormat="1" ht="13.5">
      <c r="A115" s="45" t="s">
        <v>718</v>
      </c>
      <c r="B115" s="99" t="s">
        <v>1139</v>
      </c>
      <c r="C115" s="99" t="s">
        <v>1350</v>
      </c>
      <c r="D115" s="46" t="s">
        <v>896</v>
      </c>
      <c r="E115" s="45"/>
      <c r="F115" s="47" t="str">
        <f t="shared" si="12"/>
        <v>C48</v>
      </c>
      <c r="G115" s="45" t="str">
        <f t="shared" si="13"/>
        <v>赤木 拓</v>
      </c>
      <c r="H115" s="46" t="s">
        <v>612</v>
      </c>
      <c r="I115" s="46" t="s">
        <v>894</v>
      </c>
      <c r="J115" s="59">
        <v>1980</v>
      </c>
      <c r="K115" s="57">
        <f t="shared" si="10"/>
        <v>36</v>
      </c>
      <c r="L115" s="47" t="str">
        <f t="shared" si="11"/>
        <v>OK</v>
      </c>
      <c r="M115" s="91" t="s">
        <v>535</v>
      </c>
    </row>
    <row r="116" spans="1:13" s="44" customFormat="1" ht="13.5">
      <c r="A116" s="45" t="s">
        <v>1140</v>
      </c>
      <c r="B116" s="99" t="s">
        <v>685</v>
      </c>
      <c r="C116" s="49" t="s">
        <v>686</v>
      </c>
      <c r="D116" s="46" t="s">
        <v>896</v>
      </c>
      <c r="E116" s="45"/>
      <c r="F116" s="47" t="str">
        <f t="shared" si="12"/>
        <v>C49</v>
      </c>
      <c r="G116" s="45" t="str">
        <f t="shared" si="13"/>
        <v>住谷岳司</v>
      </c>
      <c r="H116" s="46" t="s">
        <v>612</v>
      </c>
      <c r="I116" s="46" t="s">
        <v>894</v>
      </c>
      <c r="J116" s="59">
        <v>1967</v>
      </c>
      <c r="K116" s="57">
        <f t="shared" si="10"/>
        <v>49</v>
      </c>
      <c r="L116" s="47" t="str">
        <f t="shared" si="11"/>
        <v>OK</v>
      </c>
      <c r="M116" s="91" t="s">
        <v>1032</v>
      </c>
    </row>
    <row r="117" spans="1:15" s="44" customFormat="1" ht="13.5">
      <c r="A117" s="45" t="s">
        <v>723</v>
      </c>
      <c r="B117" s="99" t="s">
        <v>688</v>
      </c>
      <c r="C117" s="49" t="s">
        <v>689</v>
      </c>
      <c r="D117" s="46" t="s">
        <v>896</v>
      </c>
      <c r="E117" s="45"/>
      <c r="F117" s="47" t="str">
        <f t="shared" si="12"/>
        <v>C50</v>
      </c>
      <c r="G117" s="45" t="str">
        <f t="shared" si="13"/>
        <v>永田寛教</v>
      </c>
      <c r="H117" s="46" t="s">
        <v>612</v>
      </c>
      <c r="I117" s="46" t="s">
        <v>894</v>
      </c>
      <c r="J117" s="59">
        <v>1981</v>
      </c>
      <c r="K117" s="57">
        <f t="shared" si="10"/>
        <v>35</v>
      </c>
      <c r="L117" s="47" t="str">
        <f t="shared" si="11"/>
        <v>OK</v>
      </c>
      <c r="M117" s="91" t="s">
        <v>539</v>
      </c>
      <c r="O117" s="62"/>
    </row>
    <row r="118" spans="1:15" s="44" customFormat="1" ht="13.5">
      <c r="A118" s="45" t="s">
        <v>1141</v>
      </c>
      <c r="B118" s="137" t="s">
        <v>1142</v>
      </c>
      <c r="C118" s="137" t="s">
        <v>728</v>
      </c>
      <c r="D118" s="46" t="s">
        <v>1351</v>
      </c>
      <c r="E118" s="45"/>
      <c r="F118" s="47" t="str">
        <f t="shared" si="12"/>
        <v>C51</v>
      </c>
      <c r="G118" s="45" t="str">
        <f t="shared" si="13"/>
        <v>松島理和</v>
      </c>
      <c r="H118" s="46" t="s">
        <v>612</v>
      </c>
      <c r="I118" s="46" t="s">
        <v>894</v>
      </c>
      <c r="J118" s="59">
        <v>1981</v>
      </c>
      <c r="K118" s="57">
        <f t="shared" si="10"/>
        <v>35</v>
      </c>
      <c r="L118" s="47" t="str">
        <f t="shared" si="11"/>
        <v>OK</v>
      </c>
      <c r="M118" s="91" t="s">
        <v>534</v>
      </c>
      <c r="O118" s="62"/>
    </row>
    <row r="119" spans="1:15" s="91" customFormat="1" ht="13.5">
      <c r="A119" s="45" t="s">
        <v>1352</v>
      </c>
      <c r="B119" s="137" t="s">
        <v>711</v>
      </c>
      <c r="C119" s="137" t="s">
        <v>712</v>
      </c>
      <c r="D119" s="46" t="s">
        <v>1353</v>
      </c>
      <c r="E119" s="45"/>
      <c r="F119" s="47" t="str">
        <f t="shared" si="12"/>
        <v>C52</v>
      </c>
      <c r="G119" s="45" t="str">
        <f t="shared" si="13"/>
        <v>曽我卓矢</v>
      </c>
      <c r="H119" s="46" t="s">
        <v>612</v>
      </c>
      <c r="I119" s="46" t="s">
        <v>894</v>
      </c>
      <c r="J119" s="59">
        <v>1986</v>
      </c>
      <c r="K119" s="57">
        <f t="shared" si="10"/>
        <v>30</v>
      </c>
      <c r="L119" s="47" t="str">
        <f t="shared" si="11"/>
        <v>OK</v>
      </c>
      <c r="M119" s="91" t="s">
        <v>535</v>
      </c>
      <c r="N119" s="44"/>
      <c r="O119" s="62"/>
    </row>
    <row r="120" spans="1:15" s="91" customFormat="1" ht="13.5">
      <c r="A120" s="45" t="s">
        <v>1143</v>
      </c>
      <c r="B120" s="52" t="s">
        <v>1144</v>
      </c>
      <c r="C120" s="52" t="s">
        <v>1145</v>
      </c>
      <c r="D120" s="46" t="s">
        <v>1146</v>
      </c>
      <c r="E120" s="45"/>
      <c r="F120" s="47" t="str">
        <f t="shared" si="12"/>
        <v>C53</v>
      </c>
      <c r="G120" s="170" t="str">
        <f t="shared" si="13"/>
        <v>大鳥有希子</v>
      </c>
      <c r="H120" s="46" t="s">
        <v>612</v>
      </c>
      <c r="I120" s="46" t="s">
        <v>518</v>
      </c>
      <c r="J120" s="59">
        <v>1988</v>
      </c>
      <c r="K120" s="57">
        <f t="shared" si="10"/>
        <v>28</v>
      </c>
      <c r="L120" s="47" t="str">
        <f t="shared" si="11"/>
        <v>OK</v>
      </c>
      <c r="M120" s="91" t="s">
        <v>1280</v>
      </c>
      <c r="N120" s="44"/>
      <c r="O120" s="62"/>
    </row>
    <row r="121" spans="1:15" s="91" customFormat="1" ht="13.5">
      <c r="A121" s="45" t="s">
        <v>1147</v>
      </c>
      <c r="B121" s="62" t="s">
        <v>616</v>
      </c>
      <c r="C121" s="62" t="s">
        <v>617</v>
      </c>
      <c r="D121" s="46" t="s">
        <v>1281</v>
      </c>
      <c r="E121" s="62"/>
      <c r="F121" s="47" t="str">
        <f t="shared" si="12"/>
        <v>C54</v>
      </c>
      <c r="G121" s="45" t="str">
        <f t="shared" si="13"/>
        <v>竹村仁志</v>
      </c>
      <c r="H121" s="46" t="s">
        <v>612</v>
      </c>
      <c r="I121" s="46" t="s">
        <v>894</v>
      </c>
      <c r="J121" s="59">
        <v>1962</v>
      </c>
      <c r="K121" s="57">
        <f t="shared" si="10"/>
        <v>54</v>
      </c>
      <c r="L121" s="47" t="str">
        <f t="shared" si="11"/>
        <v>OK</v>
      </c>
      <c r="M121" s="45" t="s">
        <v>1148</v>
      </c>
      <c r="N121" s="44"/>
      <c r="O121" s="62"/>
    </row>
    <row r="122" spans="1:14" s="184" customFormat="1" ht="13.5">
      <c r="A122" s="45" t="s">
        <v>1278</v>
      </c>
      <c r="B122" s="46" t="s">
        <v>1282</v>
      </c>
      <c r="C122" s="46" t="s">
        <v>1283</v>
      </c>
      <c r="D122" s="46" t="s">
        <v>1354</v>
      </c>
      <c r="E122" s="45"/>
      <c r="F122" s="47" t="str">
        <f t="shared" si="12"/>
        <v>C55</v>
      </c>
      <c r="G122" s="45" t="str">
        <f t="shared" si="13"/>
        <v>澤田啓一</v>
      </c>
      <c r="H122" s="46" t="s">
        <v>612</v>
      </c>
      <c r="I122" s="46" t="s">
        <v>894</v>
      </c>
      <c r="J122" s="59">
        <v>1970</v>
      </c>
      <c r="K122" s="57">
        <f t="shared" si="10"/>
        <v>46</v>
      </c>
      <c r="L122" s="47" t="str">
        <f t="shared" si="11"/>
        <v>OK</v>
      </c>
      <c r="M122" s="45" t="s">
        <v>539</v>
      </c>
      <c r="N122" s="183"/>
    </row>
    <row r="123" spans="1:14" s="184" customFormat="1" ht="13.5">
      <c r="A123" s="45" t="s">
        <v>1284</v>
      </c>
      <c r="B123" s="46" t="s">
        <v>1285</v>
      </c>
      <c r="C123" s="46" t="s">
        <v>1286</v>
      </c>
      <c r="D123" s="46" t="s">
        <v>1355</v>
      </c>
      <c r="E123" s="45"/>
      <c r="F123" s="47" t="str">
        <f>A123</f>
        <v>C56</v>
      </c>
      <c r="G123" s="45" t="str">
        <f>B123&amp;C123</f>
        <v>西岡庸介</v>
      </c>
      <c r="H123" s="46" t="s">
        <v>612</v>
      </c>
      <c r="I123" s="46" t="s">
        <v>894</v>
      </c>
      <c r="J123" s="59">
        <v>1983</v>
      </c>
      <c r="K123" s="57">
        <f t="shared" si="10"/>
        <v>33</v>
      </c>
      <c r="L123" s="47" t="str">
        <f t="shared" si="11"/>
        <v>OK</v>
      </c>
      <c r="M123" s="45" t="s">
        <v>1287</v>
      </c>
      <c r="N123" s="183"/>
    </row>
    <row r="124" spans="1:14" s="184" customFormat="1" ht="13.5">
      <c r="A124" s="45"/>
      <c r="C124" s="46"/>
      <c r="D124" s="46"/>
      <c r="E124" s="45"/>
      <c r="F124" s="47"/>
      <c r="G124" s="45"/>
      <c r="H124" s="46"/>
      <c r="I124" s="46"/>
      <c r="K124" s="57"/>
      <c r="L124" s="47">
        <f t="shared" si="11"/>
      </c>
      <c r="N124" s="183"/>
    </row>
    <row r="125" spans="1:13" s="44" customFormat="1" ht="13.5">
      <c r="A125" s="45"/>
      <c r="B125" s="52"/>
      <c r="C125" s="52"/>
      <c r="D125" s="46"/>
      <c r="E125" s="45"/>
      <c r="F125" s="47"/>
      <c r="G125" s="51"/>
      <c r="H125" s="46"/>
      <c r="I125" s="46"/>
      <c r="J125" s="59"/>
      <c r="K125" s="57"/>
      <c r="L125" s="47">
        <f t="shared" si="11"/>
      </c>
      <c r="M125" s="91"/>
    </row>
    <row r="126" spans="1:13" s="44" customFormat="1" ht="13.5">
      <c r="A126" s="45"/>
      <c r="B126" s="52"/>
      <c r="C126" s="52"/>
      <c r="D126" s="46"/>
      <c r="E126" s="45"/>
      <c r="F126" s="47"/>
      <c r="G126" s="51"/>
      <c r="H126" s="46"/>
      <c r="I126" s="46"/>
      <c r="J126" s="59"/>
      <c r="K126" s="57"/>
      <c r="L126" s="47">
        <f t="shared" si="11"/>
      </c>
      <c r="M126" s="91"/>
    </row>
    <row r="127" spans="1:13" s="44" customFormat="1" ht="13.5">
      <c r="A127" s="45"/>
      <c r="B127" s="52"/>
      <c r="C127" s="52"/>
      <c r="D127" s="46"/>
      <c r="E127" s="45"/>
      <c r="F127" s="47"/>
      <c r="G127" s="51"/>
      <c r="H127" s="46"/>
      <c r="I127" s="46"/>
      <c r="J127" s="59"/>
      <c r="K127" s="57"/>
      <c r="L127" s="47">
        <f t="shared" si="11"/>
      </c>
      <c r="M127" s="91"/>
    </row>
    <row r="128" spans="1:13" s="44" customFormat="1" ht="13.5">
      <c r="A128" s="45"/>
      <c r="B128" s="52"/>
      <c r="C128" s="52"/>
      <c r="D128" s="46"/>
      <c r="E128" s="45"/>
      <c r="F128" s="47"/>
      <c r="G128" s="51"/>
      <c r="H128" s="46"/>
      <c r="I128" s="46"/>
      <c r="J128" s="59"/>
      <c r="K128" s="57"/>
      <c r="L128" s="47">
        <f t="shared" si="11"/>
      </c>
      <c r="M128" s="91"/>
    </row>
    <row r="129" spans="1:13" s="44" customFormat="1" ht="13.5">
      <c r="A129" s="45"/>
      <c r="B129" s="52"/>
      <c r="C129" s="52"/>
      <c r="D129" s="46"/>
      <c r="E129" s="45"/>
      <c r="F129" s="47"/>
      <c r="G129" s="51"/>
      <c r="H129" s="46"/>
      <c r="I129" s="46"/>
      <c r="J129" s="59"/>
      <c r="K129" s="57"/>
      <c r="L129" s="47">
        <f t="shared" si="11"/>
      </c>
      <c r="M129" s="91"/>
    </row>
    <row r="130" spans="1:13" s="44" customFormat="1" ht="13.5">
      <c r="A130" s="45"/>
      <c r="B130" s="52"/>
      <c r="C130" s="52"/>
      <c r="D130" s="46"/>
      <c r="E130" s="45"/>
      <c r="F130" s="47"/>
      <c r="G130" s="51"/>
      <c r="H130" s="46"/>
      <c r="I130" s="46"/>
      <c r="J130" s="59"/>
      <c r="K130" s="57"/>
      <c r="L130" s="47">
        <f t="shared" si="11"/>
      </c>
      <c r="M130" s="91"/>
    </row>
    <row r="131" spans="1:12" s="91" customFormat="1" ht="13.5">
      <c r="A131" s="45"/>
      <c r="B131" s="52"/>
      <c r="C131" s="52"/>
      <c r="D131" s="46"/>
      <c r="E131" s="45"/>
      <c r="F131" s="47"/>
      <c r="G131" s="51"/>
      <c r="H131" s="46"/>
      <c r="I131" s="46"/>
      <c r="J131" s="59"/>
      <c r="K131" s="57"/>
      <c r="L131" s="47">
        <f t="shared" si="11"/>
      </c>
    </row>
    <row r="132" spans="1:12" s="91" customFormat="1" ht="13.5">
      <c r="A132" s="45"/>
      <c r="B132" s="52"/>
      <c r="C132" s="52"/>
      <c r="D132" s="46"/>
      <c r="E132" s="45"/>
      <c r="F132" s="47"/>
      <c r="G132" s="51"/>
      <c r="H132" s="46"/>
      <c r="I132" s="46"/>
      <c r="J132" s="59"/>
      <c r="K132" s="57"/>
      <c r="L132" s="47">
        <f t="shared" si="11"/>
      </c>
    </row>
    <row r="133" spans="1:12" s="91" customFormat="1" ht="13.5">
      <c r="A133" s="45"/>
      <c r="B133" s="52"/>
      <c r="C133" s="52"/>
      <c r="D133" s="46"/>
      <c r="E133" s="45"/>
      <c r="F133" s="47"/>
      <c r="G133" s="51"/>
      <c r="H133" s="46"/>
      <c r="I133" s="46"/>
      <c r="J133" s="59"/>
      <c r="K133" s="57"/>
      <c r="L133" s="47">
        <f t="shared" si="11"/>
      </c>
    </row>
    <row r="134" spans="1:13" s="62" customFormat="1" ht="13.5">
      <c r="A134" s="45"/>
      <c r="B134" s="625" t="s">
        <v>1288</v>
      </c>
      <c r="C134" s="625"/>
      <c r="D134" s="629" t="s">
        <v>1149</v>
      </c>
      <c r="E134" s="629"/>
      <c r="F134" s="629"/>
      <c r="G134" s="629"/>
      <c r="H134" s="629"/>
      <c r="I134" s="45"/>
      <c r="J134" s="56"/>
      <c r="K134" s="56"/>
      <c r="L134" s="47">
        <f t="shared" si="11"/>
      </c>
      <c r="M134" s="45"/>
    </row>
    <row r="135" spans="1:13" s="62" customFormat="1" ht="13.5">
      <c r="A135" s="45"/>
      <c r="B135" s="625"/>
      <c r="C135" s="625"/>
      <c r="D135" s="629"/>
      <c r="E135" s="629"/>
      <c r="F135" s="629"/>
      <c r="G135" s="629"/>
      <c r="H135" s="629"/>
      <c r="I135" s="45"/>
      <c r="J135" s="56"/>
      <c r="K135" s="56"/>
      <c r="L135" s="47">
        <f aca="true" t="shared" si="14" ref="L135:L198">IF(G135="","",IF(COUNTIF($G$6:$G$535,G135)&gt;1,"2重登録","OK"))</f>
      </c>
      <c r="M135" s="45"/>
    </row>
    <row r="136" spans="1:18" s="62" customFormat="1" ht="13.5">
      <c r="A136" s="45"/>
      <c r="B136" s="46"/>
      <c r="C136" s="46"/>
      <c r="D136" s="98"/>
      <c r="E136" s="45"/>
      <c r="F136" s="47">
        <f>A136</f>
        <v>0</v>
      </c>
      <c r="G136" s="45" t="s">
        <v>1045</v>
      </c>
      <c r="H136" s="631" t="s">
        <v>1046</v>
      </c>
      <c r="I136" s="631"/>
      <c r="J136" s="631"/>
      <c r="K136" s="47"/>
      <c r="L136" s="47"/>
      <c r="Q136" s="77"/>
      <c r="R136" s="77"/>
    </row>
    <row r="137" spans="2:12" s="62" customFormat="1" ht="13.5">
      <c r="B137" s="630"/>
      <c r="C137" s="630"/>
      <c r="D137" s="45"/>
      <c r="E137" s="45"/>
      <c r="F137" s="47"/>
      <c r="G137" s="82">
        <f>COUNTIF($M$139:$M$169,"東近江市")</f>
        <v>5</v>
      </c>
      <c r="H137" s="623">
        <f>($G$137/RIGHT($A$168,2))</f>
        <v>0.16666666666666666</v>
      </c>
      <c r="I137" s="623"/>
      <c r="J137" s="623"/>
      <c r="K137" s="47"/>
      <c r="L137" s="47"/>
    </row>
    <row r="138" spans="2:12" s="62" customFormat="1" ht="13.5">
      <c r="B138" s="136"/>
      <c r="C138" s="136"/>
      <c r="D138" s="77" t="s">
        <v>1114</v>
      </c>
      <c r="E138" s="77"/>
      <c r="F138" s="77"/>
      <c r="G138" s="82"/>
      <c r="H138" s="83" t="s">
        <v>1115</v>
      </c>
      <c r="I138" s="135"/>
      <c r="J138" s="135"/>
      <c r="K138" s="47"/>
      <c r="L138" s="47">
        <f t="shared" si="14"/>
      </c>
    </row>
    <row r="139" spans="1:13" s="62" customFormat="1" ht="13.5">
      <c r="A139" s="45" t="s">
        <v>1356</v>
      </c>
      <c r="B139" s="102" t="s">
        <v>1017</v>
      </c>
      <c r="C139" s="102" t="s">
        <v>1086</v>
      </c>
      <c r="D139" s="85" t="s">
        <v>1087</v>
      </c>
      <c r="E139" s="85" t="s">
        <v>1088</v>
      </c>
      <c r="F139" s="45" t="s">
        <v>1150</v>
      </c>
      <c r="G139" s="45" t="str">
        <f aca="true" t="shared" si="15" ref="G139:G154">B139&amp;C139</f>
        <v>水本佑人</v>
      </c>
      <c r="H139" s="85" t="s">
        <v>1100</v>
      </c>
      <c r="I139" s="45" t="s">
        <v>894</v>
      </c>
      <c r="J139" s="56">
        <v>1998</v>
      </c>
      <c r="K139" s="57">
        <f>IF(J139="","",(2016-J139))</f>
        <v>18</v>
      </c>
      <c r="L139" s="47" t="str">
        <f t="shared" si="14"/>
        <v>OK</v>
      </c>
      <c r="M139" s="53" t="s">
        <v>537</v>
      </c>
    </row>
    <row r="140" spans="1:13" s="62" customFormat="1" ht="13.5">
      <c r="A140" s="45" t="s">
        <v>1089</v>
      </c>
      <c r="B140" s="102" t="s">
        <v>1005</v>
      </c>
      <c r="C140" s="102" t="s">
        <v>1006</v>
      </c>
      <c r="D140" s="85" t="s">
        <v>1090</v>
      </c>
      <c r="E140" s="85"/>
      <c r="F140" s="85" t="str">
        <f aca="true" t="shared" si="16" ref="F140:F168">A140</f>
        <v>F02</v>
      </c>
      <c r="G140" s="45" t="str">
        <f t="shared" si="15"/>
        <v>大島巧也</v>
      </c>
      <c r="H140" s="85" t="s">
        <v>1100</v>
      </c>
      <c r="I140" s="45" t="s">
        <v>894</v>
      </c>
      <c r="J140" s="56">
        <v>1989</v>
      </c>
      <c r="K140" s="57">
        <f aca="true" t="shared" si="17" ref="K140:K168">IF(J140="","",(2016-J140))</f>
        <v>27</v>
      </c>
      <c r="L140" s="47" t="str">
        <f t="shared" si="14"/>
        <v>OK</v>
      </c>
      <c r="M140" s="45" t="s">
        <v>1027</v>
      </c>
    </row>
    <row r="141" spans="1:13" s="62" customFormat="1" ht="13.5">
      <c r="A141" s="45" t="s">
        <v>1091</v>
      </c>
      <c r="B141" s="102" t="s">
        <v>1289</v>
      </c>
      <c r="C141" s="103" t="s">
        <v>1290</v>
      </c>
      <c r="D141" s="85" t="s">
        <v>1097</v>
      </c>
      <c r="E141" s="85"/>
      <c r="F141" s="85" t="str">
        <f t="shared" si="16"/>
        <v>F03</v>
      </c>
      <c r="G141" s="45" t="str">
        <f t="shared" si="15"/>
        <v>津田原樹</v>
      </c>
      <c r="H141" s="85" t="s">
        <v>1100</v>
      </c>
      <c r="I141" s="45" t="s">
        <v>894</v>
      </c>
      <c r="J141" s="56">
        <v>1954</v>
      </c>
      <c r="K141" s="57">
        <f t="shared" si="17"/>
        <v>62</v>
      </c>
      <c r="L141" s="47" t="str">
        <f t="shared" si="14"/>
        <v>OK</v>
      </c>
      <c r="M141" s="45" t="s">
        <v>535</v>
      </c>
    </row>
    <row r="142" spans="1:13" s="62" customFormat="1" ht="13.5">
      <c r="A142" s="45" t="s">
        <v>1092</v>
      </c>
      <c r="B142" s="102" t="s">
        <v>1007</v>
      </c>
      <c r="C142" s="102" t="s">
        <v>1008</v>
      </c>
      <c r="D142" s="85" t="s">
        <v>1087</v>
      </c>
      <c r="E142" s="85"/>
      <c r="F142" s="85" t="str">
        <f t="shared" si="16"/>
        <v>F04</v>
      </c>
      <c r="G142" s="45" t="str">
        <f t="shared" si="15"/>
        <v>土肥将博</v>
      </c>
      <c r="H142" s="85" t="s">
        <v>1100</v>
      </c>
      <c r="I142" s="45" t="s">
        <v>894</v>
      </c>
      <c r="J142" s="56">
        <v>1964</v>
      </c>
      <c r="K142" s="57">
        <f t="shared" si="17"/>
        <v>52</v>
      </c>
      <c r="L142" s="47" t="str">
        <f t="shared" si="14"/>
        <v>OK</v>
      </c>
      <c r="M142" s="48" t="s">
        <v>535</v>
      </c>
    </row>
    <row r="143" spans="1:13" s="62" customFormat="1" ht="13.5">
      <c r="A143" s="45" t="s">
        <v>1093</v>
      </c>
      <c r="B143" s="102" t="s">
        <v>523</v>
      </c>
      <c r="C143" s="102" t="s">
        <v>1094</v>
      </c>
      <c r="D143" s="85" t="s">
        <v>1097</v>
      </c>
      <c r="E143" s="85"/>
      <c r="F143" s="85" t="str">
        <f t="shared" si="16"/>
        <v>F05</v>
      </c>
      <c r="G143" s="45" t="str">
        <f t="shared" si="15"/>
        <v>奥内栄治</v>
      </c>
      <c r="H143" s="85" t="s">
        <v>1100</v>
      </c>
      <c r="I143" s="45" t="s">
        <v>894</v>
      </c>
      <c r="J143" s="56">
        <v>1969</v>
      </c>
      <c r="K143" s="57">
        <f t="shared" si="17"/>
        <v>47</v>
      </c>
      <c r="L143" s="47" t="str">
        <f t="shared" si="14"/>
        <v>OK</v>
      </c>
      <c r="M143" s="48" t="s">
        <v>535</v>
      </c>
    </row>
    <row r="144" spans="1:13" s="62" customFormat="1" ht="13.5">
      <c r="A144" s="45" t="s">
        <v>1095</v>
      </c>
      <c r="B144" s="102" t="s">
        <v>1096</v>
      </c>
      <c r="C144" s="102" t="s">
        <v>1151</v>
      </c>
      <c r="D144" s="85" t="s">
        <v>1087</v>
      </c>
      <c r="E144" s="85"/>
      <c r="F144" s="85" t="str">
        <f t="shared" si="16"/>
        <v>F06</v>
      </c>
      <c r="G144" s="45" t="str">
        <f t="shared" si="15"/>
        <v>油利 享</v>
      </c>
      <c r="H144" s="85" t="s">
        <v>1100</v>
      </c>
      <c r="I144" s="45" t="s">
        <v>531</v>
      </c>
      <c r="J144" s="56">
        <v>1955</v>
      </c>
      <c r="K144" s="57">
        <f t="shared" si="17"/>
        <v>61</v>
      </c>
      <c r="L144" s="47" t="str">
        <f t="shared" si="14"/>
        <v>OK</v>
      </c>
      <c r="M144" s="50" t="s">
        <v>540</v>
      </c>
    </row>
    <row r="145" spans="1:13" s="62" customFormat="1" ht="13.5">
      <c r="A145" s="45" t="s">
        <v>403</v>
      </c>
      <c r="B145" s="102" t="s">
        <v>1009</v>
      </c>
      <c r="C145" s="102" t="s">
        <v>1010</v>
      </c>
      <c r="D145" s="85" t="s">
        <v>1090</v>
      </c>
      <c r="E145" s="85"/>
      <c r="F145" s="85" t="str">
        <f t="shared" si="16"/>
        <v>F07</v>
      </c>
      <c r="G145" s="45" t="str">
        <f t="shared" si="15"/>
        <v>鈴木英夫</v>
      </c>
      <c r="H145" s="85" t="s">
        <v>1100</v>
      </c>
      <c r="I145" s="45" t="s">
        <v>894</v>
      </c>
      <c r="J145" s="56">
        <v>1955</v>
      </c>
      <c r="K145" s="57">
        <f t="shared" si="17"/>
        <v>61</v>
      </c>
      <c r="L145" s="47" t="str">
        <f t="shared" si="14"/>
        <v>OK</v>
      </c>
      <c r="M145" s="50" t="s">
        <v>540</v>
      </c>
    </row>
    <row r="146" spans="1:13" s="62" customFormat="1" ht="13.5">
      <c r="A146" s="45" t="s">
        <v>404</v>
      </c>
      <c r="B146" s="102" t="s">
        <v>1011</v>
      </c>
      <c r="C146" s="102" t="s">
        <v>969</v>
      </c>
      <c r="D146" s="85" t="s">
        <v>1090</v>
      </c>
      <c r="E146" s="85"/>
      <c r="F146" s="85" t="str">
        <f t="shared" si="16"/>
        <v>F08</v>
      </c>
      <c r="G146" s="45" t="str">
        <f t="shared" si="15"/>
        <v>長谷出浩</v>
      </c>
      <c r="H146" s="85" t="s">
        <v>1100</v>
      </c>
      <c r="I146" s="45" t="s">
        <v>894</v>
      </c>
      <c r="J146" s="56">
        <v>1960</v>
      </c>
      <c r="K146" s="57">
        <f t="shared" si="17"/>
        <v>56</v>
      </c>
      <c r="L146" s="47" t="str">
        <f t="shared" si="14"/>
        <v>OK</v>
      </c>
      <c r="M146" s="50" t="s">
        <v>540</v>
      </c>
    </row>
    <row r="147" spans="1:13" s="62" customFormat="1" ht="13.5">
      <c r="A147" s="45" t="s">
        <v>405</v>
      </c>
      <c r="B147" s="102" t="s">
        <v>1012</v>
      </c>
      <c r="C147" s="102" t="s">
        <v>921</v>
      </c>
      <c r="D147" s="85" t="s">
        <v>1090</v>
      </c>
      <c r="E147" s="85"/>
      <c r="F147" s="85" t="str">
        <f t="shared" si="16"/>
        <v>F09</v>
      </c>
      <c r="G147" s="45" t="str">
        <f t="shared" si="15"/>
        <v>山崎 豊</v>
      </c>
      <c r="H147" s="85" t="s">
        <v>1100</v>
      </c>
      <c r="I147" s="45" t="s">
        <v>894</v>
      </c>
      <c r="J147" s="56">
        <v>1975</v>
      </c>
      <c r="K147" s="57">
        <f t="shared" si="17"/>
        <v>41</v>
      </c>
      <c r="L147" s="47" t="str">
        <f t="shared" si="14"/>
        <v>OK</v>
      </c>
      <c r="M147" s="50" t="s">
        <v>540</v>
      </c>
    </row>
    <row r="148" spans="1:13" s="62" customFormat="1" ht="13.5">
      <c r="A148" s="45" t="s">
        <v>1291</v>
      </c>
      <c r="B148" s="103" t="s">
        <v>1015</v>
      </c>
      <c r="C148" s="103" t="s">
        <v>1016</v>
      </c>
      <c r="D148" s="85" t="s">
        <v>1087</v>
      </c>
      <c r="E148" s="85"/>
      <c r="F148" s="85" t="str">
        <f t="shared" si="16"/>
        <v>F10</v>
      </c>
      <c r="G148" s="45" t="str">
        <f t="shared" si="15"/>
        <v>三代康成</v>
      </c>
      <c r="H148" s="85" t="s">
        <v>1100</v>
      </c>
      <c r="I148" s="45" t="s">
        <v>894</v>
      </c>
      <c r="J148" s="56">
        <v>1968</v>
      </c>
      <c r="K148" s="57">
        <f t="shared" si="17"/>
        <v>48</v>
      </c>
      <c r="L148" s="47" t="str">
        <f t="shared" si="14"/>
        <v>OK</v>
      </c>
      <c r="M148" s="48" t="s">
        <v>535</v>
      </c>
    </row>
    <row r="149" spans="1:13" s="62" customFormat="1" ht="13.5">
      <c r="A149" s="45" t="s">
        <v>1292</v>
      </c>
      <c r="B149" s="103" t="s">
        <v>1017</v>
      </c>
      <c r="C149" s="103" t="s">
        <v>1018</v>
      </c>
      <c r="D149" s="85" t="s">
        <v>1087</v>
      </c>
      <c r="E149" s="85"/>
      <c r="F149" s="85" t="str">
        <f t="shared" si="16"/>
        <v>F11</v>
      </c>
      <c r="G149" s="45" t="str">
        <f t="shared" si="15"/>
        <v>水本淳史</v>
      </c>
      <c r="H149" s="85" t="s">
        <v>1100</v>
      </c>
      <c r="I149" s="45" t="s">
        <v>894</v>
      </c>
      <c r="J149" s="56">
        <v>1970</v>
      </c>
      <c r="K149" s="57">
        <f t="shared" si="17"/>
        <v>46</v>
      </c>
      <c r="L149" s="47" t="str">
        <f t="shared" si="14"/>
        <v>OK</v>
      </c>
      <c r="M149" s="92" t="s">
        <v>537</v>
      </c>
    </row>
    <row r="150" spans="1:20" s="62" customFormat="1" ht="13.5">
      <c r="A150" s="45" t="s">
        <v>406</v>
      </c>
      <c r="B150" s="46" t="s">
        <v>924</v>
      </c>
      <c r="C150" s="46" t="s">
        <v>1109</v>
      </c>
      <c r="D150" s="45" t="s">
        <v>1097</v>
      </c>
      <c r="E150" s="45"/>
      <c r="F150" s="47" t="str">
        <f t="shared" si="16"/>
        <v>F12</v>
      </c>
      <c r="G150" s="45" t="str">
        <f t="shared" si="15"/>
        <v>山本将義</v>
      </c>
      <c r="H150" s="85" t="s">
        <v>1100</v>
      </c>
      <c r="I150" s="49" t="s">
        <v>531</v>
      </c>
      <c r="J150" s="59">
        <v>1986</v>
      </c>
      <c r="K150" s="57">
        <f t="shared" si="17"/>
        <v>30</v>
      </c>
      <c r="L150" s="47" t="str">
        <f t="shared" si="14"/>
        <v>OK</v>
      </c>
      <c r="M150" s="48" t="s">
        <v>537</v>
      </c>
      <c r="T150" s="77"/>
    </row>
    <row r="151" spans="1:19" s="62" customFormat="1" ht="13.5">
      <c r="A151" s="45" t="s">
        <v>1357</v>
      </c>
      <c r="B151" s="46" t="s">
        <v>1293</v>
      </c>
      <c r="C151" s="46" t="s">
        <v>1294</v>
      </c>
      <c r="D151" s="85" t="s">
        <v>1090</v>
      </c>
      <c r="E151" s="45"/>
      <c r="F151" s="47" t="str">
        <f t="shared" si="16"/>
        <v>F13</v>
      </c>
      <c r="G151" s="45" t="str">
        <f t="shared" si="15"/>
        <v>大丸和輝</v>
      </c>
      <c r="H151" s="85" t="s">
        <v>1100</v>
      </c>
      <c r="I151" s="49" t="s">
        <v>531</v>
      </c>
      <c r="J151" s="59">
        <v>1991</v>
      </c>
      <c r="K151" s="57">
        <f t="shared" si="17"/>
        <v>25</v>
      </c>
      <c r="L151" s="47" t="str">
        <f t="shared" si="14"/>
        <v>OK</v>
      </c>
      <c r="M151" s="45" t="s">
        <v>535</v>
      </c>
      <c r="S151" s="77"/>
    </row>
    <row r="152" spans="1:13" s="62" customFormat="1" ht="13.5">
      <c r="A152" s="45" t="s">
        <v>409</v>
      </c>
      <c r="B152" s="102" t="s">
        <v>968</v>
      </c>
      <c r="C152" s="102" t="s">
        <v>1014</v>
      </c>
      <c r="D152" s="85" t="s">
        <v>1087</v>
      </c>
      <c r="E152" s="85"/>
      <c r="F152" s="85" t="str">
        <f t="shared" si="16"/>
        <v>F14</v>
      </c>
      <c r="G152" s="45" t="str">
        <f t="shared" si="15"/>
        <v>清水善弘</v>
      </c>
      <c r="H152" s="85" t="s">
        <v>1100</v>
      </c>
      <c r="I152" s="45" t="s">
        <v>894</v>
      </c>
      <c r="J152" s="56">
        <v>1952</v>
      </c>
      <c r="K152" s="57">
        <f t="shared" si="17"/>
        <v>64</v>
      </c>
      <c r="L152" s="47" t="str">
        <f t="shared" si="14"/>
        <v>OK</v>
      </c>
      <c r="M152" s="48" t="s">
        <v>535</v>
      </c>
    </row>
    <row r="153" spans="1:13" s="62" customFormat="1" ht="13.5">
      <c r="A153" s="45" t="s">
        <v>1295</v>
      </c>
      <c r="B153" s="102" t="s">
        <v>927</v>
      </c>
      <c r="C153" s="102" t="s">
        <v>1013</v>
      </c>
      <c r="D153" s="85" t="s">
        <v>1358</v>
      </c>
      <c r="E153" s="85"/>
      <c r="F153" s="85" t="str">
        <f t="shared" si="16"/>
        <v>F15</v>
      </c>
      <c r="G153" s="45" t="str">
        <f t="shared" si="15"/>
        <v>田中伸一</v>
      </c>
      <c r="H153" s="85" t="s">
        <v>1100</v>
      </c>
      <c r="I153" s="45" t="s">
        <v>894</v>
      </c>
      <c r="J153" s="56">
        <v>1964</v>
      </c>
      <c r="K153" s="57">
        <f t="shared" si="17"/>
        <v>52</v>
      </c>
      <c r="L153" s="47" t="str">
        <f t="shared" si="14"/>
        <v>OK</v>
      </c>
      <c r="M153" s="48" t="s">
        <v>996</v>
      </c>
    </row>
    <row r="154" spans="1:20" s="62" customFormat="1" ht="13.5">
      <c r="A154" s="45" t="s">
        <v>410</v>
      </c>
      <c r="B154" s="45" t="s">
        <v>1296</v>
      </c>
      <c r="C154" s="45" t="s">
        <v>1297</v>
      </c>
      <c r="D154" s="45" t="s">
        <v>1087</v>
      </c>
      <c r="E154" s="45"/>
      <c r="F154" s="45" t="str">
        <f t="shared" si="16"/>
        <v>F16</v>
      </c>
      <c r="G154" s="45" t="str">
        <f t="shared" si="15"/>
        <v>脇野佳邦</v>
      </c>
      <c r="H154" s="85" t="s">
        <v>1100</v>
      </c>
      <c r="I154" s="45" t="s">
        <v>894</v>
      </c>
      <c r="J154" s="56">
        <v>1973</v>
      </c>
      <c r="K154" s="57">
        <f t="shared" si="17"/>
        <v>43</v>
      </c>
      <c r="L154" s="47" t="str">
        <f t="shared" si="14"/>
        <v>OK</v>
      </c>
      <c r="M154" s="45" t="s">
        <v>535</v>
      </c>
      <c r="T154" s="77"/>
    </row>
    <row r="155" spans="1:13" s="62" customFormat="1" ht="13.5">
      <c r="A155" s="45" t="s">
        <v>1298</v>
      </c>
      <c r="B155" s="45" t="s">
        <v>970</v>
      </c>
      <c r="C155" s="45" t="s">
        <v>971</v>
      </c>
      <c r="D155" s="45" t="s">
        <v>1359</v>
      </c>
      <c r="E155" s="45"/>
      <c r="F155" s="185" t="str">
        <f t="shared" si="16"/>
        <v>F17</v>
      </c>
      <c r="G155" s="45" t="s">
        <v>1299</v>
      </c>
      <c r="H155" s="85" t="s">
        <v>1300</v>
      </c>
      <c r="I155" s="137" t="s">
        <v>1301</v>
      </c>
      <c r="J155" s="59">
        <v>1971</v>
      </c>
      <c r="K155" s="57">
        <f t="shared" si="17"/>
        <v>45</v>
      </c>
      <c r="L155" s="47" t="str">
        <f t="shared" si="14"/>
        <v>OK</v>
      </c>
      <c r="M155" s="45" t="s">
        <v>1034</v>
      </c>
    </row>
    <row r="156" spans="1:13" s="62" customFormat="1" ht="13.5">
      <c r="A156" s="45" t="s">
        <v>1302</v>
      </c>
      <c r="B156" s="45" t="s">
        <v>1303</v>
      </c>
      <c r="C156" s="45" t="s">
        <v>967</v>
      </c>
      <c r="D156" s="45" t="s">
        <v>1090</v>
      </c>
      <c r="E156" s="45"/>
      <c r="F156" s="185" t="str">
        <f t="shared" si="16"/>
        <v>F18</v>
      </c>
      <c r="G156" s="45" t="s">
        <v>1304</v>
      </c>
      <c r="H156" s="85" t="s">
        <v>1100</v>
      </c>
      <c r="I156" s="137" t="s">
        <v>531</v>
      </c>
      <c r="J156" s="59">
        <v>1970</v>
      </c>
      <c r="K156" s="57">
        <f t="shared" si="17"/>
        <v>46</v>
      </c>
      <c r="L156" s="47" t="str">
        <f t="shared" si="14"/>
        <v>OK</v>
      </c>
      <c r="M156" s="45" t="s">
        <v>995</v>
      </c>
    </row>
    <row r="157" spans="1:13" s="62" customFormat="1" ht="13.5">
      <c r="A157" s="170" t="s">
        <v>1360</v>
      </c>
      <c r="B157" s="51" t="s">
        <v>962</v>
      </c>
      <c r="C157" s="51" t="s">
        <v>1020</v>
      </c>
      <c r="D157" s="85" t="s">
        <v>1097</v>
      </c>
      <c r="E157" s="45"/>
      <c r="F157" s="47" t="str">
        <f t="shared" si="16"/>
        <v>F19</v>
      </c>
      <c r="G157" s="51" t="str">
        <f aca="true" t="shared" si="18" ref="G157:G162">B157&amp;C157</f>
        <v>廣部節恵</v>
      </c>
      <c r="H157" s="85" t="s">
        <v>1100</v>
      </c>
      <c r="I157" s="52" t="s">
        <v>1084</v>
      </c>
      <c r="J157" s="59">
        <v>1961</v>
      </c>
      <c r="K157" s="57">
        <f t="shared" si="17"/>
        <v>55</v>
      </c>
      <c r="L157" s="47" t="str">
        <f t="shared" si="14"/>
        <v>OK</v>
      </c>
      <c r="M157" s="45" t="s">
        <v>537</v>
      </c>
    </row>
    <row r="158" spans="1:13" s="62" customFormat="1" ht="13.5">
      <c r="A158" s="170" t="s">
        <v>1361</v>
      </c>
      <c r="B158" s="51" t="s">
        <v>976</v>
      </c>
      <c r="C158" s="51" t="s">
        <v>977</v>
      </c>
      <c r="D158" s="85" t="s">
        <v>1090</v>
      </c>
      <c r="E158" s="45"/>
      <c r="F158" s="47" t="str">
        <f t="shared" si="16"/>
        <v>F20</v>
      </c>
      <c r="G158" s="51" t="str">
        <f t="shared" si="18"/>
        <v>松井美和子</v>
      </c>
      <c r="H158" s="85" t="s">
        <v>1100</v>
      </c>
      <c r="I158" s="52" t="s">
        <v>1084</v>
      </c>
      <c r="J158" s="59">
        <v>1969</v>
      </c>
      <c r="K158" s="57">
        <f t="shared" si="17"/>
        <v>47</v>
      </c>
      <c r="L158" s="47" t="str">
        <f t="shared" si="14"/>
        <v>OK</v>
      </c>
      <c r="M158" s="45" t="s">
        <v>996</v>
      </c>
    </row>
    <row r="159" spans="1:13" s="62" customFormat="1" ht="13.5">
      <c r="A159" s="170" t="s">
        <v>1362</v>
      </c>
      <c r="B159" s="51" t="s">
        <v>1015</v>
      </c>
      <c r="C159" s="51" t="s">
        <v>1022</v>
      </c>
      <c r="D159" s="85" t="s">
        <v>1097</v>
      </c>
      <c r="E159" s="45"/>
      <c r="F159" s="45" t="str">
        <f t="shared" si="16"/>
        <v>F21</v>
      </c>
      <c r="G159" s="51" t="str">
        <f t="shared" si="18"/>
        <v>三代梨絵</v>
      </c>
      <c r="H159" s="85" t="s">
        <v>1100</v>
      </c>
      <c r="I159" s="52" t="s">
        <v>1084</v>
      </c>
      <c r="J159" s="56">
        <v>1976</v>
      </c>
      <c r="K159" s="57">
        <f t="shared" si="17"/>
        <v>40</v>
      </c>
      <c r="L159" s="47" t="str">
        <f t="shared" si="14"/>
        <v>OK</v>
      </c>
      <c r="M159" s="45" t="s">
        <v>535</v>
      </c>
    </row>
    <row r="160" spans="1:13" s="62" customFormat="1" ht="13.5">
      <c r="A160" s="170" t="s">
        <v>1305</v>
      </c>
      <c r="B160" s="51" t="s">
        <v>1007</v>
      </c>
      <c r="C160" s="51" t="s">
        <v>1023</v>
      </c>
      <c r="D160" s="85" t="s">
        <v>1090</v>
      </c>
      <c r="E160" s="45"/>
      <c r="F160" s="47" t="str">
        <f t="shared" si="16"/>
        <v>F22</v>
      </c>
      <c r="G160" s="51" t="str">
        <f t="shared" si="18"/>
        <v>土肥祐子</v>
      </c>
      <c r="H160" s="85" t="s">
        <v>1100</v>
      </c>
      <c r="I160" s="52" t="s">
        <v>1084</v>
      </c>
      <c r="J160" s="59">
        <v>1971</v>
      </c>
      <c r="K160" s="57">
        <f t="shared" si="17"/>
        <v>45</v>
      </c>
      <c r="L160" s="47" t="str">
        <f t="shared" si="14"/>
        <v>OK</v>
      </c>
      <c r="M160" s="45" t="s">
        <v>535</v>
      </c>
    </row>
    <row r="161" spans="1:13" s="62" customFormat="1" ht="13.5">
      <c r="A161" s="170" t="s">
        <v>1306</v>
      </c>
      <c r="B161" s="50" t="s">
        <v>1036</v>
      </c>
      <c r="C161" s="50" t="s">
        <v>980</v>
      </c>
      <c r="D161" s="85" t="s">
        <v>1090</v>
      </c>
      <c r="E161" s="45"/>
      <c r="F161" s="47" t="str">
        <f t="shared" si="16"/>
        <v>F23</v>
      </c>
      <c r="G161" s="51" t="str">
        <f t="shared" si="18"/>
        <v>奥村美弥子</v>
      </c>
      <c r="H161" s="85" t="s">
        <v>1100</v>
      </c>
      <c r="I161" s="52" t="s">
        <v>1084</v>
      </c>
      <c r="J161" s="59">
        <v>1977</v>
      </c>
      <c r="K161" s="57">
        <f t="shared" si="17"/>
        <v>39</v>
      </c>
      <c r="L161" s="47" t="str">
        <f t="shared" si="14"/>
        <v>OK</v>
      </c>
      <c r="M161" s="45" t="s">
        <v>995</v>
      </c>
    </row>
    <row r="162" spans="1:13" s="62" customFormat="1" ht="13.5">
      <c r="A162" s="170" t="s">
        <v>1363</v>
      </c>
      <c r="B162" s="51" t="s">
        <v>1289</v>
      </c>
      <c r="C162" s="51" t="s">
        <v>1307</v>
      </c>
      <c r="D162" s="85" t="s">
        <v>1090</v>
      </c>
      <c r="E162" s="45"/>
      <c r="F162" s="47" t="str">
        <f t="shared" si="16"/>
        <v>F24</v>
      </c>
      <c r="G162" s="51" t="str">
        <f t="shared" si="18"/>
        <v>津田伸子</v>
      </c>
      <c r="H162" s="85" t="s">
        <v>1100</v>
      </c>
      <c r="I162" s="52" t="s">
        <v>1084</v>
      </c>
      <c r="J162" s="59">
        <v>1956</v>
      </c>
      <c r="K162" s="57">
        <f t="shared" si="17"/>
        <v>60</v>
      </c>
      <c r="L162" s="47" t="str">
        <f t="shared" si="14"/>
        <v>OK</v>
      </c>
      <c r="M162" s="45" t="s">
        <v>535</v>
      </c>
    </row>
    <row r="163" spans="1:13" s="62" customFormat="1" ht="13.5">
      <c r="A163" s="170" t="s">
        <v>411</v>
      </c>
      <c r="B163" s="51" t="s">
        <v>972</v>
      </c>
      <c r="C163" s="51" t="s">
        <v>1364</v>
      </c>
      <c r="D163" s="85" t="s">
        <v>1365</v>
      </c>
      <c r="E163" s="45"/>
      <c r="F163" s="45" t="str">
        <f t="shared" si="16"/>
        <v>F25</v>
      </c>
      <c r="G163" s="51" t="str">
        <f>B163&amp;C163</f>
        <v>岩崎ひとみ</v>
      </c>
      <c r="H163" s="85" t="s">
        <v>1100</v>
      </c>
      <c r="I163" s="52" t="s">
        <v>1084</v>
      </c>
      <c r="J163" s="56">
        <v>1976</v>
      </c>
      <c r="K163" s="57">
        <f t="shared" si="17"/>
        <v>40</v>
      </c>
      <c r="L163" s="47" t="str">
        <f t="shared" si="14"/>
        <v>OK</v>
      </c>
      <c r="M163" s="45" t="s">
        <v>537</v>
      </c>
    </row>
    <row r="164" spans="1:13" s="62" customFormat="1" ht="13.5">
      <c r="A164" s="170" t="s">
        <v>412</v>
      </c>
      <c r="B164" s="51" t="s">
        <v>523</v>
      </c>
      <c r="C164" s="51" t="s">
        <v>1074</v>
      </c>
      <c r="D164" s="85" t="s">
        <v>1097</v>
      </c>
      <c r="E164" s="45" t="s">
        <v>1098</v>
      </c>
      <c r="F164" s="47" t="str">
        <f t="shared" si="16"/>
        <v>F26</v>
      </c>
      <c r="G164" s="51" t="str">
        <f>B164&amp;C164</f>
        <v>奥内菜々</v>
      </c>
      <c r="H164" s="85" t="s">
        <v>1100</v>
      </c>
      <c r="I164" s="52" t="s">
        <v>1084</v>
      </c>
      <c r="J164" s="59">
        <v>1999</v>
      </c>
      <c r="K164" s="57">
        <f t="shared" si="17"/>
        <v>17</v>
      </c>
      <c r="L164" s="47" t="str">
        <f t="shared" si="14"/>
        <v>OK</v>
      </c>
      <c r="M164" s="45" t="s">
        <v>535</v>
      </c>
    </row>
    <row r="165" spans="1:13" s="62" customFormat="1" ht="13.5">
      <c r="A165" s="170" t="s">
        <v>413</v>
      </c>
      <c r="B165" s="50" t="s">
        <v>1075</v>
      </c>
      <c r="C165" s="50" t="s">
        <v>1076</v>
      </c>
      <c r="D165" s="85" t="s">
        <v>1097</v>
      </c>
      <c r="E165" s="45" t="s">
        <v>1098</v>
      </c>
      <c r="F165" s="47" t="str">
        <f t="shared" si="16"/>
        <v>F27</v>
      </c>
      <c r="G165" s="51" t="str">
        <f>B165&amp;C165</f>
        <v>植田早耶</v>
      </c>
      <c r="H165" s="85" t="s">
        <v>1100</v>
      </c>
      <c r="I165" s="52" t="s">
        <v>1084</v>
      </c>
      <c r="J165" s="59">
        <v>1999</v>
      </c>
      <c r="K165" s="57">
        <f t="shared" si="17"/>
        <v>17</v>
      </c>
      <c r="L165" s="47" t="str">
        <f t="shared" si="14"/>
        <v>OK</v>
      </c>
      <c r="M165" s="51" t="s">
        <v>540</v>
      </c>
    </row>
    <row r="166" spans="1:13" s="62" customFormat="1" ht="13.5">
      <c r="A166" s="170" t="s">
        <v>414</v>
      </c>
      <c r="B166" s="51" t="s">
        <v>1080</v>
      </c>
      <c r="C166" s="51" t="s">
        <v>1112</v>
      </c>
      <c r="D166" s="45" t="s">
        <v>1090</v>
      </c>
      <c r="E166" s="45"/>
      <c r="F166" s="47" t="str">
        <f t="shared" si="16"/>
        <v>F28</v>
      </c>
      <c r="G166" s="51" t="s">
        <v>1113</v>
      </c>
      <c r="H166" s="85" t="s">
        <v>1100</v>
      </c>
      <c r="I166" s="52" t="s">
        <v>1084</v>
      </c>
      <c r="J166" s="59">
        <v>1994</v>
      </c>
      <c r="K166" s="57">
        <f t="shared" si="17"/>
        <v>22</v>
      </c>
      <c r="L166" s="47" t="str">
        <f t="shared" si="14"/>
        <v>OK</v>
      </c>
      <c r="M166" s="45" t="s">
        <v>1034</v>
      </c>
    </row>
    <row r="167" spans="1:13" s="62" customFormat="1" ht="13.5">
      <c r="A167" s="170" t="s">
        <v>1308</v>
      </c>
      <c r="B167" s="51" t="s">
        <v>1152</v>
      </c>
      <c r="C167" s="51" t="s">
        <v>1153</v>
      </c>
      <c r="D167" s="45" t="s">
        <v>1090</v>
      </c>
      <c r="E167" s="45"/>
      <c r="F167" s="47" t="str">
        <f t="shared" si="16"/>
        <v>F29</v>
      </c>
      <c r="G167" s="51" t="s">
        <v>1154</v>
      </c>
      <c r="H167" s="85" t="s">
        <v>1100</v>
      </c>
      <c r="I167" s="52" t="s">
        <v>1084</v>
      </c>
      <c r="J167" s="59">
        <v>1988</v>
      </c>
      <c r="K167" s="57">
        <f t="shared" si="17"/>
        <v>28</v>
      </c>
      <c r="L167" s="47" t="str">
        <f t="shared" si="14"/>
        <v>OK</v>
      </c>
      <c r="M167" s="45" t="s">
        <v>995</v>
      </c>
    </row>
    <row r="168" spans="1:13" s="62" customFormat="1" ht="13.5">
      <c r="A168" s="170" t="s">
        <v>1366</v>
      </c>
      <c r="B168" s="51" t="s">
        <v>981</v>
      </c>
      <c r="C168" s="51" t="s">
        <v>982</v>
      </c>
      <c r="D168" s="45" t="s">
        <v>1367</v>
      </c>
      <c r="E168" s="45"/>
      <c r="F168" s="45" t="str">
        <f t="shared" si="16"/>
        <v>F30</v>
      </c>
      <c r="G168" s="51" t="str">
        <f>B168&amp;C168</f>
        <v>吉岡京子</v>
      </c>
      <c r="H168" s="85" t="s">
        <v>1100</v>
      </c>
      <c r="I168" s="52" t="s">
        <v>1084</v>
      </c>
      <c r="J168" s="56">
        <v>1959</v>
      </c>
      <c r="K168" s="57">
        <f t="shared" si="17"/>
        <v>57</v>
      </c>
      <c r="L168" s="47" t="str">
        <f t="shared" si="14"/>
        <v>OK</v>
      </c>
      <c r="M168" s="45" t="s">
        <v>1155</v>
      </c>
    </row>
    <row r="169" spans="1:13" s="62" customFormat="1" ht="13.5">
      <c r="A169" s="45"/>
      <c r="B169" s="51"/>
      <c r="C169" s="51"/>
      <c r="D169" s="45"/>
      <c r="E169" s="45"/>
      <c r="F169" s="47"/>
      <c r="G169" s="51"/>
      <c r="H169" s="85"/>
      <c r="I169" s="52"/>
      <c r="J169" s="59"/>
      <c r="K169" s="57"/>
      <c r="L169" s="47">
        <f t="shared" si="14"/>
      </c>
      <c r="M169" s="45"/>
    </row>
    <row r="170" spans="1:13" s="62" customFormat="1" ht="13.5">
      <c r="A170" s="45"/>
      <c r="B170" s="51"/>
      <c r="C170" s="51"/>
      <c r="D170" s="45"/>
      <c r="E170" s="45"/>
      <c r="F170" s="47"/>
      <c r="G170" s="51"/>
      <c r="H170" s="85"/>
      <c r="I170" s="52"/>
      <c r="J170" s="59"/>
      <c r="K170" s="57"/>
      <c r="L170" s="47">
        <f t="shared" si="14"/>
      </c>
      <c r="M170" s="45"/>
    </row>
    <row r="171" spans="1:13" s="62" customFormat="1" ht="13.5">
      <c r="A171" s="45"/>
      <c r="B171" s="51"/>
      <c r="C171" s="51"/>
      <c r="D171" s="85"/>
      <c r="E171" s="45"/>
      <c r="F171" s="47"/>
      <c r="G171" s="51"/>
      <c r="H171" s="85"/>
      <c r="I171" s="52"/>
      <c r="J171" s="59"/>
      <c r="K171" s="57"/>
      <c r="L171" s="47">
        <f t="shared" si="14"/>
      </c>
      <c r="M171" s="45"/>
    </row>
    <row r="172" spans="1:13" s="62" customFormat="1" ht="13.5">
      <c r="A172" s="45"/>
      <c r="B172" s="51"/>
      <c r="C172" s="51"/>
      <c r="D172" s="85"/>
      <c r="E172" s="45"/>
      <c r="F172" s="47"/>
      <c r="G172" s="51"/>
      <c r="H172" s="85"/>
      <c r="I172" s="52"/>
      <c r="J172" s="59"/>
      <c r="K172" s="57"/>
      <c r="L172" s="47">
        <f t="shared" si="14"/>
      </c>
      <c r="M172" s="45"/>
    </row>
    <row r="173" spans="1:13" s="62" customFormat="1" ht="13.5">
      <c r="A173" s="45"/>
      <c r="B173" s="51"/>
      <c r="C173" s="51"/>
      <c r="D173" s="85"/>
      <c r="E173" s="45"/>
      <c r="F173" s="45"/>
      <c r="G173" s="51"/>
      <c r="H173" s="85"/>
      <c r="I173" s="52"/>
      <c r="J173" s="56"/>
      <c r="K173" s="57"/>
      <c r="L173" s="47">
        <f t="shared" si="14"/>
      </c>
      <c r="M173" s="45"/>
    </row>
    <row r="174" spans="1:13" s="62" customFormat="1" ht="13.5">
      <c r="A174" s="45"/>
      <c r="B174" s="51"/>
      <c r="C174" s="51"/>
      <c r="D174" s="85"/>
      <c r="E174" s="45"/>
      <c r="F174" s="47"/>
      <c r="G174" s="51"/>
      <c r="H174" s="85"/>
      <c r="I174" s="52"/>
      <c r="J174" s="59"/>
      <c r="K174" s="57"/>
      <c r="L174" s="47">
        <f t="shared" si="14"/>
      </c>
      <c r="M174" s="45"/>
    </row>
    <row r="175" spans="1:13" s="62" customFormat="1" ht="13.5">
      <c r="A175" s="45"/>
      <c r="B175" s="50"/>
      <c r="C175" s="50"/>
      <c r="D175" s="85"/>
      <c r="E175" s="45"/>
      <c r="F175" s="47"/>
      <c r="G175" s="51"/>
      <c r="H175" s="85"/>
      <c r="I175" s="52"/>
      <c r="J175" s="59"/>
      <c r="K175" s="57"/>
      <c r="L175" s="47">
        <f t="shared" si="14"/>
      </c>
      <c r="M175" s="45"/>
    </row>
    <row r="176" spans="1:13" s="62" customFormat="1" ht="13.5">
      <c r="A176" s="45"/>
      <c r="B176" s="51"/>
      <c r="C176" s="51"/>
      <c r="D176" s="85"/>
      <c r="E176" s="45"/>
      <c r="F176" s="47"/>
      <c r="G176" s="51"/>
      <c r="H176" s="85"/>
      <c r="I176" s="52"/>
      <c r="J176" s="59"/>
      <c r="K176" s="57"/>
      <c r="L176" s="47">
        <f t="shared" si="14"/>
      </c>
      <c r="M176" s="45"/>
    </row>
    <row r="177" spans="1:13" s="62" customFormat="1" ht="13.5">
      <c r="A177" s="45"/>
      <c r="B177" s="51"/>
      <c r="C177" s="51"/>
      <c r="D177" s="45"/>
      <c r="E177" s="45"/>
      <c r="F177" s="47"/>
      <c r="G177" s="51"/>
      <c r="H177" s="85"/>
      <c r="I177" s="52"/>
      <c r="J177" s="59"/>
      <c r="K177" s="57"/>
      <c r="L177" s="47">
        <f t="shared" si="14"/>
      </c>
      <c r="M177" s="45"/>
    </row>
    <row r="178" spans="1:13" s="62" customFormat="1" ht="13.5">
      <c r="A178" s="45"/>
      <c r="B178" s="51"/>
      <c r="C178" s="51"/>
      <c r="D178" s="45"/>
      <c r="E178" s="45"/>
      <c r="F178" s="45"/>
      <c r="G178" s="51"/>
      <c r="H178" s="85"/>
      <c r="I178" s="52"/>
      <c r="J178" s="56"/>
      <c r="K178" s="57"/>
      <c r="L178" s="47">
        <f t="shared" si="14"/>
      </c>
      <c r="M178" s="45"/>
    </row>
    <row r="179" spans="1:13" s="62" customFormat="1" ht="13.5">
      <c r="A179" s="45"/>
      <c r="B179" s="51"/>
      <c r="C179" s="51"/>
      <c r="D179" s="45"/>
      <c r="E179" s="45"/>
      <c r="F179" s="45"/>
      <c r="G179" s="45"/>
      <c r="H179" s="85"/>
      <c r="I179" s="49"/>
      <c r="J179" s="56"/>
      <c r="K179" s="57"/>
      <c r="L179" s="47">
        <f t="shared" si="14"/>
      </c>
      <c r="M179" s="45"/>
    </row>
    <row r="180" spans="1:13" s="62" customFormat="1" ht="13.5">
      <c r="A180" s="45"/>
      <c r="B180" s="51"/>
      <c r="C180" s="51"/>
      <c r="D180" s="45"/>
      <c r="E180" s="45"/>
      <c r="F180" s="45"/>
      <c r="G180" s="45"/>
      <c r="H180" s="85"/>
      <c r="I180" s="49"/>
      <c r="J180" s="56"/>
      <c r="K180" s="57"/>
      <c r="L180" s="47">
        <f t="shared" si="14"/>
      </c>
      <c r="M180" s="45"/>
    </row>
    <row r="181" spans="1:13" s="62" customFormat="1" ht="13.5">
      <c r="A181" s="45"/>
      <c r="B181" s="51"/>
      <c r="C181" s="51"/>
      <c r="D181" s="45"/>
      <c r="E181" s="45"/>
      <c r="F181" s="45"/>
      <c r="G181" s="45"/>
      <c r="H181" s="85"/>
      <c r="I181" s="49"/>
      <c r="J181" s="56"/>
      <c r="K181" s="57"/>
      <c r="L181" s="47">
        <f t="shared" si="14"/>
      </c>
      <c r="M181" s="45"/>
    </row>
    <row r="182" spans="1:13" s="62" customFormat="1" ht="13.5">
      <c r="A182" s="45"/>
      <c r="B182" s="51"/>
      <c r="C182" s="51"/>
      <c r="D182" s="45"/>
      <c r="E182" s="45"/>
      <c r="F182" s="45"/>
      <c r="G182" s="45"/>
      <c r="H182" s="85"/>
      <c r="I182" s="49"/>
      <c r="J182" s="56"/>
      <c r="K182" s="57"/>
      <c r="L182" s="47">
        <f t="shared" si="14"/>
      </c>
      <c r="M182" s="45"/>
    </row>
    <row r="183" spans="1:13" s="62" customFormat="1" ht="13.5">
      <c r="A183" s="45"/>
      <c r="B183" s="51"/>
      <c r="C183" s="51"/>
      <c r="D183" s="45"/>
      <c r="E183" s="45"/>
      <c r="F183" s="45"/>
      <c r="G183" s="45"/>
      <c r="H183" s="85"/>
      <c r="I183" s="49"/>
      <c r="J183" s="56"/>
      <c r="K183" s="57"/>
      <c r="L183" s="47">
        <f t="shared" si="14"/>
      </c>
      <c r="M183" s="45"/>
    </row>
    <row r="184" spans="1:13" s="62" customFormat="1" ht="13.5">
      <c r="A184" s="45"/>
      <c r="B184" s="51"/>
      <c r="C184" s="51"/>
      <c r="D184" s="45"/>
      <c r="E184" s="45"/>
      <c r="F184" s="45"/>
      <c r="G184" s="45"/>
      <c r="H184" s="85"/>
      <c r="I184" s="49"/>
      <c r="J184" s="56"/>
      <c r="K184" s="57"/>
      <c r="L184" s="47">
        <f t="shared" si="14"/>
      </c>
      <c r="M184" s="45"/>
    </row>
    <row r="185" spans="1:13" s="62" customFormat="1" ht="13.5">
      <c r="A185" s="45"/>
      <c r="B185" s="51"/>
      <c r="C185" s="51"/>
      <c r="D185" s="45"/>
      <c r="E185" s="45"/>
      <c r="F185" s="45"/>
      <c r="G185" s="45"/>
      <c r="H185" s="85"/>
      <c r="I185" s="49"/>
      <c r="J185" s="56"/>
      <c r="K185" s="57"/>
      <c r="L185" s="47">
        <f t="shared" si="14"/>
      </c>
      <c r="M185" s="45"/>
    </row>
    <row r="186" spans="1:13" s="62" customFormat="1" ht="13.5">
      <c r="A186" s="45"/>
      <c r="B186" s="51"/>
      <c r="C186" s="51"/>
      <c r="D186" s="45"/>
      <c r="E186" s="45"/>
      <c r="F186" s="45"/>
      <c r="G186" s="45"/>
      <c r="H186" s="85"/>
      <c r="I186" s="49"/>
      <c r="J186" s="56"/>
      <c r="K186" s="57"/>
      <c r="L186" s="47">
        <f t="shared" si="14"/>
      </c>
      <c r="M186" s="45"/>
    </row>
    <row r="187" spans="1:13" s="62" customFormat="1" ht="13.5">
      <c r="A187" s="45"/>
      <c r="B187" s="51"/>
      <c r="C187" s="51"/>
      <c r="D187" s="45"/>
      <c r="E187" s="45"/>
      <c r="F187" s="45"/>
      <c r="G187" s="45"/>
      <c r="H187" s="85"/>
      <c r="I187" s="49"/>
      <c r="J187" s="56"/>
      <c r="K187" s="57"/>
      <c r="L187" s="47">
        <f t="shared" si="14"/>
      </c>
      <c r="M187" s="45"/>
    </row>
    <row r="188" spans="1:13" s="62" customFormat="1" ht="13.5">
      <c r="A188" s="45"/>
      <c r="B188" s="51"/>
      <c r="C188" s="51"/>
      <c r="D188" s="45"/>
      <c r="E188" s="45"/>
      <c r="F188" s="45"/>
      <c r="G188" s="45"/>
      <c r="H188" s="85"/>
      <c r="I188" s="49"/>
      <c r="J188" s="56"/>
      <c r="K188" s="57"/>
      <c r="L188" s="47">
        <f t="shared" si="14"/>
      </c>
      <c r="M188" s="45"/>
    </row>
    <row r="189" spans="1:13" s="62" customFormat="1" ht="13.5">
      <c r="A189" s="45"/>
      <c r="B189" s="51"/>
      <c r="C189" s="51"/>
      <c r="D189" s="45"/>
      <c r="E189" s="45"/>
      <c r="F189" s="45"/>
      <c r="G189" s="45"/>
      <c r="H189" s="85"/>
      <c r="I189" s="49"/>
      <c r="J189" s="56"/>
      <c r="K189" s="57"/>
      <c r="L189" s="47">
        <f t="shared" si="14"/>
      </c>
      <c r="M189" s="45"/>
    </row>
    <row r="190" spans="1:13" s="62" customFormat="1" ht="13.5">
      <c r="A190" s="45"/>
      <c r="B190" s="51"/>
      <c r="C190" s="51"/>
      <c r="D190" s="45"/>
      <c r="E190" s="45"/>
      <c r="F190" s="45"/>
      <c r="G190" s="45"/>
      <c r="H190" s="85"/>
      <c r="I190" s="49"/>
      <c r="J190" s="56"/>
      <c r="K190" s="57"/>
      <c r="L190" s="47">
        <f t="shared" si="14"/>
      </c>
      <c r="M190" s="45"/>
    </row>
    <row r="191" spans="1:13" s="62" customFormat="1" ht="13.5">
      <c r="A191" s="45"/>
      <c r="B191" s="51"/>
      <c r="C191" s="51"/>
      <c r="D191" s="45"/>
      <c r="E191" s="45"/>
      <c r="F191" s="45"/>
      <c r="G191" s="45"/>
      <c r="H191" s="85"/>
      <c r="I191" s="49"/>
      <c r="J191" s="56"/>
      <c r="K191" s="57"/>
      <c r="L191" s="47">
        <f t="shared" si="14"/>
      </c>
      <c r="M191" s="45"/>
    </row>
    <row r="192" spans="1:13" s="62" customFormat="1" ht="13.5">
      <c r="A192" s="45"/>
      <c r="B192" s="46"/>
      <c r="C192" s="631" t="s">
        <v>1156</v>
      </c>
      <c r="D192" s="631"/>
      <c r="E192" s="622" t="s">
        <v>1157</v>
      </c>
      <c r="F192" s="622"/>
      <c r="G192" s="622"/>
      <c r="H192" s="622"/>
      <c r="I192" s="49"/>
      <c r="J192" s="59"/>
      <c r="K192" s="57"/>
      <c r="L192" s="47">
        <f t="shared" si="14"/>
      </c>
      <c r="M192" s="51"/>
    </row>
    <row r="193" spans="1:13" s="62" customFormat="1" ht="13.5">
      <c r="A193" s="45"/>
      <c r="B193" s="46"/>
      <c r="C193" s="631"/>
      <c r="D193" s="631"/>
      <c r="E193" s="622"/>
      <c r="F193" s="622"/>
      <c r="G193" s="622"/>
      <c r="H193" s="622"/>
      <c r="I193" s="49"/>
      <c r="J193" s="59"/>
      <c r="K193" s="57"/>
      <c r="L193" s="47">
        <f t="shared" si="14"/>
      </c>
      <c r="M193" s="51"/>
    </row>
    <row r="194" spans="1:12" s="139" customFormat="1" ht="13.5">
      <c r="A194" s="45"/>
      <c r="B194" s="50"/>
      <c r="C194" s="50"/>
      <c r="D194" s="45"/>
      <c r="E194" s="45"/>
      <c r="F194" s="47"/>
      <c r="G194" s="45" t="s">
        <v>1045</v>
      </c>
      <c r="H194" s="45" t="s">
        <v>1046</v>
      </c>
      <c r="I194" s="45"/>
      <c r="J194" s="56"/>
      <c r="K194" s="57"/>
      <c r="L194" s="47"/>
    </row>
    <row r="195" spans="1:12" s="139" customFormat="1" ht="13.5">
      <c r="A195" s="45"/>
      <c r="B195" s="633"/>
      <c r="C195" s="633"/>
      <c r="D195" s="633"/>
      <c r="E195" s="45"/>
      <c r="F195" s="47"/>
      <c r="G195" s="82">
        <f>COUNTIF($M$198:$M$249,"東近江市")</f>
        <v>6</v>
      </c>
      <c r="H195" s="83">
        <f>(G195/RIGHT(A247,2))</f>
        <v>0.12</v>
      </c>
      <c r="I195" s="45"/>
      <c r="J195" s="56"/>
      <c r="K195" s="57"/>
      <c r="L195" s="47"/>
    </row>
    <row r="196" spans="2:12" ht="13.5">
      <c r="B196" s="633"/>
      <c r="C196" s="633"/>
      <c r="D196" s="633"/>
      <c r="F196" s="47"/>
      <c r="K196" s="57"/>
      <c r="L196" s="47">
        <f t="shared" si="14"/>
      </c>
    </row>
    <row r="197" spans="2:12" ht="14.25">
      <c r="B197" s="120"/>
      <c r="C197" s="120"/>
      <c r="D197" s="77" t="s">
        <v>1114</v>
      </c>
      <c r="E197" s="77"/>
      <c r="F197" s="77"/>
      <c r="G197" s="82"/>
      <c r="H197" s="83" t="s">
        <v>1115</v>
      </c>
      <c r="K197" s="57"/>
      <c r="L197" s="47">
        <f t="shared" si="14"/>
      </c>
    </row>
    <row r="198" spans="1:13" ht="13.5">
      <c r="A198" s="45" t="s">
        <v>1368</v>
      </c>
      <c r="B198" s="46" t="s">
        <v>1003</v>
      </c>
      <c r="C198" s="46" t="s">
        <v>1253</v>
      </c>
      <c r="D198" s="104" t="s">
        <v>417</v>
      </c>
      <c r="E198" s="45"/>
      <c r="F198" s="47" t="str">
        <f aca="true" t="shared" si="19" ref="F198:F247">A198</f>
        <v>g01</v>
      </c>
      <c r="G198" s="45" t="str">
        <f aca="true" t="shared" si="20" ref="G198:G247">B198&amp;C198</f>
        <v>浅田恵亮</v>
      </c>
      <c r="H198" s="54" t="s">
        <v>416</v>
      </c>
      <c r="I198" s="54" t="s">
        <v>894</v>
      </c>
      <c r="J198" s="60">
        <v>1987</v>
      </c>
      <c r="K198" s="57">
        <f>IF(J198="","",(2016-J198))</f>
        <v>29</v>
      </c>
      <c r="L198" s="47" t="str">
        <f t="shared" si="14"/>
        <v>OK</v>
      </c>
      <c r="M198" s="62" t="s">
        <v>533</v>
      </c>
    </row>
    <row r="199" spans="1:13" ht="13.5">
      <c r="A199" s="45" t="s">
        <v>1309</v>
      </c>
      <c r="B199" s="46" t="s">
        <v>1003</v>
      </c>
      <c r="C199" s="46" t="s">
        <v>1252</v>
      </c>
      <c r="D199" s="104" t="s">
        <v>424</v>
      </c>
      <c r="E199" s="45"/>
      <c r="F199" s="47" t="str">
        <f t="shared" si="19"/>
        <v>g02</v>
      </c>
      <c r="G199" s="45" t="str">
        <f t="shared" si="20"/>
        <v>浅田洋史</v>
      </c>
      <c r="H199" s="54" t="s">
        <v>416</v>
      </c>
      <c r="I199" s="54" t="s">
        <v>894</v>
      </c>
      <c r="J199" s="60">
        <v>1990</v>
      </c>
      <c r="K199" s="57">
        <f>IF(J199="","",(2016-J199))</f>
        <v>26</v>
      </c>
      <c r="L199" s="47" t="str">
        <f aca="true" t="shared" si="21" ref="L199:L262">IF(G199="","",IF(COUNTIF($G$6:$G$535,G199)&gt;1,"2重登録","OK"))</f>
        <v>OK</v>
      </c>
      <c r="M199" s="62" t="s">
        <v>1310</v>
      </c>
    </row>
    <row r="200" spans="1:13" ht="13.5">
      <c r="A200" s="45" t="s">
        <v>1180</v>
      </c>
      <c r="B200" s="46" t="s">
        <v>739</v>
      </c>
      <c r="C200" s="46" t="s">
        <v>740</v>
      </c>
      <c r="D200" s="104" t="s">
        <v>417</v>
      </c>
      <c r="E200" s="45"/>
      <c r="F200" s="47" t="str">
        <f t="shared" si="19"/>
        <v>g03</v>
      </c>
      <c r="G200" s="45" t="str">
        <f t="shared" si="20"/>
        <v>石橋和基</v>
      </c>
      <c r="H200" s="54" t="s">
        <v>416</v>
      </c>
      <c r="I200" s="54" t="s">
        <v>894</v>
      </c>
      <c r="J200" s="60">
        <v>1985</v>
      </c>
      <c r="K200" s="57">
        <f>IF(J200="","",(2016-J200))</f>
        <v>31</v>
      </c>
      <c r="L200" s="47" t="str">
        <f t="shared" si="21"/>
        <v>OK</v>
      </c>
      <c r="M200" s="62" t="s">
        <v>508</v>
      </c>
    </row>
    <row r="201" spans="1:13" ht="13.5">
      <c r="A201" s="45" t="s">
        <v>1181</v>
      </c>
      <c r="B201" s="35" t="s">
        <v>1038</v>
      </c>
      <c r="C201" s="46" t="s">
        <v>1039</v>
      </c>
      <c r="D201" s="104" t="s">
        <v>420</v>
      </c>
      <c r="E201" s="45"/>
      <c r="F201" s="47" t="str">
        <f t="shared" si="19"/>
        <v>g04</v>
      </c>
      <c r="G201" s="45" t="str">
        <f>B201&amp;C201</f>
        <v>井上聖哉</v>
      </c>
      <c r="H201" s="54" t="s">
        <v>416</v>
      </c>
      <c r="I201" s="54" t="s">
        <v>531</v>
      </c>
      <c r="J201" s="60">
        <v>1994</v>
      </c>
      <c r="K201" s="57">
        <f aca="true" t="shared" si="22" ref="K201:K248">IF(J201="","",(2016-J201))</f>
        <v>22</v>
      </c>
      <c r="L201" s="47" t="str">
        <f t="shared" si="21"/>
        <v>OK</v>
      </c>
      <c r="M201" s="80" t="s">
        <v>1025</v>
      </c>
    </row>
    <row r="202" spans="1:13" ht="13.5">
      <c r="A202" s="45" t="s">
        <v>1182</v>
      </c>
      <c r="B202" s="105" t="s">
        <v>1077</v>
      </c>
      <c r="C202" s="46" t="s">
        <v>418</v>
      </c>
      <c r="D202" s="104" t="s">
        <v>419</v>
      </c>
      <c r="E202" s="45"/>
      <c r="F202" s="47" t="str">
        <f t="shared" si="19"/>
        <v>g05</v>
      </c>
      <c r="G202" s="45" t="str">
        <f>B202&amp;C202</f>
        <v>井ノ口弘祐</v>
      </c>
      <c r="H202" s="54" t="s">
        <v>416</v>
      </c>
      <c r="I202" s="54" t="s">
        <v>531</v>
      </c>
      <c r="J202" s="60">
        <v>1986</v>
      </c>
      <c r="K202" s="57">
        <f t="shared" si="22"/>
        <v>30</v>
      </c>
      <c r="L202" s="47" t="str">
        <f t="shared" si="21"/>
        <v>OK</v>
      </c>
      <c r="M202" s="80" t="s">
        <v>1025</v>
      </c>
    </row>
    <row r="203" spans="1:13" ht="13.5">
      <c r="A203" s="45" t="s">
        <v>1183</v>
      </c>
      <c r="B203" s="105" t="s">
        <v>1077</v>
      </c>
      <c r="C203" s="106" t="s">
        <v>1078</v>
      </c>
      <c r="D203" s="104" t="s">
        <v>424</v>
      </c>
      <c r="F203" s="47" t="str">
        <f t="shared" si="19"/>
        <v>g06</v>
      </c>
      <c r="G203" s="45" t="str">
        <f>B203&amp;C203</f>
        <v>井ノ口幹也</v>
      </c>
      <c r="H203" s="54" t="s">
        <v>416</v>
      </c>
      <c r="I203" s="54" t="s">
        <v>531</v>
      </c>
      <c r="J203" s="60">
        <v>1990</v>
      </c>
      <c r="K203" s="57">
        <f t="shared" si="22"/>
        <v>26</v>
      </c>
      <c r="L203" s="47" t="str">
        <f t="shared" si="21"/>
        <v>OK</v>
      </c>
      <c r="M203" s="80" t="s">
        <v>1025</v>
      </c>
    </row>
    <row r="204" spans="1:13" ht="13.5">
      <c r="A204" s="45" t="s">
        <v>1184</v>
      </c>
      <c r="B204" s="105" t="s">
        <v>1311</v>
      </c>
      <c r="C204" s="106" t="s">
        <v>1369</v>
      </c>
      <c r="D204" s="104" t="s">
        <v>419</v>
      </c>
      <c r="F204" s="47" t="str">
        <f t="shared" si="19"/>
        <v>g07</v>
      </c>
      <c r="G204" s="45" t="str">
        <f>B204&amp;C204</f>
        <v>岩本 龍</v>
      </c>
      <c r="H204" s="54" t="s">
        <v>416</v>
      </c>
      <c r="I204" s="54" t="s">
        <v>531</v>
      </c>
      <c r="J204" s="60">
        <v>1994</v>
      </c>
      <c r="K204" s="57">
        <f t="shared" si="22"/>
        <v>22</v>
      </c>
      <c r="L204" s="47" t="str">
        <f t="shared" si="21"/>
        <v>OK</v>
      </c>
      <c r="M204" s="113" t="s">
        <v>537</v>
      </c>
    </row>
    <row r="205" spans="1:13" ht="13.5" customHeight="1">
      <c r="A205" s="45" t="s">
        <v>1185</v>
      </c>
      <c r="B205" s="46" t="s">
        <v>741</v>
      </c>
      <c r="C205" s="46" t="s">
        <v>742</v>
      </c>
      <c r="D205" s="104" t="s">
        <v>1370</v>
      </c>
      <c r="E205" s="45"/>
      <c r="F205" s="47" t="str">
        <f t="shared" si="19"/>
        <v>g08</v>
      </c>
      <c r="G205" s="45" t="str">
        <f t="shared" si="20"/>
        <v>梅本彬充</v>
      </c>
      <c r="H205" s="54" t="s">
        <v>416</v>
      </c>
      <c r="I205" s="54" t="s">
        <v>531</v>
      </c>
      <c r="J205" s="60">
        <v>1986</v>
      </c>
      <c r="K205" s="57">
        <f t="shared" si="22"/>
        <v>30</v>
      </c>
      <c r="L205" s="47" t="str">
        <f t="shared" si="21"/>
        <v>OK</v>
      </c>
      <c r="M205" s="62" t="s">
        <v>997</v>
      </c>
    </row>
    <row r="206" spans="1:13" ht="13.5" customHeight="1">
      <c r="A206" s="45" t="s">
        <v>1186</v>
      </c>
      <c r="B206" s="46" t="s">
        <v>743</v>
      </c>
      <c r="C206" s="46" t="s">
        <v>744</v>
      </c>
      <c r="D206" s="104" t="s">
        <v>1099</v>
      </c>
      <c r="E206" s="45"/>
      <c r="F206" s="47" t="str">
        <f t="shared" si="19"/>
        <v>g09</v>
      </c>
      <c r="G206" s="45" t="str">
        <f t="shared" si="20"/>
        <v>浦崎康平</v>
      </c>
      <c r="H206" s="54" t="s">
        <v>416</v>
      </c>
      <c r="I206" s="54" t="s">
        <v>531</v>
      </c>
      <c r="J206" s="60">
        <v>1991</v>
      </c>
      <c r="K206" s="57">
        <f t="shared" si="22"/>
        <v>25</v>
      </c>
      <c r="L206" s="47" t="str">
        <f t="shared" si="21"/>
        <v>OK</v>
      </c>
      <c r="M206" s="62" t="s">
        <v>537</v>
      </c>
    </row>
    <row r="207" spans="1:13" ht="13.5">
      <c r="A207" s="45" t="s">
        <v>1187</v>
      </c>
      <c r="B207" s="35" t="s">
        <v>421</v>
      </c>
      <c r="C207" s="46" t="s">
        <v>987</v>
      </c>
      <c r="D207" s="104" t="s">
        <v>420</v>
      </c>
      <c r="F207" s="47" t="str">
        <f t="shared" si="19"/>
        <v>g10</v>
      </c>
      <c r="G207" s="45" t="str">
        <f>B207&amp;C207</f>
        <v>岡　仁史</v>
      </c>
      <c r="H207" s="54" t="s">
        <v>416</v>
      </c>
      <c r="I207" s="54" t="s">
        <v>531</v>
      </c>
      <c r="J207" s="60">
        <v>1971</v>
      </c>
      <c r="K207" s="57">
        <f t="shared" si="22"/>
        <v>45</v>
      </c>
      <c r="L207" s="47" t="str">
        <f t="shared" si="21"/>
        <v>OK</v>
      </c>
      <c r="M207" s="62" t="s">
        <v>533</v>
      </c>
    </row>
    <row r="208" spans="1:13" ht="13.5">
      <c r="A208" s="45" t="s">
        <v>1188</v>
      </c>
      <c r="B208" s="35" t="s">
        <v>422</v>
      </c>
      <c r="C208" s="46" t="s">
        <v>423</v>
      </c>
      <c r="D208" s="104" t="s">
        <v>424</v>
      </c>
      <c r="F208" s="47" t="str">
        <f t="shared" si="19"/>
        <v>g11</v>
      </c>
      <c r="G208" s="45" t="str">
        <f>B208&amp;C208</f>
        <v>岡田真樹</v>
      </c>
      <c r="H208" s="54" t="s">
        <v>416</v>
      </c>
      <c r="I208" s="54" t="s">
        <v>531</v>
      </c>
      <c r="J208" s="60">
        <v>1981</v>
      </c>
      <c r="K208" s="57">
        <f t="shared" si="22"/>
        <v>35</v>
      </c>
      <c r="L208" s="47" t="str">
        <f t="shared" si="21"/>
        <v>OK</v>
      </c>
      <c r="M208" s="62" t="s">
        <v>533</v>
      </c>
    </row>
    <row r="209" spans="1:13" ht="13.5">
      <c r="A209" s="45" t="s">
        <v>1189</v>
      </c>
      <c r="B209" s="35" t="s">
        <v>1036</v>
      </c>
      <c r="C209" s="46" t="s">
        <v>1037</v>
      </c>
      <c r="D209" s="104" t="s">
        <v>417</v>
      </c>
      <c r="E209" s="45"/>
      <c r="F209" s="47" t="str">
        <f t="shared" si="19"/>
        <v>g12</v>
      </c>
      <c r="G209" s="45" t="str">
        <f>B209&amp;C209</f>
        <v>奥村隆広</v>
      </c>
      <c r="H209" s="54" t="s">
        <v>416</v>
      </c>
      <c r="I209" s="54" t="s">
        <v>531</v>
      </c>
      <c r="J209" s="60">
        <v>1976</v>
      </c>
      <c r="K209" s="57">
        <f t="shared" si="22"/>
        <v>40</v>
      </c>
      <c r="L209" s="47" t="str">
        <f t="shared" si="21"/>
        <v>OK</v>
      </c>
      <c r="M209" s="62" t="s">
        <v>1028</v>
      </c>
    </row>
    <row r="210" spans="1:13" ht="13.5" customHeight="1">
      <c r="A210" s="45" t="s">
        <v>1190</v>
      </c>
      <c r="B210" s="46" t="s">
        <v>745</v>
      </c>
      <c r="C210" s="46" t="s">
        <v>746</v>
      </c>
      <c r="D210" s="104" t="s">
        <v>417</v>
      </c>
      <c r="E210" s="45"/>
      <c r="F210" s="47" t="str">
        <f t="shared" si="19"/>
        <v>g13</v>
      </c>
      <c r="G210" s="45" t="str">
        <f t="shared" si="20"/>
        <v>鍵谷浩太</v>
      </c>
      <c r="H210" s="54" t="s">
        <v>416</v>
      </c>
      <c r="I210" s="54" t="s">
        <v>531</v>
      </c>
      <c r="J210" s="60">
        <v>1992</v>
      </c>
      <c r="K210" s="57">
        <f t="shared" si="22"/>
        <v>24</v>
      </c>
      <c r="L210" s="47" t="str">
        <f t="shared" si="21"/>
        <v>OK</v>
      </c>
      <c r="M210" s="62" t="str">
        <f>M206</f>
        <v>彦根市</v>
      </c>
    </row>
    <row r="211" spans="1:13" ht="13.5" customHeight="1">
      <c r="A211" s="45" t="s">
        <v>1191</v>
      </c>
      <c r="B211" s="46" t="s">
        <v>1240</v>
      </c>
      <c r="C211" s="46" t="s">
        <v>1371</v>
      </c>
      <c r="D211" s="104" t="s">
        <v>1372</v>
      </c>
      <c r="E211" s="45"/>
      <c r="F211" s="47" t="str">
        <f t="shared" si="19"/>
        <v>g14</v>
      </c>
      <c r="G211" s="45" t="str">
        <f t="shared" si="20"/>
        <v>金武寿憲</v>
      </c>
      <c r="H211" s="54" t="s">
        <v>416</v>
      </c>
      <c r="I211" s="54" t="s">
        <v>531</v>
      </c>
      <c r="J211" s="60">
        <v>1990</v>
      </c>
      <c r="K211" s="57">
        <f t="shared" si="22"/>
        <v>26</v>
      </c>
      <c r="L211" s="47" t="str">
        <f t="shared" si="21"/>
        <v>OK</v>
      </c>
      <c r="M211" s="62" t="s">
        <v>1241</v>
      </c>
    </row>
    <row r="212" spans="1:13" ht="13.5" customHeight="1">
      <c r="A212" s="45" t="s">
        <v>1192</v>
      </c>
      <c r="B212" s="46" t="s">
        <v>1312</v>
      </c>
      <c r="C212" s="46" t="s">
        <v>1228</v>
      </c>
      <c r="D212" s="104" t="s">
        <v>419</v>
      </c>
      <c r="E212" s="45"/>
      <c r="F212" s="47" t="str">
        <f>A212</f>
        <v>g15</v>
      </c>
      <c r="G212" s="45" t="str">
        <f>B212&amp;C212</f>
        <v>岸本美敬</v>
      </c>
      <c r="H212" s="54" t="s">
        <v>416</v>
      </c>
      <c r="I212" s="54" t="s">
        <v>531</v>
      </c>
      <c r="J212" s="60">
        <v>1989</v>
      </c>
      <c r="K212" s="57">
        <f t="shared" si="22"/>
        <v>27</v>
      </c>
      <c r="L212" s="47" t="str">
        <f t="shared" si="21"/>
        <v>OK</v>
      </c>
      <c r="M212" s="171" t="s">
        <v>1025</v>
      </c>
    </row>
    <row r="213" spans="1:13" ht="13.5">
      <c r="A213" s="45" t="s">
        <v>1193</v>
      </c>
      <c r="B213" s="46" t="s">
        <v>563</v>
      </c>
      <c r="C213" s="46" t="s">
        <v>747</v>
      </c>
      <c r="D213" s="104" t="s">
        <v>425</v>
      </c>
      <c r="E213" s="45"/>
      <c r="F213" s="47" t="str">
        <f t="shared" si="19"/>
        <v>g16</v>
      </c>
      <c r="G213" s="45" t="str">
        <f t="shared" si="20"/>
        <v>北野照幸</v>
      </c>
      <c r="H213" s="54" t="s">
        <v>1373</v>
      </c>
      <c r="I213" s="54" t="s">
        <v>1374</v>
      </c>
      <c r="J213" s="60">
        <v>1984</v>
      </c>
      <c r="K213" s="57">
        <f t="shared" si="22"/>
        <v>32</v>
      </c>
      <c r="L213" s="47" t="str">
        <f t="shared" si="21"/>
        <v>OK</v>
      </c>
      <c r="M213" s="62" t="str">
        <f>M207</f>
        <v>草津市</v>
      </c>
    </row>
    <row r="214" spans="1:13" ht="13.5">
      <c r="A214" s="45" t="s">
        <v>1194</v>
      </c>
      <c r="B214" s="46" t="s">
        <v>748</v>
      </c>
      <c r="C214" s="46" t="s">
        <v>749</v>
      </c>
      <c r="D214" s="104" t="s">
        <v>417</v>
      </c>
      <c r="E214" s="45"/>
      <c r="F214" s="47" t="str">
        <f t="shared" si="19"/>
        <v>g17</v>
      </c>
      <c r="G214" s="45" t="str">
        <f t="shared" si="20"/>
        <v>北村　健</v>
      </c>
      <c r="H214" s="54" t="s">
        <v>416</v>
      </c>
      <c r="I214" s="54" t="s">
        <v>531</v>
      </c>
      <c r="J214" s="60">
        <v>1987</v>
      </c>
      <c r="K214" s="57">
        <f t="shared" si="22"/>
        <v>29</v>
      </c>
      <c r="L214" s="47" t="str">
        <f t="shared" si="21"/>
        <v>OK</v>
      </c>
      <c r="M214" s="91" t="s">
        <v>1028</v>
      </c>
    </row>
    <row r="215" spans="1:13" ht="13.5">
      <c r="A215" s="45" t="s">
        <v>1195</v>
      </c>
      <c r="B215" s="46" t="s">
        <v>1230</v>
      </c>
      <c r="C215" s="46" t="s">
        <v>1231</v>
      </c>
      <c r="D215" s="104" t="s">
        <v>1375</v>
      </c>
      <c r="E215" s="45"/>
      <c r="F215" s="47" t="str">
        <f t="shared" si="19"/>
        <v>g18</v>
      </c>
      <c r="G215" s="45" t="str">
        <f t="shared" si="20"/>
        <v>倉本亮太</v>
      </c>
      <c r="H215" s="54" t="s">
        <v>416</v>
      </c>
      <c r="I215" s="54" t="s">
        <v>531</v>
      </c>
      <c r="J215" s="60">
        <v>1989</v>
      </c>
      <c r="K215" s="57">
        <f t="shared" si="22"/>
        <v>27</v>
      </c>
      <c r="L215" s="47" t="str">
        <f t="shared" si="21"/>
        <v>OK</v>
      </c>
      <c r="M215" s="91" t="s">
        <v>426</v>
      </c>
    </row>
    <row r="216" spans="1:13" ht="13.5">
      <c r="A216" s="45" t="s">
        <v>1196</v>
      </c>
      <c r="B216" s="35" t="s">
        <v>1040</v>
      </c>
      <c r="C216" s="46" t="s">
        <v>1041</v>
      </c>
      <c r="D216" s="104" t="s">
        <v>417</v>
      </c>
      <c r="E216" s="45"/>
      <c r="F216" s="47" t="str">
        <f t="shared" si="19"/>
        <v>g19</v>
      </c>
      <c r="G216" s="45" t="str">
        <f>B216&amp;C216</f>
        <v>河内滋人</v>
      </c>
      <c r="H216" s="54" t="s">
        <v>416</v>
      </c>
      <c r="I216" s="54" t="s">
        <v>531</v>
      </c>
      <c r="J216" s="60">
        <v>1986</v>
      </c>
      <c r="K216" s="57">
        <f t="shared" si="22"/>
        <v>30</v>
      </c>
      <c r="L216" s="47" t="str">
        <f t="shared" si="21"/>
        <v>OK</v>
      </c>
      <c r="M216" s="62" t="s">
        <v>1024</v>
      </c>
    </row>
    <row r="217" spans="1:13" ht="13.5">
      <c r="A217" s="45" t="s">
        <v>1197</v>
      </c>
      <c r="B217" s="46" t="s">
        <v>570</v>
      </c>
      <c r="C217" s="46" t="s">
        <v>750</v>
      </c>
      <c r="D217" s="104" t="s">
        <v>417</v>
      </c>
      <c r="E217" s="45"/>
      <c r="F217" s="47" t="str">
        <f t="shared" si="19"/>
        <v>g20</v>
      </c>
      <c r="G217" s="45" t="str">
        <f t="shared" si="20"/>
        <v>坪田英樹</v>
      </c>
      <c r="H217" s="54" t="s">
        <v>416</v>
      </c>
      <c r="I217" s="54" t="s">
        <v>531</v>
      </c>
      <c r="J217" s="60">
        <v>1988</v>
      </c>
      <c r="K217" s="57">
        <f t="shared" si="22"/>
        <v>28</v>
      </c>
      <c r="L217" s="47" t="str">
        <f t="shared" si="21"/>
        <v>OK</v>
      </c>
      <c r="M217" s="62" t="str">
        <f>M206</f>
        <v>彦根市</v>
      </c>
    </row>
    <row r="218" spans="1:13" ht="13.5">
      <c r="A218" s="45" t="s">
        <v>1198</v>
      </c>
      <c r="B218" s="46" t="s">
        <v>751</v>
      </c>
      <c r="C218" s="46" t="s">
        <v>752</v>
      </c>
      <c r="D218" s="104" t="s">
        <v>417</v>
      </c>
      <c r="E218" s="45"/>
      <c r="F218" s="47" t="str">
        <f t="shared" si="19"/>
        <v>g21</v>
      </c>
      <c r="G218" s="45" t="str">
        <f t="shared" si="20"/>
        <v>鶴田大地</v>
      </c>
      <c r="H218" s="54" t="s">
        <v>416</v>
      </c>
      <c r="I218" s="54" t="s">
        <v>531</v>
      </c>
      <c r="J218" s="60">
        <v>1992</v>
      </c>
      <c r="K218" s="57">
        <f t="shared" si="22"/>
        <v>24</v>
      </c>
      <c r="L218" s="47" t="str">
        <f t="shared" si="21"/>
        <v>OK</v>
      </c>
      <c r="M218" s="80" t="s">
        <v>1025</v>
      </c>
    </row>
    <row r="219" spans="1:13" ht="13.5">
      <c r="A219" s="45" t="s">
        <v>1199</v>
      </c>
      <c r="B219" s="46" t="s">
        <v>1158</v>
      </c>
      <c r="C219" s="46" t="s">
        <v>1159</v>
      </c>
      <c r="D219" s="104" t="s">
        <v>1376</v>
      </c>
      <c r="E219" s="45"/>
      <c r="F219" s="47" t="str">
        <f t="shared" si="19"/>
        <v>g22</v>
      </c>
      <c r="G219" s="45" t="str">
        <f t="shared" si="20"/>
        <v>遠池建介</v>
      </c>
      <c r="H219" s="54" t="s">
        <v>416</v>
      </c>
      <c r="I219" s="54" t="s">
        <v>531</v>
      </c>
      <c r="J219" s="60">
        <v>1982</v>
      </c>
      <c r="K219" s="57">
        <f t="shared" si="22"/>
        <v>34</v>
      </c>
      <c r="L219" s="47" t="str">
        <f t="shared" si="21"/>
        <v>OK</v>
      </c>
      <c r="M219" s="113" t="s">
        <v>538</v>
      </c>
    </row>
    <row r="220" spans="1:13" ht="13.5">
      <c r="A220" s="45" t="s">
        <v>1200</v>
      </c>
      <c r="B220" s="46" t="s">
        <v>753</v>
      </c>
      <c r="C220" s="46" t="s">
        <v>754</v>
      </c>
      <c r="D220" s="104" t="s">
        <v>1377</v>
      </c>
      <c r="E220" s="45"/>
      <c r="F220" s="47" t="str">
        <f t="shared" si="19"/>
        <v>g23</v>
      </c>
      <c r="G220" s="45" t="str">
        <f t="shared" si="20"/>
        <v>中澤拓馬</v>
      </c>
      <c r="H220" s="54" t="s">
        <v>416</v>
      </c>
      <c r="I220" s="54" t="s">
        <v>531</v>
      </c>
      <c r="J220" s="60">
        <v>1986</v>
      </c>
      <c r="K220" s="57">
        <f t="shared" si="22"/>
        <v>30</v>
      </c>
      <c r="L220" s="47" t="str">
        <f t="shared" si="21"/>
        <v>OK</v>
      </c>
      <c r="M220" s="62" t="s">
        <v>1028</v>
      </c>
    </row>
    <row r="221" spans="1:13" ht="13.5">
      <c r="A221" s="45" t="s">
        <v>1201</v>
      </c>
      <c r="B221" s="46" t="s">
        <v>991</v>
      </c>
      <c r="C221" s="46" t="s">
        <v>427</v>
      </c>
      <c r="D221" s="104" t="s">
        <v>419</v>
      </c>
      <c r="E221" s="45"/>
      <c r="F221" s="47" t="str">
        <f t="shared" si="19"/>
        <v>g24</v>
      </c>
      <c r="G221" s="45" t="str">
        <f t="shared" si="20"/>
        <v>中田富憲</v>
      </c>
      <c r="H221" s="54" t="s">
        <v>416</v>
      </c>
      <c r="I221" s="54" t="s">
        <v>531</v>
      </c>
      <c r="J221" s="60">
        <v>1960</v>
      </c>
      <c r="K221" s="57">
        <f t="shared" si="22"/>
        <v>56</v>
      </c>
      <c r="L221" s="47" t="str">
        <f t="shared" si="21"/>
        <v>OK</v>
      </c>
      <c r="M221" s="62" t="s">
        <v>536</v>
      </c>
    </row>
    <row r="222" spans="1:13" ht="13.5" customHeight="1">
      <c r="A222" s="45" t="s">
        <v>1202</v>
      </c>
      <c r="B222" s="45" t="s">
        <v>428</v>
      </c>
      <c r="C222" s="45" t="s">
        <v>429</v>
      </c>
      <c r="D222" s="104" t="s">
        <v>424</v>
      </c>
      <c r="F222" s="47" t="str">
        <f t="shared" si="19"/>
        <v>g25</v>
      </c>
      <c r="G222" s="45" t="str">
        <f>B222&amp;C222</f>
        <v>西原達也</v>
      </c>
      <c r="H222" s="54" t="s">
        <v>416</v>
      </c>
      <c r="I222" s="54" t="s">
        <v>531</v>
      </c>
      <c r="J222" s="60">
        <v>1978</v>
      </c>
      <c r="K222" s="57">
        <f t="shared" si="22"/>
        <v>38</v>
      </c>
      <c r="L222" s="47" t="str">
        <f t="shared" si="21"/>
        <v>OK</v>
      </c>
      <c r="M222" s="45" t="s">
        <v>430</v>
      </c>
    </row>
    <row r="223" spans="1:13" ht="13.5">
      <c r="A223" s="45" t="s">
        <v>1203</v>
      </c>
      <c r="B223" s="35" t="s">
        <v>521</v>
      </c>
      <c r="C223" s="46" t="s">
        <v>1035</v>
      </c>
      <c r="D223" s="104" t="s">
        <v>1378</v>
      </c>
      <c r="E223" s="45"/>
      <c r="F223" s="47" t="str">
        <f t="shared" si="19"/>
        <v>g26</v>
      </c>
      <c r="G223" s="45" t="str">
        <f>B223&amp;C223</f>
        <v>長谷川俊二</v>
      </c>
      <c r="H223" s="54" t="s">
        <v>416</v>
      </c>
      <c r="I223" s="54" t="s">
        <v>531</v>
      </c>
      <c r="J223" s="60">
        <v>1976</v>
      </c>
      <c r="K223" s="57">
        <f t="shared" si="22"/>
        <v>40</v>
      </c>
      <c r="L223" s="47" t="str">
        <f t="shared" si="21"/>
        <v>OK</v>
      </c>
      <c r="M223" s="77" t="s">
        <v>533</v>
      </c>
    </row>
    <row r="224" spans="1:13" ht="13.5">
      <c r="A224" s="45" t="s">
        <v>1204</v>
      </c>
      <c r="B224" s="46" t="s">
        <v>755</v>
      </c>
      <c r="C224" s="46" t="s">
        <v>756</v>
      </c>
      <c r="D224" s="104" t="s">
        <v>1379</v>
      </c>
      <c r="E224" s="45"/>
      <c r="F224" s="47" t="str">
        <f t="shared" si="19"/>
        <v>g27</v>
      </c>
      <c r="G224" s="45" t="str">
        <f t="shared" si="20"/>
        <v>羽月　秀</v>
      </c>
      <c r="H224" s="54" t="s">
        <v>416</v>
      </c>
      <c r="I224" s="54" t="s">
        <v>531</v>
      </c>
      <c r="J224" s="60">
        <v>1987</v>
      </c>
      <c r="K224" s="57">
        <f t="shared" si="22"/>
        <v>29</v>
      </c>
      <c r="L224" s="47" t="str">
        <f t="shared" si="21"/>
        <v>OK</v>
      </c>
      <c r="M224" s="80" t="s">
        <v>1025</v>
      </c>
    </row>
    <row r="225" spans="1:13" ht="13.5">
      <c r="A225" s="45" t="s">
        <v>1205</v>
      </c>
      <c r="B225" s="35" t="s">
        <v>985</v>
      </c>
      <c r="C225" s="46" t="s">
        <v>431</v>
      </c>
      <c r="D225" s="104" t="s">
        <v>424</v>
      </c>
      <c r="F225" s="47" t="str">
        <f t="shared" si="19"/>
        <v>g28</v>
      </c>
      <c r="G225" s="45" t="str">
        <f>B225&amp;C225</f>
        <v>浜田　豊</v>
      </c>
      <c r="H225" s="54" t="s">
        <v>416</v>
      </c>
      <c r="I225" s="54" t="s">
        <v>531</v>
      </c>
      <c r="J225" s="60">
        <v>1985</v>
      </c>
      <c r="K225" s="57">
        <f t="shared" si="22"/>
        <v>31</v>
      </c>
      <c r="L225" s="47" t="str">
        <f t="shared" si="21"/>
        <v>OK</v>
      </c>
      <c r="M225" s="62" t="str">
        <f>M205</f>
        <v>近江八幡市</v>
      </c>
    </row>
    <row r="226" spans="1:13" ht="13.5">
      <c r="A226" s="45" t="s">
        <v>1206</v>
      </c>
      <c r="B226" s="46" t="s">
        <v>757</v>
      </c>
      <c r="C226" s="46" t="s">
        <v>758</v>
      </c>
      <c r="D226" s="104" t="s">
        <v>417</v>
      </c>
      <c r="E226" s="45"/>
      <c r="F226" s="47" t="str">
        <f t="shared" si="19"/>
        <v>g29</v>
      </c>
      <c r="G226" s="45" t="str">
        <f t="shared" si="20"/>
        <v>林　和生</v>
      </c>
      <c r="H226" s="54" t="s">
        <v>416</v>
      </c>
      <c r="I226" s="54" t="s">
        <v>531</v>
      </c>
      <c r="J226" s="60">
        <v>1986</v>
      </c>
      <c r="K226" s="57">
        <f t="shared" si="22"/>
        <v>30</v>
      </c>
      <c r="L226" s="47" t="str">
        <f t="shared" si="21"/>
        <v>OK</v>
      </c>
      <c r="M226" s="62" t="s">
        <v>538</v>
      </c>
    </row>
    <row r="227" spans="1:13" ht="13.5">
      <c r="A227" s="45" t="s">
        <v>1207</v>
      </c>
      <c r="B227" s="46" t="s">
        <v>757</v>
      </c>
      <c r="C227" s="46" t="s">
        <v>1314</v>
      </c>
      <c r="D227" s="104" t="s">
        <v>419</v>
      </c>
      <c r="E227" s="45"/>
      <c r="F227" s="47" t="str">
        <f>A227</f>
        <v>g30</v>
      </c>
      <c r="G227" s="45" t="str">
        <f>B227&amp;C227</f>
        <v>林　貴大</v>
      </c>
      <c r="H227" s="54" t="s">
        <v>416</v>
      </c>
      <c r="I227" s="54" t="s">
        <v>531</v>
      </c>
      <c r="J227" s="60">
        <v>1986</v>
      </c>
      <c r="K227" s="57">
        <f t="shared" si="22"/>
        <v>30</v>
      </c>
      <c r="L227" s="47" t="str">
        <f t="shared" si="21"/>
        <v>OK</v>
      </c>
      <c r="M227" s="62" t="s">
        <v>1024</v>
      </c>
    </row>
    <row r="228" spans="1:13" ht="13.5">
      <c r="A228" s="45" t="s">
        <v>1208</v>
      </c>
      <c r="B228" s="46" t="s">
        <v>759</v>
      </c>
      <c r="C228" s="46" t="s">
        <v>760</v>
      </c>
      <c r="D228" s="104" t="s">
        <v>417</v>
      </c>
      <c r="E228" s="45"/>
      <c r="F228" s="47" t="str">
        <f t="shared" si="19"/>
        <v>g31</v>
      </c>
      <c r="G228" s="45" t="str">
        <f t="shared" si="20"/>
        <v>飛鷹強志</v>
      </c>
      <c r="H228" s="54" t="s">
        <v>416</v>
      </c>
      <c r="I228" s="54" t="s">
        <v>531</v>
      </c>
      <c r="J228" s="60">
        <v>1987</v>
      </c>
      <c r="K228" s="57">
        <f t="shared" si="22"/>
        <v>29</v>
      </c>
      <c r="L228" s="47" t="str">
        <f t="shared" si="21"/>
        <v>OK</v>
      </c>
      <c r="M228" s="62" t="s">
        <v>538</v>
      </c>
    </row>
    <row r="229" spans="1:13" ht="13.5" customHeight="1">
      <c r="A229" s="45" t="s">
        <v>1209</v>
      </c>
      <c r="B229" s="45" t="s">
        <v>1073</v>
      </c>
      <c r="C229" s="45" t="s">
        <v>432</v>
      </c>
      <c r="D229" s="104" t="s">
        <v>1380</v>
      </c>
      <c r="F229" s="47" t="str">
        <f t="shared" si="19"/>
        <v>g32</v>
      </c>
      <c r="G229" s="45" t="str">
        <f t="shared" si="20"/>
        <v>藤井正和</v>
      </c>
      <c r="H229" s="54" t="s">
        <v>416</v>
      </c>
      <c r="I229" s="54" t="s">
        <v>531</v>
      </c>
      <c r="J229" s="107">
        <v>1975</v>
      </c>
      <c r="K229" s="57">
        <f t="shared" si="22"/>
        <v>41</v>
      </c>
      <c r="L229" s="47" t="str">
        <f t="shared" si="21"/>
        <v>OK</v>
      </c>
      <c r="M229" s="45" t="s">
        <v>533</v>
      </c>
    </row>
    <row r="230" spans="1:13" ht="13.5" customHeight="1">
      <c r="A230" s="45" t="s">
        <v>1210</v>
      </c>
      <c r="B230" s="45" t="s">
        <v>433</v>
      </c>
      <c r="C230" s="45" t="s">
        <v>434</v>
      </c>
      <c r="D230" s="104" t="s">
        <v>1381</v>
      </c>
      <c r="F230" s="47" t="str">
        <f t="shared" si="19"/>
        <v>g33</v>
      </c>
      <c r="G230" s="45" t="str">
        <f t="shared" si="20"/>
        <v>堀場俊宏</v>
      </c>
      <c r="H230" s="54" t="s">
        <v>416</v>
      </c>
      <c r="I230" s="54" t="s">
        <v>531</v>
      </c>
      <c r="J230" s="107">
        <v>1986</v>
      </c>
      <c r="K230" s="57">
        <f t="shared" si="22"/>
        <v>30</v>
      </c>
      <c r="L230" s="47" t="str">
        <f t="shared" si="21"/>
        <v>OK</v>
      </c>
      <c r="M230" s="45" t="s">
        <v>1033</v>
      </c>
    </row>
    <row r="231" spans="1:13" ht="13.5" customHeight="1">
      <c r="A231" s="45" t="s">
        <v>1211</v>
      </c>
      <c r="B231" s="45" t="s">
        <v>435</v>
      </c>
      <c r="C231" s="45" t="s">
        <v>436</v>
      </c>
      <c r="D231" s="104" t="s">
        <v>1382</v>
      </c>
      <c r="F231" s="47" t="str">
        <f t="shared" si="19"/>
        <v>g34</v>
      </c>
      <c r="G231" s="45" t="str">
        <f t="shared" si="20"/>
        <v>鈎　優介</v>
      </c>
      <c r="H231" s="54" t="s">
        <v>416</v>
      </c>
      <c r="I231" s="54" t="s">
        <v>531</v>
      </c>
      <c r="J231" s="107">
        <v>1988</v>
      </c>
      <c r="K231" s="57">
        <f t="shared" si="22"/>
        <v>28</v>
      </c>
      <c r="L231" s="47" t="str">
        <f t="shared" si="21"/>
        <v>OK</v>
      </c>
      <c r="M231" s="45" t="s">
        <v>1033</v>
      </c>
    </row>
    <row r="232" spans="1:13" ht="13.5" customHeight="1">
      <c r="A232" s="45" t="s">
        <v>1212</v>
      </c>
      <c r="B232" s="45" t="s">
        <v>1315</v>
      </c>
      <c r="C232" s="45" t="s">
        <v>1383</v>
      </c>
      <c r="D232" s="104" t="s">
        <v>1384</v>
      </c>
      <c r="F232" s="47" t="str">
        <f>A232</f>
        <v>g35</v>
      </c>
      <c r="G232" s="45" t="str">
        <f t="shared" si="20"/>
        <v>松岡 準</v>
      </c>
      <c r="H232" s="54" t="s">
        <v>416</v>
      </c>
      <c r="I232" s="54" t="s">
        <v>531</v>
      </c>
      <c r="J232" s="107">
        <v>1994</v>
      </c>
      <c r="K232" s="57">
        <f t="shared" si="22"/>
        <v>22</v>
      </c>
      <c r="L232" s="47" t="str">
        <f t="shared" si="21"/>
        <v>OK</v>
      </c>
      <c r="M232" s="45" t="s">
        <v>1316</v>
      </c>
    </row>
    <row r="233" spans="1:13" ht="13.5" customHeight="1">
      <c r="A233" s="45" t="s">
        <v>1213</v>
      </c>
      <c r="B233" s="45" t="s">
        <v>1317</v>
      </c>
      <c r="C233" s="45" t="s">
        <v>1318</v>
      </c>
      <c r="D233" s="104" t="s">
        <v>419</v>
      </c>
      <c r="F233" s="47" t="str">
        <f>A233</f>
        <v>g36</v>
      </c>
      <c r="G233" s="45" t="str">
        <f t="shared" si="20"/>
        <v>宮本悠佑</v>
      </c>
      <c r="H233" s="54" t="s">
        <v>416</v>
      </c>
      <c r="I233" s="54" t="s">
        <v>531</v>
      </c>
      <c r="J233" s="107">
        <v>1994</v>
      </c>
      <c r="K233" s="57">
        <f t="shared" si="22"/>
        <v>22</v>
      </c>
      <c r="L233" s="47" t="str">
        <f t="shared" si="21"/>
        <v>OK</v>
      </c>
      <c r="M233" s="45" t="s">
        <v>537</v>
      </c>
    </row>
    <row r="234" spans="1:13" ht="13.5" customHeight="1">
      <c r="A234" s="45" t="s">
        <v>1214</v>
      </c>
      <c r="B234" s="45" t="s">
        <v>948</v>
      </c>
      <c r="C234" s="45" t="s">
        <v>1319</v>
      </c>
      <c r="D234" s="104" t="s">
        <v>1385</v>
      </c>
      <c r="F234" s="47" t="str">
        <f>A234</f>
        <v>g37</v>
      </c>
      <c r="G234" s="45" t="str">
        <f t="shared" si="20"/>
        <v>村上 卓</v>
      </c>
      <c r="H234" s="54" t="s">
        <v>416</v>
      </c>
      <c r="I234" s="54" t="s">
        <v>531</v>
      </c>
      <c r="J234" s="107">
        <v>1977</v>
      </c>
      <c r="K234" s="57">
        <f t="shared" si="22"/>
        <v>39</v>
      </c>
      <c r="L234" s="47" t="str">
        <f t="shared" si="21"/>
        <v>OK</v>
      </c>
      <c r="M234" s="45" t="s">
        <v>1033</v>
      </c>
    </row>
    <row r="235" spans="1:13" ht="13.5">
      <c r="A235" s="45" t="s">
        <v>1215</v>
      </c>
      <c r="B235" s="46" t="s">
        <v>629</v>
      </c>
      <c r="C235" s="46" t="s">
        <v>761</v>
      </c>
      <c r="D235" s="104" t="s">
        <v>1386</v>
      </c>
      <c r="E235" s="45"/>
      <c r="F235" s="47" t="str">
        <f t="shared" si="19"/>
        <v>g38</v>
      </c>
      <c r="G235" s="45" t="str">
        <f t="shared" si="20"/>
        <v>山崎俊輔</v>
      </c>
      <c r="H235" s="54" t="s">
        <v>416</v>
      </c>
      <c r="I235" s="54" t="s">
        <v>531</v>
      </c>
      <c r="J235" s="60">
        <v>1982</v>
      </c>
      <c r="K235" s="57">
        <f t="shared" si="22"/>
        <v>34</v>
      </c>
      <c r="L235" s="47" t="str">
        <f t="shared" si="21"/>
        <v>OK</v>
      </c>
      <c r="M235" s="62" t="s">
        <v>998</v>
      </c>
    </row>
    <row r="236" spans="1:13" ht="13.5">
      <c r="A236" s="45" t="s">
        <v>1216</v>
      </c>
      <c r="B236" s="46" t="s">
        <v>1254</v>
      </c>
      <c r="C236" s="46" t="s">
        <v>1255</v>
      </c>
      <c r="D236" s="104" t="s">
        <v>1387</v>
      </c>
      <c r="E236" s="45"/>
      <c r="F236" s="47" t="str">
        <f>A236</f>
        <v>g39</v>
      </c>
      <c r="G236" s="45" t="str">
        <f>B236&amp;C236</f>
        <v>吉野淳也</v>
      </c>
      <c r="H236" s="54" t="s">
        <v>416</v>
      </c>
      <c r="I236" s="54" t="s">
        <v>531</v>
      </c>
      <c r="J236" s="60">
        <v>1990</v>
      </c>
      <c r="K236" s="57">
        <f t="shared" si="22"/>
        <v>26</v>
      </c>
      <c r="L236" s="47" t="str">
        <f t="shared" si="21"/>
        <v>OK</v>
      </c>
      <c r="M236" s="62" t="s">
        <v>538</v>
      </c>
    </row>
    <row r="237" spans="1:13" ht="13.5">
      <c r="A237" s="45" t="s">
        <v>1217</v>
      </c>
      <c r="B237" s="46" t="s">
        <v>437</v>
      </c>
      <c r="C237" s="46" t="s">
        <v>438</v>
      </c>
      <c r="D237" s="104" t="s">
        <v>424</v>
      </c>
      <c r="E237" s="45"/>
      <c r="F237" s="47" t="str">
        <f t="shared" si="19"/>
        <v>g40</v>
      </c>
      <c r="G237" s="45" t="str">
        <f t="shared" si="20"/>
        <v>渡辺裕士</v>
      </c>
      <c r="H237" s="54" t="s">
        <v>416</v>
      </c>
      <c r="I237" s="54" t="s">
        <v>894</v>
      </c>
      <c r="J237" s="60">
        <v>1986</v>
      </c>
      <c r="K237" s="57">
        <f t="shared" si="22"/>
        <v>30</v>
      </c>
      <c r="L237" s="47" t="str">
        <f t="shared" si="21"/>
        <v>OK</v>
      </c>
      <c r="M237" s="62" t="s">
        <v>998</v>
      </c>
    </row>
    <row r="238" spans="1:13" ht="13.5">
      <c r="A238" s="170" t="s">
        <v>1218</v>
      </c>
      <c r="B238" s="51" t="s">
        <v>1042</v>
      </c>
      <c r="C238" s="51" t="s">
        <v>928</v>
      </c>
      <c r="D238" s="104" t="s">
        <v>424</v>
      </c>
      <c r="F238" s="47" t="str">
        <f t="shared" si="19"/>
        <v>g41</v>
      </c>
      <c r="G238" s="45" t="str">
        <f t="shared" si="20"/>
        <v>遠藤直子</v>
      </c>
      <c r="H238" s="54" t="s">
        <v>416</v>
      </c>
      <c r="I238" s="129" t="s">
        <v>895</v>
      </c>
      <c r="J238" s="60">
        <v>1992</v>
      </c>
      <c r="K238" s="57">
        <f t="shared" si="22"/>
        <v>24</v>
      </c>
      <c r="L238" s="47" t="str">
        <f t="shared" si="21"/>
        <v>OK</v>
      </c>
      <c r="M238" s="62" t="s">
        <v>536</v>
      </c>
    </row>
    <row r="239" spans="1:13" ht="13.5" customHeight="1">
      <c r="A239" s="170" t="s">
        <v>1219</v>
      </c>
      <c r="B239" s="51" t="s">
        <v>439</v>
      </c>
      <c r="C239" s="51" t="s">
        <v>978</v>
      </c>
      <c r="D239" s="104" t="s">
        <v>424</v>
      </c>
      <c r="F239" s="47" t="str">
        <f t="shared" si="19"/>
        <v>g42</v>
      </c>
      <c r="G239" s="45" t="str">
        <f t="shared" si="20"/>
        <v>出口和代</v>
      </c>
      <c r="H239" s="54" t="s">
        <v>416</v>
      </c>
      <c r="I239" s="129" t="s">
        <v>895</v>
      </c>
      <c r="J239" s="107">
        <v>1987</v>
      </c>
      <c r="K239" s="57">
        <f t="shared" si="22"/>
        <v>29</v>
      </c>
      <c r="L239" s="47" t="str">
        <f t="shared" si="21"/>
        <v>OK</v>
      </c>
      <c r="M239" s="166" t="s">
        <v>997</v>
      </c>
    </row>
    <row r="240" spans="1:13" ht="13.5" customHeight="1">
      <c r="A240" s="170" t="s">
        <v>1220</v>
      </c>
      <c r="B240" s="51" t="s">
        <v>1242</v>
      </c>
      <c r="C240" s="51" t="s">
        <v>165</v>
      </c>
      <c r="D240" s="104" t="s">
        <v>1388</v>
      </c>
      <c r="F240" s="47" t="str">
        <f>A240</f>
        <v>g43</v>
      </c>
      <c r="G240" s="45" t="str">
        <f>B240&amp;C240</f>
        <v>佐合 恵</v>
      </c>
      <c r="H240" s="54" t="s">
        <v>416</v>
      </c>
      <c r="I240" s="129" t="s">
        <v>895</v>
      </c>
      <c r="J240" s="107">
        <v>1989</v>
      </c>
      <c r="K240" s="57">
        <f t="shared" si="22"/>
        <v>27</v>
      </c>
      <c r="L240" s="47" t="str">
        <f t="shared" si="21"/>
        <v>OK</v>
      </c>
      <c r="M240" s="186" t="s">
        <v>1241</v>
      </c>
    </row>
    <row r="241" spans="1:13" ht="13.5" customHeight="1">
      <c r="A241" s="170" t="s">
        <v>1221</v>
      </c>
      <c r="B241" s="51" t="s">
        <v>1239</v>
      </c>
      <c r="C241" s="51" t="s">
        <v>498</v>
      </c>
      <c r="D241" s="104" t="s">
        <v>424</v>
      </c>
      <c r="F241" s="47" t="str">
        <f>A241</f>
        <v>g44</v>
      </c>
      <c r="G241" s="45" t="str">
        <f>B241&amp;C241</f>
        <v>佐々木恵子</v>
      </c>
      <c r="H241" s="54" t="s">
        <v>416</v>
      </c>
      <c r="I241" s="129" t="s">
        <v>895</v>
      </c>
      <c r="J241" s="107">
        <v>1967</v>
      </c>
      <c r="K241" s="57">
        <f t="shared" si="22"/>
        <v>49</v>
      </c>
      <c r="L241" s="47" t="str">
        <f t="shared" si="21"/>
        <v>OK</v>
      </c>
      <c r="M241" s="166" t="s">
        <v>998</v>
      </c>
    </row>
    <row r="242" spans="1:14" ht="13.5">
      <c r="A242" s="170" t="s">
        <v>1222</v>
      </c>
      <c r="B242" s="108" t="s">
        <v>1043</v>
      </c>
      <c r="C242" s="109" t="s">
        <v>1044</v>
      </c>
      <c r="D242" s="104" t="s">
        <v>1389</v>
      </c>
      <c r="F242" s="47" t="str">
        <f t="shared" si="19"/>
        <v>g45</v>
      </c>
      <c r="G242" s="45" t="str">
        <f t="shared" si="20"/>
        <v>深尾純子</v>
      </c>
      <c r="H242" s="54" t="s">
        <v>416</v>
      </c>
      <c r="I242" s="129" t="s">
        <v>895</v>
      </c>
      <c r="J242" s="60">
        <v>1982</v>
      </c>
      <c r="K242" s="57">
        <f t="shared" si="22"/>
        <v>34</v>
      </c>
      <c r="L242" s="47" t="str">
        <f t="shared" si="21"/>
        <v>OK</v>
      </c>
      <c r="M242" s="77" t="s">
        <v>533</v>
      </c>
      <c r="N242" s="140"/>
    </row>
    <row r="243" spans="1:14" ht="13.5">
      <c r="A243" s="170" t="s">
        <v>1223</v>
      </c>
      <c r="B243" s="108" t="s">
        <v>983</v>
      </c>
      <c r="C243" s="51" t="s">
        <v>984</v>
      </c>
      <c r="D243" s="104" t="s">
        <v>419</v>
      </c>
      <c r="F243" s="47" t="str">
        <f t="shared" si="19"/>
        <v>g46</v>
      </c>
      <c r="G243" s="45" t="str">
        <f t="shared" si="20"/>
        <v>福島麻公</v>
      </c>
      <c r="H243" s="54" t="s">
        <v>416</v>
      </c>
      <c r="I243" s="129" t="s">
        <v>895</v>
      </c>
      <c r="J243" s="60">
        <v>1989</v>
      </c>
      <c r="K243" s="57">
        <f t="shared" si="22"/>
        <v>27</v>
      </c>
      <c r="L243" s="47" t="str">
        <f t="shared" si="21"/>
        <v>OK</v>
      </c>
      <c r="M243" s="77" t="s">
        <v>533</v>
      </c>
      <c r="N243" s="140"/>
    </row>
    <row r="244" spans="1:14" ht="13.5">
      <c r="A244" s="170" t="s">
        <v>1224</v>
      </c>
      <c r="B244" s="51" t="s">
        <v>762</v>
      </c>
      <c r="C244" s="51" t="s">
        <v>763</v>
      </c>
      <c r="D244" s="104" t="s">
        <v>1313</v>
      </c>
      <c r="F244" s="47" t="str">
        <f t="shared" si="19"/>
        <v>g47</v>
      </c>
      <c r="G244" s="45" t="str">
        <f t="shared" si="20"/>
        <v>三崎真依</v>
      </c>
      <c r="H244" s="54" t="s">
        <v>416</v>
      </c>
      <c r="I244" s="129" t="s">
        <v>895</v>
      </c>
      <c r="J244" s="60">
        <v>1991</v>
      </c>
      <c r="K244" s="57">
        <f t="shared" si="22"/>
        <v>25</v>
      </c>
      <c r="L244" s="47" t="str">
        <f t="shared" si="21"/>
        <v>OK</v>
      </c>
      <c r="M244" s="62" t="s">
        <v>1027</v>
      </c>
      <c r="N244" s="140"/>
    </row>
    <row r="245" spans="1:14" ht="13.5">
      <c r="A245" s="170" t="s">
        <v>1225</v>
      </c>
      <c r="B245" s="51" t="s">
        <v>1256</v>
      </c>
      <c r="C245" s="51" t="s">
        <v>166</v>
      </c>
      <c r="D245" s="104" t="s">
        <v>420</v>
      </c>
      <c r="F245" s="47" t="str">
        <f>A245</f>
        <v>g48</v>
      </c>
      <c r="G245" s="45" t="str">
        <f>B245&amp;C245</f>
        <v>山下莉紗</v>
      </c>
      <c r="H245" s="54" t="s">
        <v>416</v>
      </c>
      <c r="I245" s="129" t="s">
        <v>895</v>
      </c>
      <c r="J245" s="60">
        <v>1994</v>
      </c>
      <c r="K245" s="57">
        <f t="shared" si="22"/>
        <v>22</v>
      </c>
      <c r="L245" s="47" t="str">
        <f t="shared" si="21"/>
        <v>OK</v>
      </c>
      <c r="M245" s="62" t="s">
        <v>430</v>
      </c>
      <c r="N245" s="140"/>
    </row>
    <row r="246" spans="1:14" ht="13.5">
      <c r="A246" s="170" t="s">
        <v>1226</v>
      </c>
      <c r="B246" s="108" t="s">
        <v>924</v>
      </c>
      <c r="C246" s="110" t="s">
        <v>1390</v>
      </c>
      <c r="D246" s="104" t="s">
        <v>1391</v>
      </c>
      <c r="F246" s="47" t="str">
        <f t="shared" si="19"/>
        <v>g49</v>
      </c>
      <c r="G246" s="45" t="str">
        <f t="shared" si="20"/>
        <v>山本あづさ</v>
      </c>
      <c r="H246" s="54" t="s">
        <v>416</v>
      </c>
      <c r="I246" s="129" t="s">
        <v>895</v>
      </c>
      <c r="J246" s="60">
        <v>1981</v>
      </c>
      <c r="K246" s="57">
        <f t="shared" si="22"/>
        <v>35</v>
      </c>
      <c r="L246" s="47" t="str">
        <f t="shared" si="21"/>
        <v>OK</v>
      </c>
      <c r="M246" s="62" t="s">
        <v>1024</v>
      </c>
      <c r="N246" s="140"/>
    </row>
    <row r="247" spans="1:13" ht="13.5" customHeight="1">
      <c r="A247" s="170" t="s">
        <v>1227</v>
      </c>
      <c r="B247" s="51" t="s">
        <v>924</v>
      </c>
      <c r="C247" s="51" t="s">
        <v>1019</v>
      </c>
      <c r="D247" s="104" t="s">
        <v>1392</v>
      </c>
      <c r="F247" s="47" t="str">
        <f t="shared" si="19"/>
        <v>g50</v>
      </c>
      <c r="G247" s="45" t="str">
        <f t="shared" si="20"/>
        <v>山本順子</v>
      </c>
      <c r="H247" s="54" t="s">
        <v>416</v>
      </c>
      <c r="I247" s="129" t="s">
        <v>895</v>
      </c>
      <c r="J247" s="60">
        <v>1976</v>
      </c>
      <c r="K247" s="57">
        <f t="shared" si="22"/>
        <v>40</v>
      </c>
      <c r="L247" s="47" t="str">
        <f t="shared" si="21"/>
        <v>OK</v>
      </c>
      <c r="M247" s="62" t="s">
        <v>997</v>
      </c>
    </row>
    <row r="248" spans="1:13" ht="13.5" customHeight="1">
      <c r="A248" s="45" t="s">
        <v>1393</v>
      </c>
      <c r="B248" s="45" t="s">
        <v>1394</v>
      </c>
      <c r="C248" s="45" t="s">
        <v>958</v>
      </c>
      <c r="D248" s="104" t="s">
        <v>424</v>
      </c>
      <c r="F248" s="47" t="str">
        <f>A248</f>
        <v>g51</v>
      </c>
      <c r="G248" s="45" t="str">
        <f>B248&amp;C248</f>
        <v>梅森直美</v>
      </c>
      <c r="H248" s="54" t="s">
        <v>416</v>
      </c>
      <c r="I248" s="205" t="s">
        <v>1084</v>
      </c>
      <c r="J248" s="60">
        <v>1977</v>
      </c>
      <c r="K248" s="57">
        <f t="shared" si="22"/>
        <v>39</v>
      </c>
      <c r="L248" s="47" t="str">
        <f>IF(G248="","",IF(COUNTIF($G$2:$G$61,G248)&gt;1,"2重登録","OK"))</f>
        <v>OK</v>
      </c>
      <c r="M248" s="45" t="s">
        <v>1316</v>
      </c>
    </row>
    <row r="249" spans="1:14" ht="13.5">
      <c r="A249" s="45" t="s">
        <v>1229</v>
      </c>
      <c r="B249" s="45" t="s">
        <v>954</v>
      </c>
      <c r="C249" s="45" t="s">
        <v>1395</v>
      </c>
      <c r="D249" s="104" t="s">
        <v>424</v>
      </c>
      <c r="E249" s="45"/>
      <c r="F249" s="47" t="str">
        <f>A249</f>
        <v>g52</v>
      </c>
      <c r="G249" s="45" t="str">
        <f>B249&amp;C249</f>
        <v>木村恵太</v>
      </c>
      <c r="H249" s="54" t="s">
        <v>416</v>
      </c>
      <c r="I249" s="206" t="s">
        <v>531</v>
      </c>
      <c r="J249" s="60">
        <v>1983</v>
      </c>
      <c r="K249" s="57">
        <f>IF(J249="","",(2016-J249))</f>
        <v>33</v>
      </c>
      <c r="L249" s="45" t="str">
        <f>IF(G249="","",IF(COUNTIF($G$1:$G$36,G249)&gt;1,"2重登録","OK"))</f>
        <v>OK</v>
      </c>
      <c r="M249" s="62" t="s">
        <v>1316</v>
      </c>
      <c r="N249" s="45"/>
    </row>
    <row r="250" spans="1:14" ht="13.5">
      <c r="A250" s="45" t="s">
        <v>1396</v>
      </c>
      <c r="B250" s="45" t="s">
        <v>1397</v>
      </c>
      <c r="C250" s="45" t="s">
        <v>1398</v>
      </c>
      <c r="D250" s="104" t="s">
        <v>1399</v>
      </c>
      <c r="E250" s="45"/>
      <c r="F250" s="47" t="str">
        <f>A250</f>
        <v>g53</v>
      </c>
      <c r="G250" s="45" t="str">
        <f>B250&amp;C250</f>
        <v>中山幸典</v>
      </c>
      <c r="H250" s="54" t="s">
        <v>416</v>
      </c>
      <c r="I250" s="206" t="s">
        <v>531</v>
      </c>
      <c r="J250" s="60">
        <v>1979</v>
      </c>
      <c r="K250" s="57">
        <f>IF(J250="","",(2016-J250))</f>
        <v>37</v>
      </c>
      <c r="L250" s="45" t="str">
        <f>IF(G250="","",IF(COUNTIF($G$1:$G$36,G250)&gt;1,"2重登録","OK"))</f>
        <v>OK</v>
      </c>
      <c r="M250" s="62" t="s">
        <v>1028</v>
      </c>
      <c r="N250" s="45"/>
    </row>
    <row r="251" spans="4:13" ht="13.5">
      <c r="D251" s="104"/>
      <c r="F251" s="47"/>
      <c r="H251" s="54"/>
      <c r="I251" s="54"/>
      <c r="J251" s="60"/>
      <c r="K251" s="57"/>
      <c r="L251" s="47">
        <f t="shared" si="21"/>
      </c>
      <c r="M251" s="45"/>
    </row>
    <row r="252" spans="2:12" ht="13.5">
      <c r="B252" s="46"/>
      <c r="C252" s="46"/>
      <c r="D252" s="46"/>
      <c r="F252" s="47"/>
      <c r="K252" s="57"/>
      <c r="L252" s="47">
        <f t="shared" si="21"/>
      </c>
    </row>
    <row r="253" spans="2:12" ht="13.5">
      <c r="B253" s="46"/>
      <c r="C253" s="46"/>
      <c r="D253" s="46"/>
      <c r="F253" s="47"/>
      <c r="K253" s="57"/>
      <c r="L253" s="47">
        <f t="shared" si="21"/>
      </c>
    </row>
    <row r="254" spans="2:12" ht="13.5">
      <c r="B254" s="625" t="s">
        <v>167</v>
      </c>
      <c r="C254" s="625"/>
      <c r="D254" s="627" t="s">
        <v>168</v>
      </c>
      <c r="E254" s="627"/>
      <c r="F254" s="627"/>
      <c r="G254" s="627"/>
      <c r="L254" s="47">
        <f t="shared" si="21"/>
      </c>
    </row>
    <row r="255" spans="2:12" ht="13.5">
      <c r="B255" s="625"/>
      <c r="C255" s="625"/>
      <c r="D255" s="627"/>
      <c r="E255" s="627"/>
      <c r="F255" s="627"/>
      <c r="G255" s="627"/>
      <c r="L255" s="47">
        <f t="shared" si="21"/>
      </c>
    </row>
    <row r="256" spans="2:12" ht="13.5">
      <c r="B256" s="624" t="s">
        <v>1270</v>
      </c>
      <c r="C256" s="624"/>
      <c r="D256" s="46"/>
      <c r="F256" s="47"/>
      <c r="G256" s="45" t="s">
        <v>1271</v>
      </c>
      <c r="H256" s="631" t="s">
        <v>1272</v>
      </c>
      <c r="I256" s="631"/>
      <c r="J256" s="631"/>
      <c r="K256" s="47"/>
      <c r="L256" s="47"/>
    </row>
    <row r="257" spans="2:12" ht="13.5" customHeight="1">
      <c r="B257" s="624"/>
      <c r="C257" s="624"/>
      <c r="F257" s="47"/>
      <c r="G257" s="82">
        <f>COUNTIF($M$259:$M$295,"東近江市")</f>
        <v>17</v>
      </c>
      <c r="H257" s="623">
        <f>(G257/RIGHT(A295,2))</f>
        <v>0.4594594594594595</v>
      </c>
      <c r="I257" s="623"/>
      <c r="J257" s="623"/>
      <c r="K257" s="47"/>
      <c r="L257" s="47"/>
    </row>
    <row r="258" spans="2:12" ht="13.5" customHeight="1">
      <c r="B258" s="136"/>
      <c r="C258" s="136"/>
      <c r="D258" s="77" t="s">
        <v>1114</v>
      </c>
      <c r="E258" s="77"/>
      <c r="F258" s="77"/>
      <c r="G258" s="82"/>
      <c r="H258" s="83" t="s">
        <v>1115</v>
      </c>
      <c r="I258" s="135"/>
      <c r="J258" s="135"/>
      <c r="K258" s="47"/>
      <c r="L258" s="47">
        <f t="shared" si="21"/>
      </c>
    </row>
    <row r="259" spans="1:13" ht="13.5">
      <c r="A259" s="45" t="s">
        <v>765</v>
      </c>
      <c r="B259" s="46" t="s">
        <v>772</v>
      </c>
      <c r="C259" s="46" t="s">
        <v>773</v>
      </c>
      <c r="D259" s="45" t="s">
        <v>766</v>
      </c>
      <c r="F259" s="45" t="str">
        <f>A259</f>
        <v>K01</v>
      </c>
      <c r="G259" s="45" t="str">
        <f aca="true" t="shared" si="23" ref="G259:G295">B259&amp;C259</f>
        <v>小笠原光雄</v>
      </c>
      <c r="H259" s="49" t="s">
        <v>767</v>
      </c>
      <c r="I259" s="49" t="s">
        <v>894</v>
      </c>
      <c r="J259" s="59">
        <v>1963</v>
      </c>
      <c r="K259" s="57">
        <f>IF(J259="","",(2016-J259))</f>
        <v>53</v>
      </c>
      <c r="L259" s="47" t="str">
        <f t="shared" si="21"/>
        <v>OK</v>
      </c>
      <c r="M259" s="51" t="s">
        <v>1047</v>
      </c>
    </row>
    <row r="260" spans="1:13" ht="13.5">
      <c r="A260" s="187" t="s">
        <v>557</v>
      </c>
      <c r="B260" s="48" t="s">
        <v>1232</v>
      </c>
      <c r="C260" s="48" t="s">
        <v>1233</v>
      </c>
      <c r="D260" s="45" t="s">
        <v>766</v>
      </c>
      <c r="E260" s="45" t="s">
        <v>1101</v>
      </c>
      <c r="F260" s="45" t="str">
        <f>A260</f>
        <v>K02</v>
      </c>
      <c r="G260" s="45" t="str">
        <f t="shared" si="23"/>
        <v>川上悠作</v>
      </c>
      <c r="H260" s="49" t="s">
        <v>767</v>
      </c>
      <c r="I260" s="49" t="s">
        <v>894</v>
      </c>
      <c r="J260" s="59">
        <v>2000</v>
      </c>
      <c r="K260" s="57">
        <f aca="true" t="shared" si="24" ref="K260:K295">IF(J260="","",(2016-J260))</f>
        <v>16</v>
      </c>
      <c r="L260" s="47" t="str">
        <f t="shared" si="21"/>
        <v>OK</v>
      </c>
      <c r="M260" s="51" t="s">
        <v>1047</v>
      </c>
    </row>
    <row r="261" spans="1:13" ht="13.5">
      <c r="A261" s="187" t="s">
        <v>768</v>
      </c>
      <c r="B261" s="46" t="s">
        <v>775</v>
      </c>
      <c r="C261" s="46" t="s">
        <v>776</v>
      </c>
      <c r="D261" s="45" t="s">
        <v>766</v>
      </c>
      <c r="F261" s="45" t="str">
        <f aca="true" t="shared" si="25" ref="F261:F292">A261</f>
        <v>K03</v>
      </c>
      <c r="G261" s="45" t="str">
        <f t="shared" si="23"/>
        <v>川並和之</v>
      </c>
      <c r="H261" s="49" t="s">
        <v>767</v>
      </c>
      <c r="I261" s="49" t="s">
        <v>894</v>
      </c>
      <c r="J261" s="59">
        <v>1959</v>
      </c>
      <c r="K261" s="57">
        <f t="shared" si="24"/>
        <v>57</v>
      </c>
      <c r="L261" s="47" t="str">
        <f t="shared" si="21"/>
        <v>OK</v>
      </c>
      <c r="M261" s="51" t="s">
        <v>1047</v>
      </c>
    </row>
    <row r="262" spans="1:13" ht="13.5">
      <c r="A262" s="45" t="s">
        <v>769</v>
      </c>
      <c r="B262" s="46" t="s">
        <v>778</v>
      </c>
      <c r="C262" s="46" t="s">
        <v>779</v>
      </c>
      <c r="D262" s="45" t="s">
        <v>766</v>
      </c>
      <c r="E262" s="45" t="s">
        <v>1101</v>
      </c>
      <c r="F262" s="45" t="str">
        <f t="shared" si="25"/>
        <v>K04</v>
      </c>
      <c r="G262" s="45" t="str">
        <f t="shared" si="23"/>
        <v>菊居龍之介</v>
      </c>
      <c r="H262" s="49" t="s">
        <v>767</v>
      </c>
      <c r="I262" s="49" t="s">
        <v>894</v>
      </c>
      <c r="J262" s="59">
        <v>1997</v>
      </c>
      <c r="K262" s="57">
        <f t="shared" si="24"/>
        <v>19</v>
      </c>
      <c r="L262" s="47" t="str">
        <f t="shared" si="21"/>
        <v>OK</v>
      </c>
      <c r="M262" s="45" t="s">
        <v>1102</v>
      </c>
    </row>
    <row r="263" spans="1:13" ht="13.5">
      <c r="A263" s="45" t="s">
        <v>770</v>
      </c>
      <c r="B263" s="46" t="s">
        <v>604</v>
      </c>
      <c r="C263" s="46" t="s">
        <v>665</v>
      </c>
      <c r="D263" s="45" t="s">
        <v>766</v>
      </c>
      <c r="F263" s="45" t="str">
        <f t="shared" si="25"/>
        <v>K05</v>
      </c>
      <c r="G263" s="45" t="str">
        <f t="shared" si="23"/>
        <v>木村善和</v>
      </c>
      <c r="H263" s="49" t="s">
        <v>767</v>
      </c>
      <c r="I263" s="49" t="s">
        <v>894</v>
      </c>
      <c r="J263" s="59">
        <v>1962</v>
      </c>
      <c r="K263" s="57">
        <f t="shared" si="24"/>
        <v>54</v>
      </c>
      <c r="L263" s="47" t="str">
        <f aca="true" t="shared" si="26" ref="L263:L309">IF(G263="","",IF(COUNTIF($G$6:$G$535,G263)&gt;1,"2重登録","OK"))</f>
        <v>OK</v>
      </c>
      <c r="M263" s="45" t="s">
        <v>1103</v>
      </c>
    </row>
    <row r="264" spans="1:13" ht="13.5">
      <c r="A264" s="45" t="s">
        <v>771</v>
      </c>
      <c r="B264" s="46" t="s">
        <v>616</v>
      </c>
      <c r="C264" s="46" t="s">
        <v>784</v>
      </c>
      <c r="D264" s="45" t="s">
        <v>766</v>
      </c>
      <c r="F264" s="45" t="str">
        <f t="shared" si="25"/>
        <v>K06</v>
      </c>
      <c r="G264" s="45" t="str">
        <f t="shared" si="23"/>
        <v>竹村　治</v>
      </c>
      <c r="H264" s="49" t="s">
        <v>767</v>
      </c>
      <c r="I264" s="49" t="s">
        <v>894</v>
      </c>
      <c r="J264" s="59">
        <v>1961</v>
      </c>
      <c r="K264" s="57">
        <f t="shared" si="24"/>
        <v>55</v>
      </c>
      <c r="L264" s="47" t="str">
        <f t="shared" si="26"/>
        <v>OK</v>
      </c>
      <c r="M264" s="45" t="s">
        <v>1104</v>
      </c>
    </row>
    <row r="265" spans="1:13" ht="13.5">
      <c r="A265" s="187" t="s">
        <v>774</v>
      </c>
      <c r="B265" s="46" t="s">
        <v>570</v>
      </c>
      <c r="C265" s="46" t="s">
        <v>787</v>
      </c>
      <c r="D265" s="45" t="s">
        <v>766</v>
      </c>
      <c r="F265" s="45" t="str">
        <f t="shared" si="25"/>
        <v>K07</v>
      </c>
      <c r="G265" s="45" t="str">
        <f t="shared" si="23"/>
        <v>坪田真嘉</v>
      </c>
      <c r="H265" s="49" t="s">
        <v>767</v>
      </c>
      <c r="I265" s="49" t="s">
        <v>894</v>
      </c>
      <c r="J265" s="59">
        <v>1976</v>
      </c>
      <c r="K265" s="57">
        <f t="shared" si="24"/>
        <v>40</v>
      </c>
      <c r="L265" s="47" t="str">
        <f t="shared" si="26"/>
        <v>OK</v>
      </c>
      <c r="M265" s="51" t="s">
        <v>1047</v>
      </c>
    </row>
    <row r="266" spans="1:13" ht="13.5">
      <c r="A266" s="45" t="s">
        <v>777</v>
      </c>
      <c r="B266" s="46" t="s">
        <v>790</v>
      </c>
      <c r="C266" s="46" t="s">
        <v>791</v>
      </c>
      <c r="D266" s="45" t="s">
        <v>766</v>
      </c>
      <c r="F266" s="45" t="str">
        <f t="shared" si="25"/>
        <v>K08</v>
      </c>
      <c r="G266" s="45" t="str">
        <f t="shared" si="23"/>
        <v>永里裕次</v>
      </c>
      <c r="H266" s="49" t="s">
        <v>767</v>
      </c>
      <c r="I266" s="49" t="s">
        <v>894</v>
      </c>
      <c r="J266" s="59">
        <v>1979</v>
      </c>
      <c r="K266" s="57">
        <f t="shared" si="24"/>
        <v>37</v>
      </c>
      <c r="L266" s="47" t="str">
        <f t="shared" si="26"/>
        <v>OK</v>
      </c>
      <c r="M266" s="45" t="s">
        <v>1105</v>
      </c>
    </row>
    <row r="267" spans="1:13" ht="13.5">
      <c r="A267" s="187" t="s">
        <v>780</v>
      </c>
      <c r="B267" s="46" t="s">
        <v>572</v>
      </c>
      <c r="C267" s="46" t="s">
        <v>793</v>
      </c>
      <c r="D267" s="45" t="s">
        <v>766</v>
      </c>
      <c r="F267" s="45" t="str">
        <f t="shared" si="25"/>
        <v>K09</v>
      </c>
      <c r="G267" s="45" t="str">
        <f t="shared" si="23"/>
        <v>中村喜彦</v>
      </c>
      <c r="H267" s="49" t="s">
        <v>767</v>
      </c>
      <c r="I267" s="49" t="s">
        <v>894</v>
      </c>
      <c r="J267" s="59">
        <v>1957</v>
      </c>
      <c r="K267" s="57">
        <f t="shared" si="24"/>
        <v>59</v>
      </c>
      <c r="L267" s="47" t="str">
        <f t="shared" si="26"/>
        <v>OK</v>
      </c>
      <c r="M267" s="51" t="s">
        <v>1047</v>
      </c>
    </row>
    <row r="268" spans="1:13" ht="13.5">
      <c r="A268" s="187" t="s">
        <v>781</v>
      </c>
      <c r="B268" s="46" t="s">
        <v>440</v>
      </c>
      <c r="C268" s="46" t="s">
        <v>1106</v>
      </c>
      <c r="D268" s="45" t="s">
        <v>766</v>
      </c>
      <c r="F268" s="45" t="str">
        <f t="shared" si="25"/>
        <v>K10</v>
      </c>
      <c r="G268" s="45" t="str">
        <f t="shared" si="23"/>
        <v>中村浩之</v>
      </c>
      <c r="H268" s="49" t="s">
        <v>767</v>
      </c>
      <c r="I268" s="49" t="s">
        <v>894</v>
      </c>
      <c r="J268" s="59">
        <v>1981</v>
      </c>
      <c r="K268" s="57">
        <f t="shared" si="24"/>
        <v>35</v>
      </c>
      <c r="L268" s="47" t="str">
        <f t="shared" si="26"/>
        <v>OK</v>
      </c>
      <c r="M268" s="51" t="s">
        <v>1047</v>
      </c>
    </row>
    <row r="269" spans="1:13" ht="13.5">
      <c r="A269" s="187" t="s">
        <v>782</v>
      </c>
      <c r="B269" s="46" t="s">
        <v>796</v>
      </c>
      <c r="C269" s="46" t="s">
        <v>797</v>
      </c>
      <c r="D269" s="45" t="s">
        <v>766</v>
      </c>
      <c r="F269" s="45" t="str">
        <f t="shared" si="25"/>
        <v>K11</v>
      </c>
      <c r="G269" s="45" t="str">
        <f t="shared" si="23"/>
        <v>宮嶋利行</v>
      </c>
      <c r="H269" s="49" t="s">
        <v>767</v>
      </c>
      <c r="I269" s="49" t="s">
        <v>894</v>
      </c>
      <c r="J269" s="59">
        <v>1961</v>
      </c>
      <c r="K269" s="57">
        <f t="shared" si="24"/>
        <v>55</v>
      </c>
      <c r="L269" s="47" t="str">
        <f t="shared" si="26"/>
        <v>OK</v>
      </c>
      <c r="M269" s="45" t="s">
        <v>1102</v>
      </c>
    </row>
    <row r="270" spans="1:13" ht="13.5">
      <c r="A270" s="45" t="s">
        <v>783</v>
      </c>
      <c r="B270" s="46" t="s">
        <v>597</v>
      </c>
      <c r="C270" s="46" t="s">
        <v>801</v>
      </c>
      <c r="D270" s="45" t="s">
        <v>766</v>
      </c>
      <c r="F270" s="45" t="str">
        <f t="shared" si="25"/>
        <v>K12</v>
      </c>
      <c r="G270" s="45" t="str">
        <f t="shared" si="23"/>
        <v>山口直彦</v>
      </c>
      <c r="H270" s="49" t="s">
        <v>767</v>
      </c>
      <c r="I270" s="49" t="s">
        <v>894</v>
      </c>
      <c r="J270" s="59">
        <v>1986</v>
      </c>
      <c r="K270" s="57">
        <f t="shared" si="24"/>
        <v>30</v>
      </c>
      <c r="L270" s="47" t="str">
        <f t="shared" si="26"/>
        <v>OK</v>
      </c>
      <c r="M270" s="51" t="s">
        <v>1400</v>
      </c>
    </row>
    <row r="271" spans="1:13" ht="13.5">
      <c r="A271" s="45" t="s">
        <v>785</v>
      </c>
      <c r="B271" s="46" t="s">
        <v>597</v>
      </c>
      <c r="C271" s="46" t="s">
        <v>803</v>
      </c>
      <c r="D271" s="45" t="s">
        <v>766</v>
      </c>
      <c r="F271" s="45" t="str">
        <f t="shared" si="25"/>
        <v>K13</v>
      </c>
      <c r="G271" s="45" t="str">
        <f t="shared" si="23"/>
        <v>山口真彦</v>
      </c>
      <c r="H271" s="49" t="s">
        <v>767</v>
      </c>
      <c r="I271" s="49" t="s">
        <v>894</v>
      </c>
      <c r="J271" s="59">
        <v>1988</v>
      </c>
      <c r="K271" s="57">
        <f t="shared" si="24"/>
        <v>28</v>
      </c>
      <c r="L271" s="47" t="str">
        <f t="shared" si="26"/>
        <v>OK</v>
      </c>
      <c r="M271" s="51" t="s">
        <v>1400</v>
      </c>
    </row>
    <row r="272" spans="1:13" ht="13.5">
      <c r="A272" s="187" t="s">
        <v>786</v>
      </c>
      <c r="B272" s="46" t="s">
        <v>924</v>
      </c>
      <c r="C272" s="46" t="s">
        <v>169</v>
      </c>
      <c r="D272" s="45" t="s">
        <v>766</v>
      </c>
      <c r="F272" s="45" t="str">
        <f t="shared" si="25"/>
        <v>K14</v>
      </c>
      <c r="G272" s="45" t="str">
        <f t="shared" si="23"/>
        <v>山本健治</v>
      </c>
      <c r="H272" s="49" t="s">
        <v>767</v>
      </c>
      <c r="I272" s="49" t="s">
        <v>894</v>
      </c>
      <c r="J272" s="59">
        <v>1971</v>
      </c>
      <c r="K272" s="57">
        <f t="shared" si="24"/>
        <v>45</v>
      </c>
      <c r="L272" s="47" t="str">
        <f t="shared" si="26"/>
        <v>OK</v>
      </c>
      <c r="M272" s="45" t="s">
        <v>1401</v>
      </c>
    </row>
    <row r="273" spans="1:13" ht="13.5">
      <c r="A273" s="187" t="s">
        <v>788</v>
      </c>
      <c r="B273" s="51" t="s">
        <v>809</v>
      </c>
      <c r="C273" s="51" t="s">
        <v>810</v>
      </c>
      <c r="D273" s="45" t="s">
        <v>766</v>
      </c>
      <c r="F273" s="45" t="str">
        <f t="shared" si="25"/>
        <v>K15</v>
      </c>
      <c r="G273" s="51" t="str">
        <f t="shared" si="23"/>
        <v>石原はる美</v>
      </c>
      <c r="H273" s="49" t="s">
        <v>767</v>
      </c>
      <c r="I273" s="52" t="s">
        <v>895</v>
      </c>
      <c r="J273" s="59">
        <v>1964</v>
      </c>
      <c r="K273" s="57">
        <f t="shared" si="24"/>
        <v>52</v>
      </c>
      <c r="L273" s="47" t="str">
        <f t="shared" si="26"/>
        <v>OK</v>
      </c>
      <c r="M273" s="51" t="s">
        <v>1400</v>
      </c>
    </row>
    <row r="274" spans="1:13" ht="13.5">
      <c r="A274" s="45" t="s">
        <v>789</v>
      </c>
      <c r="B274" s="51" t="s">
        <v>772</v>
      </c>
      <c r="C274" s="51" t="s">
        <v>814</v>
      </c>
      <c r="D274" s="45" t="s">
        <v>766</v>
      </c>
      <c r="F274" s="45" t="str">
        <f t="shared" si="25"/>
        <v>K16</v>
      </c>
      <c r="G274" s="51" t="str">
        <f t="shared" si="23"/>
        <v>小笠原容子</v>
      </c>
      <c r="H274" s="49" t="s">
        <v>767</v>
      </c>
      <c r="I274" s="52" t="s">
        <v>895</v>
      </c>
      <c r="J274" s="59">
        <v>1964</v>
      </c>
      <c r="K274" s="57">
        <f t="shared" si="24"/>
        <v>52</v>
      </c>
      <c r="L274" s="47" t="str">
        <f t="shared" si="26"/>
        <v>OK</v>
      </c>
      <c r="M274" s="51" t="s">
        <v>1400</v>
      </c>
    </row>
    <row r="275" spans="1:13" ht="13.5">
      <c r="A275" s="187" t="s">
        <v>792</v>
      </c>
      <c r="B275" s="51" t="s">
        <v>815</v>
      </c>
      <c r="C275" s="51" t="s">
        <v>816</v>
      </c>
      <c r="D275" s="45" t="s">
        <v>766</v>
      </c>
      <c r="F275" s="45" t="str">
        <f t="shared" si="25"/>
        <v>K17</v>
      </c>
      <c r="G275" s="51" t="str">
        <f t="shared" si="23"/>
        <v>梶木和子</v>
      </c>
      <c r="H275" s="49" t="s">
        <v>767</v>
      </c>
      <c r="I275" s="52" t="s">
        <v>895</v>
      </c>
      <c r="J275" s="59">
        <v>1960</v>
      </c>
      <c r="K275" s="57">
        <f t="shared" si="24"/>
        <v>56</v>
      </c>
      <c r="L275" s="47" t="str">
        <f t="shared" si="26"/>
        <v>OK</v>
      </c>
      <c r="M275" s="45" t="s">
        <v>1401</v>
      </c>
    </row>
    <row r="276" spans="1:13" ht="13.5">
      <c r="A276" s="187" t="s">
        <v>794</v>
      </c>
      <c r="B276" s="51" t="s">
        <v>568</v>
      </c>
      <c r="C276" s="51" t="s">
        <v>817</v>
      </c>
      <c r="D276" s="45" t="s">
        <v>766</v>
      </c>
      <c r="F276" s="45" t="str">
        <f t="shared" si="25"/>
        <v>K18</v>
      </c>
      <c r="G276" s="51" t="str">
        <f t="shared" si="23"/>
        <v>田中和枝</v>
      </c>
      <c r="H276" s="49" t="s">
        <v>767</v>
      </c>
      <c r="I276" s="52" t="s">
        <v>895</v>
      </c>
      <c r="J276" s="59">
        <v>1965</v>
      </c>
      <c r="K276" s="57">
        <f t="shared" si="24"/>
        <v>51</v>
      </c>
      <c r="L276" s="47" t="str">
        <f t="shared" si="26"/>
        <v>OK</v>
      </c>
      <c r="M276" s="51" t="s">
        <v>1400</v>
      </c>
    </row>
    <row r="277" spans="1:13" ht="13.5">
      <c r="A277" s="45" t="s">
        <v>795</v>
      </c>
      <c r="B277" s="51" t="s">
        <v>818</v>
      </c>
      <c r="C277" s="51" t="s">
        <v>734</v>
      </c>
      <c r="D277" s="45" t="s">
        <v>766</v>
      </c>
      <c r="F277" s="45" t="str">
        <f t="shared" si="25"/>
        <v>K19</v>
      </c>
      <c r="G277" s="51" t="str">
        <f t="shared" si="23"/>
        <v>永松貴子</v>
      </c>
      <c r="H277" s="49" t="s">
        <v>767</v>
      </c>
      <c r="I277" s="52" t="s">
        <v>895</v>
      </c>
      <c r="J277" s="59">
        <v>1962</v>
      </c>
      <c r="K277" s="57">
        <f t="shared" si="24"/>
        <v>54</v>
      </c>
      <c r="L277" s="47" t="str">
        <f t="shared" si="26"/>
        <v>OK</v>
      </c>
      <c r="M277" s="45" t="s">
        <v>1401</v>
      </c>
    </row>
    <row r="278" spans="1:13" ht="13.5">
      <c r="A278" s="187" t="s">
        <v>798</v>
      </c>
      <c r="B278" s="51" t="s">
        <v>819</v>
      </c>
      <c r="C278" s="51" t="s">
        <v>737</v>
      </c>
      <c r="D278" s="45" t="s">
        <v>766</v>
      </c>
      <c r="F278" s="45" t="str">
        <f t="shared" si="25"/>
        <v>K20</v>
      </c>
      <c r="G278" s="51" t="str">
        <f t="shared" si="23"/>
        <v>福永裕美</v>
      </c>
      <c r="H278" s="49" t="s">
        <v>767</v>
      </c>
      <c r="I278" s="52" t="s">
        <v>895</v>
      </c>
      <c r="J278" s="59">
        <v>1963</v>
      </c>
      <c r="K278" s="57">
        <f t="shared" si="24"/>
        <v>53</v>
      </c>
      <c r="L278" s="47" t="str">
        <f t="shared" si="26"/>
        <v>OK</v>
      </c>
      <c r="M278" s="51" t="s">
        <v>1400</v>
      </c>
    </row>
    <row r="279" spans="1:13" ht="13.5">
      <c r="A279" s="45" t="s">
        <v>799</v>
      </c>
      <c r="B279" s="51" t="s">
        <v>1402</v>
      </c>
      <c r="C279" s="51" t="s">
        <v>1403</v>
      </c>
      <c r="D279" s="45" t="s">
        <v>766</v>
      </c>
      <c r="F279" s="45" t="str">
        <f t="shared" si="25"/>
        <v>K21</v>
      </c>
      <c r="G279" s="51" t="str">
        <f t="shared" si="23"/>
        <v>山口美由希</v>
      </c>
      <c r="H279" s="49" t="s">
        <v>767</v>
      </c>
      <c r="I279" s="52" t="s">
        <v>895</v>
      </c>
      <c r="J279" s="56">
        <v>1989</v>
      </c>
      <c r="K279" s="57">
        <f t="shared" si="24"/>
        <v>27</v>
      </c>
      <c r="L279" s="47" t="str">
        <f t="shared" si="26"/>
        <v>OK</v>
      </c>
      <c r="M279" s="51" t="s">
        <v>1400</v>
      </c>
    </row>
    <row r="280" spans="1:13" ht="13.5">
      <c r="A280" s="187" t="s">
        <v>800</v>
      </c>
      <c r="B280" s="45" t="s">
        <v>1404</v>
      </c>
      <c r="C280" s="45" t="s">
        <v>1405</v>
      </c>
      <c r="D280" s="45" t="s">
        <v>766</v>
      </c>
      <c r="E280" s="45" t="s">
        <v>1406</v>
      </c>
      <c r="F280" s="45" t="str">
        <f t="shared" si="25"/>
        <v>K22</v>
      </c>
      <c r="G280" s="45" t="str">
        <f t="shared" si="23"/>
        <v>上村悠大</v>
      </c>
      <c r="H280" s="49" t="s">
        <v>767</v>
      </c>
      <c r="I280" s="49" t="s">
        <v>1407</v>
      </c>
      <c r="J280" s="56">
        <v>2001</v>
      </c>
      <c r="K280" s="57">
        <f t="shared" si="24"/>
        <v>15</v>
      </c>
      <c r="L280" s="47" t="str">
        <f t="shared" si="26"/>
        <v>OK</v>
      </c>
      <c r="M280" s="45" t="s">
        <v>1401</v>
      </c>
    </row>
    <row r="281" spans="1:13" ht="13.5">
      <c r="A281" s="187" t="s">
        <v>802</v>
      </c>
      <c r="B281" s="46" t="s">
        <v>1408</v>
      </c>
      <c r="C281" s="46" t="s">
        <v>1409</v>
      </c>
      <c r="D281" s="46" t="s">
        <v>766</v>
      </c>
      <c r="E281" s="46"/>
      <c r="F281" s="45" t="str">
        <f t="shared" si="25"/>
        <v>K23</v>
      </c>
      <c r="G281" s="46" t="str">
        <f t="shared" si="23"/>
        <v>中西勇夫</v>
      </c>
      <c r="H281" s="49" t="s">
        <v>767</v>
      </c>
      <c r="I281" s="49" t="s">
        <v>1407</v>
      </c>
      <c r="J281" s="59">
        <v>1986</v>
      </c>
      <c r="K281" s="57">
        <f t="shared" si="24"/>
        <v>30</v>
      </c>
      <c r="L281" s="47" t="str">
        <f t="shared" si="26"/>
        <v>OK</v>
      </c>
      <c r="M281" s="51" t="s">
        <v>1400</v>
      </c>
    </row>
    <row r="282" spans="1:13" ht="13.5">
      <c r="A282" s="45" t="s">
        <v>804</v>
      </c>
      <c r="B282" s="46" t="s">
        <v>1410</v>
      </c>
      <c r="C282" s="45" t="s">
        <v>1411</v>
      </c>
      <c r="D282" s="46" t="s">
        <v>766</v>
      </c>
      <c r="F282" s="45" t="str">
        <f t="shared" si="25"/>
        <v>K24</v>
      </c>
      <c r="G282" s="45" t="str">
        <f t="shared" si="23"/>
        <v>大島浩範</v>
      </c>
      <c r="H282" s="49" t="s">
        <v>767</v>
      </c>
      <c r="I282" s="49" t="s">
        <v>1407</v>
      </c>
      <c r="J282" s="56">
        <v>1988</v>
      </c>
      <c r="K282" s="57">
        <f t="shared" si="24"/>
        <v>28</v>
      </c>
      <c r="L282" s="47" t="str">
        <f t="shared" si="26"/>
        <v>OK</v>
      </c>
      <c r="M282" s="45" t="s">
        <v>1412</v>
      </c>
    </row>
    <row r="283" spans="1:13" ht="13.5">
      <c r="A283" s="45" t="s">
        <v>805</v>
      </c>
      <c r="B283" s="45" t="s">
        <v>988</v>
      </c>
      <c r="C283" s="45" t="s">
        <v>1110</v>
      </c>
      <c r="D283" s="46" t="s">
        <v>766</v>
      </c>
      <c r="F283" s="45" t="str">
        <f t="shared" si="25"/>
        <v>K25</v>
      </c>
      <c r="G283" s="45" t="str">
        <f t="shared" si="23"/>
        <v>佐藤雅幸</v>
      </c>
      <c r="H283" s="49" t="s">
        <v>767</v>
      </c>
      <c r="I283" s="49" t="s">
        <v>1407</v>
      </c>
      <c r="J283" s="56">
        <v>1978</v>
      </c>
      <c r="K283" s="57">
        <f t="shared" si="24"/>
        <v>38</v>
      </c>
      <c r="L283" s="47" t="str">
        <f t="shared" si="26"/>
        <v>OK</v>
      </c>
      <c r="M283" s="45" t="s">
        <v>1401</v>
      </c>
    </row>
    <row r="284" spans="1:13" ht="13.5">
      <c r="A284" s="187" t="s">
        <v>806</v>
      </c>
      <c r="B284" s="45" t="s">
        <v>1404</v>
      </c>
      <c r="C284" s="45" t="s">
        <v>1413</v>
      </c>
      <c r="D284" s="46" t="s">
        <v>766</v>
      </c>
      <c r="F284" s="45" t="str">
        <f t="shared" si="25"/>
        <v>K26</v>
      </c>
      <c r="G284" s="45" t="str">
        <f t="shared" si="23"/>
        <v>上村　武</v>
      </c>
      <c r="H284" s="49" t="s">
        <v>767</v>
      </c>
      <c r="I284" s="49" t="s">
        <v>1407</v>
      </c>
      <c r="J284" s="56">
        <v>1978</v>
      </c>
      <c r="K284" s="57">
        <f t="shared" si="24"/>
        <v>38</v>
      </c>
      <c r="L284" s="47" t="str">
        <f t="shared" si="26"/>
        <v>OK</v>
      </c>
      <c r="M284" s="45" t="s">
        <v>1401</v>
      </c>
    </row>
    <row r="285" spans="1:13" ht="13.5">
      <c r="A285" s="45" t="s">
        <v>808</v>
      </c>
      <c r="B285" s="45" t="s">
        <v>360</v>
      </c>
      <c r="C285" s="45" t="s">
        <v>361</v>
      </c>
      <c r="D285" s="46" t="s">
        <v>766</v>
      </c>
      <c r="F285" s="45" t="str">
        <f t="shared" si="25"/>
        <v>K27</v>
      </c>
      <c r="G285" s="45" t="str">
        <f t="shared" si="23"/>
        <v>西田和教</v>
      </c>
      <c r="H285" s="49" t="s">
        <v>767</v>
      </c>
      <c r="I285" s="49" t="s">
        <v>1407</v>
      </c>
      <c r="J285" s="56">
        <v>1961</v>
      </c>
      <c r="K285" s="57">
        <f t="shared" si="24"/>
        <v>55</v>
      </c>
      <c r="L285" s="47" t="str">
        <f t="shared" si="26"/>
        <v>OK</v>
      </c>
      <c r="M285" s="45" t="s">
        <v>1401</v>
      </c>
    </row>
    <row r="286" spans="1:13" ht="13.5">
      <c r="A286" s="187" t="s">
        <v>811</v>
      </c>
      <c r="B286" s="46" t="s">
        <v>170</v>
      </c>
      <c r="C286" s="46" t="s">
        <v>171</v>
      </c>
      <c r="D286" s="46" t="s">
        <v>766</v>
      </c>
      <c r="F286" s="45" t="str">
        <f t="shared" si="25"/>
        <v>K28</v>
      </c>
      <c r="G286" s="46" t="str">
        <f t="shared" si="23"/>
        <v>川上政治</v>
      </c>
      <c r="H286" s="49" t="s">
        <v>767</v>
      </c>
      <c r="I286" s="49" t="s">
        <v>1407</v>
      </c>
      <c r="J286" s="59">
        <v>1970</v>
      </c>
      <c r="K286" s="57">
        <f t="shared" si="24"/>
        <v>46</v>
      </c>
      <c r="L286" s="47" t="str">
        <f t="shared" si="26"/>
        <v>OK</v>
      </c>
      <c r="M286" s="51" t="s">
        <v>1400</v>
      </c>
    </row>
    <row r="287" spans="1:13" ht="13.5">
      <c r="A287" s="45" t="s">
        <v>812</v>
      </c>
      <c r="B287" s="51" t="s">
        <v>974</v>
      </c>
      <c r="C287" s="51" t="s">
        <v>975</v>
      </c>
      <c r="D287" s="46" t="s">
        <v>766</v>
      </c>
      <c r="F287" s="45" t="str">
        <f t="shared" si="25"/>
        <v>K29</v>
      </c>
      <c r="G287" s="51" t="str">
        <f t="shared" si="23"/>
        <v>布藤江実子</v>
      </c>
      <c r="H287" s="49" t="s">
        <v>767</v>
      </c>
      <c r="I287" s="52" t="s">
        <v>1084</v>
      </c>
      <c r="J287" s="59">
        <v>1965</v>
      </c>
      <c r="K287" s="57">
        <f t="shared" si="24"/>
        <v>51</v>
      </c>
      <c r="L287" s="47" t="str">
        <f t="shared" si="26"/>
        <v>OK</v>
      </c>
      <c r="M287" s="45" t="s">
        <v>1401</v>
      </c>
    </row>
    <row r="288" spans="1:13" ht="13.5">
      <c r="A288" s="45" t="s">
        <v>813</v>
      </c>
      <c r="B288" s="45" t="s">
        <v>1414</v>
      </c>
      <c r="C288" s="45" t="s">
        <v>363</v>
      </c>
      <c r="D288" s="46" t="s">
        <v>766</v>
      </c>
      <c r="F288" s="45" t="str">
        <f t="shared" si="25"/>
        <v>K30</v>
      </c>
      <c r="G288" s="45" t="str">
        <f t="shared" si="23"/>
        <v>田中　淳</v>
      </c>
      <c r="H288" s="49" t="s">
        <v>767</v>
      </c>
      <c r="I288" s="49" t="s">
        <v>1407</v>
      </c>
      <c r="J288" s="56">
        <v>1989</v>
      </c>
      <c r="K288" s="57">
        <f t="shared" si="24"/>
        <v>27</v>
      </c>
      <c r="L288" s="47" t="str">
        <f t="shared" si="26"/>
        <v>OK</v>
      </c>
      <c r="M288" s="51" t="s">
        <v>1400</v>
      </c>
    </row>
    <row r="289" spans="1:13" ht="13.5">
      <c r="A289" s="45" t="s">
        <v>1243</v>
      </c>
      <c r="B289" s="149" t="s">
        <v>764</v>
      </c>
      <c r="C289" s="149" t="s">
        <v>738</v>
      </c>
      <c r="D289" s="46" t="s">
        <v>766</v>
      </c>
      <c r="E289" s="167"/>
      <c r="F289" s="45" t="str">
        <f t="shared" si="25"/>
        <v>K31</v>
      </c>
      <c r="G289" s="51" t="str">
        <f t="shared" si="23"/>
        <v>川上美弥子</v>
      </c>
      <c r="H289" s="49" t="s">
        <v>767</v>
      </c>
      <c r="I289" s="173" t="s">
        <v>1415</v>
      </c>
      <c r="J289" s="148">
        <v>1971</v>
      </c>
      <c r="K289" s="57">
        <f t="shared" si="24"/>
        <v>45</v>
      </c>
      <c r="L289" s="47" t="str">
        <f t="shared" si="26"/>
        <v>OK</v>
      </c>
      <c r="M289" s="144" t="s">
        <v>1029</v>
      </c>
    </row>
    <row r="290" spans="1:13" ht="13.5">
      <c r="A290" s="187" t="s">
        <v>1244</v>
      </c>
      <c r="B290" s="45" t="s">
        <v>1245</v>
      </c>
      <c r="C290" s="45" t="s">
        <v>1246</v>
      </c>
      <c r="D290" s="46" t="s">
        <v>766</v>
      </c>
      <c r="F290" s="45" t="str">
        <f t="shared" si="25"/>
        <v>K32</v>
      </c>
      <c r="G290" s="45" t="str">
        <f t="shared" si="23"/>
        <v>宮村知宏</v>
      </c>
      <c r="H290" s="49" t="s">
        <v>767</v>
      </c>
      <c r="I290" s="49" t="s">
        <v>1407</v>
      </c>
      <c r="J290" s="56">
        <v>1971</v>
      </c>
      <c r="K290" s="57">
        <f t="shared" si="24"/>
        <v>45</v>
      </c>
      <c r="L290" s="47" t="str">
        <f t="shared" si="26"/>
        <v>OK</v>
      </c>
      <c r="M290" s="45" t="s">
        <v>1416</v>
      </c>
    </row>
    <row r="291" spans="1:13" ht="13.5">
      <c r="A291" s="45" t="s">
        <v>172</v>
      </c>
      <c r="B291" s="45" t="s">
        <v>173</v>
      </c>
      <c r="C291" s="45" t="s">
        <v>174</v>
      </c>
      <c r="D291" s="46" t="s">
        <v>766</v>
      </c>
      <c r="F291" s="45" t="str">
        <f t="shared" si="25"/>
        <v>K33</v>
      </c>
      <c r="G291" s="45" t="str">
        <f t="shared" si="23"/>
        <v>小澤藤信</v>
      </c>
      <c r="H291" s="49" t="s">
        <v>767</v>
      </c>
      <c r="I291" s="49" t="s">
        <v>1407</v>
      </c>
      <c r="J291" s="56">
        <v>1964</v>
      </c>
      <c r="K291" s="57">
        <f t="shared" si="24"/>
        <v>52</v>
      </c>
      <c r="L291" s="47" t="str">
        <f t="shared" si="26"/>
        <v>OK</v>
      </c>
      <c r="M291" s="45" t="s">
        <v>1401</v>
      </c>
    </row>
    <row r="292" spans="1:13" ht="13.5">
      <c r="A292" s="187" t="s">
        <v>175</v>
      </c>
      <c r="B292" s="45" t="s">
        <v>176</v>
      </c>
      <c r="C292" s="45" t="s">
        <v>177</v>
      </c>
      <c r="D292" s="46" t="s">
        <v>766</v>
      </c>
      <c r="F292" s="45" t="str">
        <f t="shared" si="25"/>
        <v>K34</v>
      </c>
      <c r="G292" s="45" t="str">
        <f t="shared" si="23"/>
        <v>岡本大樹</v>
      </c>
      <c r="H292" s="49" t="s">
        <v>767</v>
      </c>
      <c r="I292" s="49" t="s">
        <v>1407</v>
      </c>
      <c r="J292" s="56">
        <v>1982</v>
      </c>
      <c r="K292" s="57">
        <f t="shared" si="24"/>
        <v>34</v>
      </c>
      <c r="L292" s="47" t="str">
        <f t="shared" si="26"/>
        <v>OK</v>
      </c>
      <c r="M292" s="45" t="s">
        <v>998</v>
      </c>
    </row>
    <row r="293" spans="1:13" ht="13.5">
      <c r="A293" s="187" t="s">
        <v>178</v>
      </c>
      <c r="B293" s="45" t="s">
        <v>179</v>
      </c>
      <c r="C293" s="45" t="s">
        <v>180</v>
      </c>
      <c r="D293" s="46" t="s">
        <v>766</v>
      </c>
      <c r="F293" s="45" t="str">
        <f>A294</f>
        <v>K36</v>
      </c>
      <c r="G293" s="45" t="str">
        <f t="shared" si="23"/>
        <v>池尻陽香</v>
      </c>
      <c r="H293" s="49" t="s">
        <v>767</v>
      </c>
      <c r="I293" s="173" t="s">
        <v>1415</v>
      </c>
      <c r="J293" s="56">
        <v>1994</v>
      </c>
      <c r="K293" s="57">
        <f t="shared" si="24"/>
        <v>22</v>
      </c>
      <c r="L293" s="47" t="str">
        <f t="shared" si="26"/>
        <v>OK</v>
      </c>
      <c r="M293" s="45" t="s">
        <v>538</v>
      </c>
    </row>
    <row r="294" spans="1:13" ht="13.5">
      <c r="A294" s="45" t="s">
        <v>181</v>
      </c>
      <c r="B294" s="45" t="s">
        <v>179</v>
      </c>
      <c r="C294" s="45" t="s">
        <v>182</v>
      </c>
      <c r="D294" s="46" t="s">
        <v>766</v>
      </c>
      <c r="F294" s="45" t="str">
        <f>A295</f>
        <v>K37</v>
      </c>
      <c r="G294" s="45" t="str">
        <f t="shared" si="23"/>
        <v>池尻姫欧</v>
      </c>
      <c r="H294" s="49" t="s">
        <v>767</v>
      </c>
      <c r="I294" s="173" t="s">
        <v>1415</v>
      </c>
      <c r="J294" s="56">
        <v>1990</v>
      </c>
      <c r="K294" s="57">
        <f t="shared" si="24"/>
        <v>26</v>
      </c>
      <c r="L294" s="47" t="str">
        <f t="shared" si="26"/>
        <v>OK</v>
      </c>
      <c r="M294" s="45" t="s">
        <v>538</v>
      </c>
    </row>
    <row r="295" spans="1:13" ht="13.5">
      <c r="A295" s="187" t="s">
        <v>183</v>
      </c>
      <c r="B295" s="45" t="s">
        <v>184</v>
      </c>
      <c r="C295" s="45" t="s">
        <v>185</v>
      </c>
      <c r="D295" s="46" t="s">
        <v>766</v>
      </c>
      <c r="F295" s="45" t="str">
        <f>A296</f>
        <v>K38</v>
      </c>
      <c r="G295" s="45" t="str">
        <f t="shared" si="23"/>
        <v>南 直貴</v>
      </c>
      <c r="H295" s="49" t="s">
        <v>767</v>
      </c>
      <c r="I295" s="49" t="s">
        <v>1407</v>
      </c>
      <c r="J295" s="56">
        <v>1992</v>
      </c>
      <c r="K295" s="57">
        <f t="shared" si="24"/>
        <v>24</v>
      </c>
      <c r="L295" s="47" t="str">
        <f t="shared" si="26"/>
        <v>OK</v>
      </c>
      <c r="M295" s="45" t="s">
        <v>998</v>
      </c>
    </row>
    <row r="296" spans="1:12" ht="13.5">
      <c r="A296" s="187" t="s">
        <v>186</v>
      </c>
      <c r="F296" s="47"/>
      <c r="H296" s="49"/>
      <c r="I296" s="49"/>
      <c r="L296" s="47">
        <f t="shared" si="26"/>
      </c>
    </row>
    <row r="297" spans="6:12" ht="13.5">
      <c r="F297" s="47"/>
      <c r="H297" s="49"/>
      <c r="I297" s="49"/>
      <c r="L297" s="47">
        <f t="shared" si="26"/>
      </c>
    </row>
    <row r="298" spans="6:12" ht="13.5">
      <c r="F298" s="47"/>
      <c r="H298" s="49"/>
      <c r="I298" s="49"/>
      <c r="L298" s="47">
        <f t="shared" si="26"/>
      </c>
    </row>
    <row r="299" spans="6:12" ht="13.5">
      <c r="F299" s="47"/>
      <c r="H299" s="49"/>
      <c r="I299" s="49"/>
      <c r="L299" s="47">
        <f t="shared" si="26"/>
      </c>
    </row>
    <row r="300" spans="6:12" ht="13.5">
      <c r="F300" s="47"/>
      <c r="H300" s="49"/>
      <c r="I300" s="49"/>
      <c r="L300" s="47">
        <f t="shared" si="26"/>
      </c>
    </row>
    <row r="301" spans="6:12" ht="13.5">
      <c r="F301" s="47"/>
      <c r="H301" s="49"/>
      <c r="I301" s="49"/>
      <c r="L301" s="47">
        <f t="shared" si="26"/>
      </c>
    </row>
    <row r="302" spans="6:12" ht="13.5">
      <c r="F302" s="47"/>
      <c r="H302" s="49"/>
      <c r="I302" s="49"/>
      <c r="L302" s="47">
        <f t="shared" si="26"/>
      </c>
    </row>
    <row r="303" spans="6:12" ht="13.5">
      <c r="F303" s="47"/>
      <c r="H303" s="49"/>
      <c r="I303" s="49"/>
      <c r="L303" s="47">
        <f t="shared" si="26"/>
      </c>
    </row>
    <row r="304" spans="6:12" ht="13.5">
      <c r="F304" s="47"/>
      <c r="H304" s="49"/>
      <c r="I304" s="49"/>
      <c r="L304" s="47">
        <f t="shared" si="26"/>
      </c>
    </row>
    <row r="305" spans="6:12" ht="13.5">
      <c r="F305" s="47"/>
      <c r="H305" s="49"/>
      <c r="I305" s="49"/>
      <c r="L305" s="47">
        <f t="shared" si="26"/>
      </c>
    </row>
    <row r="306" spans="6:12" ht="13.5">
      <c r="F306" s="47"/>
      <c r="H306" s="49"/>
      <c r="I306" s="49"/>
      <c r="L306" s="47">
        <f t="shared" si="26"/>
      </c>
    </row>
    <row r="307" spans="2:13" ht="13.5">
      <c r="B307" s="632" t="s">
        <v>187</v>
      </c>
      <c r="C307" s="632"/>
      <c r="D307" s="632"/>
      <c r="E307" s="153"/>
      <c r="F307" s="153"/>
      <c r="G307" s="153"/>
      <c r="H307" s="153"/>
      <c r="I307" s="153"/>
      <c r="J307" s="153"/>
      <c r="K307" s="153"/>
      <c r="L307" s="47">
        <f t="shared" si="26"/>
      </c>
      <c r="M307" s="153"/>
    </row>
    <row r="308" spans="2:12" s="153" customFormat="1" ht="13.5">
      <c r="B308" s="632"/>
      <c r="C308" s="632"/>
      <c r="D308" s="632"/>
      <c r="L308" s="47">
        <f t="shared" si="26"/>
      </c>
    </row>
    <row r="309" spans="2:13" s="153" customFormat="1" ht="13.5">
      <c r="B309" s="624" t="s">
        <v>1270</v>
      </c>
      <c r="C309" s="624"/>
      <c r="D309" s="45"/>
      <c r="E309" s="45"/>
      <c r="F309" s="47"/>
      <c r="G309" s="45"/>
      <c r="H309" s="49"/>
      <c r="I309" s="49"/>
      <c r="J309" s="56"/>
      <c r="K309" s="56"/>
      <c r="L309" s="47">
        <f t="shared" si="26"/>
      </c>
      <c r="M309" s="45"/>
    </row>
    <row r="310" spans="2:12" ht="13.5">
      <c r="B310" s="624"/>
      <c r="C310" s="624"/>
      <c r="F310" s="47"/>
      <c r="G310" s="45" t="s">
        <v>1417</v>
      </c>
      <c r="H310" s="45" t="s">
        <v>0</v>
      </c>
      <c r="I310" s="49"/>
      <c r="L310" s="47"/>
    </row>
    <row r="311" spans="6:12" ht="13.5">
      <c r="F311" s="47"/>
      <c r="G311" s="82">
        <f>COUNTIF($M$313:$M$362,"東近江市")</f>
        <v>17</v>
      </c>
      <c r="H311" s="83">
        <f>(G311/RIGHT(A362,2))</f>
        <v>0.34</v>
      </c>
      <c r="I311" s="49"/>
      <c r="L311" s="47"/>
    </row>
    <row r="312" spans="2:12" ht="13.5">
      <c r="B312" s="48" t="s">
        <v>820</v>
      </c>
      <c r="C312" s="48"/>
      <c r="F312" s="47" t="str">
        <f>A313</f>
        <v>M01</v>
      </c>
      <c r="G312" s="45" t="str">
        <f>B312&amp;C312</f>
        <v>村田八日市</v>
      </c>
      <c r="I312" s="49"/>
      <c r="K312" s="57"/>
      <c r="L312" s="47"/>
    </row>
    <row r="313" spans="1:13" s="61" customFormat="1" ht="13.5">
      <c r="A313" s="141" t="s">
        <v>1</v>
      </c>
      <c r="B313" s="142" t="s">
        <v>821</v>
      </c>
      <c r="C313" s="142" t="s">
        <v>822</v>
      </c>
      <c r="D313" s="48" t="s">
        <v>820</v>
      </c>
      <c r="E313" s="85"/>
      <c r="F313" s="141" t="s">
        <v>1</v>
      </c>
      <c r="G313" s="45" t="str">
        <f>B313&amp;C313</f>
        <v>安久智之</v>
      </c>
      <c r="H313" s="48" t="s">
        <v>820</v>
      </c>
      <c r="I313" s="85" t="s">
        <v>1407</v>
      </c>
      <c r="J313" s="143">
        <v>1982</v>
      </c>
      <c r="K313" s="57">
        <f>IF(J313="","",(2016-J313))</f>
        <v>34</v>
      </c>
      <c r="L313" s="47" t="str">
        <f aca="true" t="shared" si="27" ref="L313:L342">IF(G313="","",IF(COUNTIF($G$3:$G$612,G313)&gt;1,"2重登録","OK"))</f>
        <v>OK</v>
      </c>
      <c r="M313" s="144" t="s">
        <v>1029</v>
      </c>
    </row>
    <row r="314" spans="1:13" s="61" customFormat="1" ht="13.5">
      <c r="A314" s="141" t="s">
        <v>2</v>
      </c>
      <c r="B314" s="142" t="s">
        <v>3</v>
      </c>
      <c r="C314" s="142" t="s">
        <v>507</v>
      </c>
      <c r="D314" s="48" t="s">
        <v>820</v>
      </c>
      <c r="E314" s="85"/>
      <c r="F314" s="141" t="s">
        <v>2</v>
      </c>
      <c r="G314" s="45" t="str">
        <f aca="true" t="shared" si="28" ref="G314:G362">B314&amp;C314</f>
        <v>稲泉　聡</v>
      </c>
      <c r="H314" s="48" t="s">
        <v>820</v>
      </c>
      <c r="I314" s="85" t="s">
        <v>1407</v>
      </c>
      <c r="J314" s="143">
        <v>1967</v>
      </c>
      <c r="K314" s="57">
        <f aca="true" t="shared" si="29" ref="K314:K362">IF(J314="","",(2016-J314))</f>
        <v>49</v>
      </c>
      <c r="L314" s="47" t="str">
        <f t="shared" si="27"/>
        <v>OK</v>
      </c>
      <c r="M314" s="143" t="s">
        <v>508</v>
      </c>
    </row>
    <row r="315" spans="1:13" s="61" customFormat="1" ht="13.5">
      <c r="A315" s="141" t="s">
        <v>4</v>
      </c>
      <c r="B315" s="142" t="s">
        <v>823</v>
      </c>
      <c r="C315" s="142" t="s">
        <v>824</v>
      </c>
      <c r="D315" s="48" t="s">
        <v>820</v>
      </c>
      <c r="E315" s="85"/>
      <c r="F315" s="141" t="s">
        <v>4</v>
      </c>
      <c r="G315" s="45" t="str">
        <f t="shared" si="28"/>
        <v>岡川謙二</v>
      </c>
      <c r="H315" s="48" t="s">
        <v>820</v>
      </c>
      <c r="I315" s="85" t="s">
        <v>1407</v>
      </c>
      <c r="J315" s="143">
        <v>1967</v>
      </c>
      <c r="K315" s="57">
        <f t="shared" si="29"/>
        <v>49</v>
      </c>
      <c r="L315" s="47" t="str">
        <f t="shared" si="27"/>
        <v>OK</v>
      </c>
      <c r="M315" s="143" t="s">
        <v>508</v>
      </c>
    </row>
    <row r="316" spans="1:13" s="61" customFormat="1" ht="13.5">
      <c r="A316" s="141" t="s">
        <v>5</v>
      </c>
      <c r="B316" s="142" t="s">
        <v>649</v>
      </c>
      <c r="C316" s="142" t="s">
        <v>832</v>
      </c>
      <c r="D316" s="48" t="s">
        <v>820</v>
      </c>
      <c r="E316" s="85"/>
      <c r="F316" s="141" t="s">
        <v>5</v>
      </c>
      <c r="G316" s="45" t="str">
        <f t="shared" si="28"/>
        <v>児玉雅弘</v>
      </c>
      <c r="H316" s="48" t="s">
        <v>820</v>
      </c>
      <c r="I316" s="85" t="s">
        <v>1407</v>
      </c>
      <c r="J316" s="143">
        <v>1965</v>
      </c>
      <c r="K316" s="57">
        <f t="shared" si="29"/>
        <v>51</v>
      </c>
      <c r="L316" s="47" t="str">
        <f t="shared" si="27"/>
        <v>OK</v>
      </c>
      <c r="M316" s="143" t="s">
        <v>509</v>
      </c>
    </row>
    <row r="317" spans="1:13" s="61" customFormat="1" ht="13.5">
      <c r="A317" s="141" t="s">
        <v>825</v>
      </c>
      <c r="B317" s="145" t="s">
        <v>364</v>
      </c>
      <c r="C317" s="145" t="s">
        <v>365</v>
      </c>
      <c r="D317" s="207" t="s">
        <v>820</v>
      </c>
      <c r="E317" s="208"/>
      <c r="F317" s="155" t="s">
        <v>825</v>
      </c>
      <c r="G317" s="162" t="str">
        <f t="shared" si="28"/>
        <v>名田育子</v>
      </c>
      <c r="H317" s="207" t="s">
        <v>820</v>
      </c>
      <c r="I317" s="208" t="s">
        <v>1415</v>
      </c>
      <c r="J317" s="209">
        <v>1953</v>
      </c>
      <c r="K317" s="57">
        <f t="shared" si="29"/>
        <v>63</v>
      </c>
      <c r="L317" s="210" t="str">
        <f t="shared" si="27"/>
        <v>OK</v>
      </c>
      <c r="M317" s="144" t="s">
        <v>1029</v>
      </c>
    </row>
    <row r="318" spans="1:13" s="61" customFormat="1" ht="13.5">
      <c r="A318" s="141" t="s">
        <v>826</v>
      </c>
      <c r="B318" s="142" t="s">
        <v>1257</v>
      </c>
      <c r="C318" s="142" t="s">
        <v>188</v>
      </c>
      <c r="D318" s="48" t="s">
        <v>820</v>
      </c>
      <c r="E318" s="85"/>
      <c r="F318" s="141" t="s">
        <v>826</v>
      </c>
      <c r="G318" s="45" t="str">
        <f t="shared" si="28"/>
        <v>徳永 剛</v>
      </c>
      <c r="H318" s="48" t="s">
        <v>820</v>
      </c>
      <c r="I318" s="85"/>
      <c r="J318" s="143">
        <v>1966</v>
      </c>
      <c r="K318" s="57">
        <f t="shared" si="29"/>
        <v>50</v>
      </c>
      <c r="L318" s="47" t="str">
        <f t="shared" si="27"/>
        <v>OK</v>
      </c>
      <c r="M318" s="155" t="s">
        <v>1028</v>
      </c>
    </row>
    <row r="319" spans="1:13" s="61" customFormat="1" ht="13.5">
      <c r="A319" s="141" t="s">
        <v>828</v>
      </c>
      <c r="B319" s="142" t="s">
        <v>836</v>
      </c>
      <c r="C319" s="142" t="s">
        <v>837</v>
      </c>
      <c r="D319" s="48" t="s">
        <v>820</v>
      </c>
      <c r="E319" s="85"/>
      <c r="F319" s="141" t="s">
        <v>828</v>
      </c>
      <c r="G319" s="45" t="str">
        <f t="shared" si="28"/>
        <v>杉山邦夫</v>
      </c>
      <c r="H319" s="48" t="s">
        <v>820</v>
      </c>
      <c r="I319" s="85" t="s">
        <v>1407</v>
      </c>
      <c r="J319" s="143">
        <v>1950</v>
      </c>
      <c r="K319" s="57">
        <f t="shared" si="29"/>
        <v>66</v>
      </c>
      <c r="L319" s="47" t="str">
        <f t="shared" si="27"/>
        <v>OK</v>
      </c>
      <c r="M319" s="143" t="s">
        <v>510</v>
      </c>
    </row>
    <row r="320" spans="1:13" s="61" customFormat="1" ht="13.5">
      <c r="A320" s="141" t="s">
        <v>829</v>
      </c>
      <c r="B320" s="142" t="s">
        <v>839</v>
      </c>
      <c r="C320" s="142" t="s">
        <v>840</v>
      </c>
      <c r="D320" s="48" t="s">
        <v>820</v>
      </c>
      <c r="E320" s="85"/>
      <c r="F320" s="141" t="s">
        <v>829</v>
      </c>
      <c r="G320" s="45" t="str">
        <f t="shared" si="28"/>
        <v>杉本龍平</v>
      </c>
      <c r="H320" s="48" t="s">
        <v>820</v>
      </c>
      <c r="I320" s="85" t="s">
        <v>1407</v>
      </c>
      <c r="J320" s="143">
        <v>1976</v>
      </c>
      <c r="K320" s="57">
        <f t="shared" si="29"/>
        <v>40</v>
      </c>
      <c r="L320" s="47" t="str">
        <f t="shared" si="27"/>
        <v>OK</v>
      </c>
      <c r="M320" s="143" t="s">
        <v>537</v>
      </c>
    </row>
    <row r="321" spans="1:13" s="61" customFormat="1" ht="13.5">
      <c r="A321" s="141" t="s">
        <v>830</v>
      </c>
      <c r="B321" s="142" t="s">
        <v>842</v>
      </c>
      <c r="C321" s="142" t="s">
        <v>843</v>
      </c>
      <c r="D321" s="48" t="s">
        <v>820</v>
      </c>
      <c r="E321" s="85"/>
      <c r="F321" s="141" t="s">
        <v>830</v>
      </c>
      <c r="G321" s="45" t="str">
        <f t="shared" si="28"/>
        <v>西内友也</v>
      </c>
      <c r="H321" s="48" t="s">
        <v>820</v>
      </c>
      <c r="I321" s="85" t="s">
        <v>1407</v>
      </c>
      <c r="J321" s="143">
        <v>1981</v>
      </c>
      <c r="K321" s="57">
        <f t="shared" si="29"/>
        <v>35</v>
      </c>
      <c r="L321" s="47" t="str">
        <f t="shared" si="27"/>
        <v>OK</v>
      </c>
      <c r="M321" s="143" t="s">
        <v>534</v>
      </c>
    </row>
    <row r="322" spans="1:13" s="61" customFormat="1" ht="13.5">
      <c r="A322" s="141" t="s">
        <v>831</v>
      </c>
      <c r="B322" s="142" t="s">
        <v>764</v>
      </c>
      <c r="C322" s="142" t="s">
        <v>846</v>
      </c>
      <c r="D322" s="48" t="s">
        <v>820</v>
      </c>
      <c r="E322" s="85"/>
      <c r="F322" s="141" t="s">
        <v>831</v>
      </c>
      <c r="G322" s="45" t="str">
        <f t="shared" si="28"/>
        <v>川上英二</v>
      </c>
      <c r="H322" s="48" t="s">
        <v>820</v>
      </c>
      <c r="I322" s="85" t="s">
        <v>1407</v>
      </c>
      <c r="J322" s="143">
        <v>1963</v>
      </c>
      <c r="K322" s="57">
        <f t="shared" si="29"/>
        <v>53</v>
      </c>
      <c r="L322" s="47" t="str">
        <f t="shared" si="27"/>
        <v>OK</v>
      </c>
      <c r="M322" s="144" t="s">
        <v>1029</v>
      </c>
    </row>
    <row r="323" spans="1:13" s="61" customFormat="1" ht="13.5">
      <c r="A323" s="141" t="s">
        <v>833</v>
      </c>
      <c r="B323" s="142" t="s">
        <v>848</v>
      </c>
      <c r="C323" s="142" t="s">
        <v>849</v>
      </c>
      <c r="D323" s="48" t="s">
        <v>820</v>
      </c>
      <c r="E323" s="85"/>
      <c r="F323" s="141" t="s">
        <v>833</v>
      </c>
      <c r="G323" s="45" t="str">
        <f t="shared" si="28"/>
        <v>泉谷純也</v>
      </c>
      <c r="H323" s="48" t="s">
        <v>820</v>
      </c>
      <c r="I323" s="85" t="s">
        <v>1407</v>
      </c>
      <c r="J323" s="143">
        <v>1982</v>
      </c>
      <c r="K323" s="57">
        <f t="shared" si="29"/>
        <v>34</v>
      </c>
      <c r="L323" s="47" t="str">
        <f t="shared" si="27"/>
        <v>OK</v>
      </c>
      <c r="M323" s="144" t="s">
        <v>1029</v>
      </c>
    </row>
    <row r="324" spans="1:13" s="61" customFormat="1" ht="13.5">
      <c r="A324" s="141" t="s">
        <v>834</v>
      </c>
      <c r="B324" s="142" t="s">
        <v>807</v>
      </c>
      <c r="C324" s="142" t="s">
        <v>851</v>
      </c>
      <c r="D324" s="48" t="s">
        <v>820</v>
      </c>
      <c r="E324" s="85"/>
      <c r="F324" s="141" t="s">
        <v>834</v>
      </c>
      <c r="G324" s="45" t="str">
        <f t="shared" si="28"/>
        <v>浅田隆昭</v>
      </c>
      <c r="H324" s="48" t="s">
        <v>820</v>
      </c>
      <c r="I324" s="85" t="s">
        <v>1407</v>
      </c>
      <c r="J324" s="143">
        <v>1964</v>
      </c>
      <c r="K324" s="57">
        <f t="shared" si="29"/>
        <v>52</v>
      </c>
      <c r="L324" s="47" t="str">
        <f t="shared" si="27"/>
        <v>OK</v>
      </c>
      <c r="M324" s="143" t="s">
        <v>538</v>
      </c>
    </row>
    <row r="325" spans="1:13" s="61" customFormat="1" ht="13.5">
      <c r="A325" s="141" t="s">
        <v>835</v>
      </c>
      <c r="B325" s="142" t="s">
        <v>853</v>
      </c>
      <c r="C325" s="142" t="s">
        <v>854</v>
      </c>
      <c r="D325" s="48" t="s">
        <v>820</v>
      </c>
      <c r="E325" s="85"/>
      <c r="F325" s="141" t="s">
        <v>835</v>
      </c>
      <c r="G325" s="45" t="str">
        <f t="shared" si="28"/>
        <v>前田雅人</v>
      </c>
      <c r="H325" s="48" t="s">
        <v>820</v>
      </c>
      <c r="I325" s="85" t="s">
        <v>1407</v>
      </c>
      <c r="J325" s="143">
        <v>1959</v>
      </c>
      <c r="K325" s="57">
        <f t="shared" si="29"/>
        <v>57</v>
      </c>
      <c r="L325" s="47" t="str">
        <f t="shared" si="27"/>
        <v>OK</v>
      </c>
      <c r="M325" s="143" t="s">
        <v>539</v>
      </c>
    </row>
    <row r="326" spans="1:13" s="61" customFormat="1" ht="13.5">
      <c r="A326" s="141" t="s">
        <v>838</v>
      </c>
      <c r="B326" s="146" t="s">
        <v>511</v>
      </c>
      <c r="C326" s="147" t="s">
        <v>512</v>
      </c>
      <c r="D326" s="48" t="s">
        <v>820</v>
      </c>
      <c r="E326" s="85"/>
      <c r="F326" s="141" t="s">
        <v>838</v>
      </c>
      <c r="G326" s="45" t="str">
        <f t="shared" si="28"/>
        <v>土田典人</v>
      </c>
      <c r="H326" s="48" t="s">
        <v>820</v>
      </c>
      <c r="I326" s="85" t="s">
        <v>1407</v>
      </c>
      <c r="J326" s="143">
        <v>1964</v>
      </c>
      <c r="K326" s="57">
        <f t="shared" si="29"/>
        <v>52</v>
      </c>
      <c r="L326" s="47" t="str">
        <f t="shared" si="27"/>
        <v>OK</v>
      </c>
      <c r="M326" s="143" t="s">
        <v>537</v>
      </c>
    </row>
    <row r="327" spans="1:13" s="61" customFormat="1" ht="13.5">
      <c r="A327" s="141" t="s">
        <v>841</v>
      </c>
      <c r="B327" s="142" t="s">
        <v>441</v>
      </c>
      <c r="C327" s="142" t="s">
        <v>442</v>
      </c>
      <c r="D327" s="48" t="s">
        <v>820</v>
      </c>
      <c r="E327" s="85"/>
      <c r="F327" s="141" t="s">
        <v>841</v>
      </c>
      <c r="G327" s="45" t="str">
        <f t="shared" si="28"/>
        <v>二ツ井裕也</v>
      </c>
      <c r="H327" s="48" t="s">
        <v>820</v>
      </c>
      <c r="I327" s="85" t="s">
        <v>1407</v>
      </c>
      <c r="J327" s="143">
        <v>1990</v>
      </c>
      <c r="K327" s="57">
        <f t="shared" si="29"/>
        <v>26</v>
      </c>
      <c r="L327" s="47" t="str">
        <f t="shared" si="27"/>
        <v>OK</v>
      </c>
      <c r="M327" s="144" t="s">
        <v>1029</v>
      </c>
    </row>
    <row r="328" spans="1:13" s="61" customFormat="1" ht="13.5">
      <c r="A328" s="141" t="s">
        <v>844</v>
      </c>
      <c r="B328" s="142" t="s">
        <v>443</v>
      </c>
      <c r="C328" s="142" t="s">
        <v>444</v>
      </c>
      <c r="D328" s="48" t="s">
        <v>820</v>
      </c>
      <c r="E328" s="85"/>
      <c r="F328" s="141" t="s">
        <v>844</v>
      </c>
      <c r="G328" s="45" t="str">
        <f t="shared" si="28"/>
        <v>森永洋介</v>
      </c>
      <c r="H328" s="48" t="s">
        <v>820</v>
      </c>
      <c r="I328" s="85" t="s">
        <v>1407</v>
      </c>
      <c r="J328" s="143">
        <v>1989</v>
      </c>
      <c r="K328" s="57">
        <f t="shared" si="29"/>
        <v>27</v>
      </c>
      <c r="L328" s="47" t="str">
        <f t="shared" si="27"/>
        <v>OK</v>
      </c>
      <c r="M328" s="141" t="s">
        <v>536</v>
      </c>
    </row>
    <row r="329" spans="1:13" s="61" customFormat="1" ht="13.5">
      <c r="A329" s="141" t="s">
        <v>845</v>
      </c>
      <c r="B329" s="142" t="s">
        <v>861</v>
      </c>
      <c r="C329" s="142" t="s">
        <v>862</v>
      </c>
      <c r="D329" s="48" t="s">
        <v>820</v>
      </c>
      <c r="E329" s="85"/>
      <c r="F329" s="141" t="s">
        <v>845</v>
      </c>
      <c r="G329" s="45" t="str">
        <f t="shared" si="28"/>
        <v>冨田哲弥</v>
      </c>
      <c r="H329" s="48" t="s">
        <v>820</v>
      </c>
      <c r="I329" s="85" t="s">
        <v>1407</v>
      </c>
      <c r="J329" s="143">
        <v>1966</v>
      </c>
      <c r="K329" s="57">
        <f t="shared" si="29"/>
        <v>50</v>
      </c>
      <c r="L329" s="47" t="str">
        <f t="shared" si="27"/>
        <v>OK</v>
      </c>
      <c r="M329" s="143" t="s">
        <v>1028</v>
      </c>
    </row>
    <row r="330" spans="1:13" s="61" customFormat="1" ht="13.5">
      <c r="A330" s="141" t="s">
        <v>847</v>
      </c>
      <c r="B330" s="142" t="s">
        <v>719</v>
      </c>
      <c r="C330" s="142" t="s">
        <v>864</v>
      </c>
      <c r="D330" s="48" t="s">
        <v>820</v>
      </c>
      <c r="E330" s="85"/>
      <c r="F330" s="141" t="s">
        <v>847</v>
      </c>
      <c r="G330" s="45" t="str">
        <f t="shared" si="28"/>
        <v>並河康訓</v>
      </c>
      <c r="H330" s="48" t="s">
        <v>820</v>
      </c>
      <c r="I330" s="85" t="s">
        <v>1407</v>
      </c>
      <c r="J330" s="143">
        <v>1959</v>
      </c>
      <c r="K330" s="57">
        <f t="shared" si="29"/>
        <v>57</v>
      </c>
      <c r="L330" s="47" t="str">
        <f t="shared" si="27"/>
        <v>OK</v>
      </c>
      <c r="M330" s="143" t="s">
        <v>508</v>
      </c>
    </row>
    <row r="331" spans="1:13" s="61" customFormat="1" ht="13.5">
      <c r="A331" s="141" t="s">
        <v>850</v>
      </c>
      <c r="B331" s="142" t="s">
        <v>866</v>
      </c>
      <c r="C331" s="142" t="s">
        <v>867</v>
      </c>
      <c r="D331" s="48" t="s">
        <v>820</v>
      </c>
      <c r="E331" s="85"/>
      <c r="F331" s="141" t="s">
        <v>850</v>
      </c>
      <c r="G331" s="45" t="str">
        <f t="shared" si="28"/>
        <v>名田一茂</v>
      </c>
      <c r="H331" s="48" t="s">
        <v>820</v>
      </c>
      <c r="I331" s="85" t="s">
        <v>1407</v>
      </c>
      <c r="J331" s="143">
        <v>1953</v>
      </c>
      <c r="K331" s="57">
        <f t="shared" si="29"/>
        <v>63</v>
      </c>
      <c r="L331" s="47" t="str">
        <f t="shared" si="27"/>
        <v>OK</v>
      </c>
      <c r="M331" s="150" t="s">
        <v>1029</v>
      </c>
    </row>
    <row r="332" spans="1:13" s="61" customFormat="1" ht="13.5">
      <c r="A332" s="141" t="s">
        <v>852</v>
      </c>
      <c r="B332" s="142" t="s">
        <v>513</v>
      </c>
      <c r="C332" s="142" t="s">
        <v>1247</v>
      </c>
      <c r="D332" s="48" t="s">
        <v>820</v>
      </c>
      <c r="E332" s="85"/>
      <c r="F332" s="141" t="s">
        <v>852</v>
      </c>
      <c r="G332" s="45" t="str">
        <f t="shared" si="28"/>
        <v>辰巳悟朗</v>
      </c>
      <c r="H332" s="48" t="s">
        <v>820</v>
      </c>
      <c r="I332" s="85" t="s">
        <v>1407</v>
      </c>
      <c r="J332" s="143">
        <v>1974</v>
      </c>
      <c r="K332" s="57">
        <f t="shared" si="29"/>
        <v>42</v>
      </c>
      <c r="L332" s="47" t="str">
        <f t="shared" si="27"/>
        <v>OK</v>
      </c>
      <c r="M332" s="143" t="s">
        <v>508</v>
      </c>
    </row>
    <row r="333" spans="1:13" s="61" customFormat="1" ht="13.5">
      <c r="A333" s="141" t="s">
        <v>855</v>
      </c>
      <c r="B333" s="149" t="s">
        <v>827</v>
      </c>
      <c r="C333" s="149" t="s">
        <v>873</v>
      </c>
      <c r="D333" s="48" t="s">
        <v>820</v>
      </c>
      <c r="E333" s="85"/>
      <c r="F333" s="141" t="s">
        <v>855</v>
      </c>
      <c r="G333" s="162" t="str">
        <f t="shared" si="28"/>
        <v>河野晶子</v>
      </c>
      <c r="H333" s="48" t="s">
        <v>820</v>
      </c>
      <c r="I333" s="85" t="s">
        <v>1415</v>
      </c>
      <c r="J333" s="143">
        <v>1970</v>
      </c>
      <c r="K333" s="57">
        <f t="shared" si="29"/>
        <v>46</v>
      </c>
      <c r="L333" s="47" t="str">
        <f t="shared" si="27"/>
        <v>OK</v>
      </c>
      <c r="M333" s="143" t="s">
        <v>508</v>
      </c>
    </row>
    <row r="334" spans="1:13" s="61" customFormat="1" ht="13.5">
      <c r="A334" s="141" t="s">
        <v>858</v>
      </c>
      <c r="B334" s="149" t="s">
        <v>876</v>
      </c>
      <c r="C334" s="149" t="s">
        <v>877</v>
      </c>
      <c r="D334" s="48" t="s">
        <v>820</v>
      </c>
      <c r="E334" s="85"/>
      <c r="F334" s="141" t="s">
        <v>858</v>
      </c>
      <c r="G334" s="162" t="str">
        <f t="shared" si="28"/>
        <v>森田恵美</v>
      </c>
      <c r="H334" s="48" t="s">
        <v>820</v>
      </c>
      <c r="I334" s="85" t="s">
        <v>1415</v>
      </c>
      <c r="J334" s="143">
        <v>1971</v>
      </c>
      <c r="K334" s="57">
        <f t="shared" si="29"/>
        <v>45</v>
      </c>
      <c r="L334" s="47" t="str">
        <f t="shared" si="27"/>
        <v>OK</v>
      </c>
      <c r="M334" s="144" t="s">
        <v>1029</v>
      </c>
    </row>
    <row r="335" spans="1:13" s="61" customFormat="1" ht="13.5">
      <c r="A335" s="141" t="s">
        <v>859</v>
      </c>
      <c r="B335" s="149" t="s">
        <v>735</v>
      </c>
      <c r="C335" s="149" t="s">
        <v>880</v>
      </c>
      <c r="D335" s="48" t="s">
        <v>820</v>
      </c>
      <c r="E335" s="85"/>
      <c r="F335" s="141" t="s">
        <v>859</v>
      </c>
      <c r="G335" s="162" t="str">
        <f t="shared" si="28"/>
        <v>西澤友紀</v>
      </c>
      <c r="H335" s="48" t="s">
        <v>820</v>
      </c>
      <c r="I335" s="85" t="s">
        <v>1415</v>
      </c>
      <c r="J335" s="143">
        <v>1975</v>
      </c>
      <c r="K335" s="57">
        <f t="shared" si="29"/>
        <v>41</v>
      </c>
      <c r="L335" s="47" t="str">
        <f t="shared" si="27"/>
        <v>OK</v>
      </c>
      <c r="M335" s="144" t="s">
        <v>1029</v>
      </c>
    </row>
    <row r="336" spans="1:13" s="61" customFormat="1" ht="13.5">
      <c r="A336" s="141" t="s">
        <v>860</v>
      </c>
      <c r="B336" s="149" t="s">
        <v>736</v>
      </c>
      <c r="C336" s="149" t="s">
        <v>606</v>
      </c>
      <c r="D336" s="48" t="s">
        <v>820</v>
      </c>
      <c r="E336" s="85"/>
      <c r="F336" s="141" t="s">
        <v>860</v>
      </c>
      <c r="G336" s="162" t="str">
        <f t="shared" si="28"/>
        <v>速水直美</v>
      </c>
      <c r="H336" s="48" t="s">
        <v>820</v>
      </c>
      <c r="I336" s="85" t="s">
        <v>1415</v>
      </c>
      <c r="J336" s="143">
        <v>1967</v>
      </c>
      <c r="K336" s="57">
        <f t="shared" si="29"/>
        <v>49</v>
      </c>
      <c r="L336" s="47" t="str">
        <f t="shared" si="27"/>
        <v>OK</v>
      </c>
      <c r="M336" s="144" t="s">
        <v>1029</v>
      </c>
    </row>
    <row r="337" spans="1:13" s="61" customFormat="1" ht="13.5">
      <c r="A337" s="141" t="s">
        <v>863</v>
      </c>
      <c r="B337" s="149" t="s">
        <v>882</v>
      </c>
      <c r="C337" s="149" t="s">
        <v>883</v>
      </c>
      <c r="D337" s="48" t="s">
        <v>820</v>
      </c>
      <c r="E337" s="85"/>
      <c r="F337" s="141" t="s">
        <v>863</v>
      </c>
      <c r="G337" s="162" t="str">
        <f t="shared" si="28"/>
        <v>多田麻実</v>
      </c>
      <c r="H337" s="48" t="s">
        <v>820</v>
      </c>
      <c r="I337" s="85" t="s">
        <v>1415</v>
      </c>
      <c r="J337" s="143">
        <v>1980</v>
      </c>
      <c r="K337" s="57">
        <f t="shared" si="29"/>
        <v>36</v>
      </c>
      <c r="L337" s="47" t="str">
        <f t="shared" si="27"/>
        <v>OK</v>
      </c>
      <c r="M337" s="143" t="s">
        <v>515</v>
      </c>
    </row>
    <row r="338" spans="1:13" s="61" customFormat="1" ht="13.5">
      <c r="A338" s="141" t="s">
        <v>865</v>
      </c>
      <c r="B338" s="149" t="s">
        <v>572</v>
      </c>
      <c r="C338" s="149" t="s">
        <v>884</v>
      </c>
      <c r="D338" s="48" t="s">
        <v>820</v>
      </c>
      <c r="E338" s="85"/>
      <c r="F338" s="141" t="s">
        <v>865</v>
      </c>
      <c r="G338" s="162" t="str">
        <f t="shared" si="28"/>
        <v>中村純子</v>
      </c>
      <c r="H338" s="48" t="s">
        <v>820</v>
      </c>
      <c r="I338" s="85" t="s">
        <v>1415</v>
      </c>
      <c r="J338" s="143">
        <v>1982</v>
      </c>
      <c r="K338" s="57">
        <f t="shared" si="29"/>
        <v>34</v>
      </c>
      <c r="L338" s="47" t="str">
        <f t="shared" si="27"/>
        <v>OK</v>
      </c>
      <c r="M338" s="143" t="s">
        <v>515</v>
      </c>
    </row>
    <row r="339" spans="1:13" s="61" customFormat="1" ht="13.5">
      <c r="A339" s="141" t="s">
        <v>868</v>
      </c>
      <c r="B339" s="149" t="s">
        <v>885</v>
      </c>
      <c r="C339" s="149" t="s">
        <v>886</v>
      </c>
      <c r="D339" s="48" t="s">
        <v>820</v>
      </c>
      <c r="E339" s="85"/>
      <c r="F339" s="141" t="s">
        <v>868</v>
      </c>
      <c r="G339" s="162" t="str">
        <f t="shared" si="28"/>
        <v>堀田明子</v>
      </c>
      <c r="H339" s="48" t="s">
        <v>820</v>
      </c>
      <c r="I339" s="85" t="s">
        <v>1415</v>
      </c>
      <c r="J339" s="143">
        <v>1970</v>
      </c>
      <c r="K339" s="57">
        <f t="shared" si="29"/>
        <v>46</v>
      </c>
      <c r="L339" s="47" t="str">
        <f t="shared" si="27"/>
        <v>OK</v>
      </c>
      <c r="M339" s="150" t="s">
        <v>1029</v>
      </c>
    </row>
    <row r="340" spans="1:13" s="153" customFormat="1" ht="13.5">
      <c r="A340" s="141" t="s">
        <v>869</v>
      </c>
      <c r="B340" s="151" t="s">
        <v>6</v>
      </c>
      <c r="C340" s="151" t="s">
        <v>516</v>
      </c>
      <c r="D340" s="48" t="s">
        <v>820</v>
      </c>
      <c r="E340" s="152"/>
      <c r="F340" s="141" t="s">
        <v>869</v>
      </c>
      <c r="G340" s="162" t="str">
        <f t="shared" si="28"/>
        <v>岡川恭子</v>
      </c>
      <c r="H340" s="48" t="s">
        <v>820</v>
      </c>
      <c r="I340" s="85" t="s">
        <v>1415</v>
      </c>
      <c r="J340" s="143">
        <v>1969</v>
      </c>
      <c r="K340" s="57">
        <f t="shared" si="29"/>
        <v>47</v>
      </c>
      <c r="L340" s="47" t="str">
        <f t="shared" si="27"/>
        <v>OK</v>
      </c>
      <c r="M340" s="143" t="s">
        <v>508</v>
      </c>
    </row>
    <row r="341" spans="1:13" s="61" customFormat="1" ht="13.5">
      <c r="A341" s="141" t="s">
        <v>870</v>
      </c>
      <c r="B341" s="154" t="s">
        <v>517</v>
      </c>
      <c r="C341" s="154" t="s">
        <v>7</v>
      </c>
      <c r="D341" s="48" t="s">
        <v>820</v>
      </c>
      <c r="E341" s="85"/>
      <c r="F341" s="141" t="s">
        <v>870</v>
      </c>
      <c r="G341" s="162" t="str">
        <f t="shared" si="28"/>
        <v>富田さおり</v>
      </c>
      <c r="H341" s="48" t="s">
        <v>820</v>
      </c>
      <c r="I341" s="85" t="s">
        <v>1415</v>
      </c>
      <c r="J341" s="143">
        <v>1973</v>
      </c>
      <c r="K341" s="57">
        <f t="shared" si="29"/>
        <v>43</v>
      </c>
      <c r="L341" s="47" t="str">
        <f t="shared" si="27"/>
        <v>OK</v>
      </c>
      <c r="M341" s="143" t="s">
        <v>1028</v>
      </c>
    </row>
    <row r="342" spans="1:13" s="61" customFormat="1" ht="13.5">
      <c r="A342" s="141" t="s">
        <v>871</v>
      </c>
      <c r="B342" s="149" t="s">
        <v>856</v>
      </c>
      <c r="C342" s="149" t="s">
        <v>857</v>
      </c>
      <c r="D342" s="48" t="s">
        <v>820</v>
      </c>
      <c r="E342" s="85"/>
      <c r="F342" s="141" t="s">
        <v>871</v>
      </c>
      <c r="G342" s="162" t="str">
        <f t="shared" si="28"/>
        <v>大脇和世</v>
      </c>
      <c r="H342" s="48" t="s">
        <v>820</v>
      </c>
      <c r="I342" s="85" t="s">
        <v>1415</v>
      </c>
      <c r="J342" s="143">
        <v>1970</v>
      </c>
      <c r="K342" s="57">
        <f t="shared" si="29"/>
        <v>46</v>
      </c>
      <c r="L342" s="47" t="str">
        <f t="shared" si="27"/>
        <v>OK</v>
      </c>
      <c r="M342" s="143" t="s">
        <v>519</v>
      </c>
    </row>
    <row r="343" spans="1:13" ht="13.5">
      <c r="A343" s="141" t="s">
        <v>872</v>
      </c>
      <c r="B343" s="156" t="s">
        <v>1049</v>
      </c>
      <c r="C343" s="156" t="s">
        <v>1050</v>
      </c>
      <c r="D343" s="48" t="s">
        <v>820</v>
      </c>
      <c r="F343" s="141" t="s">
        <v>872</v>
      </c>
      <c r="G343" s="162" t="str">
        <f t="shared" si="28"/>
        <v>後藤圭介</v>
      </c>
      <c r="H343" s="48" t="s">
        <v>820</v>
      </c>
      <c r="I343" s="157" t="s">
        <v>1407</v>
      </c>
      <c r="J343" s="155">
        <v>1974</v>
      </c>
      <c r="K343" s="57">
        <f t="shared" si="29"/>
        <v>42</v>
      </c>
      <c r="L343" s="47" t="str">
        <f aca="true" t="shared" si="30" ref="L343:L350">IF(B343="","",IF(COUNTIF($G$3:$G$612,B343)&gt;1,"2重登録","OK"))</f>
        <v>OK</v>
      </c>
      <c r="M343" s="155" t="s">
        <v>538</v>
      </c>
    </row>
    <row r="344" spans="1:13" ht="13.5">
      <c r="A344" s="141" t="s">
        <v>874</v>
      </c>
      <c r="B344" s="156" t="s">
        <v>521</v>
      </c>
      <c r="C344" s="156" t="s">
        <v>1052</v>
      </c>
      <c r="D344" s="48" t="s">
        <v>820</v>
      </c>
      <c r="F344" s="141" t="s">
        <v>874</v>
      </c>
      <c r="G344" s="162" t="str">
        <f t="shared" si="28"/>
        <v>長谷川晃平</v>
      </c>
      <c r="H344" s="48" t="s">
        <v>820</v>
      </c>
      <c r="I344" s="157" t="s">
        <v>1407</v>
      </c>
      <c r="J344" s="155">
        <v>1968</v>
      </c>
      <c r="K344" s="57">
        <f t="shared" si="29"/>
        <v>48</v>
      </c>
      <c r="L344" s="47" t="str">
        <f t="shared" si="30"/>
        <v>OK</v>
      </c>
      <c r="M344" s="155" t="s">
        <v>539</v>
      </c>
    </row>
    <row r="345" spans="1:13" ht="13.5">
      <c r="A345" s="141" t="s">
        <v>875</v>
      </c>
      <c r="B345" s="156" t="s">
        <v>1054</v>
      </c>
      <c r="C345" s="156" t="s">
        <v>1055</v>
      </c>
      <c r="D345" s="48" t="s">
        <v>820</v>
      </c>
      <c r="F345" s="141" t="s">
        <v>875</v>
      </c>
      <c r="G345" s="162" t="str">
        <f t="shared" si="28"/>
        <v>原田真稔</v>
      </c>
      <c r="H345" s="48" t="s">
        <v>820</v>
      </c>
      <c r="I345" s="157" t="s">
        <v>1407</v>
      </c>
      <c r="J345" s="155">
        <v>1974</v>
      </c>
      <c r="K345" s="57">
        <f t="shared" si="29"/>
        <v>42</v>
      </c>
      <c r="L345" s="47" t="str">
        <f t="shared" si="30"/>
        <v>OK</v>
      </c>
      <c r="M345" s="155" t="s">
        <v>1028</v>
      </c>
    </row>
    <row r="346" spans="1:13" ht="13.5">
      <c r="A346" s="141" t="s">
        <v>878</v>
      </c>
      <c r="B346" s="156" t="s">
        <v>1057</v>
      </c>
      <c r="C346" s="156" t="s">
        <v>1058</v>
      </c>
      <c r="D346" s="48" t="s">
        <v>820</v>
      </c>
      <c r="F346" s="141" t="s">
        <v>878</v>
      </c>
      <c r="G346" s="162" t="str">
        <f t="shared" si="28"/>
        <v>池内伸介</v>
      </c>
      <c r="H346" s="48" t="s">
        <v>820</v>
      </c>
      <c r="I346" s="157" t="s">
        <v>531</v>
      </c>
      <c r="J346" s="155">
        <v>1983</v>
      </c>
      <c r="K346" s="57">
        <f t="shared" si="29"/>
        <v>33</v>
      </c>
      <c r="L346" s="47" t="str">
        <f t="shared" si="30"/>
        <v>OK</v>
      </c>
      <c r="M346" s="155" t="s">
        <v>539</v>
      </c>
    </row>
    <row r="347" spans="1:13" ht="13.5">
      <c r="A347" s="141" t="s">
        <v>879</v>
      </c>
      <c r="B347" s="156" t="s">
        <v>963</v>
      </c>
      <c r="C347" s="156" t="s">
        <v>1060</v>
      </c>
      <c r="D347" s="48" t="s">
        <v>820</v>
      </c>
      <c r="F347" s="141" t="s">
        <v>879</v>
      </c>
      <c r="G347" s="162" t="str">
        <f t="shared" si="28"/>
        <v>藤田彰</v>
      </c>
      <c r="H347" s="48" t="s">
        <v>820</v>
      </c>
      <c r="I347" s="157" t="s">
        <v>8</v>
      </c>
      <c r="J347" s="155">
        <v>1981</v>
      </c>
      <c r="K347" s="57">
        <f t="shared" si="29"/>
        <v>35</v>
      </c>
      <c r="L347" s="47" t="str">
        <f t="shared" si="30"/>
        <v>OK</v>
      </c>
      <c r="M347" s="155" t="s">
        <v>539</v>
      </c>
    </row>
    <row r="348" spans="1:13" ht="13.5">
      <c r="A348" s="141" t="s">
        <v>881</v>
      </c>
      <c r="B348" s="156" t="s">
        <v>1062</v>
      </c>
      <c r="C348" s="156" t="s">
        <v>1063</v>
      </c>
      <c r="D348" s="48" t="s">
        <v>820</v>
      </c>
      <c r="F348" s="141" t="s">
        <v>881</v>
      </c>
      <c r="G348" s="162" t="str">
        <f t="shared" si="28"/>
        <v>佐用康啓</v>
      </c>
      <c r="H348" s="48" t="s">
        <v>820</v>
      </c>
      <c r="I348" s="157" t="s">
        <v>930</v>
      </c>
      <c r="J348" s="155">
        <v>1983</v>
      </c>
      <c r="K348" s="57">
        <f t="shared" si="29"/>
        <v>33</v>
      </c>
      <c r="L348" s="47" t="str">
        <f t="shared" si="30"/>
        <v>OK</v>
      </c>
      <c r="M348" s="155" t="s">
        <v>538</v>
      </c>
    </row>
    <row r="349" spans="1:13" ht="13.5">
      <c r="A349" s="141" t="s">
        <v>1048</v>
      </c>
      <c r="B349" s="156" t="s">
        <v>1065</v>
      </c>
      <c r="C349" s="156" t="s">
        <v>1066</v>
      </c>
      <c r="D349" s="48" t="s">
        <v>820</v>
      </c>
      <c r="F349" s="141" t="s">
        <v>1048</v>
      </c>
      <c r="G349" s="162" t="str">
        <f t="shared" si="28"/>
        <v>岩田光央</v>
      </c>
      <c r="H349" s="48" t="s">
        <v>820</v>
      </c>
      <c r="I349" s="157" t="s">
        <v>986</v>
      </c>
      <c r="J349" s="155">
        <v>1985</v>
      </c>
      <c r="K349" s="57">
        <f t="shared" si="29"/>
        <v>31</v>
      </c>
      <c r="L349" s="47" t="str">
        <f t="shared" si="30"/>
        <v>OK</v>
      </c>
      <c r="M349" s="155" t="s">
        <v>534</v>
      </c>
    </row>
    <row r="350" spans="1:13" ht="13.5">
      <c r="A350" s="141" t="s">
        <v>1051</v>
      </c>
      <c r="B350" s="156" t="s">
        <v>1068</v>
      </c>
      <c r="C350" s="156" t="s">
        <v>189</v>
      </c>
      <c r="D350" s="48" t="s">
        <v>820</v>
      </c>
      <c r="F350" s="141" t="s">
        <v>1051</v>
      </c>
      <c r="G350" s="162" t="str">
        <f t="shared" si="28"/>
        <v>月森 大</v>
      </c>
      <c r="H350" s="48" t="s">
        <v>820</v>
      </c>
      <c r="I350" s="157" t="s">
        <v>531</v>
      </c>
      <c r="J350" s="155">
        <v>1980</v>
      </c>
      <c r="K350" s="57">
        <f t="shared" si="29"/>
        <v>36</v>
      </c>
      <c r="L350" s="47" t="str">
        <f t="shared" si="30"/>
        <v>OK</v>
      </c>
      <c r="M350" s="144" t="s">
        <v>1029</v>
      </c>
    </row>
    <row r="351" spans="1:13" ht="13.5">
      <c r="A351" s="141" t="s">
        <v>1053</v>
      </c>
      <c r="B351" s="158" t="s">
        <v>1070</v>
      </c>
      <c r="C351" s="55" t="s">
        <v>1071</v>
      </c>
      <c r="D351" s="48" t="s">
        <v>820</v>
      </c>
      <c r="F351" s="141" t="s">
        <v>1053</v>
      </c>
      <c r="G351" s="162" t="str">
        <f t="shared" si="28"/>
        <v>三神秀嗣</v>
      </c>
      <c r="H351" s="48" t="s">
        <v>820</v>
      </c>
      <c r="I351" s="157" t="s">
        <v>1026</v>
      </c>
      <c r="J351" s="58">
        <v>1982</v>
      </c>
      <c r="K351" s="57">
        <f t="shared" si="29"/>
        <v>34</v>
      </c>
      <c r="L351" s="47" t="str">
        <f>IF(G351="","",IF(COUNTIF($G$3:$G$612,G351)&gt;1,"2重登録","OK"))</f>
        <v>OK</v>
      </c>
      <c r="M351" s="48" t="s">
        <v>397</v>
      </c>
    </row>
    <row r="352" spans="1:13" ht="13.5">
      <c r="A352" s="141" t="s">
        <v>1056</v>
      </c>
      <c r="B352" s="111" t="s">
        <v>988</v>
      </c>
      <c r="C352" s="111" t="s">
        <v>446</v>
      </c>
      <c r="D352" s="48" t="s">
        <v>820</v>
      </c>
      <c r="F352" s="141" t="s">
        <v>1056</v>
      </c>
      <c r="G352" s="162" t="str">
        <f t="shared" si="28"/>
        <v>佐藤庸子</v>
      </c>
      <c r="H352" s="48" t="s">
        <v>820</v>
      </c>
      <c r="I352" s="48" t="s">
        <v>518</v>
      </c>
      <c r="J352" s="58">
        <v>1978</v>
      </c>
      <c r="K352" s="57">
        <f t="shared" si="29"/>
        <v>38</v>
      </c>
      <c r="L352" s="47" t="str">
        <f>IF(G352="","",IF(COUNTIF($G$3:$G$553,G352)&gt;1,"2重登録","OK"))</f>
        <v>OK</v>
      </c>
      <c r="M352" s="50" t="s">
        <v>1029</v>
      </c>
    </row>
    <row r="353" spans="1:13" ht="13.5">
      <c r="A353" s="141" t="s">
        <v>1059</v>
      </c>
      <c r="B353" s="158" t="s">
        <v>367</v>
      </c>
      <c r="C353" s="158" t="s">
        <v>368</v>
      </c>
      <c r="D353" s="48" t="s">
        <v>820</v>
      </c>
      <c r="E353" s="188"/>
      <c r="F353" s="141" t="s">
        <v>1059</v>
      </c>
      <c r="G353" s="162" t="str">
        <f t="shared" si="28"/>
        <v>遠崎大樹</v>
      </c>
      <c r="H353" s="48" t="s">
        <v>820</v>
      </c>
      <c r="I353" s="159" t="s">
        <v>986</v>
      </c>
      <c r="J353" s="160">
        <v>1985</v>
      </c>
      <c r="K353" s="57">
        <f t="shared" si="29"/>
        <v>31</v>
      </c>
      <c r="L353" s="161" t="str">
        <f aca="true" t="shared" si="31" ref="L353:L362">IF(G353="","",IF(COUNTIF($G$3:$G$612,G353)&gt;1,"2重登録","OK"))</f>
        <v>OK</v>
      </c>
      <c r="M353" s="189" t="s">
        <v>539</v>
      </c>
    </row>
    <row r="354" spans="1:13" ht="13.5">
      <c r="A354" s="141" t="s">
        <v>1061</v>
      </c>
      <c r="B354" s="168" t="s">
        <v>1235</v>
      </c>
      <c r="C354" s="168" t="s">
        <v>1236</v>
      </c>
      <c r="D354" s="48" t="s">
        <v>820</v>
      </c>
      <c r="E354" s="188"/>
      <c r="F354" s="141" t="s">
        <v>1061</v>
      </c>
      <c r="G354" s="162" t="str">
        <f t="shared" si="28"/>
        <v>村田朋子</v>
      </c>
      <c r="H354" s="48" t="s">
        <v>820</v>
      </c>
      <c r="I354" s="159" t="s">
        <v>9</v>
      </c>
      <c r="J354" s="160">
        <v>1959</v>
      </c>
      <c r="K354" s="57">
        <f t="shared" si="29"/>
        <v>57</v>
      </c>
      <c r="L354" s="161" t="str">
        <f t="shared" si="31"/>
        <v>OK</v>
      </c>
      <c r="M354" s="50" t="s">
        <v>1029</v>
      </c>
    </row>
    <row r="355" spans="1:13" ht="13.5">
      <c r="A355" s="141" t="s">
        <v>1064</v>
      </c>
      <c r="B355" s="168" t="s">
        <v>1249</v>
      </c>
      <c r="C355" s="168" t="s">
        <v>1250</v>
      </c>
      <c r="D355" s="48" t="s">
        <v>820</v>
      </c>
      <c r="E355" s="188"/>
      <c r="F355" s="141" t="s">
        <v>1064</v>
      </c>
      <c r="G355" s="162" t="str">
        <f t="shared" si="28"/>
        <v>杉山あずさ</v>
      </c>
      <c r="H355" s="48" t="s">
        <v>820</v>
      </c>
      <c r="I355" s="159" t="s">
        <v>514</v>
      </c>
      <c r="J355" s="160">
        <v>1978</v>
      </c>
      <c r="K355" s="57">
        <f t="shared" si="29"/>
        <v>38</v>
      </c>
      <c r="L355" s="161" t="str">
        <f t="shared" si="31"/>
        <v>OK</v>
      </c>
      <c r="M355" s="143" t="s">
        <v>510</v>
      </c>
    </row>
    <row r="356" spans="1:13" s="153" customFormat="1" ht="13.5">
      <c r="A356" s="141" t="s">
        <v>1067</v>
      </c>
      <c r="B356" s="168" t="s">
        <v>945</v>
      </c>
      <c r="C356" s="190" t="s">
        <v>190</v>
      </c>
      <c r="D356" s="48" t="s">
        <v>820</v>
      </c>
      <c r="E356" s="191"/>
      <c r="F356" s="141" t="s">
        <v>1067</v>
      </c>
      <c r="G356" s="162" t="str">
        <f t="shared" si="28"/>
        <v>西村文代</v>
      </c>
      <c r="H356" s="48" t="s">
        <v>820</v>
      </c>
      <c r="I356" s="159" t="s">
        <v>518</v>
      </c>
      <c r="J356" s="174">
        <v>1964</v>
      </c>
      <c r="K356" s="57">
        <f t="shared" si="29"/>
        <v>52</v>
      </c>
      <c r="L356" s="161" t="str">
        <f t="shared" si="31"/>
        <v>OK</v>
      </c>
      <c r="M356" s="143" t="s">
        <v>537</v>
      </c>
    </row>
    <row r="357" spans="1:13" s="153" customFormat="1" ht="13.5">
      <c r="A357" s="141" t="s">
        <v>1069</v>
      </c>
      <c r="B357" s="190" t="s">
        <v>191</v>
      </c>
      <c r="C357" s="190" t="s">
        <v>362</v>
      </c>
      <c r="D357" s="48" t="s">
        <v>820</v>
      </c>
      <c r="E357" s="191"/>
      <c r="F357" s="141" t="s">
        <v>1069</v>
      </c>
      <c r="G357" s="162" t="str">
        <f t="shared" si="28"/>
        <v>村田彩子</v>
      </c>
      <c r="H357" s="48" t="s">
        <v>820</v>
      </c>
      <c r="I357" s="159" t="s">
        <v>518</v>
      </c>
      <c r="J357" s="174">
        <v>1968</v>
      </c>
      <c r="K357" s="57">
        <f t="shared" si="29"/>
        <v>48</v>
      </c>
      <c r="L357" s="191" t="str">
        <f t="shared" si="31"/>
        <v>OK</v>
      </c>
      <c r="M357" s="191" t="s">
        <v>508</v>
      </c>
    </row>
    <row r="358" spans="1:13" s="153" customFormat="1" ht="13.5">
      <c r="A358" s="141" t="s">
        <v>445</v>
      </c>
      <c r="B358" s="190" t="s">
        <v>192</v>
      </c>
      <c r="C358" s="192" t="s">
        <v>446</v>
      </c>
      <c r="D358" s="48" t="s">
        <v>820</v>
      </c>
      <c r="E358" s="191"/>
      <c r="F358" s="141" t="s">
        <v>445</v>
      </c>
      <c r="G358" s="162" t="str">
        <f t="shared" si="28"/>
        <v>村川庸子</v>
      </c>
      <c r="H358" s="48" t="s">
        <v>820</v>
      </c>
      <c r="I358" s="159" t="s">
        <v>1107</v>
      </c>
      <c r="J358" s="174">
        <v>1969</v>
      </c>
      <c r="K358" s="57">
        <f t="shared" si="29"/>
        <v>47</v>
      </c>
      <c r="L358" s="191" t="str">
        <f t="shared" si="31"/>
        <v>OK</v>
      </c>
      <c r="M358" s="191" t="s">
        <v>519</v>
      </c>
    </row>
    <row r="359" spans="1:13" s="153" customFormat="1" ht="13.5">
      <c r="A359" s="141" t="s">
        <v>366</v>
      </c>
      <c r="B359" s="174" t="s">
        <v>1073</v>
      </c>
      <c r="C359" s="174" t="s">
        <v>193</v>
      </c>
      <c r="D359" s="48" t="s">
        <v>820</v>
      </c>
      <c r="E359" s="174"/>
      <c r="F359" s="141" t="s">
        <v>366</v>
      </c>
      <c r="G359" s="162" t="str">
        <f t="shared" si="28"/>
        <v>藤井洋平</v>
      </c>
      <c r="H359" s="48" t="s">
        <v>820</v>
      </c>
      <c r="I359" s="174" t="s">
        <v>531</v>
      </c>
      <c r="J359" s="174">
        <v>1991</v>
      </c>
      <c r="K359" s="57">
        <f t="shared" si="29"/>
        <v>25</v>
      </c>
      <c r="L359" s="174" t="str">
        <f t="shared" si="31"/>
        <v>OK</v>
      </c>
      <c r="M359" s="190" t="s">
        <v>1029</v>
      </c>
    </row>
    <row r="360" spans="1:13" s="153" customFormat="1" ht="13.5">
      <c r="A360" s="141" t="s">
        <v>1234</v>
      </c>
      <c r="B360" s="174" t="s">
        <v>194</v>
      </c>
      <c r="C360" s="174" t="s">
        <v>195</v>
      </c>
      <c r="D360" s="48" t="s">
        <v>820</v>
      </c>
      <c r="E360" s="174"/>
      <c r="F360" s="141" t="s">
        <v>1234</v>
      </c>
      <c r="G360" s="162" t="str">
        <f t="shared" si="28"/>
        <v>田淵敏史</v>
      </c>
      <c r="H360" s="48" t="s">
        <v>820</v>
      </c>
      <c r="I360" s="174" t="s">
        <v>1026</v>
      </c>
      <c r="J360" s="174">
        <v>1991</v>
      </c>
      <c r="K360" s="57">
        <f t="shared" si="29"/>
        <v>25</v>
      </c>
      <c r="L360" s="174" t="str">
        <f t="shared" si="31"/>
        <v>OK</v>
      </c>
      <c r="M360" s="190" t="s">
        <v>1029</v>
      </c>
    </row>
    <row r="361" spans="1:13" s="153" customFormat="1" ht="13.5">
      <c r="A361" s="141" t="s">
        <v>1248</v>
      </c>
      <c r="B361" s="174" t="s">
        <v>196</v>
      </c>
      <c r="C361" s="174" t="s">
        <v>197</v>
      </c>
      <c r="D361" s="48" t="s">
        <v>820</v>
      </c>
      <c r="E361" s="174"/>
      <c r="F361" s="141" t="s">
        <v>1248</v>
      </c>
      <c r="G361" s="162" t="str">
        <f t="shared" si="28"/>
        <v>穐山  航</v>
      </c>
      <c r="H361" s="48" t="s">
        <v>820</v>
      </c>
      <c r="I361" s="174" t="s">
        <v>1026</v>
      </c>
      <c r="J361" s="174">
        <v>1989</v>
      </c>
      <c r="K361" s="57">
        <f t="shared" si="29"/>
        <v>27</v>
      </c>
      <c r="L361" s="174" t="str">
        <f t="shared" si="31"/>
        <v>OK</v>
      </c>
      <c r="M361" s="190" t="s">
        <v>1029</v>
      </c>
    </row>
    <row r="362" spans="1:13" s="153" customFormat="1" ht="13.5">
      <c r="A362" s="141" t="s">
        <v>1251</v>
      </c>
      <c r="B362" s="174" t="s">
        <v>945</v>
      </c>
      <c r="C362" s="174" t="s">
        <v>198</v>
      </c>
      <c r="D362" s="48" t="s">
        <v>820</v>
      </c>
      <c r="E362" s="191"/>
      <c r="F362" s="141" t="s">
        <v>1251</v>
      </c>
      <c r="G362" s="162" t="str">
        <f t="shared" si="28"/>
        <v>西村国太郎</v>
      </c>
      <c r="H362" s="48" t="s">
        <v>820</v>
      </c>
      <c r="I362" s="174" t="s">
        <v>1026</v>
      </c>
      <c r="J362" s="174">
        <v>1942</v>
      </c>
      <c r="K362" s="174">
        <f t="shared" si="29"/>
        <v>74</v>
      </c>
      <c r="L362" s="174" t="str">
        <f t="shared" si="31"/>
        <v>OK</v>
      </c>
      <c r="M362" s="190" t="s">
        <v>1029</v>
      </c>
    </row>
    <row r="363" spans="1:13" s="153" customFormat="1" ht="13.5">
      <c r="A363" s="141" t="s">
        <v>199</v>
      </c>
      <c r="B363" s="191"/>
      <c r="C363" s="191"/>
      <c r="D363" s="191"/>
      <c r="E363" s="191"/>
      <c r="F363" s="141" t="s">
        <v>200</v>
      </c>
      <c r="G363" s="191"/>
      <c r="H363" s="191"/>
      <c r="I363" s="191"/>
      <c r="J363" s="191"/>
      <c r="K363" s="191"/>
      <c r="L363" s="47">
        <f aca="true" t="shared" si="32" ref="L363:L373">IF(G363="","",IF(COUNTIF($G$6:$G$535,G363)&gt;1,"2重登録","OK"))</f>
      </c>
      <c r="M363" s="191"/>
    </row>
    <row r="364" spans="1:13" s="153" customFormat="1" ht="13.5">
      <c r="A364" s="141" t="s">
        <v>200</v>
      </c>
      <c r="B364" s="55"/>
      <c r="C364" s="55"/>
      <c r="D364" s="48"/>
      <c r="E364" s="46"/>
      <c r="F364" s="47"/>
      <c r="G364" s="46"/>
      <c r="H364" s="48"/>
      <c r="I364" s="48"/>
      <c r="J364" s="58"/>
      <c r="K364" s="57"/>
      <c r="L364" s="47">
        <f t="shared" si="32"/>
      </c>
      <c r="M364" s="48"/>
    </row>
    <row r="365" spans="2:13" ht="13.5">
      <c r="B365" s="55"/>
      <c r="C365" s="55"/>
      <c r="D365" s="48"/>
      <c r="E365" s="46"/>
      <c r="F365" s="47"/>
      <c r="G365" s="46"/>
      <c r="H365" s="48"/>
      <c r="I365" s="48"/>
      <c r="J365" s="58"/>
      <c r="K365" s="57"/>
      <c r="L365" s="47">
        <f t="shared" si="32"/>
      </c>
      <c r="M365" s="48"/>
    </row>
    <row r="366" spans="2:13" ht="13.5">
      <c r="B366" s="55"/>
      <c r="C366" s="55"/>
      <c r="D366" s="48"/>
      <c r="E366" s="46"/>
      <c r="F366" s="47"/>
      <c r="G366" s="46"/>
      <c r="H366" s="48"/>
      <c r="I366" s="48"/>
      <c r="J366" s="58"/>
      <c r="K366" s="57"/>
      <c r="L366" s="47">
        <f t="shared" si="32"/>
      </c>
      <c r="M366" s="48"/>
    </row>
    <row r="367" spans="2:13" ht="13.5">
      <c r="B367" s="55"/>
      <c r="C367" s="55"/>
      <c r="D367" s="48"/>
      <c r="E367" s="46"/>
      <c r="F367" s="47"/>
      <c r="G367" s="46"/>
      <c r="H367" s="48"/>
      <c r="I367" s="48"/>
      <c r="J367" s="58"/>
      <c r="K367" s="57"/>
      <c r="L367" s="47">
        <f t="shared" si="32"/>
      </c>
      <c r="M367" s="48"/>
    </row>
    <row r="368" spans="2:13" ht="13.5">
      <c r="B368" s="55"/>
      <c r="C368" s="55"/>
      <c r="D368" s="48"/>
      <c r="E368" s="46"/>
      <c r="F368" s="47"/>
      <c r="G368" s="46"/>
      <c r="H368" s="48"/>
      <c r="I368" s="48"/>
      <c r="J368" s="58"/>
      <c r="K368" s="57"/>
      <c r="L368" s="47">
        <f t="shared" si="32"/>
      </c>
      <c r="M368" s="48"/>
    </row>
    <row r="369" spans="2:13" ht="13.5">
      <c r="B369" s="55"/>
      <c r="C369" s="55"/>
      <c r="D369" s="48"/>
      <c r="E369" s="46"/>
      <c r="F369" s="47"/>
      <c r="G369" s="46"/>
      <c r="H369" s="48"/>
      <c r="I369" s="48"/>
      <c r="J369" s="58"/>
      <c r="K369" s="57"/>
      <c r="L369" s="47">
        <f t="shared" si="32"/>
      </c>
      <c r="M369" s="48"/>
    </row>
    <row r="370" spans="2:13" ht="13.5">
      <c r="B370" s="55"/>
      <c r="C370" s="55"/>
      <c r="D370" s="48"/>
      <c r="E370" s="46"/>
      <c r="F370" s="47"/>
      <c r="G370" s="46"/>
      <c r="H370" s="48"/>
      <c r="I370" s="48"/>
      <c r="J370" s="58"/>
      <c r="K370" s="57"/>
      <c r="L370" s="47">
        <f t="shared" si="32"/>
      </c>
      <c r="M370" s="48"/>
    </row>
    <row r="371" spans="2:13" ht="13.5">
      <c r="B371" s="46"/>
      <c r="C371" s="46"/>
      <c r="D371" s="46"/>
      <c r="E371" s="46"/>
      <c r="F371" s="47"/>
      <c r="G371" s="46"/>
      <c r="H371" s="46"/>
      <c r="I371" s="49"/>
      <c r="J371" s="59"/>
      <c r="K371" s="57"/>
      <c r="L371" s="47">
        <f t="shared" si="32"/>
      </c>
      <c r="M371" s="51"/>
    </row>
    <row r="372" spans="2:13" ht="13.5">
      <c r="B372" s="625" t="s">
        <v>201</v>
      </c>
      <c r="C372" s="625"/>
      <c r="D372" s="627" t="s">
        <v>202</v>
      </c>
      <c r="E372" s="627"/>
      <c r="F372" s="627"/>
      <c r="G372" s="627"/>
      <c r="H372" s="627"/>
      <c r="J372" s="62"/>
      <c r="K372" s="62"/>
      <c r="L372" s="47">
        <f t="shared" si="32"/>
      </c>
      <c r="M372" s="62"/>
    </row>
    <row r="373" spans="1:12" s="62" customFormat="1" ht="13.5">
      <c r="A373" s="45"/>
      <c r="B373" s="625"/>
      <c r="C373" s="625"/>
      <c r="D373" s="627"/>
      <c r="E373" s="627"/>
      <c r="F373" s="627"/>
      <c r="G373" s="627"/>
      <c r="H373" s="627"/>
      <c r="I373" s="47">
        <f>IF(D373="","",IF(COUNTIF($G$1:$G$33,D373)&gt;1,"2重登録","OK"))</f>
      </c>
      <c r="J373" s="45"/>
      <c r="L373" s="47">
        <f t="shared" si="32"/>
      </c>
    </row>
    <row r="374" spans="1:12" s="62" customFormat="1" ht="15">
      <c r="A374" s="45"/>
      <c r="B374" s="127"/>
      <c r="C374" s="98"/>
      <c r="G374" s="45" t="s">
        <v>1045</v>
      </c>
      <c r="H374" s="631" t="s">
        <v>1046</v>
      </c>
      <c r="I374" s="631"/>
      <c r="J374" s="631"/>
      <c r="K374" s="47"/>
      <c r="L374" s="47"/>
    </row>
    <row r="375" spans="1:12" s="62" customFormat="1" ht="13.5">
      <c r="A375" s="45"/>
      <c r="B375" s="128"/>
      <c r="C375" s="98"/>
      <c r="G375" s="82">
        <f>COUNTIF(M378:M403,"東近江市")</f>
        <v>4</v>
      </c>
      <c r="H375" s="623">
        <f>(G375/RIGHT(A402,2))</f>
        <v>0.16</v>
      </c>
      <c r="I375" s="623"/>
      <c r="J375" s="623"/>
      <c r="K375" s="47"/>
      <c r="L375" s="47"/>
    </row>
    <row r="376" spans="1:13" s="62" customFormat="1" ht="13.5">
      <c r="A376" s="45"/>
      <c r="B376" s="46" t="s">
        <v>448</v>
      </c>
      <c r="C376" s="46"/>
      <c r="D376" s="98"/>
      <c r="E376" s="45"/>
      <c r="F376" s="47"/>
      <c r="G376" s="45"/>
      <c r="H376" s="45"/>
      <c r="I376" s="45"/>
      <c r="J376" s="56"/>
      <c r="K376" s="57"/>
      <c r="L376" s="47">
        <f>IF(G376="","",IF(COUNTIF($G$6:$G$535,G376)&gt;1,"2重登録","OK"))</f>
      </c>
      <c r="M376" s="45"/>
    </row>
    <row r="377" spans="1:13" s="62" customFormat="1" ht="13.5">
      <c r="A377" s="45"/>
      <c r="B377" s="638" t="s">
        <v>353</v>
      </c>
      <c r="C377" s="630"/>
      <c r="D377" s="45"/>
      <c r="E377" s="45"/>
      <c r="F377" s="47"/>
      <c r="G377" s="45" t="str">
        <f aca="true" t="shared" si="33" ref="G377:G409">B377&amp;C377</f>
        <v>湖東プラチナ</v>
      </c>
      <c r="H377" s="45"/>
      <c r="I377" s="45"/>
      <c r="J377" s="56"/>
      <c r="K377" s="57" t="s">
        <v>203</v>
      </c>
      <c r="L377" s="47"/>
      <c r="M377" s="45"/>
    </row>
    <row r="378" spans="1:13" s="62" customFormat="1" ht="13.5">
      <c r="A378" s="45" t="s">
        <v>10</v>
      </c>
      <c r="B378" s="46" t="s">
        <v>451</v>
      </c>
      <c r="C378" s="46" t="s">
        <v>520</v>
      </c>
      <c r="D378" s="45" t="s">
        <v>495</v>
      </c>
      <c r="E378" s="45"/>
      <c r="F378" s="45" t="s">
        <v>204</v>
      </c>
      <c r="G378" s="45" t="str">
        <f t="shared" si="33"/>
        <v>大林久</v>
      </c>
      <c r="H378" s="49" t="s">
        <v>353</v>
      </c>
      <c r="I378" s="49" t="s">
        <v>894</v>
      </c>
      <c r="J378" s="112">
        <v>1938</v>
      </c>
      <c r="K378" s="57">
        <f>IF(J378="","",(2016-J378))</f>
        <v>78</v>
      </c>
      <c r="L378" s="47" t="str">
        <f aca="true" t="shared" si="34" ref="L378:L440">IF(G378="","",IF(COUNTIF($G$6:$G$535,G378)&gt;1,"2重登録","OK"))</f>
        <v>OK</v>
      </c>
      <c r="M378" s="46" t="s">
        <v>535</v>
      </c>
    </row>
    <row r="379" spans="1:13" s="62" customFormat="1" ht="13.5">
      <c r="A379" s="45" t="s">
        <v>369</v>
      </c>
      <c r="B379" s="46" t="s">
        <v>457</v>
      </c>
      <c r="C379" s="46" t="s">
        <v>458</v>
      </c>
      <c r="D379" s="45" t="s">
        <v>495</v>
      </c>
      <c r="F379" s="45" t="s">
        <v>205</v>
      </c>
      <c r="G379" s="45" t="str">
        <f t="shared" si="33"/>
        <v>高田洋治</v>
      </c>
      <c r="H379" s="49" t="s">
        <v>353</v>
      </c>
      <c r="I379" s="49" t="s">
        <v>894</v>
      </c>
      <c r="J379" s="112">
        <v>1942</v>
      </c>
      <c r="K379" s="57">
        <f aca="true" t="shared" si="35" ref="K379:K409">IF(J379="","",(2016-J379))</f>
        <v>74</v>
      </c>
      <c r="L379" s="47" t="str">
        <f t="shared" si="34"/>
        <v>OK</v>
      </c>
      <c r="M379" s="46" t="s">
        <v>535</v>
      </c>
    </row>
    <row r="380" spans="1:13" s="62" customFormat="1" ht="13.5">
      <c r="A380" s="45" t="s">
        <v>449</v>
      </c>
      <c r="B380" s="46" t="s">
        <v>898</v>
      </c>
      <c r="C380" s="46" t="s">
        <v>206</v>
      </c>
      <c r="D380" s="45" t="s">
        <v>495</v>
      </c>
      <c r="F380" s="45" t="s">
        <v>449</v>
      </c>
      <c r="G380" s="45" t="str">
        <f t="shared" si="33"/>
        <v>中野 潤</v>
      </c>
      <c r="H380" s="49" t="s">
        <v>353</v>
      </c>
      <c r="I380" s="49" t="s">
        <v>894</v>
      </c>
      <c r="J380" s="112">
        <v>1948</v>
      </c>
      <c r="K380" s="57">
        <f t="shared" si="35"/>
        <v>68</v>
      </c>
      <c r="L380" s="47" t="str">
        <f t="shared" si="34"/>
        <v>OK</v>
      </c>
      <c r="M380" s="46" t="s">
        <v>1031</v>
      </c>
    </row>
    <row r="381" spans="1:13" s="62" customFormat="1" ht="13.5">
      <c r="A381" s="45" t="s">
        <v>450</v>
      </c>
      <c r="B381" s="46" t="s">
        <v>898</v>
      </c>
      <c r="C381" s="46" t="s">
        <v>899</v>
      </c>
      <c r="D381" s="45" t="s">
        <v>495</v>
      </c>
      <c r="F381" s="45" t="s">
        <v>450</v>
      </c>
      <c r="G381" s="45" t="str">
        <f>B381&amp;C381</f>
        <v>中野哲也</v>
      </c>
      <c r="H381" s="49" t="s">
        <v>353</v>
      </c>
      <c r="I381" s="49" t="s">
        <v>894</v>
      </c>
      <c r="J381" s="112">
        <v>1947</v>
      </c>
      <c r="K381" s="57">
        <f t="shared" si="35"/>
        <v>69</v>
      </c>
      <c r="L381" s="47" t="str">
        <f t="shared" si="34"/>
        <v>OK</v>
      </c>
      <c r="M381" s="46" t="s">
        <v>535</v>
      </c>
    </row>
    <row r="382" spans="1:13" s="62" customFormat="1" ht="13.5">
      <c r="A382" s="45" t="s">
        <v>452</v>
      </c>
      <c r="B382" s="45" t="s">
        <v>207</v>
      </c>
      <c r="C382" s="45" t="s">
        <v>208</v>
      </c>
      <c r="D382" s="45" t="s">
        <v>11</v>
      </c>
      <c r="E382"/>
      <c r="F382" s="45" t="s">
        <v>452</v>
      </c>
      <c r="G382" s="45" t="str">
        <f>B382&amp;C382</f>
        <v>堀江孝信</v>
      </c>
      <c r="H382" s="193" t="s">
        <v>354</v>
      </c>
      <c r="I382" s="49" t="s">
        <v>531</v>
      </c>
      <c r="J382" s="112">
        <v>1942</v>
      </c>
      <c r="K382" s="57">
        <f t="shared" si="35"/>
        <v>74</v>
      </c>
      <c r="L382" s="47" t="str">
        <f t="shared" si="34"/>
        <v>OK</v>
      </c>
      <c r="M382" s="126" t="s">
        <v>535</v>
      </c>
    </row>
    <row r="383" spans="1:15" ht="13.5">
      <c r="A383" s="45" t="s">
        <v>453</v>
      </c>
      <c r="B383" s="46" t="s">
        <v>465</v>
      </c>
      <c r="C383" s="46" t="s">
        <v>466</v>
      </c>
      <c r="D383" s="45" t="s">
        <v>495</v>
      </c>
      <c r="E383" s="62"/>
      <c r="F383" s="45" t="s">
        <v>453</v>
      </c>
      <c r="G383" s="45" t="str">
        <f t="shared" si="33"/>
        <v>羽田昭夫</v>
      </c>
      <c r="H383" s="49" t="s">
        <v>353</v>
      </c>
      <c r="I383" s="49" t="s">
        <v>894</v>
      </c>
      <c r="J383" s="112">
        <v>1943</v>
      </c>
      <c r="K383" s="57">
        <f t="shared" si="35"/>
        <v>73</v>
      </c>
      <c r="L383" s="47" t="str">
        <f t="shared" si="34"/>
        <v>OK</v>
      </c>
      <c r="M383" s="162" t="s">
        <v>1134</v>
      </c>
      <c r="O383" s="194"/>
    </row>
    <row r="384" spans="1:13" s="62" customFormat="1" ht="13.5">
      <c r="A384" s="45" t="s">
        <v>454</v>
      </c>
      <c r="B384" s="46" t="s">
        <v>468</v>
      </c>
      <c r="C384" s="46" t="s">
        <v>469</v>
      </c>
      <c r="D384" s="45" t="s">
        <v>495</v>
      </c>
      <c r="F384" s="45" t="s">
        <v>454</v>
      </c>
      <c r="G384" s="45" t="str">
        <f t="shared" si="33"/>
        <v>樋山達哉</v>
      </c>
      <c r="H384" s="49" t="s">
        <v>353</v>
      </c>
      <c r="I384" s="49" t="s">
        <v>894</v>
      </c>
      <c r="J384" s="112">
        <v>1944</v>
      </c>
      <c r="K384" s="57">
        <f t="shared" si="35"/>
        <v>72</v>
      </c>
      <c r="L384" s="47" t="str">
        <f t="shared" si="34"/>
        <v>OK</v>
      </c>
      <c r="M384" s="46" t="s">
        <v>522</v>
      </c>
    </row>
    <row r="385" spans="1:13" s="62" customFormat="1" ht="13.5">
      <c r="A385" s="45" t="s">
        <v>455</v>
      </c>
      <c r="B385" s="46" t="s">
        <v>900</v>
      </c>
      <c r="C385" s="46" t="s">
        <v>901</v>
      </c>
      <c r="D385" s="45" t="s">
        <v>12</v>
      </c>
      <c r="F385" s="45" t="s">
        <v>455</v>
      </c>
      <c r="G385" s="45" t="str">
        <f t="shared" si="33"/>
        <v>藤本昌彦</v>
      </c>
      <c r="H385" s="49" t="s">
        <v>353</v>
      </c>
      <c r="I385" s="49" t="s">
        <v>894</v>
      </c>
      <c r="J385" s="112">
        <v>1939</v>
      </c>
      <c r="K385" s="57">
        <f t="shared" si="35"/>
        <v>77</v>
      </c>
      <c r="L385" s="47" t="str">
        <f t="shared" si="34"/>
        <v>OK</v>
      </c>
      <c r="M385" s="46" t="s">
        <v>535</v>
      </c>
    </row>
    <row r="386" spans="1:13" s="62" customFormat="1" ht="13.5">
      <c r="A386" s="45" t="s">
        <v>456</v>
      </c>
      <c r="B386" s="46" t="s">
        <v>902</v>
      </c>
      <c r="C386" s="46" t="s">
        <v>903</v>
      </c>
      <c r="D386" s="45" t="s">
        <v>13</v>
      </c>
      <c r="F386" s="45" t="s">
        <v>456</v>
      </c>
      <c r="G386" s="45" t="str">
        <f t="shared" si="33"/>
        <v>安田和彦</v>
      </c>
      <c r="H386" s="49" t="s">
        <v>353</v>
      </c>
      <c r="I386" s="49" t="s">
        <v>894</v>
      </c>
      <c r="J386" s="112">
        <v>1945</v>
      </c>
      <c r="K386" s="57">
        <f t="shared" si="35"/>
        <v>71</v>
      </c>
      <c r="L386" s="47" t="str">
        <f t="shared" si="34"/>
        <v>OK</v>
      </c>
      <c r="M386" s="46" t="s">
        <v>535</v>
      </c>
    </row>
    <row r="387" spans="1:13" s="62" customFormat="1" ht="13.5">
      <c r="A387" s="45" t="s">
        <v>459</v>
      </c>
      <c r="B387" s="46" t="s">
        <v>911</v>
      </c>
      <c r="C387" s="46" t="s">
        <v>476</v>
      </c>
      <c r="D387" s="45" t="s">
        <v>448</v>
      </c>
      <c r="F387" s="45" t="s">
        <v>459</v>
      </c>
      <c r="G387" s="45" t="str">
        <f t="shared" si="33"/>
        <v>吉田知司</v>
      </c>
      <c r="H387" s="49" t="s">
        <v>353</v>
      </c>
      <c r="I387" s="49" t="s">
        <v>894</v>
      </c>
      <c r="J387" s="112">
        <v>1948</v>
      </c>
      <c r="K387" s="57">
        <f t="shared" si="35"/>
        <v>68</v>
      </c>
      <c r="L387" s="47" t="str">
        <f t="shared" si="34"/>
        <v>OK</v>
      </c>
      <c r="M387" s="46" t="s">
        <v>535</v>
      </c>
    </row>
    <row r="388" spans="1:13" s="62" customFormat="1" ht="13.5">
      <c r="A388" s="45" t="s">
        <v>460</v>
      </c>
      <c r="B388" s="46" t="s">
        <v>922</v>
      </c>
      <c r="C388" s="46" t="s">
        <v>370</v>
      </c>
      <c r="D388" s="45" t="s">
        <v>496</v>
      </c>
      <c r="E388" s="45"/>
      <c r="F388" s="45" t="s">
        <v>460</v>
      </c>
      <c r="G388" s="45" t="str">
        <f>B388&amp;C388</f>
        <v>山田直八</v>
      </c>
      <c r="H388" s="49" t="s">
        <v>353</v>
      </c>
      <c r="I388" s="49" t="s">
        <v>894</v>
      </c>
      <c r="J388" s="112">
        <v>1972</v>
      </c>
      <c r="K388" s="57">
        <f t="shared" si="35"/>
        <v>44</v>
      </c>
      <c r="L388" s="47" t="str">
        <f t="shared" si="34"/>
        <v>OK</v>
      </c>
      <c r="M388" s="46" t="s">
        <v>522</v>
      </c>
    </row>
    <row r="389" spans="1:13" s="62" customFormat="1" ht="13.5">
      <c r="A389" s="45" t="s">
        <v>461</v>
      </c>
      <c r="B389" s="46" t="s">
        <v>209</v>
      </c>
      <c r="C389" s="46" t="s">
        <v>210</v>
      </c>
      <c r="D389" s="45" t="s">
        <v>495</v>
      </c>
      <c r="E389" s="45"/>
      <c r="F389" s="45" t="s">
        <v>461</v>
      </c>
      <c r="G389" s="45" t="str">
        <f>B389&amp;C389</f>
        <v>新屋正男</v>
      </c>
      <c r="H389" s="49" t="s">
        <v>353</v>
      </c>
      <c r="I389" s="49" t="s">
        <v>531</v>
      </c>
      <c r="J389" s="112">
        <v>1943</v>
      </c>
      <c r="K389" s="57">
        <f t="shared" si="35"/>
        <v>73</v>
      </c>
      <c r="L389" s="47" t="str">
        <f t="shared" si="34"/>
        <v>OK</v>
      </c>
      <c r="M389" s="46" t="s">
        <v>535</v>
      </c>
    </row>
    <row r="390" spans="1:13" s="62" customFormat="1" ht="13.5">
      <c r="A390" s="45" t="s">
        <v>462</v>
      </c>
      <c r="B390" s="46" t="s">
        <v>211</v>
      </c>
      <c r="C390" s="46" t="s">
        <v>212</v>
      </c>
      <c r="D390" s="45" t="s">
        <v>14</v>
      </c>
      <c r="E390" s="45"/>
      <c r="F390" s="45" t="s">
        <v>462</v>
      </c>
      <c r="G390" s="45" t="str">
        <f>B390&amp;C390</f>
        <v>青木保憲</v>
      </c>
      <c r="H390" s="49" t="s">
        <v>353</v>
      </c>
      <c r="I390" s="49" t="s">
        <v>531</v>
      </c>
      <c r="J390" s="112">
        <v>1949</v>
      </c>
      <c r="K390" s="57">
        <f t="shared" si="35"/>
        <v>67</v>
      </c>
      <c r="L390" s="47" t="str">
        <f t="shared" si="34"/>
        <v>OK</v>
      </c>
      <c r="M390" s="46" t="s">
        <v>535</v>
      </c>
    </row>
    <row r="391" spans="1:13" s="62" customFormat="1" ht="13.5">
      <c r="A391" s="45" t="s">
        <v>463</v>
      </c>
      <c r="B391" s="46" t="s">
        <v>897</v>
      </c>
      <c r="C391" s="46" t="s">
        <v>213</v>
      </c>
      <c r="D391" s="45" t="s">
        <v>495</v>
      </c>
      <c r="E391" s="45"/>
      <c r="F391" s="45" t="s">
        <v>463</v>
      </c>
      <c r="G391" s="45" t="str">
        <f>B391&amp;C391</f>
        <v>谷口一男</v>
      </c>
      <c r="H391" s="49" t="s">
        <v>353</v>
      </c>
      <c r="I391" s="49" t="s">
        <v>531</v>
      </c>
      <c r="J391" s="112">
        <v>1947</v>
      </c>
      <c r="K391" s="57">
        <f t="shared" si="35"/>
        <v>69</v>
      </c>
      <c r="L391" s="47" t="str">
        <f t="shared" si="34"/>
        <v>OK</v>
      </c>
      <c r="M391" s="170" t="s">
        <v>1047</v>
      </c>
    </row>
    <row r="392" spans="1:13" s="62" customFormat="1" ht="13.5">
      <c r="A392" s="45" t="s">
        <v>464</v>
      </c>
      <c r="B392" s="51" t="s">
        <v>478</v>
      </c>
      <c r="C392" s="51" t="s">
        <v>904</v>
      </c>
      <c r="D392" s="45" t="s">
        <v>15</v>
      </c>
      <c r="F392" s="45" t="s">
        <v>464</v>
      </c>
      <c r="G392" s="45" t="str">
        <f t="shared" si="33"/>
        <v>飯塚アイ子</v>
      </c>
      <c r="H392" s="49" t="s">
        <v>353</v>
      </c>
      <c r="I392" s="49" t="s">
        <v>1084</v>
      </c>
      <c r="J392" s="112">
        <v>1943</v>
      </c>
      <c r="K392" s="57">
        <f t="shared" si="35"/>
        <v>73</v>
      </c>
      <c r="L392" s="47" t="str">
        <f t="shared" si="34"/>
        <v>OK</v>
      </c>
      <c r="M392" s="46" t="s">
        <v>535</v>
      </c>
    </row>
    <row r="393" spans="1:13" s="62" customFormat="1" ht="13.5">
      <c r="A393" s="45" t="s">
        <v>467</v>
      </c>
      <c r="B393" s="51" t="s">
        <v>905</v>
      </c>
      <c r="C393" s="51" t="s">
        <v>906</v>
      </c>
      <c r="D393" s="45" t="s">
        <v>495</v>
      </c>
      <c r="F393" s="45" t="s">
        <v>467</v>
      </c>
      <c r="G393" s="45" t="str">
        <f t="shared" si="33"/>
        <v>大橋富子</v>
      </c>
      <c r="H393" s="49" t="s">
        <v>353</v>
      </c>
      <c r="I393" s="49" t="s">
        <v>1084</v>
      </c>
      <c r="J393" s="112">
        <v>1949</v>
      </c>
      <c r="K393" s="57">
        <f t="shared" si="35"/>
        <v>67</v>
      </c>
      <c r="L393" s="47" t="str">
        <f t="shared" si="34"/>
        <v>OK</v>
      </c>
      <c r="M393" s="46" t="s">
        <v>537</v>
      </c>
    </row>
    <row r="394" spans="1:13" s="62" customFormat="1" ht="13.5">
      <c r="A394" s="45" t="s">
        <v>470</v>
      </c>
      <c r="B394" s="51" t="s">
        <v>1081</v>
      </c>
      <c r="C394" s="51" t="s">
        <v>371</v>
      </c>
      <c r="D394" s="45" t="s">
        <v>495</v>
      </c>
      <c r="E394"/>
      <c r="F394" s="45" t="s">
        <v>470</v>
      </c>
      <c r="G394" s="45" t="str">
        <f>B394&amp;C394</f>
        <v>北川美由紀</v>
      </c>
      <c r="H394" s="49" t="s">
        <v>353</v>
      </c>
      <c r="I394" s="49" t="s">
        <v>1084</v>
      </c>
      <c r="J394" s="112">
        <v>1949</v>
      </c>
      <c r="K394" s="57">
        <f t="shared" si="35"/>
        <v>67</v>
      </c>
      <c r="L394" s="47" t="str">
        <f t="shared" si="34"/>
        <v>OK</v>
      </c>
      <c r="M394" s="46" t="s">
        <v>522</v>
      </c>
    </row>
    <row r="395" spans="1:13" ht="13.5">
      <c r="A395" s="45" t="s">
        <v>471</v>
      </c>
      <c r="B395" s="51" t="s">
        <v>497</v>
      </c>
      <c r="C395" s="51" t="s">
        <v>498</v>
      </c>
      <c r="D395" s="45" t="s">
        <v>495</v>
      </c>
      <c r="E395" s="62"/>
      <c r="F395" s="45" t="s">
        <v>471</v>
      </c>
      <c r="G395" s="45" t="str">
        <f t="shared" si="33"/>
        <v>澤井恵子</v>
      </c>
      <c r="H395" s="49" t="s">
        <v>353</v>
      </c>
      <c r="I395" s="49" t="s">
        <v>1084</v>
      </c>
      <c r="J395" s="112">
        <v>1948</v>
      </c>
      <c r="K395" s="57">
        <f t="shared" si="35"/>
        <v>68</v>
      </c>
      <c r="L395" s="47" t="str">
        <f t="shared" si="34"/>
        <v>OK</v>
      </c>
      <c r="M395" s="170" t="s">
        <v>1047</v>
      </c>
    </row>
    <row r="396" spans="1:13" s="62" customFormat="1" ht="13.5">
      <c r="A396" s="45" t="s">
        <v>472</v>
      </c>
      <c r="B396" s="51" t="s">
        <v>529</v>
      </c>
      <c r="C396" s="51" t="s">
        <v>530</v>
      </c>
      <c r="D396" s="45" t="s">
        <v>495</v>
      </c>
      <c r="F396" s="45" t="s">
        <v>472</v>
      </c>
      <c r="G396" s="45" t="str">
        <f t="shared" si="33"/>
        <v>平野志津子</v>
      </c>
      <c r="H396" s="49" t="s">
        <v>353</v>
      </c>
      <c r="I396" s="49" t="s">
        <v>1084</v>
      </c>
      <c r="J396" s="112">
        <v>1956</v>
      </c>
      <c r="K396" s="57">
        <f t="shared" si="35"/>
        <v>60</v>
      </c>
      <c r="L396" s="47" t="str">
        <f t="shared" si="34"/>
        <v>OK</v>
      </c>
      <c r="M396" s="46" t="s">
        <v>535</v>
      </c>
    </row>
    <row r="397" spans="1:13" s="62" customFormat="1" ht="13.5">
      <c r="A397" s="45" t="s">
        <v>473</v>
      </c>
      <c r="B397" s="51" t="s">
        <v>907</v>
      </c>
      <c r="C397" s="51" t="s">
        <v>908</v>
      </c>
      <c r="D397" s="45" t="s">
        <v>495</v>
      </c>
      <c r="F397" s="45" t="s">
        <v>473</v>
      </c>
      <c r="G397" s="45" t="str">
        <f t="shared" si="33"/>
        <v>堀部品子</v>
      </c>
      <c r="H397" s="49" t="s">
        <v>353</v>
      </c>
      <c r="I397" s="49" t="s">
        <v>1084</v>
      </c>
      <c r="J397" s="112">
        <v>1951</v>
      </c>
      <c r="K397" s="57">
        <f t="shared" si="35"/>
        <v>65</v>
      </c>
      <c r="L397" s="47" t="str">
        <f t="shared" si="34"/>
        <v>OK</v>
      </c>
      <c r="M397" s="170" t="s">
        <v>1047</v>
      </c>
    </row>
    <row r="398" spans="1:13" s="62" customFormat="1" ht="13.5">
      <c r="A398" s="45" t="s">
        <v>474</v>
      </c>
      <c r="B398" s="51" t="s">
        <v>909</v>
      </c>
      <c r="C398" s="51" t="s">
        <v>910</v>
      </c>
      <c r="D398" s="45" t="s">
        <v>495</v>
      </c>
      <c r="F398" s="45" t="s">
        <v>474</v>
      </c>
      <c r="G398" s="45" t="str">
        <f t="shared" si="33"/>
        <v>森谷洋子</v>
      </c>
      <c r="H398" s="49" t="s">
        <v>353</v>
      </c>
      <c r="I398" s="49" t="s">
        <v>1084</v>
      </c>
      <c r="J398" s="112">
        <v>1951</v>
      </c>
      <c r="K398" s="57">
        <f t="shared" si="35"/>
        <v>65</v>
      </c>
      <c r="L398" s="47" t="str">
        <f t="shared" si="34"/>
        <v>OK</v>
      </c>
      <c r="M398" s="46" t="s">
        <v>522</v>
      </c>
    </row>
    <row r="399" spans="1:13" s="62" customFormat="1" ht="13.5">
      <c r="A399" s="45" t="s">
        <v>475</v>
      </c>
      <c r="B399" s="51" t="s">
        <v>401</v>
      </c>
      <c r="C399" s="51" t="s">
        <v>402</v>
      </c>
      <c r="D399" s="45" t="s">
        <v>495</v>
      </c>
      <c r="E399"/>
      <c r="F399" s="45" t="s">
        <v>475</v>
      </c>
      <c r="G399" s="45" t="str">
        <f t="shared" si="33"/>
        <v>川勝豊子</v>
      </c>
      <c r="H399" s="49" t="s">
        <v>353</v>
      </c>
      <c r="I399" s="49" t="s">
        <v>1084</v>
      </c>
      <c r="J399" s="112">
        <v>1946</v>
      </c>
      <c r="K399" s="57">
        <f t="shared" si="35"/>
        <v>70</v>
      </c>
      <c r="L399" s="47" t="str">
        <f t="shared" si="34"/>
        <v>OK</v>
      </c>
      <c r="M399" s="46" t="s">
        <v>1027</v>
      </c>
    </row>
    <row r="400" spans="1:13" ht="13.5">
      <c r="A400" s="45" t="s">
        <v>477</v>
      </c>
      <c r="B400" s="51" t="s">
        <v>482</v>
      </c>
      <c r="C400" s="51" t="s">
        <v>1021</v>
      </c>
      <c r="D400" s="45" t="s">
        <v>495</v>
      </c>
      <c r="E400" s="62"/>
      <c r="F400" s="45" t="s">
        <v>477</v>
      </c>
      <c r="G400" s="45" t="str">
        <f t="shared" si="33"/>
        <v>田邉俊子</v>
      </c>
      <c r="H400" s="49" t="s">
        <v>353</v>
      </c>
      <c r="I400" s="49" t="s">
        <v>1084</v>
      </c>
      <c r="J400" s="112">
        <v>1958</v>
      </c>
      <c r="K400" s="57">
        <f t="shared" si="35"/>
        <v>58</v>
      </c>
      <c r="L400" s="47" t="str">
        <f t="shared" si="34"/>
        <v>OK</v>
      </c>
      <c r="M400" s="46" t="s">
        <v>537</v>
      </c>
    </row>
    <row r="401" spans="1:13" s="62" customFormat="1" ht="13.5">
      <c r="A401" s="45" t="s">
        <v>479</v>
      </c>
      <c r="B401" s="51" t="s">
        <v>373</v>
      </c>
      <c r="C401" s="51" t="s">
        <v>1019</v>
      </c>
      <c r="D401" s="45" t="s">
        <v>16</v>
      </c>
      <c r="F401" s="45" t="s">
        <v>479</v>
      </c>
      <c r="G401" s="45" t="str">
        <f t="shared" si="33"/>
        <v>松田順子</v>
      </c>
      <c r="H401" s="49" t="s">
        <v>353</v>
      </c>
      <c r="I401" s="49" t="s">
        <v>1084</v>
      </c>
      <c r="J401" s="112">
        <v>1965</v>
      </c>
      <c r="K401" s="57">
        <f t="shared" si="35"/>
        <v>51</v>
      </c>
      <c r="L401" s="47" t="str">
        <f t="shared" si="34"/>
        <v>OK</v>
      </c>
      <c r="M401" s="170" t="s">
        <v>1047</v>
      </c>
    </row>
    <row r="402" spans="1:13" s="62" customFormat="1" ht="13.5">
      <c r="A402" s="45" t="s">
        <v>480</v>
      </c>
      <c r="B402" s="51" t="s">
        <v>399</v>
      </c>
      <c r="C402" s="51" t="s">
        <v>400</v>
      </c>
      <c r="D402" s="45" t="s">
        <v>495</v>
      </c>
      <c r="E402"/>
      <c r="F402" s="45" t="s">
        <v>480</v>
      </c>
      <c r="G402" s="45" t="str">
        <f t="shared" si="33"/>
        <v>本池清子</v>
      </c>
      <c r="H402" s="49" t="s">
        <v>353</v>
      </c>
      <c r="I402" s="49" t="s">
        <v>1084</v>
      </c>
      <c r="J402" s="112">
        <v>1967</v>
      </c>
      <c r="K402" s="57">
        <f t="shared" si="35"/>
        <v>49</v>
      </c>
      <c r="L402" s="47" t="str">
        <f t="shared" si="34"/>
        <v>OK</v>
      </c>
      <c r="M402" s="46" t="s">
        <v>510</v>
      </c>
    </row>
    <row r="403" spans="1:13" ht="13.5">
      <c r="A403" s="45" t="s">
        <v>481</v>
      </c>
      <c r="B403" s="51" t="s">
        <v>922</v>
      </c>
      <c r="C403" s="51" t="s">
        <v>374</v>
      </c>
      <c r="D403" s="45" t="s">
        <v>448</v>
      </c>
      <c r="F403" s="45" t="s">
        <v>481</v>
      </c>
      <c r="G403" s="45" t="str">
        <f t="shared" si="33"/>
        <v>山田晶枝</v>
      </c>
      <c r="H403" s="49" t="s">
        <v>353</v>
      </c>
      <c r="I403" s="49" t="s">
        <v>1084</v>
      </c>
      <c r="J403" s="112">
        <v>1972</v>
      </c>
      <c r="K403" s="57">
        <f t="shared" si="35"/>
        <v>44</v>
      </c>
      <c r="L403" s="47" t="str">
        <f t="shared" si="34"/>
        <v>OK</v>
      </c>
      <c r="M403" s="46" t="s">
        <v>522</v>
      </c>
    </row>
    <row r="404" spans="1:13" ht="13.5">
      <c r="A404" s="211" t="s">
        <v>17</v>
      </c>
      <c r="B404" s="211" t="s">
        <v>18</v>
      </c>
      <c r="C404" s="211" t="s">
        <v>19</v>
      </c>
      <c r="D404" s="211" t="s">
        <v>495</v>
      </c>
      <c r="E404" s="212"/>
      <c r="F404" s="210" t="str">
        <f aca="true" t="shared" si="36" ref="F404:F409">A404</f>
        <v>P27</v>
      </c>
      <c r="G404" s="211" t="str">
        <f t="shared" si="33"/>
        <v>前田征人</v>
      </c>
      <c r="H404" s="213" t="s">
        <v>353</v>
      </c>
      <c r="I404" s="213" t="s">
        <v>531</v>
      </c>
      <c r="J404" s="214">
        <v>1944</v>
      </c>
      <c r="K404" s="57">
        <f t="shared" si="35"/>
        <v>72</v>
      </c>
      <c r="L404" s="47" t="str">
        <f t="shared" si="34"/>
        <v>OK</v>
      </c>
      <c r="M404" s="162" t="s">
        <v>537</v>
      </c>
    </row>
    <row r="405" spans="1:13" ht="13.5" customHeight="1">
      <c r="A405" s="211" t="s">
        <v>20</v>
      </c>
      <c r="B405" s="211" t="s">
        <v>21</v>
      </c>
      <c r="C405" s="211" t="s">
        <v>238</v>
      </c>
      <c r="D405" s="211" t="s">
        <v>495</v>
      </c>
      <c r="E405" s="211"/>
      <c r="F405" s="211" t="str">
        <f t="shared" si="36"/>
        <v>P28</v>
      </c>
      <c r="G405" s="211" t="str">
        <f t="shared" si="33"/>
        <v>鶴田 進</v>
      </c>
      <c r="H405" s="211" t="s">
        <v>353</v>
      </c>
      <c r="I405" s="211" t="s">
        <v>531</v>
      </c>
      <c r="J405" s="215">
        <v>1950</v>
      </c>
      <c r="K405" s="57">
        <f t="shared" si="35"/>
        <v>66</v>
      </c>
      <c r="L405" s="47" t="str">
        <f t="shared" si="34"/>
        <v>OK</v>
      </c>
      <c r="M405" s="211" t="s">
        <v>535</v>
      </c>
    </row>
    <row r="406" spans="1:13" ht="13.5" customHeight="1">
      <c r="A406" s="211" t="s">
        <v>22</v>
      </c>
      <c r="B406" s="170" t="s">
        <v>18</v>
      </c>
      <c r="C406" s="170" t="s">
        <v>23</v>
      </c>
      <c r="D406" s="211" t="s">
        <v>495</v>
      </c>
      <c r="E406" s="211"/>
      <c r="F406" s="211" t="str">
        <f t="shared" si="36"/>
        <v>P29</v>
      </c>
      <c r="G406" s="211" t="str">
        <f t="shared" si="33"/>
        <v>前田喜久子</v>
      </c>
      <c r="H406" s="211" t="s">
        <v>353</v>
      </c>
      <c r="I406" s="211" t="s">
        <v>1084</v>
      </c>
      <c r="J406" s="215">
        <v>1945</v>
      </c>
      <c r="K406" s="57">
        <f t="shared" si="35"/>
        <v>71</v>
      </c>
      <c r="L406" s="47" t="str">
        <f t="shared" si="34"/>
        <v>OK</v>
      </c>
      <c r="M406" s="211" t="s">
        <v>537</v>
      </c>
    </row>
    <row r="407" spans="1:13" ht="13.5" customHeight="1">
      <c r="A407" s="211" t="s">
        <v>24</v>
      </c>
      <c r="B407" s="170" t="s">
        <v>176</v>
      </c>
      <c r="C407" s="170" t="s">
        <v>958</v>
      </c>
      <c r="D407" s="211" t="s">
        <v>495</v>
      </c>
      <c r="E407" s="211"/>
      <c r="F407" s="211" t="str">
        <f t="shared" si="36"/>
        <v>P30</v>
      </c>
      <c r="G407" s="211" t="str">
        <f t="shared" si="33"/>
        <v>岡本直美</v>
      </c>
      <c r="H407" s="211" t="s">
        <v>353</v>
      </c>
      <c r="I407" s="211" t="s">
        <v>1084</v>
      </c>
      <c r="J407" s="215">
        <v>1969</v>
      </c>
      <c r="K407" s="57">
        <f t="shared" si="35"/>
        <v>47</v>
      </c>
      <c r="L407" s="47" t="str">
        <f t="shared" si="34"/>
        <v>OK</v>
      </c>
      <c r="M407" s="211" t="s">
        <v>535</v>
      </c>
    </row>
    <row r="408" spans="1:13" ht="13.5" customHeight="1">
      <c r="A408" s="211" t="s">
        <v>25</v>
      </c>
      <c r="B408" s="170" t="s">
        <v>26</v>
      </c>
      <c r="C408" s="170" t="s">
        <v>27</v>
      </c>
      <c r="D408" s="211" t="s">
        <v>495</v>
      </c>
      <c r="E408" s="211"/>
      <c r="F408" s="211" t="str">
        <f t="shared" si="36"/>
        <v>P31</v>
      </c>
      <c r="G408" s="211" t="str">
        <f t="shared" si="33"/>
        <v>苗村裕子</v>
      </c>
      <c r="H408" s="211" t="s">
        <v>353</v>
      </c>
      <c r="I408" s="211" t="s">
        <v>1084</v>
      </c>
      <c r="J408" s="215">
        <v>1975</v>
      </c>
      <c r="K408" s="57">
        <f t="shared" si="35"/>
        <v>41</v>
      </c>
      <c r="L408" s="47" t="str">
        <f t="shared" si="34"/>
        <v>OK</v>
      </c>
      <c r="M408" s="211" t="s">
        <v>535</v>
      </c>
    </row>
    <row r="409" spans="1:13" ht="13.5" customHeight="1">
      <c r="A409" s="211" t="s">
        <v>28</v>
      </c>
      <c r="B409" s="211" t="s">
        <v>29</v>
      </c>
      <c r="C409" s="211" t="s">
        <v>30</v>
      </c>
      <c r="D409" s="211" t="s">
        <v>495</v>
      </c>
      <c r="E409" s="211"/>
      <c r="F409" s="211" t="str">
        <f t="shared" si="36"/>
        <v>P32</v>
      </c>
      <c r="G409" s="211" t="str">
        <f t="shared" si="33"/>
        <v>五十嵐英毅</v>
      </c>
      <c r="H409" s="211" t="s">
        <v>353</v>
      </c>
      <c r="I409" s="211" t="s">
        <v>531</v>
      </c>
      <c r="J409" s="215">
        <v>1958</v>
      </c>
      <c r="K409" s="57">
        <f t="shared" si="35"/>
        <v>58</v>
      </c>
      <c r="L409" s="47" t="str">
        <f t="shared" si="34"/>
        <v>OK</v>
      </c>
      <c r="M409" s="211" t="s">
        <v>538</v>
      </c>
    </row>
    <row r="410" spans="2:13" ht="13.5">
      <c r="B410" s="51"/>
      <c r="C410" s="51"/>
      <c r="F410" s="47"/>
      <c r="H410" s="49"/>
      <c r="I410" s="49"/>
      <c r="J410" s="112"/>
      <c r="K410" s="57"/>
      <c r="L410" s="47">
        <f t="shared" si="34"/>
      </c>
      <c r="M410" s="46"/>
    </row>
    <row r="411" spans="2:13" ht="13.5">
      <c r="B411" s="51"/>
      <c r="C411" s="51"/>
      <c r="F411" s="47"/>
      <c r="H411" s="49"/>
      <c r="I411" s="49"/>
      <c r="J411" s="112"/>
      <c r="K411" s="57"/>
      <c r="L411" s="47">
        <f t="shared" si="34"/>
      </c>
      <c r="M411" s="46"/>
    </row>
    <row r="412" spans="2:13" ht="13.5">
      <c r="B412" s="51"/>
      <c r="C412" s="51"/>
      <c r="F412" s="47"/>
      <c r="H412" s="49"/>
      <c r="I412" s="49"/>
      <c r="J412" s="112"/>
      <c r="K412" s="57"/>
      <c r="L412" s="47">
        <f t="shared" si="34"/>
      </c>
      <c r="M412" s="46"/>
    </row>
    <row r="413" spans="2:13" ht="13.5">
      <c r="B413" s="51"/>
      <c r="C413" s="51"/>
      <c r="F413" s="47"/>
      <c r="H413" s="49"/>
      <c r="I413" s="49"/>
      <c r="J413" s="112"/>
      <c r="K413" s="57"/>
      <c r="L413" s="47">
        <f t="shared" si="34"/>
      </c>
      <c r="M413" s="46"/>
    </row>
    <row r="414" spans="2:13" ht="13.5">
      <c r="B414" s="51"/>
      <c r="C414" s="51"/>
      <c r="F414" s="47"/>
      <c r="H414" s="49"/>
      <c r="I414" s="49"/>
      <c r="J414" s="112"/>
      <c r="K414" s="57"/>
      <c r="L414" s="47">
        <f t="shared" si="34"/>
      </c>
      <c r="M414" s="46"/>
    </row>
    <row r="415" spans="2:13" ht="13.5">
      <c r="B415" s="51"/>
      <c r="C415" s="51"/>
      <c r="F415" s="47"/>
      <c r="H415" s="49"/>
      <c r="I415" s="49"/>
      <c r="J415" s="112"/>
      <c r="K415" s="57"/>
      <c r="L415" s="47">
        <f t="shared" si="34"/>
      </c>
      <c r="M415" s="46"/>
    </row>
    <row r="416" spans="2:13" ht="13.5">
      <c r="B416" s="51"/>
      <c r="C416" s="51"/>
      <c r="F416" s="47"/>
      <c r="H416" s="49"/>
      <c r="I416" s="49"/>
      <c r="J416" s="112"/>
      <c r="K416" s="57"/>
      <c r="L416" s="47">
        <f t="shared" si="34"/>
      </c>
      <c r="M416" s="46"/>
    </row>
    <row r="417" spans="2:13" ht="13.5">
      <c r="B417" s="51"/>
      <c r="C417" s="51"/>
      <c r="F417" s="47"/>
      <c r="H417" s="49"/>
      <c r="I417" s="49"/>
      <c r="J417" s="112"/>
      <c r="K417" s="57"/>
      <c r="L417" s="47">
        <f t="shared" si="34"/>
      </c>
      <c r="M417" s="46"/>
    </row>
    <row r="418" spans="2:13" ht="13.5">
      <c r="B418" s="51"/>
      <c r="C418" s="51"/>
      <c r="F418" s="47"/>
      <c r="H418" s="49"/>
      <c r="I418" s="49"/>
      <c r="J418" s="112"/>
      <c r="K418" s="57"/>
      <c r="L418" s="47">
        <f t="shared" si="34"/>
      </c>
      <c r="M418" s="46"/>
    </row>
    <row r="419" spans="2:12" ht="13.5">
      <c r="B419" s="625" t="s">
        <v>214</v>
      </c>
      <c r="C419" s="625"/>
      <c r="D419" s="635" t="s">
        <v>215</v>
      </c>
      <c r="E419" s="635"/>
      <c r="F419" s="635"/>
      <c r="G419" s="635"/>
      <c r="H419" s="45" t="s">
        <v>499</v>
      </c>
      <c r="I419" s="631" t="s">
        <v>500</v>
      </c>
      <c r="J419" s="631"/>
      <c r="K419" s="631"/>
      <c r="L419" s="47">
        <f t="shared" si="34"/>
      </c>
    </row>
    <row r="420" spans="2:12" ht="13.5">
      <c r="B420" s="625"/>
      <c r="C420" s="625"/>
      <c r="D420" s="635"/>
      <c r="E420" s="635"/>
      <c r="F420" s="635"/>
      <c r="G420" s="635"/>
      <c r="H420" s="82">
        <f>COUNTIF(M423:M446,"東近江市")</f>
        <v>5</v>
      </c>
      <c r="I420" s="623">
        <f>(H420/RIGHT(A442,2))</f>
        <v>0.25</v>
      </c>
      <c r="J420" s="623"/>
      <c r="K420" s="623"/>
      <c r="L420" s="47">
        <f t="shared" si="34"/>
      </c>
    </row>
    <row r="421" spans="2:12" ht="13.5">
      <c r="B421" s="46" t="s">
        <v>483</v>
      </c>
      <c r="C421" s="46"/>
      <c r="D421" s="98"/>
      <c r="F421" s="47">
        <f aca="true" t="shared" si="37" ref="F421:F442">A421</f>
        <v>0</v>
      </c>
      <c r="K421" s="57">
        <f>IF(J421="","",(2012-J421))</f>
      </c>
      <c r="L421" s="47">
        <f t="shared" si="34"/>
      </c>
    </row>
    <row r="422" spans="2:12" ht="13.5">
      <c r="B422" s="630" t="s">
        <v>484</v>
      </c>
      <c r="C422" s="630"/>
      <c r="F422" s="47">
        <f t="shared" si="37"/>
        <v>0</v>
      </c>
      <c r="G422" s="45" t="str">
        <f>B422&amp;C422</f>
        <v>サプライズ</v>
      </c>
      <c r="K422" s="57"/>
      <c r="L422" s="47"/>
    </row>
    <row r="423" spans="1:13" ht="13.5">
      <c r="A423" s="45" t="s">
        <v>216</v>
      </c>
      <c r="B423" s="114" t="s">
        <v>485</v>
      </c>
      <c r="C423" s="114" t="s">
        <v>558</v>
      </c>
      <c r="D423" s="45" t="str">
        <f>B421</f>
        <v>サプラ　</v>
      </c>
      <c r="F423" s="47" t="str">
        <f t="shared" si="37"/>
        <v>S01</v>
      </c>
      <c r="G423" s="45" t="str">
        <f>B423&amp;C423</f>
        <v>宇尾数行</v>
      </c>
      <c r="H423" s="49" t="s">
        <v>484</v>
      </c>
      <c r="I423" s="49" t="s">
        <v>894</v>
      </c>
      <c r="J423" s="59">
        <v>1960</v>
      </c>
      <c r="K423" s="57">
        <f>IF(J423="","",(2016-J423))</f>
        <v>56</v>
      </c>
      <c r="L423" s="47" t="str">
        <f t="shared" si="34"/>
        <v>OK</v>
      </c>
      <c r="M423" s="51" t="s">
        <v>1047</v>
      </c>
    </row>
    <row r="424" spans="1:13" ht="13.5">
      <c r="A424" s="45" t="s">
        <v>486</v>
      </c>
      <c r="B424" s="114" t="s">
        <v>560</v>
      </c>
      <c r="C424" s="115" t="s">
        <v>561</v>
      </c>
      <c r="D424" s="46" t="s">
        <v>483</v>
      </c>
      <c r="F424" s="45" t="str">
        <f t="shared" si="37"/>
        <v>S02</v>
      </c>
      <c r="G424" s="45" t="str">
        <f>B424&amp;C424</f>
        <v>小倉俊郎</v>
      </c>
      <c r="H424" s="49" t="s">
        <v>484</v>
      </c>
      <c r="I424" s="49" t="s">
        <v>894</v>
      </c>
      <c r="J424" s="59">
        <v>1959</v>
      </c>
      <c r="K424" s="57">
        <f aca="true" t="shared" si="38" ref="K424:K442">IF(J424="","",(2016-J424))</f>
        <v>57</v>
      </c>
      <c r="L424" s="47" t="str">
        <f t="shared" si="34"/>
        <v>OK</v>
      </c>
      <c r="M424" s="51"/>
    </row>
    <row r="425" spans="1:13" ht="13.5">
      <c r="A425" s="45" t="s">
        <v>375</v>
      </c>
      <c r="B425" s="46" t="s">
        <v>355</v>
      </c>
      <c r="C425" s="46" t="s">
        <v>203</v>
      </c>
      <c r="D425" s="46" t="s">
        <v>483</v>
      </c>
      <c r="F425" s="47" t="str">
        <f t="shared" si="37"/>
        <v>S03</v>
      </c>
      <c r="G425" s="45" t="str">
        <f>B425&amp;C425</f>
        <v>梅田 </v>
      </c>
      <c r="H425" s="49" t="s">
        <v>484</v>
      </c>
      <c r="I425" s="49" t="s">
        <v>894</v>
      </c>
      <c r="J425" s="59">
        <v>1966</v>
      </c>
      <c r="K425" s="57">
        <f t="shared" si="38"/>
        <v>50</v>
      </c>
      <c r="L425" s="47" t="str">
        <f t="shared" si="34"/>
        <v>OK</v>
      </c>
      <c r="M425" s="51"/>
    </row>
    <row r="426" spans="1:13" ht="13.5">
      <c r="A426" s="45" t="s">
        <v>376</v>
      </c>
      <c r="B426" s="114" t="s">
        <v>563</v>
      </c>
      <c r="C426" s="115" t="s">
        <v>564</v>
      </c>
      <c r="D426" s="46" t="s">
        <v>483</v>
      </c>
      <c r="F426" s="47" t="str">
        <f t="shared" si="37"/>
        <v>S04</v>
      </c>
      <c r="G426" s="45" t="str">
        <f aca="true" t="shared" si="39" ref="G426:G439">B426&amp;C426</f>
        <v>北野智尋</v>
      </c>
      <c r="H426" s="49" t="s">
        <v>484</v>
      </c>
      <c r="I426" s="49" t="s">
        <v>894</v>
      </c>
      <c r="J426" s="56">
        <v>1970</v>
      </c>
      <c r="K426" s="57">
        <f t="shared" si="38"/>
        <v>46</v>
      </c>
      <c r="L426" s="47" t="str">
        <f t="shared" si="34"/>
        <v>OK</v>
      </c>
      <c r="M426" s="51"/>
    </row>
    <row r="427" spans="1:13" ht="13.5">
      <c r="A427" s="45" t="s">
        <v>377</v>
      </c>
      <c r="B427" s="114" t="s">
        <v>565</v>
      </c>
      <c r="C427" s="114" t="s">
        <v>566</v>
      </c>
      <c r="D427" s="46" t="s">
        <v>483</v>
      </c>
      <c r="F427" s="47" t="str">
        <f t="shared" si="37"/>
        <v>S05</v>
      </c>
      <c r="G427" s="45" t="str">
        <f t="shared" si="39"/>
        <v>木森厚志</v>
      </c>
      <c r="H427" s="49" t="s">
        <v>484</v>
      </c>
      <c r="I427" s="49" t="s">
        <v>894</v>
      </c>
      <c r="J427" s="59">
        <v>1961</v>
      </c>
      <c r="K427" s="57">
        <f t="shared" si="38"/>
        <v>55</v>
      </c>
      <c r="L427" s="47" t="str">
        <f t="shared" si="34"/>
        <v>OK</v>
      </c>
      <c r="M427" s="51"/>
    </row>
    <row r="428" spans="1:13" ht="13.5">
      <c r="A428" s="45" t="s">
        <v>378</v>
      </c>
      <c r="B428" s="114" t="s">
        <v>568</v>
      </c>
      <c r="C428" s="115" t="s">
        <v>569</v>
      </c>
      <c r="D428" s="46" t="s">
        <v>483</v>
      </c>
      <c r="F428" s="47" t="str">
        <f t="shared" si="37"/>
        <v>S06</v>
      </c>
      <c r="G428" s="45" t="str">
        <f t="shared" si="39"/>
        <v>田中宏樹</v>
      </c>
      <c r="H428" s="49" t="s">
        <v>484</v>
      </c>
      <c r="I428" s="49" t="s">
        <v>894</v>
      </c>
      <c r="J428" s="56">
        <v>1965</v>
      </c>
      <c r="K428" s="57">
        <f t="shared" si="38"/>
        <v>51</v>
      </c>
      <c r="L428" s="47" t="str">
        <f t="shared" si="34"/>
        <v>OK</v>
      </c>
      <c r="M428" s="51"/>
    </row>
    <row r="429" spans="1:13" ht="13.5">
      <c r="A429" s="45" t="s">
        <v>379</v>
      </c>
      <c r="B429" s="114" t="s">
        <v>570</v>
      </c>
      <c r="C429" s="115" t="s">
        <v>571</v>
      </c>
      <c r="D429" s="46" t="s">
        <v>483</v>
      </c>
      <c r="F429" s="47" t="str">
        <f t="shared" si="37"/>
        <v>S07</v>
      </c>
      <c r="G429" s="45" t="str">
        <f t="shared" si="39"/>
        <v>坪田敏裕</v>
      </c>
      <c r="H429" s="49" t="s">
        <v>484</v>
      </c>
      <c r="I429" s="49" t="s">
        <v>894</v>
      </c>
      <c r="J429" s="59">
        <v>1965</v>
      </c>
      <c r="K429" s="57">
        <f t="shared" si="38"/>
        <v>51</v>
      </c>
      <c r="L429" s="47" t="str">
        <f t="shared" si="34"/>
        <v>OK</v>
      </c>
      <c r="M429" s="51"/>
    </row>
    <row r="430" spans="1:13" ht="13.5">
      <c r="A430" s="45" t="s">
        <v>380</v>
      </c>
      <c r="B430" s="114" t="s">
        <v>990</v>
      </c>
      <c r="C430" s="115" t="s">
        <v>989</v>
      </c>
      <c r="D430" s="46" t="s">
        <v>487</v>
      </c>
      <c r="F430" s="47" t="str">
        <f t="shared" si="37"/>
        <v>S08</v>
      </c>
      <c r="G430" s="45" t="str">
        <f t="shared" si="39"/>
        <v>坂口直也</v>
      </c>
      <c r="H430" s="49" t="s">
        <v>484</v>
      </c>
      <c r="I430" s="49" t="s">
        <v>894</v>
      </c>
      <c r="J430" s="59">
        <v>1971</v>
      </c>
      <c r="K430" s="57">
        <f t="shared" si="38"/>
        <v>45</v>
      </c>
      <c r="L430" s="47" t="str">
        <f t="shared" si="34"/>
        <v>OK</v>
      </c>
      <c r="M430" s="51"/>
    </row>
    <row r="431" spans="1:13" ht="13.5">
      <c r="A431" s="45" t="s">
        <v>381</v>
      </c>
      <c r="B431" s="114" t="s">
        <v>573</v>
      </c>
      <c r="C431" s="115" t="s">
        <v>574</v>
      </c>
      <c r="D431" s="46" t="s">
        <v>483</v>
      </c>
      <c r="F431" s="47" t="str">
        <f t="shared" si="37"/>
        <v>S09</v>
      </c>
      <c r="G431" s="45" t="str">
        <f t="shared" si="39"/>
        <v>生岩寛史</v>
      </c>
      <c r="H431" s="49" t="s">
        <v>484</v>
      </c>
      <c r="I431" s="49" t="s">
        <v>894</v>
      </c>
      <c r="J431" s="59">
        <v>1978</v>
      </c>
      <c r="K431" s="57">
        <f t="shared" si="38"/>
        <v>38</v>
      </c>
      <c r="L431" s="47" t="str">
        <f t="shared" si="34"/>
        <v>OK</v>
      </c>
      <c r="M431" s="51"/>
    </row>
    <row r="432" spans="1:13" ht="13.5">
      <c r="A432" s="45" t="s">
        <v>382</v>
      </c>
      <c r="B432" s="114" t="s">
        <v>488</v>
      </c>
      <c r="C432" s="115" t="s">
        <v>383</v>
      </c>
      <c r="D432" s="46" t="s">
        <v>483</v>
      </c>
      <c r="F432" s="47" t="str">
        <f t="shared" si="37"/>
        <v>S10</v>
      </c>
      <c r="G432" s="45" t="str">
        <f t="shared" si="39"/>
        <v>濱田 毅</v>
      </c>
      <c r="H432" s="49" t="s">
        <v>484</v>
      </c>
      <c r="I432" s="49" t="s">
        <v>894</v>
      </c>
      <c r="J432" s="59">
        <v>1962</v>
      </c>
      <c r="K432" s="57">
        <f t="shared" si="38"/>
        <v>54</v>
      </c>
      <c r="L432" s="47" t="str">
        <f t="shared" si="34"/>
        <v>OK</v>
      </c>
      <c r="M432" s="51"/>
    </row>
    <row r="433" spans="1:13" ht="13.5">
      <c r="A433" s="45" t="s">
        <v>384</v>
      </c>
      <c r="B433" s="114" t="s">
        <v>575</v>
      </c>
      <c r="C433" s="115" t="s">
        <v>576</v>
      </c>
      <c r="D433" s="46" t="s">
        <v>483</v>
      </c>
      <c r="F433" s="47" t="str">
        <f t="shared" si="37"/>
        <v>S11</v>
      </c>
      <c r="G433" s="45" t="str">
        <f t="shared" si="39"/>
        <v>別宮敏朗</v>
      </c>
      <c r="H433" s="49" t="s">
        <v>484</v>
      </c>
      <c r="I433" s="49" t="s">
        <v>894</v>
      </c>
      <c r="J433" s="59">
        <v>1947</v>
      </c>
      <c r="K433" s="57">
        <f t="shared" si="38"/>
        <v>69</v>
      </c>
      <c r="L433" s="47" t="str">
        <f t="shared" si="34"/>
        <v>OK</v>
      </c>
      <c r="M433" s="51"/>
    </row>
    <row r="434" spans="1:13" ht="13.5">
      <c r="A434" s="45" t="s">
        <v>385</v>
      </c>
      <c r="B434" s="114" t="s">
        <v>373</v>
      </c>
      <c r="C434" s="99" t="s">
        <v>646</v>
      </c>
      <c r="D434" s="46" t="s">
        <v>487</v>
      </c>
      <c r="F434" s="47" t="str">
        <f t="shared" si="37"/>
        <v>S12</v>
      </c>
      <c r="G434" s="45" t="str">
        <f>B434&amp;C434</f>
        <v>松田憲次</v>
      </c>
      <c r="H434" s="49" t="s">
        <v>484</v>
      </c>
      <c r="I434" s="49" t="s">
        <v>894</v>
      </c>
      <c r="J434" s="59">
        <v>1964</v>
      </c>
      <c r="K434" s="57">
        <f t="shared" si="38"/>
        <v>52</v>
      </c>
      <c r="L434" s="47" t="str">
        <f t="shared" si="34"/>
        <v>OK</v>
      </c>
      <c r="M434" s="51" t="s">
        <v>1047</v>
      </c>
    </row>
    <row r="435" spans="1:13" ht="13.5">
      <c r="A435" s="45" t="s">
        <v>386</v>
      </c>
      <c r="B435" s="114" t="s">
        <v>485</v>
      </c>
      <c r="C435" s="114" t="s">
        <v>389</v>
      </c>
      <c r="D435" s="46" t="s">
        <v>483</v>
      </c>
      <c r="F435" s="47" t="str">
        <f t="shared" si="37"/>
        <v>S13</v>
      </c>
      <c r="G435" s="45" t="str">
        <f>B435&amp;C435</f>
        <v>宇尾 翼</v>
      </c>
      <c r="H435" s="49" t="s">
        <v>484</v>
      </c>
      <c r="I435" s="49" t="s">
        <v>894</v>
      </c>
      <c r="J435" s="59">
        <v>1996</v>
      </c>
      <c r="K435" s="57">
        <f t="shared" si="38"/>
        <v>20</v>
      </c>
      <c r="L435" s="47" t="str">
        <f t="shared" si="34"/>
        <v>OK</v>
      </c>
      <c r="M435" s="51" t="s">
        <v>1047</v>
      </c>
    </row>
    <row r="436" spans="1:12" ht="13.5">
      <c r="A436" s="45" t="s">
        <v>387</v>
      </c>
      <c r="B436" s="175" t="s">
        <v>301</v>
      </c>
      <c r="C436" s="176" t="s">
        <v>302</v>
      </c>
      <c r="D436" s="46" t="s">
        <v>31</v>
      </c>
      <c r="F436" s="47" t="str">
        <f t="shared" si="37"/>
        <v>S14</v>
      </c>
      <c r="G436" s="45" t="str">
        <f>B436&amp;C436</f>
        <v>本田健一</v>
      </c>
      <c r="H436" s="49" t="s">
        <v>484</v>
      </c>
      <c r="I436" s="49" t="s">
        <v>506</v>
      </c>
      <c r="J436" s="177">
        <v>1973</v>
      </c>
      <c r="K436" s="57">
        <f t="shared" si="38"/>
        <v>43</v>
      </c>
      <c r="L436" s="47" t="str">
        <f t="shared" si="34"/>
        <v>OK</v>
      </c>
    </row>
    <row r="437" spans="1:12" ht="13.5">
      <c r="A437" s="45" t="s">
        <v>388</v>
      </c>
      <c r="B437" s="175" t="s">
        <v>217</v>
      </c>
      <c r="C437" s="176" t="s">
        <v>218</v>
      </c>
      <c r="D437" s="46" t="s">
        <v>32</v>
      </c>
      <c r="F437" s="47" t="str">
        <f t="shared" si="37"/>
        <v>S15</v>
      </c>
      <c r="G437" s="45" t="s">
        <v>219</v>
      </c>
      <c r="H437" s="49" t="s">
        <v>220</v>
      </c>
      <c r="I437" s="49" t="s">
        <v>221</v>
      </c>
      <c r="J437" s="177">
        <v>1974</v>
      </c>
      <c r="K437" s="57">
        <f t="shared" si="38"/>
        <v>42</v>
      </c>
      <c r="L437" s="47" t="str">
        <f t="shared" si="34"/>
        <v>2重登録</v>
      </c>
    </row>
    <row r="438" spans="1:13" ht="13.5">
      <c r="A438" s="45" t="s">
        <v>390</v>
      </c>
      <c r="B438" s="88" t="s">
        <v>578</v>
      </c>
      <c r="C438" s="89" t="s">
        <v>579</v>
      </c>
      <c r="D438" s="46" t="s">
        <v>483</v>
      </c>
      <c r="F438" s="47" t="str">
        <f t="shared" si="37"/>
        <v>S16</v>
      </c>
      <c r="G438" s="45" t="str">
        <f t="shared" si="39"/>
        <v>梅田陽子</v>
      </c>
      <c r="H438" s="49" t="s">
        <v>484</v>
      </c>
      <c r="I438" s="49" t="s">
        <v>1084</v>
      </c>
      <c r="J438" s="59">
        <v>1967</v>
      </c>
      <c r="K438" s="57">
        <f t="shared" si="38"/>
        <v>49</v>
      </c>
      <c r="L438" s="47" t="str">
        <f t="shared" si="34"/>
        <v>OK</v>
      </c>
      <c r="M438" s="51"/>
    </row>
    <row r="439" spans="1:13" ht="13.5">
      <c r="A439" s="45" t="s">
        <v>391</v>
      </c>
      <c r="B439" s="88" t="s">
        <v>580</v>
      </c>
      <c r="C439" s="89" t="s">
        <v>581</v>
      </c>
      <c r="D439" s="46" t="s">
        <v>483</v>
      </c>
      <c r="F439" s="47" t="str">
        <f t="shared" si="37"/>
        <v>S17</v>
      </c>
      <c r="G439" s="45" t="str">
        <f t="shared" si="39"/>
        <v>鈴木春美</v>
      </c>
      <c r="H439" s="49" t="s">
        <v>484</v>
      </c>
      <c r="I439" s="49" t="s">
        <v>1084</v>
      </c>
      <c r="J439" s="59">
        <v>1965</v>
      </c>
      <c r="K439" s="57">
        <f t="shared" si="38"/>
        <v>51</v>
      </c>
      <c r="L439" s="47" t="str">
        <f t="shared" si="34"/>
        <v>OK</v>
      </c>
      <c r="M439" s="51" t="s">
        <v>1047</v>
      </c>
    </row>
    <row r="440" spans="1:13" ht="13.5">
      <c r="A440" s="45" t="s">
        <v>392</v>
      </c>
      <c r="B440" s="88" t="s">
        <v>999</v>
      </c>
      <c r="C440" s="89" t="s">
        <v>1000</v>
      </c>
      <c r="D440" s="46" t="s">
        <v>487</v>
      </c>
      <c r="F440" s="47" t="str">
        <f t="shared" si="37"/>
        <v>S18</v>
      </c>
      <c r="G440" s="45" t="str">
        <f>B440&amp;C440</f>
        <v>川端文子</v>
      </c>
      <c r="H440" s="49" t="s">
        <v>484</v>
      </c>
      <c r="I440" s="49" t="s">
        <v>1084</v>
      </c>
      <c r="J440" s="77">
        <v>1967</v>
      </c>
      <c r="K440" s="57">
        <f t="shared" si="38"/>
        <v>49</v>
      </c>
      <c r="L440" s="47" t="str">
        <f t="shared" si="34"/>
        <v>OK</v>
      </c>
      <c r="M440" s="51" t="s">
        <v>1047</v>
      </c>
    </row>
    <row r="441" spans="1:13" ht="13.5">
      <c r="A441" s="45" t="s">
        <v>348</v>
      </c>
      <c r="B441" s="88" t="s">
        <v>349</v>
      </c>
      <c r="C441" s="195" t="s">
        <v>33</v>
      </c>
      <c r="D441" s="46" t="s">
        <v>34</v>
      </c>
      <c r="F441" s="47" t="str">
        <f t="shared" si="37"/>
        <v>S19</v>
      </c>
      <c r="G441" s="45" t="str">
        <f>B441&amp;C441</f>
        <v>更家真佐子</v>
      </c>
      <c r="H441" s="49" t="s">
        <v>484</v>
      </c>
      <c r="I441" s="49" t="s">
        <v>1084</v>
      </c>
      <c r="J441" s="77">
        <v>1951</v>
      </c>
      <c r="K441" s="57">
        <f t="shared" si="38"/>
        <v>65</v>
      </c>
      <c r="L441" s="47" t="str">
        <f aca="true" t="shared" si="40" ref="L441:L451">IF(G441="","",IF(COUNTIF($G$6:$G$535,G441)&gt;1,"2重登録","OK"))</f>
        <v>OK</v>
      </c>
      <c r="M441" s="51"/>
    </row>
    <row r="442" spans="1:13" ht="13.5">
      <c r="A442" s="45" t="s">
        <v>350</v>
      </c>
      <c r="B442" s="88" t="s">
        <v>927</v>
      </c>
      <c r="C442" s="89" t="s">
        <v>351</v>
      </c>
      <c r="D442" s="46" t="s">
        <v>352</v>
      </c>
      <c r="F442" s="47" t="str">
        <f t="shared" si="37"/>
        <v>S20</v>
      </c>
      <c r="G442" s="45" t="str">
        <f>B442&amp;C442</f>
        <v>田中由紀</v>
      </c>
      <c r="H442" s="49" t="s">
        <v>484</v>
      </c>
      <c r="I442" s="49" t="s">
        <v>1084</v>
      </c>
      <c r="J442" s="77">
        <v>1968</v>
      </c>
      <c r="K442" s="57">
        <f t="shared" si="38"/>
        <v>48</v>
      </c>
      <c r="L442" s="47" t="str">
        <f t="shared" si="40"/>
        <v>OK</v>
      </c>
      <c r="M442" s="51"/>
    </row>
    <row r="443" ht="13.5">
      <c r="L443" s="47">
        <f t="shared" si="40"/>
      </c>
    </row>
    <row r="444" ht="13.5">
      <c r="L444" s="47">
        <f t="shared" si="40"/>
      </c>
    </row>
    <row r="445" spans="2:12" ht="13.5">
      <c r="B445" s="130"/>
      <c r="C445" s="130"/>
      <c r="D445" s="46"/>
      <c r="E445" s="48"/>
      <c r="H445" s="49"/>
      <c r="I445" s="48"/>
      <c r="J445" s="58"/>
      <c r="K445" s="169"/>
      <c r="L445" s="47">
        <f t="shared" si="40"/>
      </c>
    </row>
    <row r="446" spans="2:12" ht="13.5">
      <c r="B446" s="130"/>
      <c r="C446" s="130"/>
      <c r="D446" s="46"/>
      <c r="E446" s="48"/>
      <c r="H446" s="49"/>
      <c r="I446" s="48"/>
      <c r="J446" s="58"/>
      <c r="K446" s="169"/>
      <c r="L446" s="47">
        <f t="shared" si="40"/>
      </c>
    </row>
    <row r="447" spans="2:12" ht="13.5">
      <c r="B447" s="130"/>
      <c r="C447" s="130"/>
      <c r="D447" s="46"/>
      <c r="E447" s="48"/>
      <c r="H447" s="49"/>
      <c r="I447" s="48"/>
      <c r="J447" s="58"/>
      <c r="K447" s="169"/>
      <c r="L447" s="47">
        <f t="shared" si="40"/>
      </c>
    </row>
    <row r="448" spans="2:12" ht="13.5">
      <c r="B448" s="130"/>
      <c r="C448" s="130"/>
      <c r="D448" s="46"/>
      <c r="E448" s="48"/>
      <c r="H448" s="49"/>
      <c r="I448" s="48"/>
      <c r="J448" s="58"/>
      <c r="K448" s="169"/>
      <c r="L448" s="47">
        <f t="shared" si="40"/>
      </c>
    </row>
    <row r="449" spans="2:12" ht="13.5">
      <c r="B449" s="130"/>
      <c r="C449" s="130"/>
      <c r="D449" s="46"/>
      <c r="E449" s="48"/>
      <c r="H449" s="49"/>
      <c r="I449" s="48"/>
      <c r="J449" s="58"/>
      <c r="K449" s="169"/>
      <c r="L449" s="47">
        <f t="shared" si="40"/>
      </c>
    </row>
    <row r="450" spans="2:12" ht="13.5">
      <c r="B450" s="625" t="s">
        <v>303</v>
      </c>
      <c r="C450" s="625"/>
      <c r="D450" s="627" t="s">
        <v>304</v>
      </c>
      <c r="E450" s="627"/>
      <c r="F450" s="627"/>
      <c r="G450" s="627"/>
      <c r="L450" s="47">
        <f t="shared" si="40"/>
      </c>
    </row>
    <row r="451" spans="2:12" ht="13.5">
      <c r="B451" s="625"/>
      <c r="C451" s="625"/>
      <c r="D451" s="627"/>
      <c r="E451" s="627"/>
      <c r="F451" s="627"/>
      <c r="G451" s="627"/>
      <c r="L451" s="47">
        <f t="shared" si="40"/>
      </c>
    </row>
    <row r="452" spans="2:12" ht="13.5">
      <c r="B452" s="46"/>
      <c r="C452" s="46"/>
      <c r="D452" s="46"/>
      <c r="F452" s="47"/>
      <c r="G452" s="45" t="s">
        <v>1045</v>
      </c>
      <c r="H452" s="631" t="s">
        <v>1046</v>
      </c>
      <c r="I452" s="631"/>
      <c r="J452" s="631"/>
      <c r="K452" s="47"/>
      <c r="L452" s="47"/>
    </row>
    <row r="453" spans="2:12" ht="13.5">
      <c r="B453" s="630" t="s">
        <v>308</v>
      </c>
      <c r="C453" s="630"/>
      <c r="F453" s="47"/>
      <c r="G453" s="82">
        <f>COUNTIF(M456:M469,"東近江市")</f>
        <v>0</v>
      </c>
      <c r="H453" s="623">
        <f>(G453/RIGHT(A466,2))</f>
        <v>0</v>
      </c>
      <c r="I453" s="623"/>
      <c r="J453" s="623"/>
      <c r="K453" s="47"/>
      <c r="L453" s="47"/>
    </row>
    <row r="454" spans="2:12" ht="13.5" customHeight="1">
      <c r="B454" s="136"/>
      <c r="C454" s="136"/>
      <c r="D454" s="77" t="s">
        <v>1114</v>
      </c>
      <c r="E454" s="77"/>
      <c r="F454" s="77"/>
      <c r="G454" s="82"/>
      <c r="H454" s="83" t="s">
        <v>1115</v>
      </c>
      <c r="I454" s="135"/>
      <c r="J454" s="135"/>
      <c r="K454" s="47"/>
      <c r="L454" s="47"/>
    </row>
    <row r="455" spans="1:13" ht="13.5" customHeight="1">
      <c r="A455" s="45" t="s">
        <v>305</v>
      </c>
      <c r="B455" s="46" t="s">
        <v>306</v>
      </c>
      <c r="C455" s="46" t="s">
        <v>307</v>
      </c>
      <c r="D455" s="45" t="s">
        <v>35</v>
      </c>
      <c r="F455" s="96" t="str">
        <f aca="true" t="shared" si="41" ref="F455:F466">A455</f>
        <v>T01</v>
      </c>
      <c r="G455" s="45" t="str">
        <f aca="true" t="shared" si="42" ref="G455:G469">B455&amp;C455</f>
        <v>野村良平</v>
      </c>
      <c r="H455" s="49" t="s">
        <v>308</v>
      </c>
      <c r="I455" s="49" t="s">
        <v>894</v>
      </c>
      <c r="J455" s="59">
        <v>1989</v>
      </c>
      <c r="K455" s="57">
        <f>IF(J455="","",(2016-J455))</f>
        <v>27</v>
      </c>
      <c r="L455" s="47" t="str">
        <f aca="true" t="shared" si="43" ref="L455:L518">IF(G455="","",IF(COUNTIF($G$6:$G$535,G455)&gt;1,"2重登録","OK"))</f>
        <v>OK</v>
      </c>
      <c r="M455" s="45" t="s">
        <v>1103</v>
      </c>
    </row>
    <row r="456" spans="1:13" ht="13.5">
      <c r="A456" s="45" t="s">
        <v>309</v>
      </c>
      <c r="B456" s="48" t="s">
        <v>310</v>
      </c>
      <c r="C456" s="48" t="s">
        <v>311</v>
      </c>
      <c r="D456" s="45" t="s">
        <v>36</v>
      </c>
      <c r="F456" s="96" t="str">
        <f t="shared" si="41"/>
        <v>T02</v>
      </c>
      <c r="G456" s="45" t="str">
        <f t="shared" si="42"/>
        <v>鹿野雄大</v>
      </c>
      <c r="H456" s="49" t="s">
        <v>308</v>
      </c>
      <c r="I456" s="49" t="s">
        <v>894</v>
      </c>
      <c r="J456" s="59">
        <v>1991</v>
      </c>
      <c r="K456" s="57">
        <f aca="true" t="shared" si="44" ref="K456:K469">IF(J456="","",(2016-J456))</f>
        <v>25</v>
      </c>
      <c r="L456" s="47" t="str">
        <f t="shared" si="43"/>
        <v>OK</v>
      </c>
      <c r="M456" s="45" t="s">
        <v>537</v>
      </c>
    </row>
    <row r="457" spans="1:13" ht="13.5">
      <c r="A457" s="45" t="s">
        <v>312</v>
      </c>
      <c r="B457" s="46" t="s">
        <v>897</v>
      </c>
      <c r="C457" s="46" t="s">
        <v>222</v>
      </c>
      <c r="D457" s="45" t="s">
        <v>37</v>
      </c>
      <c r="F457" s="96" t="str">
        <f t="shared" si="41"/>
        <v>T03</v>
      </c>
      <c r="G457" s="45" t="str">
        <f t="shared" si="42"/>
        <v>谷口 猛</v>
      </c>
      <c r="H457" s="49" t="s">
        <v>308</v>
      </c>
      <c r="I457" s="49" t="s">
        <v>894</v>
      </c>
      <c r="J457" s="59">
        <v>1992</v>
      </c>
      <c r="K457" s="57">
        <f t="shared" si="44"/>
        <v>24</v>
      </c>
      <c r="L457" s="47" t="str">
        <f t="shared" si="43"/>
        <v>OK</v>
      </c>
      <c r="M457" s="45" t="s">
        <v>995</v>
      </c>
    </row>
    <row r="458" spans="1:13" ht="13.5">
      <c r="A458" s="45" t="s">
        <v>314</v>
      </c>
      <c r="B458" s="46" t="s">
        <v>315</v>
      </c>
      <c r="C458" s="46" t="s">
        <v>316</v>
      </c>
      <c r="D458" s="45" t="s">
        <v>38</v>
      </c>
      <c r="F458" s="96" t="str">
        <f t="shared" si="41"/>
        <v>T04</v>
      </c>
      <c r="G458" s="45" t="str">
        <f t="shared" si="42"/>
        <v>上津慶和</v>
      </c>
      <c r="H458" s="49" t="s">
        <v>308</v>
      </c>
      <c r="I458" s="49" t="s">
        <v>894</v>
      </c>
      <c r="J458" s="59">
        <v>1993</v>
      </c>
      <c r="K458" s="57">
        <f t="shared" si="44"/>
        <v>23</v>
      </c>
      <c r="L458" s="47" t="str">
        <f t="shared" si="43"/>
        <v>OK</v>
      </c>
      <c r="M458" s="45" t="s">
        <v>995</v>
      </c>
    </row>
    <row r="459" spans="1:13" ht="13.5">
      <c r="A459" s="45" t="s">
        <v>317</v>
      </c>
      <c r="B459" s="46" t="s">
        <v>318</v>
      </c>
      <c r="C459" s="46" t="s">
        <v>319</v>
      </c>
      <c r="D459" s="45" t="s">
        <v>39</v>
      </c>
      <c r="F459" s="96" t="str">
        <f t="shared" si="41"/>
        <v>T05</v>
      </c>
      <c r="G459" s="45" t="str">
        <f t="shared" si="42"/>
        <v>松本遼太郎</v>
      </c>
      <c r="H459" s="49" t="s">
        <v>308</v>
      </c>
      <c r="I459" s="49" t="s">
        <v>894</v>
      </c>
      <c r="J459" s="59">
        <v>1991</v>
      </c>
      <c r="K459" s="57">
        <f t="shared" si="44"/>
        <v>25</v>
      </c>
      <c r="L459" s="47" t="str">
        <f t="shared" si="43"/>
        <v>OK</v>
      </c>
      <c r="M459" s="45" t="s">
        <v>537</v>
      </c>
    </row>
    <row r="460" spans="1:13" ht="13.5">
      <c r="A460" s="45" t="s">
        <v>320</v>
      </c>
      <c r="B460" s="170" t="s">
        <v>321</v>
      </c>
      <c r="C460" s="170" t="s">
        <v>322</v>
      </c>
      <c r="D460" s="45" t="s">
        <v>40</v>
      </c>
      <c r="F460" s="96" t="str">
        <f t="shared" si="41"/>
        <v>T06</v>
      </c>
      <c r="G460" s="162" t="str">
        <f t="shared" si="42"/>
        <v>吉居さつ紀</v>
      </c>
      <c r="H460" s="49" t="s">
        <v>308</v>
      </c>
      <c r="I460" s="178" t="s">
        <v>1084</v>
      </c>
      <c r="J460" s="59">
        <v>1991</v>
      </c>
      <c r="K460" s="57">
        <f t="shared" si="44"/>
        <v>25</v>
      </c>
      <c r="L460" s="47" t="str">
        <f t="shared" si="43"/>
        <v>OK</v>
      </c>
      <c r="M460" s="45" t="s">
        <v>995</v>
      </c>
    </row>
    <row r="461" spans="1:13" ht="13.5">
      <c r="A461" s="45" t="s">
        <v>323</v>
      </c>
      <c r="B461" s="170" t="s">
        <v>324</v>
      </c>
      <c r="C461" s="170" t="s">
        <v>325</v>
      </c>
      <c r="D461" s="45" t="s">
        <v>308</v>
      </c>
      <c r="F461" s="96" t="str">
        <f t="shared" si="41"/>
        <v>T07</v>
      </c>
      <c r="G461" s="162" t="str">
        <f t="shared" si="42"/>
        <v>北川　円香</v>
      </c>
      <c r="H461" s="49" t="s">
        <v>308</v>
      </c>
      <c r="I461" s="178" t="s">
        <v>1084</v>
      </c>
      <c r="J461" s="59">
        <v>1991</v>
      </c>
      <c r="K461" s="57">
        <f t="shared" si="44"/>
        <v>25</v>
      </c>
      <c r="L461" s="47" t="str">
        <f t="shared" si="43"/>
        <v>OK</v>
      </c>
      <c r="M461" s="45" t="s">
        <v>995</v>
      </c>
    </row>
    <row r="462" spans="1:13" ht="13.5">
      <c r="A462" s="45" t="s">
        <v>326</v>
      </c>
      <c r="B462" s="170" t="s">
        <v>327</v>
      </c>
      <c r="C462" s="170" t="s">
        <v>328</v>
      </c>
      <c r="D462" s="45" t="s">
        <v>313</v>
      </c>
      <c r="F462" s="96" t="str">
        <f t="shared" si="41"/>
        <v>T08</v>
      </c>
      <c r="G462" s="162" t="str">
        <f t="shared" si="42"/>
        <v>池田まき</v>
      </c>
      <c r="H462" s="49" t="s">
        <v>308</v>
      </c>
      <c r="I462" s="178" t="s">
        <v>1084</v>
      </c>
      <c r="J462" s="59">
        <v>1991</v>
      </c>
      <c r="K462" s="57">
        <f t="shared" si="44"/>
        <v>25</v>
      </c>
      <c r="L462" s="47" t="str">
        <f t="shared" si="43"/>
        <v>OK</v>
      </c>
      <c r="M462" s="45" t="s">
        <v>995</v>
      </c>
    </row>
    <row r="463" spans="1:13" ht="13.5">
      <c r="A463" s="45" t="s">
        <v>329</v>
      </c>
      <c r="B463" s="170" t="s">
        <v>330</v>
      </c>
      <c r="C463" s="170" t="s">
        <v>331</v>
      </c>
      <c r="D463" s="45" t="s">
        <v>332</v>
      </c>
      <c r="F463" s="96" t="str">
        <f t="shared" si="41"/>
        <v>T09</v>
      </c>
      <c r="G463" s="162" t="str">
        <f t="shared" si="42"/>
        <v>前川美恵</v>
      </c>
      <c r="H463" s="49" t="s">
        <v>308</v>
      </c>
      <c r="I463" s="178" t="s">
        <v>1084</v>
      </c>
      <c r="J463" s="59">
        <v>1988</v>
      </c>
      <c r="K463" s="57">
        <f t="shared" si="44"/>
        <v>28</v>
      </c>
      <c r="L463" s="47" t="str">
        <f t="shared" si="43"/>
        <v>OK</v>
      </c>
      <c r="M463" s="45" t="s">
        <v>996</v>
      </c>
    </row>
    <row r="464" spans="1:13" ht="13.5">
      <c r="A464" s="45" t="s">
        <v>333</v>
      </c>
      <c r="B464" s="170" t="s">
        <v>334</v>
      </c>
      <c r="C464" s="170" t="s">
        <v>335</v>
      </c>
      <c r="D464" s="45" t="s">
        <v>313</v>
      </c>
      <c r="F464" s="96" t="str">
        <f t="shared" si="41"/>
        <v>T10</v>
      </c>
      <c r="G464" s="162" t="str">
        <f t="shared" si="42"/>
        <v>草野菜摘</v>
      </c>
      <c r="H464" s="49" t="s">
        <v>308</v>
      </c>
      <c r="I464" s="178" t="s">
        <v>1084</v>
      </c>
      <c r="J464" s="59">
        <v>1993</v>
      </c>
      <c r="K464" s="57">
        <f t="shared" si="44"/>
        <v>23</v>
      </c>
      <c r="L464" s="47" t="str">
        <f t="shared" si="43"/>
        <v>OK</v>
      </c>
      <c r="M464" s="45" t="s">
        <v>996</v>
      </c>
    </row>
    <row r="465" spans="1:13" ht="13.5">
      <c r="A465" s="45" t="s">
        <v>223</v>
      </c>
      <c r="B465" s="46" t="s">
        <v>224</v>
      </c>
      <c r="C465" s="46" t="s">
        <v>337</v>
      </c>
      <c r="D465" s="45" t="s">
        <v>313</v>
      </c>
      <c r="F465" s="96" t="str">
        <f t="shared" si="41"/>
        <v>T11</v>
      </c>
      <c r="G465" s="45" t="str">
        <f t="shared" si="42"/>
        <v>高橋和也</v>
      </c>
      <c r="H465" s="49" t="s">
        <v>308</v>
      </c>
      <c r="I465" s="49" t="s">
        <v>531</v>
      </c>
      <c r="J465" s="59">
        <v>1994</v>
      </c>
      <c r="K465" s="57">
        <f t="shared" si="44"/>
        <v>22</v>
      </c>
      <c r="L465" s="47" t="str">
        <f t="shared" si="43"/>
        <v>OK</v>
      </c>
      <c r="M465" s="45" t="s">
        <v>995</v>
      </c>
    </row>
    <row r="466" spans="1:13" ht="13.5">
      <c r="A466" s="45" t="s">
        <v>225</v>
      </c>
      <c r="B466" s="46" t="s">
        <v>226</v>
      </c>
      <c r="C466" s="46" t="s">
        <v>193</v>
      </c>
      <c r="D466" s="45" t="s">
        <v>41</v>
      </c>
      <c r="F466" s="96" t="str">
        <f t="shared" si="41"/>
        <v>T12</v>
      </c>
      <c r="G466" s="45" t="str">
        <f t="shared" si="42"/>
        <v>川下洋平</v>
      </c>
      <c r="H466" s="49" t="s">
        <v>308</v>
      </c>
      <c r="I466" s="49" t="s">
        <v>531</v>
      </c>
      <c r="J466" s="59">
        <v>1988</v>
      </c>
      <c r="K466" s="57">
        <f t="shared" si="44"/>
        <v>28</v>
      </c>
      <c r="L466" s="47" t="str">
        <f t="shared" si="43"/>
        <v>OK</v>
      </c>
      <c r="M466" s="45" t="s">
        <v>537</v>
      </c>
    </row>
    <row r="467" spans="1:13" ht="13.5">
      <c r="A467" s="45" t="s">
        <v>42</v>
      </c>
      <c r="B467" s="46" t="s">
        <v>43</v>
      </c>
      <c r="C467" s="46" t="s">
        <v>44</v>
      </c>
      <c r="D467" s="45" t="s">
        <v>45</v>
      </c>
      <c r="G467" s="45" t="str">
        <f t="shared" si="42"/>
        <v>上原義弘</v>
      </c>
      <c r="H467" s="49" t="s">
        <v>308</v>
      </c>
      <c r="I467" s="49" t="s">
        <v>506</v>
      </c>
      <c r="J467" s="59">
        <v>1974</v>
      </c>
      <c r="K467" s="57">
        <f t="shared" si="44"/>
        <v>42</v>
      </c>
      <c r="L467" s="47" t="str">
        <f>IF(G467="","",IF(COUNTIF($G$1:$G$24,G467)&gt;1,"2重登録","OK"))</f>
        <v>OK</v>
      </c>
      <c r="M467" s="45" t="s">
        <v>537</v>
      </c>
    </row>
    <row r="468" spans="1:13" ht="13.5">
      <c r="A468" s="45" t="s">
        <v>46</v>
      </c>
      <c r="B468" s="46" t="s">
        <v>47</v>
      </c>
      <c r="C468" s="46" t="s">
        <v>48</v>
      </c>
      <c r="D468" s="45" t="s">
        <v>49</v>
      </c>
      <c r="G468" s="45" t="str">
        <f t="shared" si="42"/>
        <v>東山 博</v>
      </c>
      <c r="H468" s="49" t="s">
        <v>308</v>
      </c>
      <c r="I468" s="49" t="s">
        <v>506</v>
      </c>
      <c r="J468" s="59">
        <v>1964</v>
      </c>
      <c r="K468" s="57">
        <f t="shared" si="44"/>
        <v>52</v>
      </c>
      <c r="L468" s="47" t="s">
        <v>50</v>
      </c>
      <c r="M468" s="45" t="s">
        <v>537</v>
      </c>
    </row>
    <row r="469" spans="1:13" ht="13.5">
      <c r="A469" s="45" t="s">
        <v>51</v>
      </c>
      <c r="B469" s="45" t="s">
        <v>52</v>
      </c>
      <c r="C469" s="45" t="s">
        <v>53</v>
      </c>
      <c r="D469" s="45" t="s">
        <v>313</v>
      </c>
      <c r="G469" s="45" t="str">
        <f t="shared" si="42"/>
        <v>中尾 巧</v>
      </c>
      <c r="H469" s="49" t="s">
        <v>308</v>
      </c>
      <c r="I469" s="137" t="s">
        <v>506</v>
      </c>
      <c r="J469" s="59">
        <v>1983</v>
      </c>
      <c r="K469" s="57">
        <f t="shared" si="44"/>
        <v>33</v>
      </c>
      <c r="L469" s="47" t="s">
        <v>50</v>
      </c>
      <c r="M469" s="45" t="s">
        <v>54</v>
      </c>
    </row>
    <row r="470" spans="2:12" ht="13.5">
      <c r="B470" s="130"/>
      <c r="C470" s="130"/>
      <c r="D470" s="46"/>
      <c r="E470" s="48"/>
      <c r="H470" s="49"/>
      <c r="I470" s="48"/>
      <c r="J470" s="58"/>
      <c r="K470" s="169"/>
      <c r="L470" s="47">
        <f t="shared" si="43"/>
      </c>
    </row>
    <row r="471" spans="2:12" ht="13.5">
      <c r="B471" s="130"/>
      <c r="C471" s="130"/>
      <c r="D471" s="46"/>
      <c r="E471" s="48"/>
      <c r="H471" s="49"/>
      <c r="I471" s="48"/>
      <c r="J471" s="58"/>
      <c r="K471" s="169"/>
      <c r="L471" s="47">
        <f t="shared" si="43"/>
      </c>
    </row>
    <row r="472" spans="2:12" ht="13.5">
      <c r="B472" s="130"/>
      <c r="C472" s="130"/>
      <c r="D472" s="46"/>
      <c r="E472" s="48"/>
      <c r="H472" s="49"/>
      <c r="I472" s="48"/>
      <c r="J472" s="58"/>
      <c r="K472" s="169"/>
      <c r="L472" s="47">
        <f t="shared" si="43"/>
      </c>
    </row>
    <row r="473" spans="2:12" ht="13.5">
      <c r="B473" s="130"/>
      <c r="C473" s="130"/>
      <c r="D473" s="46"/>
      <c r="E473" s="48"/>
      <c r="H473" s="49"/>
      <c r="I473" s="48"/>
      <c r="J473" s="58"/>
      <c r="K473" s="169"/>
      <c r="L473" s="47">
        <f t="shared" si="43"/>
      </c>
    </row>
    <row r="474" spans="2:12" ht="13.5">
      <c r="B474" s="130"/>
      <c r="C474" s="130"/>
      <c r="D474" s="46"/>
      <c r="E474" s="48"/>
      <c r="H474" s="49"/>
      <c r="I474" s="48"/>
      <c r="J474" s="58"/>
      <c r="K474" s="169"/>
      <c r="L474" s="47">
        <f t="shared" si="43"/>
      </c>
    </row>
    <row r="475" spans="2:12" ht="13.5">
      <c r="B475" s="130"/>
      <c r="C475" s="130"/>
      <c r="D475" s="46"/>
      <c r="E475" s="48"/>
      <c r="H475" s="49"/>
      <c r="I475" s="48"/>
      <c r="J475" s="58"/>
      <c r="K475" s="169"/>
      <c r="L475" s="47">
        <f t="shared" si="43"/>
      </c>
    </row>
    <row r="476" spans="2:12" ht="13.5">
      <c r="B476" s="130"/>
      <c r="C476" s="130"/>
      <c r="D476" s="46"/>
      <c r="E476" s="48"/>
      <c r="H476" s="49"/>
      <c r="I476" s="48"/>
      <c r="J476" s="58"/>
      <c r="K476" s="169"/>
      <c r="L476" s="47">
        <f t="shared" si="43"/>
      </c>
    </row>
    <row r="477" spans="2:12" ht="13.5">
      <c r="B477" s="130"/>
      <c r="C477" s="130"/>
      <c r="D477" s="46"/>
      <c r="E477" s="48"/>
      <c r="H477" s="49"/>
      <c r="I477" s="48"/>
      <c r="J477" s="58"/>
      <c r="K477" s="169"/>
      <c r="L477" s="47">
        <f t="shared" si="43"/>
      </c>
    </row>
    <row r="478" spans="1:14" s="153" customFormat="1" ht="13.5">
      <c r="A478" s="131"/>
      <c r="B478" s="639" t="s">
        <v>489</v>
      </c>
      <c r="C478" s="639"/>
      <c r="D478" s="639" t="s">
        <v>490</v>
      </c>
      <c r="E478" s="639"/>
      <c r="F478" s="639"/>
      <c r="G478" s="639"/>
      <c r="H478" s="131"/>
      <c r="I478" s="131"/>
      <c r="J478" s="133"/>
      <c r="K478" s="131"/>
      <c r="L478" s="47">
        <f t="shared" si="43"/>
      </c>
      <c r="M478" s="131"/>
      <c r="N478" s="196"/>
    </row>
    <row r="479" spans="1:14" s="153" customFormat="1" ht="13.5">
      <c r="A479" s="131"/>
      <c r="B479" s="639"/>
      <c r="C479" s="639"/>
      <c r="D479" s="639"/>
      <c r="E479" s="639"/>
      <c r="F479" s="639"/>
      <c r="G479" s="639"/>
      <c r="H479" s="131"/>
      <c r="I479" s="131"/>
      <c r="J479" s="133"/>
      <c r="K479" s="131"/>
      <c r="L479" s="47">
        <f t="shared" si="43"/>
      </c>
      <c r="M479" s="131"/>
      <c r="N479" s="196"/>
    </row>
    <row r="480" spans="1:15" s="153" customFormat="1" ht="13.5">
      <c r="A480" s="48"/>
      <c r="B480" s="48" t="s">
        <v>891</v>
      </c>
      <c r="C480" s="48"/>
      <c r="D480" s="45"/>
      <c r="E480" s="48"/>
      <c r="F480" s="96"/>
      <c r="G480" s="45" t="s">
        <v>1045</v>
      </c>
      <c r="H480" s="631" t="s">
        <v>1046</v>
      </c>
      <c r="I480" s="631"/>
      <c r="J480" s="631"/>
      <c r="K480" s="169"/>
      <c r="L480" s="47"/>
      <c r="M480" s="45"/>
      <c r="N480" s="197"/>
      <c r="O480" s="198"/>
    </row>
    <row r="481" spans="1:14" s="153" customFormat="1" ht="13.5">
      <c r="A481" s="48"/>
      <c r="B481" s="640" t="s">
        <v>227</v>
      </c>
      <c r="C481" s="640"/>
      <c r="D481" s="640"/>
      <c r="E481" s="48"/>
      <c r="F481" s="96">
        <f>A481</f>
        <v>0</v>
      </c>
      <c r="G481" s="82">
        <f>COUNTIF(M482:M519,"東近江市")</f>
        <v>5</v>
      </c>
      <c r="H481" s="623">
        <f>(G481/RIGHT(A519,2))</f>
        <v>0.13157894736842105</v>
      </c>
      <c r="I481" s="623"/>
      <c r="J481" s="623"/>
      <c r="K481" s="169"/>
      <c r="L481" s="47"/>
      <c r="M481" s="45"/>
      <c r="N481" s="196"/>
    </row>
    <row r="482" spans="1:14" s="153" customFormat="1" ht="14.25">
      <c r="A482" s="199" t="s">
        <v>228</v>
      </c>
      <c r="B482" s="70" t="s">
        <v>912</v>
      </c>
      <c r="C482" s="70" t="s">
        <v>913</v>
      </c>
      <c r="D482" s="48" t="s">
        <v>891</v>
      </c>
      <c r="E482" s="69"/>
      <c r="F482" s="96" t="str">
        <f aca="true" t="shared" si="45" ref="F482:F522">A482</f>
        <v>u01</v>
      </c>
      <c r="G482" s="131" t="str">
        <f>B482&amp;C482</f>
        <v>池上浩幸</v>
      </c>
      <c r="H482" s="48" t="s">
        <v>491</v>
      </c>
      <c r="I482" s="48" t="s">
        <v>894</v>
      </c>
      <c r="J482" s="72">
        <v>1965</v>
      </c>
      <c r="K482" s="169">
        <f aca="true" t="shared" si="46" ref="K482:K519">2016-J482</f>
        <v>51</v>
      </c>
      <c r="L482" s="47" t="str">
        <f t="shared" si="43"/>
        <v>OK</v>
      </c>
      <c r="M482" s="81" t="s">
        <v>534</v>
      </c>
      <c r="N482" s="196"/>
    </row>
    <row r="483" spans="1:14" s="153" customFormat="1" ht="14.25">
      <c r="A483" s="199" t="s">
        <v>55</v>
      </c>
      <c r="B483" s="70" t="s">
        <v>914</v>
      </c>
      <c r="C483" s="70" t="s">
        <v>915</v>
      </c>
      <c r="D483" s="48" t="s">
        <v>891</v>
      </c>
      <c r="E483" s="69"/>
      <c r="F483" s="96" t="str">
        <f t="shared" si="45"/>
        <v>u02</v>
      </c>
      <c r="G483" s="131" t="str">
        <f>B483&amp;C483</f>
        <v>石井正俊</v>
      </c>
      <c r="H483" s="48" t="s">
        <v>491</v>
      </c>
      <c r="I483" s="48" t="s">
        <v>894</v>
      </c>
      <c r="J483" s="72">
        <v>1975</v>
      </c>
      <c r="K483" s="169">
        <f t="shared" si="46"/>
        <v>41</v>
      </c>
      <c r="L483" s="47" t="str">
        <f t="shared" si="43"/>
        <v>OK</v>
      </c>
      <c r="M483" s="81" t="s">
        <v>535</v>
      </c>
      <c r="N483" s="196"/>
    </row>
    <row r="484" spans="1:14" s="153" customFormat="1" ht="13.5">
      <c r="A484" s="199" t="s">
        <v>229</v>
      </c>
      <c r="B484" s="95" t="s">
        <v>393</v>
      </c>
      <c r="C484" s="95" t="s">
        <v>389</v>
      </c>
      <c r="D484" s="48" t="s">
        <v>891</v>
      </c>
      <c r="E484" s="69"/>
      <c r="F484" s="96" t="str">
        <f t="shared" si="45"/>
        <v>u03</v>
      </c>
      <c r="G484" s="131" t="str">
        <f>B484&amp;C484</f>
        <v>一色 翼</v>
      </c>
      <c r="H484" s="48" t="s">
        <v>491</v>
      </c>
      <c r="I484" s="75" t="s">
        <v>894</v>
      </c>
      <c r="J484" s="116">
        <v>1983</v>
      </c>
      <c r="K484" s="169">
        <f t="shared" si="46"/>
        <v>33</v>
      </c>
      <c r="L484" s="47" t="str">
        <f t="shared" si="43"/>
        <v>OK</v>
      </c>
      <c r="M484" s="200" t="s">
        <v>1025</v>
      </c>
      <c r="N484" s="196"/>
    </row>
    <row r="485" spans="1:13" s="153" customFormat="1" ht="13.5">
      <c r="A485" s="199" t="s">
        <v>230</v>
      </c>
      <c r="B485" s="93" t="s">
        <v>342</v>
      </c>
      <c r="C485" s="131" t="s">
        <v>343</v>
      </c>
      <c r="D485" s="48" t="s">
        <v>891</v>
      </c>
      <c r="E485" s="131"/>
      <c r="F485" s="96" t="str">
        <f t="shared" si="45"/>
        <v>u04</v>
      </c>
      <c r="G485" s="131" t="s">
        <v>344</v>
      </c>
      <c r="H485" s="48" t="s">
        <v>491</v>
      </c>
      <c r="I485" s="75" t="s">
        <v>56</v>
      </c>
      <c r="J485" s="133">
        <v>1988</v>
      </c>
      <c r="K485" s="169">
        <f t="shared" si="46"/>
        <v>28</v>
      </c>
      <c r="L485" s="47" t="str">
        <f t="shared" si="43"/>
        <v>OK</v>
      </c>
      <c r="M485" s="81" t="s">
        <v>535</v>
      </c>
    </row>
    <row r="486" spans="1:14" s="153" customFormat="1" ht="14.25">
      <c r="A486" s="199" t="s">
        <v>231</v>
      </c>
      <c r="B486" s="71" t="s">
        <v>916</v>
      </c>
      <c r="C486" s="71" t="s">
        <v>917</v>
      </c>
      <c r="D486" s="48" t="s">
        <v>891</v>
      </c>
      <c r="E486" s="69"/>
      <c r="F486" s="96" t="str">
        <f t="shared" si="45"/>
        <v>u05</v>
      </c>
      <c r="G486" s="131" t="str">
        <f>B486&amp;C486</f>
        <v>片岡一寿</v>
      </c>
      <c r="H486" s="48" t="s">
        <v>491</v>
      </c>
      <c r="I486" s="48" t="s">
        <v>894</v>
      </c>
      <c r="J486" s="72">
        <v>1971</v>
      </c>
      <c r="K486" s="169">
        <f t="shared" si="46"/>
        <v>45</v>
      </c>
      <c r="L486" s="47" t="str">
        <f t="shared" si="43"/>
        <v>OK</v>
      </c>
      <c r="M486" s="81" t="s">
        <v>536</v>
      </c>
      <c r="N486" s="196"/>
    </row>
    <row r="487" spans="1:14" s="153" customFormat="1" ht="14.25">
      <c r="A487" s="199" t="s">
        <v>232</v>
      </c>
      <c r="B487" s="71" t="s">
        <v>541</v>
      </c>
      <c r="C487" s="71" t="s">
        <v>918</v>
      </c>
      <c r="D487" s="48" t="s">
        <v>891</v>
      </c>
      <c r="E487" s="69"/>
      <c r="F487" s="96" t="str">
        <f t="shared" si="45"/>
        <v>u06</v>
      </c>
      <c r="G487" s="131" t="str">
        <f>B487&amp;C487</f>
        <v>片岡  大</v>
      </c>
      <c r="H487" s="48" t="s">
        <v>491</v>
      </c>
      <c r="I487" s="48" t="s">
        <v>894</v>
      </c>
      <c r="J487" s="72">
        <v>1969</v>
      </c>
      <c r="K487" s="169">
        <f t="shared" si="46"/>
        <v>47</v>
      </c>
      <c r="L487" s="47" t="str">
        <f t="shared" si="43"/>
        <v>OK</v>
      </c>
      <c r="M487" s="81" t="s">
        <v>532</v>
      </c>
      <c r="N487" s="196"/>
    </row>
    <row r="488" spans="1:13" s="153" customFormat="1" ht="13.5">
      <c r="A488" s="199" t="s">
        <v>233</v>
      </c>
      <c r="B488" s="93" t="s">
        <v>234</v>
      </c>
      <c r="C488" s="131" t="s">
        <v>235</v>
      </c>
      <c r="D488" s="48" t="s">
        <v>891</v>
      </c>
      <c r="E488" s="131"/>
      <c r="F488" s="96" t="str">
        <f t="shared" si="45"/>
        <v>u07</v>
      </c>
      <c r="G488" s="131" t="s">
        <v>236</v>
      </c>
      <c r="H488" s="48" t="s">
        <v>491</v>
      </c>
      <c r="I488" s="179" t="s">
        <v>57</v>
      </c>
      <c r="J488" s="133">
        <v>1981</v>
      </c>
      <c r="K488" s="169">
        <f t="shared" si="46"/>
        <v>35</v>
      </c>
      <c r="L488" s="47" t="str">
        <f t="shared" si="43"/>
        <v>OK</v>
      </c>
      <c r="M488" s="81" t="s">
        <v>1034</v>
      </c>
    </row>
    <row r="489" spans="1:14" s="153" customFormat="1" ht="14.25">
      <c r="A489" s="199" t="s">
        <v>237</v>
      </c>
      <c r="B489" s="93" t="s">
        <v>503</v>
      </c>
      <c r="C489" s="93" t="s">
        <v>238</v>
      </c>
      <c r="D489" s="48" t="s">
        <v>891</v>
      </c>
      <c r="E489" s="95"/>
      <c r="F489" s="96" t="str">
        <f t="shared" si="45"/>
        <v>u08</v>
      </c>
      <c r="G489" s="131" t="str">
        <f>B489&amp;C489</f>
        <v>木下 進</v>
      </c>
      <c r="H489" s="48" t="s">
        <v>491</v>
      </c>
      <c r="I489" s="48" t="s">
        <v>894</v>
      </c>
      <c r="J489" s="73">
        <v>1950</v>
      </c>
      <c r="K489" s="169">
        <f t="shared" si="46"/>
        <v>66</v>
      </c>
      <c r="L489" s="47" t="str">
        <f t="shared" si="43"/>
        <v>OK</v>
      </c>
      <c r="M489" s="81" t="s">
        <v>504</v>
      </c>
      <c r="N489" s="196"/>
    </row>
    <row r="490" spans="1:13" s="153" customFormat="1" ht="13.5">
      <c r="A490" s="199" t="s">
        <v>239</v>
      </c>
      <c r="B490" s="93" t="s">
        <v>1130</v>
      </c>
      <c r="C490" s="131" t="s">
        <v>356</v>
      </c>
      <c r="D490" s="48" t="s">
        <v>891</v>
      </c>
      <c r="E490" s="131"/>
      <c r="F490" s="132" t="str">
        <f t="shared" si="45"/>
        <v>u09</v>
      </c>
      <c r="G490" s="131" t="str">
        <f>B490&amp;C490</f>
        <v>久保田勉</v>
      </c>
      <c r="H490" s="48" t="s">
        <v>491</v>
      </c>
      <c r="I490" s="75" t="s">
        <v>58</v>
      </c>
      <c r="J490" s="133">
        <v>1967</v>
      </c>
      <c r="K490" s="169">
        <f t="shared" si="46"/>
        <v>49</v>
      </c>
      <c r="L490" s="47" t="str">
        <f t="shared" si="43"/>
        <v>OK</v>
      </c>
      <c r="M490" s="81" t="s">
        <v>357</v>
      </c>
    </row>
    <row r="491" spans="1:13" s="153" customFormat="1" ht="13.5">
      <c r="A491" s="199" t="s">
        <v>240</v>
      </c>
      <c r="B491" s="93" t="s">
        <v>345</v>
      </c>
      <c r="C491" s="131" t="s">
        <v>346</v>
      </c>
      <c r="D491" s="48" t="s">
        <v>891</v>
      </c>
      <c r="E491" s="69"/>
      <c r="F491" s="96" t="str">
        <f t="shared" si="45"/>
        <v>u10</v>
      </c>
      <c r="G491" s="131" t="s">
        <v>347</v>
      </c>
      <c r="H491" s="48" t="s">
        <v>491</v>
      </c>
      <c r="I491" s="75" t="s">
        <v>59</v>
      </c>
      <c r="J491" s="133">
        <v>1997</v>
      </c>
      <c r="K491" s="169">
        <f t="shared" si="46"/>
        <v>19</v>
      </c>
      <c r="L491" s="47" t="str">
        <f t="shared" si="43"/>
        <v>OK</v>
      </c>
      <c r="M491" s="51" t="s">
        <v>540</v>
      </c>
    </row>
    <row r="492" spans="1:20" s="153" customFormat="1" ht="13.5">
      <c r="A492" s="199" t="s">
        <v>241</v>
      </c>
      <c r="B492" s="102" t="s">
        <v>407</v>
      </c>
      <c r="C492" s="102" t="s">
        <v>408</v>
      </c>
      <c r="D492" s="48" t="s">
        <v>891</v>
      </c>
      <c r="E492" s="85"/>
      <c r="F492" s="85" t="str">
        <f t="shared" si="45"/>
        <v>u11</v>
      </c>
      <c r="G492" s="45" t="str">
        <f>B492&amp;C492</f>
        <v>稙田優也</v>
      </c>
      <c r="H492" s="48" t="s">
        <v>491</v>
      </c>
      <c r="I492" s="45" t="s">
        <v>894</v>
      </c>
      <c r="J492" s="134">
        <v>1982</v>
      </c>
      <c r="K492" s="169">
        <f t="shared" si="46"/>
        <v>34</v>
      </c>
      <c r="L492" s="47" t="str">
        <f t="shared" si="43"/>
        <v>OK</v>
      </c>
      <c r="M492" s="48" t="s">
        <v>535</v>
      </c>
      <c r="N492" s="62"/>
      <c r="O492" s="62"/>
      <c r="P492" s="62"/>
      <c r="Q492" s="62"/>
      <c r="R492" s="62"/>
      <c r="S492" s="62"/>
      <c r="T492" s="62"/>
    </row>
    <row r="493" spans="1:13" s="153" customFormat="1" ht="13.5">
      <c r="A493" s="199" t="s">
        <v>242</v>
      </c>
      <c r="B493" s="93" t="s">
        <v>336</v>
      </c>
      <c r="C493" s="131" t="s">
        <v>337</v>
      </c>
      <c r="D493" s="48" t="s">
        <v>891</v>
      </c>
      <c r="E493" s="131"/>
      <c r="F493" s="96" t="str">
        <f t="shared" si="45"/>
        <v>u12</v>
      </c>
      <c r="G493" s="131" t="s">
        <v>338</v>
      </c>
      <c r="H493" s="48" t="s">
        <v>491</v>
      </c>
      <c r="I493" s="75" t="s">
        <v>60</v>
      </c>
      <c r="J493" s="133">
        <v>1987</v>
      </c>
      <c r="K493" s="169">
        <f t="shared" si="46"/>
        <v>29</v>
      </c>
      <c r="L493" s="47" t="str">
        <f t="shared" si="43"/>
        <v>OK</v>
      </c>
      <c r="M493" s="81" t="s">
        <v>996</v>
      </c>
    </row>
    <row r="494" spans="1:14" s="153" customFormat="1" ht="14.25">
      <c r="A494" s="199" t="s">
        <v>243</v>
      </c>
      <c r="B494" s="70" t="s">
        <v>919</v>
      </c>
      <c r="C494" s="70" t="s">
        <v>920</v>
      </c>
      <c r="D494" s="48" t="s">
        <v>891</v>
      </c>
      <c r="E494" s="69"/>
      <c r="F494" s="96" t="str">
        <f t="shared" si="45"/>
        <v>u13</v>
      </c>
      <c r="G494" s="131" t="str">
        <f>B494&amp;C494</f>
        <v>竹田圭佑</v>
      </c>
      <c r="H494" s="48" t="s">
        <v>491</v>
      </c>
      <c r="I494" s="48" t="s">
        <v>894</v>
      </c>
      <c r="J494" s="72">
        <v>1982</v>
      </c>
      <c r="K494" s="169">
        <f t="shared" si="46"/>
        <v>34</v>
      </c>
      <c r="L494" s="47" t="str">
        <f t="shared" si="43"/>
        <v>OK</v>
      </c>
      <c r="M494" s="81" t="s">
        <v>537</v>
      </c>
      <c r="N494" s="196"/>
    </row>
    <row r="495" spans="1:13" s="153" customFormat="1" ht="13.5">
      <c r="A495" s="199" t="s">
        <v>244</v>
      </c>
      <c r="B495" s="93" t="s">
        <v>245</v>
      </c>
      <c r="C495" s="131" t="s">
        <v>246</v>
      </c>
      <c r="D495" s="48" t="s">
        <v>891</v>
      </c>
      <c r="E495" s="131"/>
      <c r="F495" s="96" t="str">
        <f t="shared" si="45"/>
        <v>u14</v>
      </c>
      <c r="G495" s="131" t="s">
        <v>247</v>
      </c>
      <c r="H495" s="48" t="s">
        <v>491</v>
      </c>
      <c r="I495" s="179" t="s">
        <v>894</v>
      </c>
      <c r="J495" s="133">
        <v>1967</v>
      </c>
      <c r="K495" s="169">
        <f t="shared" si="46"/>
        <v>49</v>
      </c>
      <c r="L495" s="47" t="str">
        <f t="shared" si="43"/>
        <v>OK</v>
      </c>
      <c r="M495" s="81" t="s">
        <v>1034</v>
      </c>
    </row>
    <row r="496" spans="1:20" s="62" customFormat="1" ht="13.5">
      <c r="A496" s="199" t="s">
        <v>248</v>
      </c>
      <c r="B496" s="93" t="s">
        <v>358</v>
      </c>
      <c r="C496" s="93" t="s">
        <v>359</v>
      </c>
      <c r="D496" s="48" t="s">
        <v>891</v>
      </c>
      <c r="E496" s="131"/>
      <c r="F496" s="96" t="str">
        <f t="shared" si="45"/>
        <v>u15</v>
      </c>
      <c r="G496" s="131" t="str">
        <f>B496&amp;C496</f>
        <v>永瀬卓夫</v>
      </c>
      <c r="H496" s="48" t="s">
        <v>491</v>
      </c>
      <c r="I496" s="75" t="s">
        <v>61</v>
      </c>
      <c r="J496" s="133">
        <v>1950</v>
      </c>
      <c r="K496" s="169">
        <f t="shared" si="46"/>
        <v>66</v>
      </c>
      <c r="L496" s="47" t="str">
        <f t="shared" si="43"/>
        <v>OK</v>
      </c>
      <c r="M496" s="81" t="s">
        <v>1027</v>
      </c>
      <c r="N496" s="153"/>
      <c r="O496" s="153"/>
      <c r="P496" s="153"/>
      <c r="Q496" s="153"/>
      <c r="R496" s="153"/>
      <c r="S496" s="153"/>
      <c r="T496" s="153"/>
    </row>
    <row r="497" spans="1:20" s="62" customFormat="1" ht="13.5">
      <c r="A497" s="199" t="s">
        <v>249</v>
      </c>
      <c r="B497" s="93" t="s">
        <v>250</v>
      </c>
      <c r="C497" s="131" t="s">
        <v>251</v>
      </c>
      <c r="D497" s="48" t="s">
        <v>891</v>
      </c>
      <c r="E497" s="131"/>
      <c r="F497" s="96" t="str">
        <f t="shared" si="45"/>
        <v>u16</v>
      </c>
      <c r="G497" s="131" t="str">
        <f>B497&amp;C497</f>
        <v>倍田 武</v>
      </c>
      <c r="H497" s="48" t="s">
        <v>491</v>
      </c>
      <c r="I497" s="179" t="s">
        <v>894</v>
      </c>
      <c r="J497" s="133">
        <v>1970</v>
      </c>
      <c r="K497" s="169">
        <f t="shared" si="46"/>
        <v>46</v>
      </c>
      <c r="L497" s="47" t="str">
        <f t="shared" si="43"/>
        <v>OK</v>
      </c>
      <c r="M497" s="81" t="s">
        <v>536</v>
      </c>
      <c r="N497" s="153"/>
      <c r="O497" s="153"/>
      <c r="P497" s="153"/>
      <c r="Q497" s="153"/>
      <c r="R497" s="153"/>
      <c r="S497" s="153"/>
      <c r="T497" s="153"/>
    </row>
    <row r="498" spans="1:20" s="62" customFormat="1" ht="13.5">
      <c r="A498" s="199" t="s">
        <v>252</v>
      </c>
      <c r="B498" s="93" t="s">
        <v>398</v>
      </c>
      <c r="C498" s="131" t="s">
        <v>253</v>
      </c>
      <c r="D498" s="48" t="s">
        <v>891</v>
      </c>
      <c r="E498" s="131"/>
      <c r="F498" s="132" t="str">
        <f t="shared" si="45"/>
        <v>u17</v>
      </c>
      <c r="G498" s="131" t="str">
        <f aca="true" t="shared" si="47" ref="G498:G510">B498&amp;C498</f>
        <v>久田 彰</v>
      </c>
      <c r="H498" s="48" t="s">
        <v>491</v>
      </c>
      <c r="I498" s="75" t="s">
        <v>894</v>
      </c>
      <c r="J498" s="133">
        <v>1971</v>
      </c>
      <c r="K498" s="169">
        <f t="shared" si="46"/>
        <v>45</v>
      </c>
      <c r="L498" s="47" t="str">
        <f t="shared" si="43"/>
        <v>OK</v>
      </c>
      <c r="M498" s="81" t="s">
        <v>536</v>
      </c>
      <c r="N498" s="153"/>
      <c r="O498" s="153"/>
      <c r="P498" s="153"/>
      <c r="Q498" s="153"/>
      <c r="R498" s="153"/>
      <c r="S498" s="153"/>
      <c r="T498" s="153"/>
    </row>
    <row r="499" spans="1:20" s="62" customFormat="1" ht="14.25">
      <c r="A499" s="199" t="s">
        <v>254</v>
      </c>
      <c r="B499" s="70" t="s">
        <v>922</v>
      </c>
      <c r="C499" s="70" t="s">
        <v>923</v>
      </c>
      <c r="D499" s="48" t="s">
        <v>891</v>
      </c>
      <c r="E499" s="69"/>
      <c r="F499" s="96" t="str">
        <f t="shared" si="45"/>
        <v>u18</v>
      </c>
      <c r="G499" s="131" t="str">
        <f t="shared" si="47"/>
        <v>山田智史</v>
      </c>
      <c r="H499" s="48" t="s">
        <v>491</v>
      </c>
      <c r="I499" s="48" t="s">
        <v>894</v>
      </c>
      <c r="J499" s="72">
        <v>1969</v>
      </c>
      <c r="K499" s="169">
        <f t="shared" si="46"/>
        <v>47</v>
      </c>
      <c r="L499" s="47" t="str">
        <f t="shared" si="43"/>
        <v>OK</v>
      </c>
      <c r="M499" s="81" t="s">
        <v>535</v>
      </c>
      <c r="N499" s="196"/>
      <c r="O499" s="153"/>
      <c r="P499" s="153"/>
      <c r="Q499" s="153"/>
      <c r="R499" s="153"/>
      <c r="S499" s="153"/>
      <c r="T499" s="153"/>
    </row>
    <row r="500" spans="1:14" s="153" customFormat="1" ht="14.25">
      <c r="A500" s="199" t="s">
        <v>255</v>
      </c>
      <c r="B500" s="70" t="s">
        <v>924</v>
      </c>
      <c r="C500" s="70" t="s">
        <v>925</v>
      </c>
      <c r="D500" s="48" t="s">
        <v>891</v>
      </c>
      <c r="E500" s="69"/>
      <c r="F500" s="96" t="str">
        <f t="shared" si="45"/>
        <v>u19</v>
      </c>
      <c r="G500" s="131" t="str">
        <f t="shared" si="47"/>
        <v>山本昌紀</v>
      </c>
      <c r="H500" s="48" t="s">
        <v>491</v>
      </c>
      <c r="I500" s="48" t="s">
        <v>894</v>
      </c>
      <c r="J500" s="72">
        <v>1970</v>
      </c>
      <c r="K500" s="169">
        <f t="shared" si="46"/>
        <v>46</v>
      </c>
      <c r="L500" s="47" t="str">
        <f t="shared" si="43"/>
        <v>OK</v>
      </c>
      <c r="M500" s="81" t="s">
        <v>539</v>
      </c>
      <c r="N500" s="196"/>
    </row>
    <row r="501" spans="1:14" s="153" customFormat="1" ht="13.5">
      <c r="A501" s="199" t="s">
        <v>256</v>
      </c>
      <c r="B501" s="95" t="s">
        <v>542</v>
      </c>
      <c r="C501" s="95" t="s">
        <v>62</v>
      </c>
      <c r="D501" s="48" t="s">
        <v>891</v>
      </c>
      <c r="E501" s="69"/>
      <c r="F501" s="96" t="str">
        <f t="shared" si="45"/>
        <v>u20</v>
      </c>
      <c r="G501" s="131" t="str">
        <f t="shared" si="47"/>
        <v>吉村 淳</v>
      </c>
      <c r="H501" s="48" t="s">
        <v>491</v>
      </c>
      <c r="I501" s="75" t="s">
        <v>894</v>
      </c>
      <c r="J501" s="116">
        <v>1976</v>
      </c>
      <c r="K501" s="169">
        <f t="shared" si="46"/>
        <v>40</v>
      </c>
      <c r="L501" s="47" t="str">
        <f t="shared" si="43"/>
        <v>OK</v>
      </c>
      <c r="M501" s="81" t="s">
        <v>509</v>
      </c>
      <c r="N501" s="196"/>
    </row>
    <row r="502" spans="1:20" s="153" customFormat="1" ht="13.5">
      <c r="A502" s="199" t="s">
        <v>257</v>
      </c>
      <c r="B502" s="45" t="s">
        <v>887</v>
      </c>
      <c r="C502" s="45" t="s">
        <v>888</v>
      </c>
      <c r="D502" s="48" t="s">
        <v>891</v>
      </c>
      <c r="E502" s="45"/>
      <c r="F502" s="45" t="str">
        <f t="shared" si="45"/>
        <v>u21</v>
      </c>
      <c r="G502" s="45" t="str">
        <f t="shared" si="47"/>
        <v>井内一博</v>
      </c>
      <c r="H502" s="48" t="s">
        <v>491</v>
      </c>
      <c r="I502" s="45" t="s">
        <v>894</v>
      </c>
      <c r="J502" s="134">
        <v>1976</v>
      </c>
      <c r="K502" s="169">
        <f t="shared" si="46"/>
        <v>40</v>
      </c>
      <c r="L502" s="47" t="str">
        <f t="shared" si="43"/>
        <v>OK</v>
      </c>
      <c r="M502" s="45" t="s">
        <v>522</v>
      </c>
      <c r="N502" s="62"/>
      <c r="O502" s="62"/>
      <c r="P502" s="62"/>
      <c r="Q502" s="62"/>
      <c r="R502" s="62"/>
      <c r="S502" s="62"/>
      <c r="T502" s="77"/>
    </row>
    <row r="503" spans="1:14" s="153" customFormat="1" ht="14.25">
      <c r="A503" s="199" t="s">
        <v>258</v>
      </c>
      <c r="B503" s="117" t="s">
        <v>492</v>
      </c>
      <c r="C503" s="118" t="s">
        <v>493</v>
      </c>
      <c r="D503" s="48" t="s">
        <v>891</v>
      </c>
      <c r="E503" s="119"/>
      <c r="F503" s="96" t="str">
        <f t="shared" si="45"/>
        <v>u22</v>
      </c>
      <c r="G503" s="131" t="str">
        <f t="shared" si="47"/>
        <v>高瀬眞志</v>
      </c>
      <c r="H503" s="48" t="s">
        <v>491</v>
      </c>
      <c r="I503" s="48" t="s">
        <v>894</v>
      </c>
      <c r="J503" s="120">
        <v>1959</v>
      </c>
      <c r="K503" s="169">
        <f t="shared" si="46"/>
        <v>57</v>
      </c>
      <c r="L503" s="47" t="str">
        <f t="shared" si="43"/>
        <v>OK</v>
      </c>
      <c r="M503" s="81" t="s">
        <v>534</v>
      </c>
      <c r="N503" s="196"/>
    </row>
    <row r="504" spans="1:20" s="153" customFormat="1" ht="13.5">
      <c r="A504" s="199" t="s">
        <v>259</v>
      </c>
      <c r="B504" s="46" t="s">
        <v>889</v>
      </c>
      <c r="C504" s="46" t="s">
        <v>890</v>
      </c>
      <c r="D504" s="48" t="s">
        <v>891</v>
      </c>
      <c r="E504" s="45"/>
      <c r="F504" s="45" t="str">
        <f t="shared" si="45"/>
        <v>u23</v>
      </c>
      <c r="G504" s="45" t="str">
        <f t="shared" si="47"/>
        <v>竹下英伸</v>
      </c>
      <c r="H504" s="48" t="s">
        <v>491</v>
      </c>
      <c r="I504" s="45" t="s">
        <v>894</v>
      </c>
      <c r="J504" s="134">
        <v>1972</v>
      </c>
      <c r="K504" s="169">
        <f t="shared" si="46"/>
        <v>44</v>
      </c>
      <c r="L504" s="47" t="str">
        <f t="shared" si="43"/>
        <v>OK</v>
      </c>
      <c r="M504" s="51" t="s">
        <v>540</v>
      </c>
      <c r="N504" s="62"/>
      <c r="O504" s="62"/>
      <c r="P504" s="62"/>
      <c r="Q504" s="62"/>
      <c r="R504" s="62"/>
      <c r="S504" s="77"/>
      <c r="T504" s="62"/>
    </row>
    <row r="505" spans="1:20" s="153" customFormat="1" ht="13.5">
      <c r="A505" s="199" t="s">
        <v>260</v>
      </c>
      <c r="B505" s="46" t="s">
        <v>261</v>
      </c>
      <c r="C505" s="46" t="s">
        <v>262</v>
      </c>
      <c r="D505" s="48" t="s">
        <v>891</v>
      </c>
      <c r="E505" s="45"/>
      <c r="F505" s="45" t="str">
        <f t="shared" si="45"/>
        <v>u24</v>
      </c>
      <c r="G505" s="45" t="str">
        <f t="shared" si="47"/>
        <v>中原康晶</v>
      </c>
      <c r="H505" s="48" t="s">
        <v>491</v>
      </c>
      <c r="I505" s="45" t="s">
        <v>63</v>
      </c>
      <c r="J505" s="134">
        <v>1984</v>
      </c>
      <c r="K505" s="169">
        <f t="shared" si="46"/>
        <v>32</v>
      </c>
      <c r="L505" s="47" t="str">
        <f t="shared" si="43"/>
        <v>OK</v>
      </c>
      <c r="M505" s="45" t="s">
        <v>522</v>
      </c>
      <c r="N505" s="62"/>
      <c r="O505" s="62"/>
      <c r="P505" s="62"/>
      <c r="Q505" s="62"/>
      <c r="R505" s="62"/>
      <c r="S505" s="62"/>
      <c r="T505" s="62"/>
    </row>
    <row r="506" spans="1:20" s="153" customFormat="1" ht="13.5">
      <c r="A506" s="199" t="s">
        <v>263</v>
      </c>
      <c r="B506" s="46" t="s">
        <v>64</v>
      </c>
      <c r="C506" s="46" t="s">
        <v>65</v>
      </c>
      <c r="D506" s="48" t="s">
        <v>891</v>
      </c>
      <c r="E506" s="45"/>
      <c r="F506" s="45" t="str">
        <f t="shared" si="45"/>
        <v>u25</v>
      </c>
      <c r="G506" s="45" t="str">
        <f t="shared" si="47"/>
        <v>田中邦明</v>
      </c>
      <c r="H506" s="48" t="s">
        <v>491</v>
      </c>
      <c r="I506" s="45" t="s">
        <v>894</v>
      </c>
      <c r="J506" s="134">
        <v>1984</v>
      </c>
      <c r="K506" s="169">
        <f t="shared" si="46"/>
        <v>32</v>
      </c>
      <c r="L506" s="47" t="str">
        <f t="shared" si="43"/>
        <v>OK</v>
      </c>
      <c r="M506" s="45" t="s">
        <v>522</v>
      </c>
      <c r="N506" s="62"/>
      <c r="O506" s="62"/>
      <c r="P506" s="77"/>
      <c r="Q506" s="62"/>
      <c r="R506" s="62"/>
      <c r="S506" s="62"/>
      <c r="T506" s="62"/>
    </row>
    <row r="507" spans="1:14" s="153" customFormat="1" ht="14.25">
      <c r="A507" s="199" t="s">
        <v>264</v>
      </c>
      <c r="B507" s="201" t="s">
        <v>524</v>
      </c>
      <c r="C507" s="201" t="s">
        <v>1019</v>
      </c>
      <c r="D507" s="48" t="s">
        <v>891</v>
      </c>
      <c r="E507" s="69"/>
      <c r="F507" s="96" t="str">
        <f t="shared" si="45"/>
        <v>u26</v>
      </c>
      <c r="G507" s="131" t="str">
        <f t="shared" si="47"/>
        <v>今井順子</v>
      </c>
      <c r="H507" s="48" t="s">
        <v>491</v>
      </c>
      <c r="I507" s="48" t="s">
        <v>895</v>
      </c>
      <c r="J507" s="73">
        <v>1958</v>
      </c>
      <c r="K507" s="169">
        <f t="shared" si="46"/>
        <v>58</v>
      </c>
      <c r="L507" s="47" t="str">
        <f t="shared" si="43"/>
        <v>OK</v>
      </c>
      <c r="M507" s="86" t="s">
        <v>540</v>
      </c>
      <c r="N507" s="196"/>
    </row>
    <row r="508" spans="1:14" s="153" customFormat="1" ht="13.5">
      <c r="A508" s="199" t="s">
        <v>265</v>
      </c>
      <c r="B508" s="121" t="s">
        <v>992</v>
      </c>
      <c r="C508" s="122" t="s">
        <v>993</v>
      </c>
      <c r="D508" s="48" t="s">
        <v>891</v>
      </c>
      <c r="E508" s="123"/>
      <c r="F508" s="96" t="str">
        <f t="shared" si="45"/>
        <v>u27</v>
      </c>
      <c r="G508" s="131" t="str">
        <f t="shared" si="47"/>
        <v>植垣貴美子</v>
      </c>
      <c r="H508" s="48" t="s">
        <v>491</v>
      </c>
      <c r="I508" s="48" t="s">
        <v>895</v>
      </c>
      <c r="J508" s="124">
        <v>1965</v>
      </c>
      <c r="K508" s="169">
        <f t="shared" si="46"/>
        <v>51</v>
      </c>
      <c r="L508" s="47" t="str">
        <f t="shared" si="43"/>
        <v>OK</v>
      </c>
      <c r="M508" s="125" t="s">
        <v>998</v>
      </c>
      <c r="N508" s="196"/>
    </row>
    <row r="509" spans="1:14" s="153" customFormat="1" ht="13.5">
      <c r="A509" s="199" t="s">
        <v>266</v>
      </c>
      <c r="B509" s="121" t="s">
        <v>916</v>
      </c>
      <c r="C509" s="122" t="s">
        <v>267</v>
      </c>
      <c r="D509" s="48" t="s">
        <v>891</v>
      </c>
      <c r="E509" s="124" t="s">
        <v>66</v>
      </c>
      <c r="F509" s="96" t="str">
        <f t="shared" si="45"/>
        <v>u28</v>
      </c>
      <c r="G509" s="45" t="str">
        <f t="shared" si="47"/>
        <v>片岡 聖</v>
      </c>
      <c r="H509" s="48" t="s">
        <v>491</v>
      </c>
      <c r="I509" s="48" t="s">
        <v>895</v>
      </c>
      <c r="J509" s="124">
        <v>2002</v>
      </c>
      <c r="K509" s="169">
        <f t="shared" si="46"/>
        <v>14</v>
      </c>
      <c r="L509" s="47" t="str">
        <f t="shared" si="43"/>
        <v>OK</v>
      </c>
      <c r="M509" s="125" t="s">
        <v>536</v>
      </c>
      <c r="N509" s="196"/>
    </row>
    <row r="510" spans="1:20" s="62" customFormat="1" ht="14.25">
      <c r="A510" s="199" t="s">
        <v>268</v>
      </c>
      <c r="B510" s="74" t="s">
        <v>505</v>
      </c>
      <c r="C510" s="74" t="s">
        <v>494</v>
      </c>
      <c r="D510" s="48" t="s">
        <v>891</v>
      </c>
      <c r="E510" s="95"/>
      <c r="F510" s="96" t="str">
        <f t="shared" si="45"/>
        <v>u29</v>
      </c>
      <c r="G510" s="131" t="str">
        <f t="shared" si="47"/>
        <v>鹿取あつみ</v>
      </c>
      <c r="H510" s="48" t="s">
        <v>491</v>
      </c>
      <c r="I510" s="48" t="s">
        <v>895</v>
      </c>
      <c r="J510" s="73">
        <v>1963</v>
      </c>
      <c r="K510" s="169">
        <f t="shared" si="46"/>
        <v>53</v>
      </c>
      <c r="L510" s="47" t="str">
        <f t="shared" si="43"/>
        <v>OK</v>
      </c>
      <c r="M510" s="81" t="s">
        <v>995</v>
      </c>
      <c r="N510" s="196"/>
      <c r="O510" s="153"/>
      <c r="P510" s="153"/>
      <c r="Q510" s="153"/>
      <c r="R510" s="153"/>
      <c r="S510" s="153"/>
      <c r="T510" s="153"/>
    </row>
    <row r="511" spans="1:13" s="153" customFormat="1" ht="13.5">
      <c r="A511" s="199" t="s">
        <v>269</v>
      </c>
      <c r="B511" s="172" t="s">
        <v>339</v>
      </c>
      <c r="C511" s="202" t="s">
        <v>340</v>
      </c>
      <c r="D511" s="48" t="s">
        <v>891</v>
      </c>
      <c r="E511" s="131"/>
      <c r="F511" s="96" t="str">
        <f t="shared" si="45"/>
        <v>u30</v>
      </c>
      <c r="G511" s="131" t="s">
        <v>341</v>
      </c>
      <c r="H511" s="48" t="s">
        <v>491</v>
      </c>
      <c r="I511" s="179" t="s">
        <v>1084</v>
      </c>
      <c r="J511" s="133">
        <v>1965</v>
      </c>
      <c r="K511" s="169">
        <f t="shared" si="46"/>
        <v>51</v>
      </c>
      <c r="L511" s="47" t="str">
        <f t="shared" si="43"/>
        <v>OK</v>
      </c>
      <c r="M511" s="81" t="s">
        <v>533</v>
      </c>
    </row>
    <row r="512" spans="1:14" s="153" customFormat="1" ht="13.5">
      <c r="A512" s="199" t="s">
        <v>270</v>
      </c>
      <c r="B512" s="201" t="s">
        <v>525</v>
      </c>
      <c r="C512" s="201" t="s">
        <v>526</v>
      </c>
      <c r="D512" s="48" t="s">
        <v>891</v>
      </c>
      <c r="E512" s="69"/>
      <c r="F512" s="96" t="str">
        <f t="shared" si="45"/>
        <v>u31</v>
      </c>
      <c r="G512" s="131" t="str">
        <f>B512&amp;C512</f>
        <v>川崎悦子</v>
      </c>
      <c r="H512" s="48" t="s">
        <v>491</v>
      </c>
      <c r="I512" s="48" t="s">
        <v>895</v>
      </c>
      <c r="J512" s="116">
        <v>1955</v>
      </c>
      <c r="K512" s="169">
        <f t="shared" si="46"/>
        <v>61</v>
      </c>
      <c r="L512" s="47" t="str">
        <f t="shared" si="43"/>
        <v>OK</v>
      </c>
      <c r="M512" s="81" t="s">
        <v>537</v>
      </c>
      <c r="N512" s="196"/>
    </row>
    <row r="513" spans="1:14" s="153" customFormat="1" ht="14.25">
      <c r="A513" s="199" t="s">
        <v>271</v>
      </c>
      <c r="B513" s="74" t="s">
        <v>926</v>
      </c>
      <c r="C513" s="74" t="s">
        <v>892</v>
      </c>
      <c r="D513" s="48" t="s">
        <v>891</v>
      </c>
      <c r="E513" s="69"/>
      <c r="F513" s="96" t="str">
        <f t="shared" si="45"/>
        <v>u32</v>
      </c>
      <c r="G513" s="131" t="str">
        <f>B513&amp;C513</f>
        <v>古株淳子</v>
      </c>
      <c r="H513" s="48" t="s">
        <v>491</v>
      </c>
      <c r="I513" s="48" t="s">
        <v>895</v>
      </c>
      <c r="J513" s="72">
        <v>1968</v>
      </c>
      <c r="K513" s="169">
        <f t="shared" si="46"/>
        <v>48</v>
      </c>
      <c r="L513" s="47" t="str">
        <f t="shared" si="43"/>
        <v>OK</v>
      </c>
      <c r="M513" s="81" t="s">
        <v>535</v>
      </c>
      <c r="N513" s="196"/>
    </row>
    <row r="514" spans="1:20" s="153" customFormat="1" ht="13.5">
      <c r="A514" s="199" t="s">
        <v>272</v>
      </c>
      <c r="B514" s="51" t="s">
        <v>1340</v>
      </c>
      <c r="C514" s="51" t="s">
        <v>1108</v>
      </c>
      <c r="D514" s="48" t="s">
        <v>891</v>
      </c>
      <c r="E514" s="45"/>
      <c r="F514" s="47" t="str">
        <f t="shared" si="45"/>
        <v>u33</v>
      </c>
      <c r="G514" s="45" t="str">
        <f>B514&amp;C514</f>
        <v>辻 佳子</v>
      </c>
      <c r="H514" s="48" t="s">
        <v>491</v>
      </c>
      <c r="I514" s="49" t="s">
        <v>1084</v>
      </c>
      <c r="J514" s="98">
        <v>1973</v>
      </c>
      <c r="K514" s="169">
        <f t="shared" si="46"/>
        <v>43</v>
      </c>
      <c r="L514" s="47" t="str">
        <f t="shared" si="43"/>
        <v>OK</v>
      </c>
      <c r="M514" s="45" t="s">
        <v>537</v>
      </c>
      <c r="N514" s="62"/>
      <c r="O514" s="62"/>
      <c r="P514" s="62"/>
      <c r="Q514" s="62"/>
      <c r="R514" s="62"/>
      <c r="S514" s="62"/>
      <c r="T514" s="62"/>
    </row>
    <row r="515" spans="1:14" s="153" customFormat="1" ht="14.25">
      <c r="A515" s="199" t="s">
        <v>273</v>
      </c>
      <c r="B515" s="74" t="s">
        <v>394</v>
      </c>
      <c r="C515" s="74" t="s">
        <v>395</v>
      </c>
      <c r="D515" s="48" t="s">
        <v>891</v>
      </c>
      <c r="E515" s="69"/>
      <c r="F515" s="96" t="str">
        <f t="shared" si="45"/>
        <v>u34</v>
      </c>
      <c r="G515" s="45" t="str">
        <f>B515&amp;C515</f>
        <v>西崎友香</v>
      </c>
      <c r="H515" s="48" t="s">
        <v>491</v>
      </c>
      <c r="I515" s="48" t="s">
        <v>895</v>
      </c>
      <c r="J515" s="72">
        <v>1980</v>
      </c>
      <c r="K515" s="169">
        <f t="shared" si="46"/>
        <v>36</v>
      </c>
      <c r="L515" s="47" t="str">
        <f t="shared" si="43"/>
        <v>OK</v>
      </c>
      <c r="M515" s="81" t="s">
        <v>537</v>
      </c>
      <c r="N515" s="196"/>
    </row>
    <row r="516" spans="1:13" s="153" customFormat="1" ht="13.5">
      <c r="A516" s="199" t="s">
        <v>274</v>
      </c>
      <c r="B516" s="172" t="s">
        <v>250</v>
      </c>
      <c r="C516" s="202" t="s">
        <v>372</v>
      </c>
      <c r="D516" s="48" t="s">
        <v>891</v>
      </c>
      <c r="E516" s="131"/>
      <c r="F516" s="96" t="str">
        <f t="shared" si="45"/>
        <v>u35</v>
      </c>
      <c r="G516" s="131" t="s">
        <v>275</v>
      </c>
      <c r="H516" s="48" t="s">
        <v>491</v>
      </c>
      <c r="I516" s="179" t="s">
        <v>1084</v>
      </c>
      <c r="J516" s="133">
        <v>1969</v>
      </c>
      <c r="K516" s="169">
        <f t="shared" si="46"/>
        <v>47</v>
      </c>
      <c r="L516" s="47" t="str">
        <f t="shared" si="43"/>
        <v>OK</v>
      </c>
      <c r="M516" s="81" t="s">
        <v>536</v>
      </c>
    </row>
    <row r="517" spans="1:14" s="153" customFormat="1" ht="14.25">
      <c r="A517" s="199" t="s">
        <v>276</v>
      </c>
      <c r="B517" s="74" t="s">
        <v>501</v>
      </c>
      <c r="C517" s="74" t="s">
        <v>502</v>
      </c>
      <c r="D517" s="48" t="s">
        <v>891</v>
      </c>
      <c r="E517" s="69"/>
      <c r="F517" s="96" t="str">
        <f t="shared" si="45"/>
        <v>u36</v>
      </c>
      <c r="G517" s="131" t="str">
        <f aca="true" t="shared" si="48" ref="G517:G522">B517&amp;C517</f>
        <v>村井典子</v>
      </c>
      <c r="H517" s="48" t="s">
        <v>491</v>
      </c>
      <c r="I517" s="48" t="s">
        <v>895</v>
      </c>
      <c r="J517" s="73">
        <v>1968</v>
      </c>
      <c r="K517" s="169">
        <f t="shared" si="46"/>
        <v>48</v>
      </c>
      <c r="L517" s="47" t="str">
        <f t="shared" si="43"/>
        <v>OK</v>
      </c>
      <c r="M517" s="81" t="s">
        <v>535</v>
      </c>
      <c r="N517" s="196"/>
    </row>
    <row r="518" spans="1:14" s="153" customFormat="1" ht="14.25">
      <c r="A518" s="199" t="s">
        <v>277</v>
      </c>
      <c r="B518" s="74" t="s">
        <v>527</v>
      </c>
      <c r="C518" s="74" t="s">
        <v>979</v>
      </c>
      <c r="D518" s="48" t="s">
        <v>891</v>
      </c>
      <c r="E518" s="69"/>
      <c r="F518" s="96" t="str">
        <f t="shared" si="45"/>
        <v>u37</v>
      </c>
      <c r="G518" s="131" t="str">
        <f t="shared" si="48"/>
        <v>矢野由美子</v>
      </c>
      <c r="H518" s="48" t="s">
        <v>491</v>
      </c>
      <c r="I518" s="48" t="s">
        <v>895</v>
      </c>
      <c r="J518" s="73">
        <v>1963</v>
      </c>
      <c r="K518" s="169">
        <f t="shared" si="46"/>
        <v>53</v>
      </c>
      <c r="L518" s="47" t="str">
        <f t="shared" si="43"/>
        <v>OK</v>
      </c>
      <c r="M518" s="81" t="s">
        <v>528</v>
      </c>
      <c r="N518" s="196"/>
    </row>
    <row r="519" spans="1:20" s="153" customFormat="1" ht="13.5">
      <c r="A519" s="199" t="s">
        <v>278</v>
      </c>
      <c r="B519" s="50" t="s">
        <v>279</v>
      </c>
      <c r="C519" s="50" t="s">
        <v>415</v>
      </c>
      <c r="D519" s="48" t="s">
        <v>891</v>
      </c>
      <c r="E519" s="45"/>
      <c r="F519" s="47" t="str">
        <f t="shared" si="45"/>
        <v>u38</v>
      </c>
      <c r="G519" s="45" t="str">
        <f t="shared" si="48"/>
        <v>竹下光代</v>
      </c>
      <c r="H519" s="48" t="s">
        <v>491</v>
      </c>
      <c r="I519" s="49" t="s">
        <v>1084</v>
      </c>
      <c r="J519" s="98">
        <v>1974</v>
      </c>
      <c r="K519" s="169">
        <f t="shared" si="46"/>
        <v>42</v>
      </c>
      <c r="L519" s="47" t="str">
        <f>IF(G519="","",IF(COUNTIF($G$6:$G$535,G519)&gt;1,"2重登録","OK"))</f>
        <v>OK</v>
      </c>
      <c r="M519" s="51" t="s">
        <v>540</v>
      </c>
      <c r="N519" s="62"/>
      <c r="O519" s="62"/>
      <c r="P519" s="62"/>
      <c r="Q519" s="62"/>
      <c r="R519" s="62"/>
      <c r="S519" s="62"/>
      <c r="T519" s="62"/>
    </row>
    <row r="520" spans="1:13" s="131" customFormat="1" ht="13.5">
      <c r="A520" s="199" t="s">
        <v>67</v>
      </c>
      <c r="B520" s="93" t="s">
        <v>68</v>
      </c>
      <c r="C520" s="131" t="s">
        <v>69</v>
      </c>
      <c r="D520" s="48" t="s">
        <v>891</v>
      </c>
      <c r="F520" s="47" t="str">
        <f t="shared" si="45"/>
        <v>u39</v>
      </c>
      <c r="G520" s="131" t="str">
        <f t="shared" si="48"/>
        <v>野上亮平</v>
      </c>
      <c r="H520" s="48" t="s">
        <v>491</v>
      </c>
      <c r="I520" s="131" t="s">
        <v>894</v>
      </c>
      <c r="J520" s="133">
        <v>1986</v>
      </c>
      <c r="K520" s="169">
        <f>2016-J520</f>
        <v>30</v>
      </c>
      <c r="L520" s="96" t="s">
        <v>50</v>
      </c>
      <c r="M520" s="81" t="s">
        <v>996</v>
      </c>
    </row>
    <row r="521" spans="1:13" s="131" customFormat="1" ht="13.5">
      <c r="A521" s="199" t="s">
        <v>70</v>
      </c>
      <c r="B521" s="131" t="s">
        <v>71</v>
      </c>
      <c r="C521" s="131" t="s">
        <v>72</v>
      </c>
      <c r="D521" s="48" t="s">
        <v>891</v>
      </c>
      <c r="F521" s="96" t="str">
        <f t="shared" si="45"/>
        <v>u40</v>
      </c>
      <c r="G521" s="45" t="str">
        <f t="shared" si="48"/>
        <v>神田圭右</v>
      </c>
      <c r="H521" s="48" t="s">
        <v>491</v>
      </c>
      <c r="I521" s="131" t="s">
        <v>894</v>
      </c>
      <c r="J521" s="133">
        <v>1991</v>
      </c>
      <c r="K521" s="169">
        <f>2016-J521</f>
        <v>25</v>
      </c>
      <c r="L521" s="96" t="s">
        <v>73</v>
      </c>
      <c r="M521" s="81" t="s">
        <v>74</v>
      </c>
    </row>
    <row r="522" spans="1:13" s="131" customFormat="1" ht="13.5">
      <c r="A522" s="199" t="s">
        <v>75</v>
      </c>
      <c r="B522" s="171" t="s">
        <v>76</v>
      </c>
      <c r="C522" s="171" t="s">
        <v>77</v>
      </c>
      <c r="D522" s="48" t="s">
        <v>891</v>
      </c>
      <c r="F522" s="96" t="str">
        <f t="shared" si="45"/>
        <v>u41</v>
      </c>
      <c r="G522" s="131" t="str">
        <f t="shared" si="48"/>
        <v>山脇慶子</v>
      </c>
      <c r="H522" s="48" t="s">
        <v>491</v>
      </c>
      <c r="I522" s="179" t="s">
        <v>1084</v>
      </c>
      <c r="J522" s="133">
        <v>1986</v>
      </c>
      <c r="K522" s="169">
        <f>2016-J522</f>
        <v>30</v>
      </c>
      <c r="L522" s="96" t="s">
        <v>73</v>
      </c>
      <c r="M522" s="81" t="s">
        <v>995</v>
      </c>
    </row>
    <row r="523" spans="1:13" s="131" customFormat="1" ht="13.5">
      <c r="A523" s="69"/>
      <c r="B523" s="171"/>
      <c r="C523" s="171"/>
      <c r="D523" s="48"/>
      <c r="F523" s="96"/>
      <c r="H523" s="48"/>
      <c r="I523" s="179"/>
      <c r="J523" s="133"/>
      <c r="K523" s="169"/>
      <c r="L523" s="96"/>
      <c r="M523" s="81"/>
    </row>
    <row r="524" spans="1:13" s="131" customFormat="1" ht="13.5">
      <c r="A524" s="94"/>
      <c r="B524" s="625" t="s">
        <v>280</v>
      </c>
      <c r="C524" s="625"/>
      <c r="D524" s="634" t="s">
        <v>281</v>
      </c>
      <c r="E524" s="635"/>
      <c r="F524" s="635"/>
      <c r="G524" s="635"/>
      <c r="H524" s="45" t="s">
        <v>499</v>
      </c>
      <c r="I524" s="631" t="s">
        <v>500</v>
      </c>
      <c r="J524" s="631"/>
      <c r="K524" s="631"/>
      <c r="L524" s="47">
        <f aca="true" t="shared" si="49" ref="L524:L530">IF(G524="","",IF(COUNTIF($G$6:$G$535,G524)&gt;1,"2重登録","OK"))</f>
      </c>
      <c r="M524" s="45"/>
    </row>
    <row r="525" spans="2:12" ht="13.5">
      <c r="B525" s="625"/>
      <c r="C525" s="625"/>
      <c r="D525" s="635"/>
      <c r="E525" s="635"/>
      <c r="F525" s="635"/>
      <c r="G525" s="635"/>
      <c r="H525" s="82">
        <f>COUNTIF(M528:M533,"東近江市")</f>
        <v>1</v>
      </c>
      <c r="I525" s="623">
        <f>(H525/RIGHT(A532,2))</f>
        <v>0.2</v>
      </c>
      <c r="J525" s="623"/>
      <c r="K525" s="623"/>
      <c r="L525" s="47">
        <f t="shared" si="49"/>
      </c>
    </row>
    <row r="526" spans="2:12" ht="13.5">
      <c r="B526" s="46" t="s">
        <v>282</v>
      </c>
      <c r="C526" s="46"/>
      <c r="D526" s="98" t="s">
        <v>283</v>
      </c>
      <c r="F526" s="47">
        <f>A527</f>
        <v>0</v>
      </c>
      <c r="K526" s="57">
        <f>IF(J526="","",(2012-J526))</f>
      </c>
      <c r="L526" s="47">
        <f t="shared" si="49"/>
      </c>
    </row>
    <row r="527" spans="2:12" ht="13.5">
      <c r="B527" s="630" t="s">
        <v>284</v>
      </c>
      <c r="C527" s="630"/>
      <c r="D527" s="45" t="s">
        <v>285</v>
      </c>
      <c r="F527" s="47"/>
      <c r="G527" s="45" t="str">
        <f aca="true" t="shared" si="50" ref="G527:G532">B527&amp;C527</f>
        <v>Mut(ムート）</v>
      </c>
      <c r="K527" s="57">
        <f>IF(J527="","",(2012-J527))</f>
      </c>
      <c r="L527" s="47" t="str">
        <f t="shared" si="49"/>
        <v>OK</v>
      </c>
    </row>
    <row r="528" spans="1:13" ht="13.5">
      <c r="A528" s="45" t="s">
        <v>286</v>
      </c>
      <c r="B528" s="51" t="s">
        <v>1340</v>
      </c>
      <c r="C528" s="51" t="s">
        <v>287</v>
      </c>
      <c r="D528" s="46" t="s">
        <v>288</v>
      </c>
      <c r="F528" s="47" t="str">
        <f>A528</f>
        <v>Y01</v>
      </c>
      <c r="G528" s="45" t="str">
        <f t="shared" si="50"/>
        <v>辻 真弓</v>
      </c>
      <c r="H528" s="46" t="s">
        <v>282</v>
      </c>
      <c r="I528" s="49" t="s">
        <v>1084</v>
      </c>
      <c r="J528" s="59">
        <v>1985</v>
      </c>
      <c r="K528" s="57">
        <f>IF(J528="","",(2016-J528))</f>
        <v>31</v>
      </c>
      <c r="L528" s="47" t="str">
        <f t="shared" si="49"/>
        <v>OK</v>
      </c>
      <c r="M528" s="51" t="s">
        <v>289</v>
      </c>
    </row>
    <row r="529" spans="1:13" ht="13.5">
      <c r="A529" s="45" t="s">
        <v>290</v>
      </c>
      <c r="B529" s="51" t="s">
        <v>911</v>
      </c>
      <c r="C529" s="51" t="s">
        <v>291</v>
      </c>
      <c r="D529" s="46" t="s">
        <v>78</v>
      </c>
      <c r="F529" s="45" t="str">
        <f>A529</f>
        <v>Y02</v>
      </c>
      <c r="G529" s="45" t="str">
        <f t="shared" si="50"/>
        <v>吉田淳子</v>
      </c>
      <c r="H529" s="46" t="s">
        <v>282</v>
      </c>
      <c r="I529" s="49" t="s">
        <v>1084</v>
      </c>
      <c r="J529" s="56">
        <v>1966</v>
      </c>
      <c r="K529" s="57">
        <f>IF(J529="","",(2016-J529))</f>
        <v>50</v>
      </c>
      <c r="L529" s="47" t="str">
        <f t="shared" si="49"/>
        <v>OK</v>
      </c>
      <c r="M529" s="46" t="s">
        <v>536</v>
      </c>
    </row>
    <row r="530" spans="1:13" ht="13.5">
      <c r="A530" s="45" t="s">
        <v>79</v>
      </c>
      <c r="B530" s="46" t="s">
        <v>292</v>
      </c>
      <c r="C530" s="46" t="s">
        <v>293</v>
      </c>
      <c r="D530" s="46" t="s">
        <v>294</v>
      </c>
      <c r="F530" s="47" t="str">
        <f>A530</f>
        <v>Y03</v>
      </c>
      <c r="G530" s="45" t="str">
        <f t="shared" si="50"/>
        <v>山口稔貴</v>
      </c>
      <c r="H530" s="46" t="s">
        <v>282</v>
      </c>
      <c r="I530" s="49" t="s">
        <v>894</v>
      </c>
      <c r="J530" s="59">
        <v>1988</v>
      </c>
      <c r="K530" s="57">
        <f>IF(J530="","",(2016-J530))</f>
        <v>28</v>
      </c>
      <c r="L530" s="47" t="str">
        <f t="shared" si="49"/>
        <v>OK</v>
      </c>
      <c r="M530" s="46" t="s">
        <v>536</v>
      </c>
    </row>
    <row r="531" spans="1:13" ht="13.5">
      <c r="A531" s="45" t="s">
        <v>295</v>
      </c>
      <c r="B531" s="48" t="s">
        <v>296</v>
      </c>
      <c r="C531" s="48" t="s">
        <v>297</v>
      </c>
      <c r="D531" s="46" t="s">
        <v>80</v>
      </c>
      <c r="F531" s="47" t="str">
        <f>A531</f>
        <v>Y04</v>
      </c>
      <c r="G531" s="45" t="str">
        <f t="shared" si="50"/>
        <v>白井秀幸</v>
      </c>
      <c r="H531" s="46" t="s">
        <v>282</v>
      </c>
      <c r="I531" s="49" t="s">
        <v>894</v>
      </c>
      <c r="J531" s="59">
        <v>1988</v>
      </c>
      <c r="K531" s="57">
        <f>IF(J531="","",(2016-J531))</f>
        <v>28</v>
      </c>
      <c r="L531" s="47" t="str">
        <f>IF(G531="","",IF(COUNTIF($G$3:$G$624,G531)&gt;1,"2重登録","OK"))</f>
        <v>OK</v>
      </c>
      <c r="M531" s="46" t="s">
        <v>536</v>
      </c>
    </row>
    <row r="532" spans="1:13" ht="13.5">
      <c r="A532" s="45" t="s">
        <v>298</v>
      </c>
      <c r="B532" s="46" t="s">
        <v>176</v>
      </c>
      <c r="C532" s="46" t="s">
        <v>299</v>
      </c>
      <c r="D532" s="46" t="s">
        <v>81</v>
      </c>
      <c r="F532" s="47" t="str">
        <f>A532</f>
        <v>Y05</v>
      </c>
      <c r="G532" s="45" t="str">
        <f t="shared" si="50"/>
        <v>岡本悟志</v>
      </c>
      <c r="H532" s="46" t="s">
        <v>282</v>
      </c>
      <c r="I532" s="49" t="s">
        <v>894</v>
      </c>
      <c r="J532" s="59">
        <v>1988</v>
      </c>
      <c r="K532" s="57">
        <f>IF(J532="","",(2016-J532))</f>
        <v>28</v>
      </c>
      <c r="L532" s="47" t="str">
        <f>IF(G532="","",IF(COUNTIF($G$3:$G$624,G532)&gt;1,"2重登録","OK"))</f>
        <v>OK</v>
      </c>
      <c r="M532" s="46" t="s">
        <v>539</v>
      </c>
    </row>
    <row r="533" spans="2:13" ht="13.5">
      <c r="B533" s="46"/>
      <c r="C533" s="46"/>
      <c r="D533" s="46"/>
      <c r="F533" s="47"/>
      <c r="H533" s="46"/>
      <c r="I533" s="49"/>
      <c r="J533" s="59"/>
      <c r="K533" s="57"/>
      <c r="L533" s="47"/>
      <c r="M533" s="46"/>
    </row>
    <row r="534" spans="3:13" ht="13.5">
      <c r="C534" s="48"/>
      <c r="D534" s="48"/>
      <c r="E534" s="95"/>
      <c r="F534" s="96"/>
      <c r="G534" s="642" t="s">
        <v>300</v>
      </c>
      <c r="H534" s="642"/>
      <c r="I534" s="48"/>
      <c r="J534" s="58"/>
      <c r="K534" s="97"/>
      <c r="L534" s="96"/>
      <c r="M534" s="95"/>
    </row>
    <row r="535" spans="1:13" s="62" customFormat="1" ht="18.75" customHeight="1">
      <c r="A535" s="45"/>
      <c r="B535" s="134"/>
      <c r="C535" s="134"/>
      <c r="D535" s="45"/>
      <c r="E535" s="45"/>
      <c r="F535" s="47"/>
      <c r="G535" s="642"/>
      <c r="H535" s="642"/>
      <c r="I535" s="45"/>
      <c r="J535" s="56"/>
      <c r="K535" s="56"/>
      <c r="L535" s="45"/>
      <c r="M535" s="45"/>
    </row>
    <row r="536" spans="1:13" s="62" customFormat="1" ht="18.75" customHeight="1">
      <c r="A536" s="631" t="s">
        <v>893</v>
      </c>
      <c r="B536" s="631"/>
      <c r="C536" s="644">
        <f>RIGHT(A522,2)+RIGHT(A532,2)+RIGHT(A469,2)+RIGHT(A442,2)+RIGHT(A409,2)+RIGHT(A362,2)+RIGHT(A295,2)+RIGHT(A250,2)+RIGHT(A168,2)+RIGHT(A123,2)+RIGHT(A50,2)+RIGHT(A15,2)</f>
        <v>367</v>
      </c>
      <c r="D536" s="644"/>
      <c r="E536" s="644"/>
      <c r="F536" s="47"/>
      <c r="G536" s="645">
        <f>$H$20+$G$195+$G$257+$G$311+$G$375+$G$481+$H$420+$G$67+$G$453+G137+$G$5+$H$525</f>
        <v>85</v>
      </c>
      <c r="H536" s="645"/>
      <c r="I536" s="45"/>
      <c r="J536" s="56"/>
      <c r="K536" s="56"/>
      <c r="L536" s="45"/>
      <c r="M536" s="45"/>
    </row>
    <row r="537" spans="1:13" s="62" customFormat="1" ht="18.75" customHeight="1">
      <c r="A537" s="631"/>
      <c r="B537" s="631"/>
      <c r="C537" s="644"/>
      <c r="D537" s="644"/>
      <c r="E537" s="644"/>
      <c r="F537" s="47"/>
      <c r="G537" s="645"/>
      <c r="H537" s="645"/>
      <c r="I537" s="45"/>
      <c r="J537" s="56"/>
      <c r="K537" s="56"/>
      <c r="L537" s="45"/>
      <c r="M537" s="45"/>
    </row>
    <row r="538" spans="1:13" s="62" customFormat="1" ht="18.75" customHeight="1">
      <c r="A538" s="134"/>
      <c r="B538" s="45"/>
      <c r="C538" s="45"/>
      <c r="D538" s="45"/>
      <c r="E538" s="45"/>
      <c r="F538" s="45"/>
      <c r="G538" s="91"/>
      <c r="H538" s="91"/>
      <c r="I538" s="45"/>
      <c r="J538" s="56"/>
      <c r="K538" s="56"/>
      <c r="L538" s="45"/>
      <c r="M538" s="45"/>
    </row>
    <row r="539" spans="1:13" s="62" customFormat="1" ht="13.5">
      <c r="A539" s="45"/>
      <c r="B539" s="45"/>
      <c r="C539" s="45"/>
      <c r="D539" s="643"/>
      <c r="E539" s="45"/>
      <c r="F539" s="45"/>
      <c r="G539" s="642" t="s">
        <v>396</v>
      </c>
      <c r="H539" s="642"/>
      <c r="I539" s="45"/>
      <c r="J539" s="56"/>
      <c r="K539" s="56"/>
      <c r="L539" s="45"/>
      <c r="M539" s="45"/>
    </row>
    <row r="540" spans="1:13" s="62" customFormat="1" ht="13.5">
      <c r="A540" s="45"/>
      <c r="B540" s="45"/>
      <c r="C540" s="643"/>
      <c r="D540" s="631"/>
      <c r="E540" s="45"/>
      <c r="F540" s="45"/>
      <c r="G540" s="642"/>
      <c r="H540" s="642"/>
      <c r="I540" s="45"/>
      <c r="J540" s="56"/>
      <c r="K540" s="56"/>
      <c r="L540" s="45"/>
      <c r="M540" s="45"/>
    </row>
    <row r="541" spans="1:13" s="62" customFormat="1" ht="13.5">
      <c r="A541" s="45"/>
      <c r="B541" s="45"/>
      <c r="C541" s="644"/>
      <c r="D541" s="45"/>
      <c r="E541" s="45"/>
      <c r="F541" s="45"/>
      <c r="G541" s="641">
        <f>$G$536/$C$536</f>
        <v>0.23160762942779292</v>
      </c>
      <c r="H541" s="641"/>
      <c r="I541" s="45"/>
      <c r="J541" s="56"/>
      <c r="K541" s="56"/>
      <c r="L541" s="45"/>
      <c r="M541" s="45"/>
    </row>
    <row r="542" spans="1:13" s="62" customFormat="1" ht="13.5">
      <c r="A542" s="45"/>
      <c r="B542" s="45"/>
      <c r="C542" s="45"/>
      <c r="D542" s="45"/>
      <c r="E542" s="45"/>
      <c r="F542" s="45"/>
      <c r="G542" s="641"/>
      <c r="H542" s="641"/>
      <c r="I542" s="45"/>
      <c r="J542" s="56"/>
      <c r="K542" s="56"/>
      <c r="L542" s="45"/>
      <c r="M542" s="45"/>
    </row>
    <row r="543" spans="1:13" s="62" customFormat="1" ht="13.5">
      <c r="A543" s="45"/>
      <c r="B543" s="45"/>
      <c r="C543" s="164"/>
      <c r="D543" s="45"/>
      <c r="E543" s="45"/>
      <c r="F543" s="45"/>
      <c r="G543" s="45"/>
      <c r="H543" s="45"/>
      <c r="I543" s="45"/>
      <c r="J543" s="56"/>
      <c r="K543" s="56"/>
      <c r="L543" s="45"/>
      <c r="M543" s="45"/>
    </row>
    <row r="544" spans="1:13" s="62" customFormat="1" ht="13.5">
      <c r="A544" s="45"/>
      <c r="B544" s="45"/>
      <c r="C544" s="45"/>
      <c r="D544" s="45"/>
      <c r="E544" s="45"/>
      <c r="F544" s="45"/>
      <c r="G544" s="45"/>
      <c r="H544" s="45"/>
      <c r="I544" s="45"/>
      <c r="J544" s="56"/>
      <c r="K544" s="56"/>
      <c r="L544" s="45"/>
      <c r="M544" s="45"/>
    </row>
  </sheetData>
  <sheetProtection password="CC53" sheet="1"/>
  <mergeCells count="58">
    <mergeCell ref="C540:C541"/>
    <mergeCell ref="G534:H535"/>
    <mergeCell ref="B524:C525"/>
    <mergeCell ref="A536:B537"/>
    <mergeCell ref="C536:E537"/>
    <mergeCell ref="G536:H537"/>
    <mergeCell ref="H480:J480"/>
    <mergeCell ref="B481:D481"/>
    <mergeCell ref="H481:J481"/>
    <mergeCell ref="G541:H542"/>
    <mergeCell ref="I524:K524"/>
    <mergeCell ref="I525:K525"/>
    <mergeCell ref="B527:C527"/>
    <mergeCell ref="G539:H540"/>
    <mergeCell ref="D524:G525"/>
    <mergeCell ref="D539:D540"/>
    <mergeCell ref="H452:J452"/>
    <mergeCell ref="B453:C453"/>
    <mergeCell ref="H453:J453"/>
    <mergeCell ref="B478:C479"/>
    <mergeCell ref="D478:G479"/>
    <mergeCell ref="D372:H373"/>
    <mergeCell ref="H374:J374"/>
    <mergeCell ref="B450:C451"/>
    <mergeCell ref="D450:G451"/>
    <mergeCell ref="D419:G420"/>
    <mergeCell ref="B377:C377"/>
    <mergeCell ref="B419:C420"/>
    <mergeCell ref="I419:K419"/>
    <mergeCell ref="I420:K420"/>
    <mergeCell ref="B422:C422"/>
    <mergeCell ref="H136:J136"/>
    <mergeCell ref="D19:G20"/>
    <mergeCell ref="I19:K19"/>
    <mergeCell ref="B21:C21"/>
    <mergeCell ref="C64:D65"/>
    <mergeCell ref="E64:I65"/>
    <mergeCell ref="B66:C67"/>
    <mergeCell ref="B134:C135"/>
    <mergeCell ref="C192:D193"/>
    <mergeCell ref="E192:H193"/>
    <mergeCell ref="B195:D196"/>
    <mergeCell ref="B254:C255"/>
    <mergeCell ref="D254:G255"/>
    <mergeCell ref="B256:C257"/>
    <mergeCell ref="H256:J256"/>
    <mergeCell ref="H257:J257"/>
    <mergeCell ref="B307:D308"/>
    <mergeCell ref="H375:J375"/>
    <mergeCell ref="B309:C310"/>
    <mergeCell ref="B372:C373"/>
    <mergeCell ref="B2:C3"/>
    <mergeCell ref="D2:H3"/>
    <mergeCell ref="B19:C20"/>
    <mergeCell ref="D134:H135"/>
    <mergeCell ref="B137:C137"/>
    <mergeCell ref="B22:C22"/>
    <mergeCell ref="H137:J137"/>
  </mergeCells>
  <hyperlinks>
    <hyperlink ref="D418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2016-04-21T05:40:07Z</cp:lastPrinted>
  <dcterms:created xsi:type="dcterms:W3CDTF">2011-05-12T22:51:52Z</dcterms:created>
  <dcterms:modified xsi:type="dcterms:W3CDTF">2016-12-21T00:17:46Z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