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15" tabRatio="602" activeTab="0"/>
  </bookViews>
  <sheets>
    <sheet name="写真集" sheetId="1" r:id="rId1"/>
    <sheet name="男子一般予選" sheetId="2" r:id="rId2"/>
    <sheet name="男子一般トーナメント" sheetId="3" r:id="rId3"/>
    <sheet name="男子OV" sheetId="4" r:id="rId4"/>
    <sheet name="女子一般＆OV" sheetId="5" r:id="rId5"/>
    <sheet name="登録ナンバー" sheetId="6" state="hidden" r:id="rId6"/>
  </sheets>
  <definedNames>
    <definedName name="_xlnm.Print_Area" localSheetId="3">'男子OV'!$A$1:$CF$118</definedName>
    <definedName name="_xlnm.Print_Area" localSheetId="1">'男子一般予選'!$B$1:$AO$84</definedName>
    <definedName name="_xlnm.Print_Area" localSheetId="5">'登録ナンバー'!$A$410:$C$484</definedName>
  </definedNames>
  <calcPr fullCalcOnLoad="1"/>
</workbook>
</file>

<file path=xl/sharedStrings.xml><?xml version="1.0" encoding="utf-8"?>
<sst xmlns="http://schemas.openxmlformats.org/spreadsheetml/2006/main" count="2504" uniqueCount="1232">
  <si>
    <t>男</t>
  </si>
  <si>
    <t>女</t>
  </si>
  <si>
    <t>田中</t>
  </si>
  <si>
    <t>東近江市</t>
  </si>
  <si>
    <t>東近江市</t>
  </si>
  <si>
    <t>土田</t>
  </si>
  <si>
    <t>安達</t>
  </si>
  <si>
    <t>隆一</t>
  </si>
  <si>
    <t>男</t>
  </si>
  <si>
    <t>女</t>
  </si>
  <si>
    <t>東近江市</t>
  </si>
  <si>
    <t>苗村</t>
  </si>
  <si>
    <t>吉村</t>
  </si>
  <si>
    <t>ひばり公園　ドームA　8：45までに本部に出席を届ける</t>
  </si>
  <si>
    <t>リーグ1</t>
  </si>
  <si>
    <t>成　績</t>
  </si>
  <si>
    <t>順　位</t>
  </si>
  <si>
    <t>ここに</t>
  </si>
  <si>
    <t>-</t>
  </si>
  <si>
    <t>登録No</t>
  </si>
  <si>
    <t>順位決定方法　①勝数　②直接対決　③取得ゲーム率（取得ゲーム数/全ゲーム数）</t>
  </si>
  <si>
    <t>リーグ2</t>
  </si>
  <si>
    <t>リーグ3</t>
  </si>
  <si>
    <t>岡本</t>
  </si>
  <si>
    <t>坪田</t>
  </si>
  <si>
    <t>鈴木</t>
  </si>
  <si>
    <t>山口</t>
  </si>
  <si>
    <t>京セラTC</t>
  </si>
  <si>
    <t>廣瀬</t>
  </si>
  <si>
    <t>智也</t>
  </si>
  <si>
    <t>太田</t>
  </si>
  <si>
    <t>圭亮</t>
  </si>
  <si>
    <t>上村</t>
  </si>
  <si>
    <t>　武</t>
  </si>
  <si>
    <t>馬場</t>
  </si>
  <si>
    <t>英年</t>
  </si>
  <si>
    <t>坂元</t>
  </si>
  <si>
    <t>智成</t>
  </si>
  <si>
    <t>村尾</t>
  </si>
  <si>
    <t>彰了</t>
  </si>
  <si>
    <t>吉本</t>
  </si>
  <si>
    <t>泰二</t>
  </si>
  <si>
    <t>宮道</t>
  </si>
  <si>
    <t>祐介</t>
  </si>
  <si>
    <t>曽我</t>
  </si>
  <si>
    <t>卓矢</t>
  </si>
  <si>
    <t>理和</t>
  </si>
  <si>
    <t>牛尾</t>
  </si>
  <si>
    <t>紳之介</t>
  </si>
  <si>
    <t>裕美</t>
  </si>
  <si>
    <t>川上</t>
  </si>
  <si>
    <t>稲岡</t>
  </si>
  <si>
    <t>和紀</t>
  </si>
  <si>
    <t>Kテニス</t>
  </si>
  <si>
    <t>Ｋテニスカレッジ</t>
  </si>
  <si>
    <t>川並</t>
  </si>
  <si>
    <t>和之</t>
  </si>
  <si>
    <t>真嘉</t>
  </si>
  <si>
    <t>永里</t>
  </si>
  <si>
    <t>裕次</t>
  </si>
  <si>
    <t>直彦</t>
  </si>
  <si>
    <t>浅田</t>
  </si>
  <si>
    <t>福永</t>
  </si>
  <si>
    <t>杉山</t>
  </si>
  <si>
    <t>邦夫</t>
  </si>
  <si>
    <t>英二</t>
  </si>
  <si>
    <t>泉谷</t>
  </si>
  <si>
    <t>純也</t>
  </si>
  <si>
    <t>隆昭</t>
  </si>
  <si>
    <t>羽田</t>
  </si>
  <si>
    <t>竹下</t>
  </si>
  <si>
    <t>うさかめ</t>
  </si>
  <si>
    <t>男</t>
  </si>
  <si>
    <t>女</t>
  </si>
  <si>
    <t>京セラ</t>
  </si>
  <si>
    <t>谷口</t>
  </si>
  <si>
    <t>哲也</t>
  </si>
  <si>
    <t>太郎</t>
  </si>
  <si>
    <t>成宮</t>
  </si>
  <si>
    <t>西川</t>
  </si>
  <si>
    <t>松本</t>
  </si>
  <si>
    <t>啓吾</t>
  </si>
  <si>
    <t>村上</t>
  </si>
  <si>
    <t>山口</t>
  </si>
  <si>
    <t>山本</t>
  </si>
  <si>
    <t>伊吹</t>
  </si>
  <si>
    <t>中村</t>
  </si>
  <si>
    <t>久保</t>
  </si>
  <si>
    <t>森本</t>
  </si>
  <si>
    <t>進太郎</t>
  </si>
  <si>
    <t>南</t>
  </si>
  <si>
    <t>藤村</t>
  </si>
  <si>
    <t>松井</t>
  </si>
  <si>
    <t>福島</t>
  </si>
  <si>
    <t>浜田</t>
  </si>
  <si>
    <t>豊</t>
  </si>
  <si>
    <t>岡</t>
  </si>
  <si>
    <t>佐藤</t>
  </si>
  <si>
    <t>真司</t>
  </si>
  <si>
    <t>堤内</t>
  </si>
  <si>
    <t>平野</t>
  </si>
  <si>
    <t>草津市</t>
  </si>
  <si>
    <t>京都市</t>
  </si>
  <si>
    <t>近江八幡市</t>
  </si>
  <si>
    <t>片岡</t>
  </si>
  <si>
    <t>一寿</t>
  </si>
  <si>
    <t>湖南市</t>
  </si>
  <si>
    <t>亀井</t>
  </si>
  <si>
    <t>竹田</t>
  </si>
  <si>
    <t>圭佑</t>
  </si>
  <si>
    <t>彦根市</t>
  </si>
  <si>
    <t>守山市</t>
  </si>
  <si>
    <t>栗東市</t>
  </si>
  <si>
    <t>山田</t>
  </si>
  <si>
    <t>昌紀</t>
  </si>
  <si>
    <t>野洲市</t>
  </si>
  <si>
    <t>浩之</t>
  </si>
  <si>
    <t>①</t>
  </si>
  <si>
    <t>②</t>
  </si>
  <si>
    <t>③</t>
  </si>
  <si>
    <t>植垣</t>
  </si>
  <si>
    <t>貴美子</t>
  </si>
  <si>
    <t>佐野</t>
  </si>
  <si>
    <t>長浜市</t>
  </si>
  <si>
    <t>米原市</t>
  </si>
  <si>
    <t>大津市</t>
  </si>
  <si>
    <t>石田</t>
  </si>
  <si>
    <t>浅田</t>
  </si>
  <si>
    <t>野洲市</t>
  </si>
  <si>
    <t>鈴木</t>
  </si>
  <si>
    <t>宇治市</t>
  </si>
  <si>
    <t>西崎</t>
  </si>
  <si>
    <t>優子</t>
  </si>
  <si>
    <t>三原</t>
  </si>
  <si>
    <t>啓子</t>
  </si>
  <si>
    <t>東近江市</t>
  </si>
  <si>
    <t>甲賀市</t>
  </si>
  <si>
    <t>長谷川</t>
  </si>
  <si>
    <t>彦根市</t>
  </si>
  <si>
    <t>三重県</t>
  </si>
  <si>
    <t>代表　落合　良弘</t>
  </si>
  <si>
    <t xml:space="preserve">chai828@nifty.com  </t>
  </si>
  <si>
    <t>東近江市民</t>
  </si>
  <si>
    <t>東近江市民率</t>
  </si>
  <si>
    <t>アビック</t>
  </si>
  <si>
    <t>略称</t>
  </si>
  <si>
    <t>アビックＢＢ</t>
  </si>
  <si>
    <t>正式名称</t>
  </si>
  <si>
    <t>あ０１</t>
  </si>
  <si>
    <t>昌一</t>
  </si>
  <si>
    <t>あ０２</t>
  </si>
  <si>
    <t>青木</t>
  </si>
  <si>
    <t>重之</t>
  </si>
  <si>
    <t>あ０３</t>
  </si>
  <si>
    <t>あ０４</t>
  </si>
  <si>
    <t>上原</t>
  </si>
  <si>
    <t>義弘</t>
  </si>
  <si>
    <t>あ０５</t>
  </si>
  <si>
    <t>あ０６</t>
  </si>
  <si>
    <t>谷崎</t>
  </si>
  <si>
    <t>真也</t>
  </si>
  <si>
    <t>あ０７</t>
  </si>
  <si>
    <t>あ０８</t>
  </si>
  <si>
    <t>齋田</t>
  </si>
  <si>
    <t>あ０９</t>
  </si>
  <si>
    <t>平居</t>
  </si>
  <si>
    <t>崇</t>
  </si>
  <si>
    <t>多賀町</t>
  </si>
  <si>
    <t>あ１０</t>
  </si>
  <si>
    <t>大林</t>
  </si>
  <si>
    <t>弘典</t>
  </si>
  <si>
    <t>あ１１</t>
  </si>
  <si>
    <t>野方</t>
  </si>
  <si>
    <t>華子</t>
  </si>
  <si>
    <t>あ１２</t>
  </si>
  <si>
    <t>西山</t>
  </si>
  <si>
    <t>抄千代</t>
  </si>
  <si>
    <t>あ１３</t>
  </si>
  <si>
    <t>あ１４</t>
  </si>
  <si>
    <t>落合</t>
  </si>
  <si>
    <t>良弘</t>
  </si>
  <si>
    <t>あ１５</t>
  </si>
  <si>
    <t>中山</t>
  </si>
  <si>
    <t>泰嘉</t>
  </si>
  <si>
    <t>あ１６</t>
  </si>
  <si>
    <t>あ１７</t>
  </si>
  <si>
    <t xml:space="preserve">傳樹 </t>
  </si>
  <si>
    <t>あ１８</t>
  </si>
  <si>
    <t>治田</t>
  </si>
  <si>
    <t>紗映子</t>
  </si>
  <si>
    <t>あ１９</t>
  </si>
  <si>
    <t>優</t>
  </si>
  <si>
    <t>あ２０</t>
  </si>
  <si>
    <t>まき</t>
  </si>
  <si>
    <t>あ２１</t>
  </si>
  <si>
    <t>光美</t>
  </si>
  <si>
    <t>あ２２</t>
  </si>
  <si>
    <t>草野</t>
  </si>
  <si>
    <t>活地</t>
  </si>
  <si>
    <t>あ２３</t>
  </si>
  <si>
    <t>吉川</t>
  </si>
  <si>
    <t>孝次</t>
  </si>
  <si>
    <t>あ２４</t>
  </si>
  <si>
    <t>姫田</t>
  </si>
  <si>
    <t>和憲</t>
  </si>
  <si>
    <t>あ２５</t>
  </si>
  <si>
    <t>あ２６</t>
  </si>
  <si>
    <t>政之</t>
  </si>
  <si>
    <t>大阪市</t>
  </si>
  <si>
    <t>あ２７</t>
  </si>
  <si>
    <t>亨</t>
  </si>
  <si>
    <t>代表　上津慶和</t>
  </si>
  <si>
    <t>smile.yu5052@gmail.com</t>
  </si>
  <si>
    <t>アンヴァース</t>
  </si>
  <si>
    <t>池田</t>
  </si>
  <si>
    <t>枝理</t>
  </si>
  <si>
    <t>あん０３</t>
  </si>
  <si>
    <t>片桐</t>
  </si>
  <si>
    <t>美里</t>
  </si>
  <si>
    <t>あん０４</t>
  </si>
  <si>
    <t>末木</t>
  </si>
  <si>
    <t>久美子</t>
  </si>
  <si>
    <t>垂井町</t>
  </si>
  <si>
    <t>あん０５</t>
  </si>
  <si>
    <t>植田</t>
  </si>
  <si>
    <t>早耶</t>
  </si>
  <si>
    <t>あん０６</t>
  </si>
  <si>
    <t>脇坂</t>
  </si>
  <si>
    <t>愛里</t>
  </si>
  <si>
    <t>あん０７</t>
  </si>
  <si>
    <t>和樹</t>
  </si>
  <si>
    <t>あん０８</t>
  </si>
  <si>
    <t>津曲</t>
  </si>
  <si>
    <t>崇志</t>
  </si>
  <si>
    <t>湖南市</t>
  </si>
  <si>
    <t>あん０９</t>
  </si>
  <si>
    <t>越智</t>
  </si>
  <si>
    <t>友基</t>
  </si>
  <si>
    <t>あん１０</t>
  </si>
  <si>
    <t>辻本</t>
  </si>
  <si>
    <t>将士</t>
  </si>
  <si>
    <t>あん１１</t>
  </si>
  <si>
    <t>原</t>
  </si>
  <si>
    <t>智則</t>
  </si>
  <si>
    <t>あん１２</t>
  </si>
  <si>
    <t>ピーター</t>
  </si>
  <si>
    <t>リーダー</t>
  </si>
  <si>
    <t>日野町</t>
  </si>
  <si>
    <t>あん１３</t>
  </si>
  <si>
    <t>鍋内</t>
  </si>
  <si>
    <t>雄樹</t>
  </si>
  <si>
    <t>甲賀市</t>
  </si>
  <si>
    <t>あん１４</t>
  </si>
  <si>
    <t>あん１５</t>
  </si>
  <si>
    <t>栄介</t>
  </si>
  <si>
    <t>あん１６</t>
  </si>
  <si>
    <t>西嶌</t>
  </si>
  <si>
    <t>達也</t>
  </si>
  <si>
    <t>あん１７</t>
  </si>
  <si>
    <t>寺元</t>
  </si>
  <si>
    <t>翔太</t>
  </si>
  <si>
    <t>長浜市</t>
  </si>
  <si>
    <t>あん１８</t>
  </si>
  <si>
    <t>上津</t>
  </si>
  <si>
    <t>慶和</t>
  </si>
  <si>
    <t>あん１９</t>
  </si>
  <si>
    <t>日野町</t>
  </si>
  <si>
    <t>あん２０</t>
  </si>
  <si>
    <t>薮内</t>
  </si>
  <si>
    <t>豪</t>
  </si>
  <si>
    <t>あん２１</t>
  </si>
  <si>
    <t>智彦</t>
  </si>
  <si>
    <t>大垣市</t>
  </si>
  <si>
    <t>あん２２</t>
  </si>
  <si>
    <t>高森</t>
  </si>
  <si>
    <t>康志</t>
  </si>
  <si>
    <t>あん２３</t>
  </si>
  <si>
    <t>松村</t>
  </si>
  <si>
    <t>友喜</t>
  </si>
  <si>
    <t>あん２４</t>
  </si>
  <si>
    <t>原山</t>
  </si>
  <si>
    <t>侑己</t>
  </si>
  <si>
    <t>あん２５</t>
  </si>
  <si>
    <t>近江八幡市</t>
  </si>
  <si>
    <t>京セラTC</t>
  </si>
  <si>
    <t>ジュニア</t>
  </si>
  <si>
    <t>京セラテニスクラブ</t>
  </si>
  <si>
    <t>の場合</t>
  </si>
  <si>
    <t>き０１</t>
  </si>
  <si>
    <t>赤木</t>
  </si>
  <si>
    <t>拓</t>
  </si>
  <si>
    <t>き０２</t>
  </si>
  <si>
    <t>井澤　</t>
  </si>
  <si>
    <t>き０３</t>
  </si>
  <si>
    <t>文彦</t>
  </si>
  <si>
    <t>石田文彦</t>
  </si>
  <si>
    <t>き０４</t>
  </si>
  <si>
    <t>京セラ</t>
  </si>
  <si>
    <t>き０５</t>
  </si>
  <si>
    <t>き０６</t>
  </si>
  <si>
    <t>岩本</t>
  </si>
  <si>
    <t>祥平</t>
  </si>
  <si>
    <t>き０７</t>
  </si>
  <si>
    <t>き０８</t>
  </si>
  <si>
    <t>き０９</t>
  </si>
  <si>
    <t>き１０</t>
  </si>
  <si>
    <t>き１１</t>
  </si>
  <si>
    <t>彰</t>
  </si>
  <si>
    <t>き１２</t>
  </si>
  <si>
    <t>奥田</t>
  </si>
  <si>
    <t>司</t>
  </si>
  <si>
    <t>き１３</t>
  </si>
  <si>
    <t>片渕</t>
  </si>
  <si>
    <t>友結</t>
  </si>
  <si>
    <t>き１４</t>
  </si>
  <si>
    <t>栗山</t>
  </si>
  <si>
    <t>飛鳥</t>
  </si>
  <si>
    <t>き１５</t>
  </si>
  <si>
    <t>き１６</t>
  </si>
  <si>
    <t>き１７</t>
  </si>
  <si>
    <t>佐治</t>
  </si>
  <si>
    <t>武</t>
  </si>
  <si>
    <t>甲賀市</t>
  </si>
  <si>
    <t>き１８</t>
  </si>
  <si>
    <t>澤田</t>
  </si>
  <si>
    <t>啓一</t>
  </si>
  <si>
    <t>き１９</t>
  </si>
  <si>
    <t>篠原</t>
  </si>
  <si>
    <t>弘法</t>
  </si>
  <si>
    <t>き２０</t>
  </si>
  <si>
    <t>き２１</t>
  </si>
  <si>
    <t>き２２</t>
  </si>
  <si>
    <t>滝本</t>
  </si>
  <si>
    <t>照夫</t>
  </si>
  <si>
    <t>き２３</t>
  </si>
  <si>
    <t>き２４</t>
  </si>
  <si>
    <t>直川</t>
  </si>
  <si>
    <t>悟</t>
  </si>
  <si>
    <t>き２５</t>
  </si>
  <si>
    <t>中尾</t>
  </si>
  <si>
    <t>慶太</t>
  </si>
  <si>
    <t>き２６</t>
  </si>
  <si>
    <t>き２７</t>
  </si>
  <si>
    <t>濵口</t>
  </si>
  <si>
    <t>里穂</t>
  </si>
  <si>
    <t>き２８</t>
  </si>
  <si>
    <t>き２９</t>
  </si>
  <si>
    <t>き３０</t>
  </si>
  <si>
    <t>勇輔</t>
  </si>
  <si>
    <t>き３１</t>
  </si>
  <si>
    <t>松島</t>
  </si>
  <si>
    <t>き３２</t>
  </si>
  <si>
    <t>き３３</t>
  </si>
  <si>
    <t>き３４</t>
  </si>
  <si>
    <t>守山市</t>
  </si>
  <si>
    <t>き３５</t>
  </si>
  <si>
    <t>き３６</t>
  </si>
  <si>
    <t>大津市</t>
  </si>
  <si>
    <t>ふ０３</t>
  </si>
  <si>
    <t>ふ０４</t>
  </si>
  <si>
    <t>ふ０５</t>
  </si>
  <si>
    <t>ふ０６</t>
  </si>
  <si>
    <t>ふ０７</t>
  </si>
  <si>
    <t>ふ０８</t>
  </si>
  <si>
    <t>ふ０９</t>
  </si>
  <si>
    <t>ふ１０</t>
  </si>
  <si>
    <t>ふ１１</t>
  </si>
  <si>
    <t>ふ１２</t>
  </si>
  <si>
    <t>ふ１３</t>
  </si>
  <si>
    <t>ふ１４</t>
  </si>
  <si>
    <t>ふ１５</t>
  </si>
  <si>
    <t>ふ１６</t>
  </si>
  <si>
    <t>ふ１７</t>
  </si>
  <si>
    <t>ふ１８</t>
  </si>
  <si>
    <t>ふ１９</t>
  </si>
  <si>
    <t>愛荘町</t>
  </si>
  <si>
    <t>ふ２０</t>
  </si>
  <si>
    <t>ふ２１</t>
  </si>
  <si>
    <t>代表　鍵谷　浩太</t>
  </si>
  <si>
    <t>kyun-chosu0808@outlook.jp</t>
  </si>
  <si>
    <t>グリフィンズ</t>
  </si>
  <si>
    <t>東近江グリフィンズ</t>
  </si>
  <si>
    <t>ぐ０１</t>
  </si>
  <si>
    <t>鍵谷</t>
  </si>
  <si>
    <t>浩太</t>
  </si>
  <si>
    <t>ぐ０２</t>
  </si>
  <si>
    <t>恵亮</t>
  </si>
  <si>
    <t>ぐ０３</t>
  </si>
  <si>
    <t>中西</t>
  </si>
  <si>
    <t>泰輝</t>
  </si>
  <si>
    <t>ぐ０４</t>
  </si>
  <si>
    <t>近清</t>
  </si>
  <si>
    <t>近清真司</t>
  </si>
  <si>
    <t>ぐ０５</t>
  </si>
  <si>
    <t>侑暉</t>
  </si>
  <si>
    <t>ぐ０６</t>
  </si>
  <si>
    <t>井ノ口</t>
  </si>
  <si>
    <t>幹也</t>
  </si>
  <si>
    <t>ぐ０７</t>
  </si>
  <si>
    <t>漆原</t>
  </si>
  <si>
    <t>大介</t>
  </si>
  <si>
    <t>漆原大介</t>
  </si>
  <si>
    <t>ぐ０８</t>
  </si>
  <si>
    <t>土田哲也</t>
  </si>
  <si>
    <t>ぐ０９</t>
  </si>
  <si>
    <t>金谷</t>
  </si>
  <si>
    <t>金谷太郎</t>
  </si>
  <si>
    <t>ぐ１０</t>
  </si>
  <si>
    <t>望</t>
  </si>
  <si>
    <t>佐野望</t>
  </si>
  <si>
    <t>ぐ１１</t>
  </si>
  <si>
    <t>吉野</t>
  </si>
  <si>
    <t>淳也</t>
  </si>
  <si>
    <t>吉野淳也</t>
  </si>
  <si>
    <t>ぐ１２</t>
  </si>
  <si>
    <t>幸典</t>
  </si>
  <si>
    <t>中山幸典</t>
  </si>
  <si>
    <t>ぐ１３</t>
  </si>
  <si>
    <t>岡田</t>
  </si>
  <si>
    <t>真樹</t>
  </si>
  <si>
    <t>岡田真樹</t>
  </si>
  <si>
    <t>ぐ１４</t>
  </si>
  <si>
    <t>久遠</t>
  </si>
  <si>
    <t>南久遠</t>
  </si>
  <si>
    <t>ぐ１５</t>
  </si>
  <si>
    <t>椿原</t>
  </si>
  <si>
    <t>航輝</t>
  </si>
  <si>
    <t>椿原航輝</t>
  </si>
  <si>
    <t>ぐ１６</t>
  </si>
  <si>
    <t>飛鷹</t>
  </si>
  <si>
    <t>強志</t>
  </si>
  <si>
    <t>飛鷹強志</t>
  </si>
  <si>
    <t>ぐ１７</t>
  </si>
  <si>
    <t>寺本</t>
  </si>
  <si>
    <t>将吾</t>
  </si>
  <si>
    <t>寺本将吾</t>
  </si>
  <si>
    <t>ぐ１８</t>
  </si>
  <si>
    <t>卓</t>
  </si>
  <si>
    <t>村上卓</t>
  </si>
  <si>
    <t>ぐ１９</t>
  </si>
  <si>
    <t>将義</t>
  </si>
  <si>
    <t>山本将義</t>
  </si>
  <si>
    <t>ぐ２０</t>
  </si>
  <si>
    <t>森</t>
  </si>
  <si>
    <t>ぐ２１</t>
  </si>
  <si>
    <t>藤井</t>
  </si>
  <si>
    <t>正和</t>
  </si>
  <si>
    <t>藤井正和</t>
  </si>
  <si>
    <t>ぐ２２</t>
  </si>
  <si>
    <t>武藤</t>
  </si>
  <si>
    <t>幸宏</t>
  </si>
  <si>
    <t>武藤幸宏</t>
  </si>
  <si>
    <t>京都府</t>
  </si>
  <si>
    <t>ぐ２３</t>
  </si>
  <si>
    <t>小出</t>
  </si>
  <si>
    <t>周平</t>
  </si>
  <si>
    <t>小出周平</t>
  </si>
  <si>
    <t>ぐ２４</t>
  </si>
  <si>
    <t>ぐ２５</t>
  </si>
  <si>
    <t>ぐ２６</t>
  </si>
  <si>
    <t>ぐ２７</t>
  </si>
  <si>
    <t>健太郎</t>
  </si>
  <si>
    <t>ぐ２８</t>
  </si>
  <si>
    <t>鹿野</t>
  </si>
  <si>
    <t>雄大</t>
  </si>
  <si>
    <t>鹿野雄大</t>
  </si>
  <si>
    <t>ぐ２９</t>
  </si>
  <si>
    <t>澁谷</t>
  </si>
  <si>
    <t>晃大</t>
  </si>
  <si>
    <t>澁谷晃大</t>
  </si>
  <si>
    <t>ぐ３０</t>
  </si>
  <si>
    <t>遼太郎</t>
  </si>
  <si>
    <t>松本遼太郎</t>
  </si>
  <si>
    <t>ぐ３１</t>
  </si>
  <si>
    <t>ぐ３２</t>
  </si>
  <si>
    <t>浜田豊</t>
  </si>
  <si>
    <t>優也</t>
  </si>
  <si>
    <t>平野優也</t>
  </si>
  <si>
    <t>三重県</t>
  </si>
  <si>
    <t>ぐ３３</t>
  </si>
  <si>
    <t>ぐ３５</t>
  </si>
  <si>
    <t>ぐ３４</t>
  </si>
  <si>
    <t>黒坂</t>
  </si>
  <si>
    <t>晶子</t>
  </si>
  <si>
    <t>ぐ３６</t>
  </si>
  <si>
    <t>友里</t>
  </si>
  <si>
    <t>漆原友里</t>
  </si>
  <si>
    <t>ぐ３７</t>
  </si>
  <si>
    <t>ぐ３８</t>
  </si>
  <si>
    <t>ぐ３９</t>
  </si>
  <si>
    <t>ぐ４１</t>
  </si>
  <si>
    <t>菜摘</t>
  </si>
  <si>
    <t>草野菜摘</t>
  </si>
  <si>
    <t>武田</t>
  </si>
  <si>
    <t>亜加梨</t>
  </si>
  <si>
    <t>武田亜加梨</t>
  </si>
  <si>
    <t>千恵</t>
  </si>
  <si>
    <t>け０１</t>
  </si>
  <si>
    <t>東近江市</t>
  </si>
  <si>
    <t>け０２</t>
  </si>
  <si>
    <t>政治</t>
  </si>
  <si>
    <t>け０３</t>
  </si>
  <si>
    <t>彦根市</t>
  </si>
  <si>
    <t>け０４</t>
  </si>
  <si>
    <t>悠作</t>
  </si>
  <si>
    <t>け０５</t>
  </si>
  <si>
    <t>け０７</t>
  </si>
  <si>
    <t>け０８</t>
  </si>
  <si>
    <t>三重県</t>
  </si>
  <si>
    <t>け０９</t>
  </si>
  <si>
    <t>け１０</t>
  </si>
  <si>
    <t>け１１</t>
  </si>
  <si>
    <t>池尻</t>
  </si>
  <si>
    <t>陽香</t>
  </si>
  <si>
    <t>守山市</t>
  </si>
  <si>
    <t>け１２</t>
  </si>
  <si>
    <t>け１３</t>
  </si>
  <si>
    <t>け１４</t>
  </si>
  <si>
    <t>美由希</t>
  </si>
  <si>
    <t>け１５</t>
  </si>
  <si>
    <t>福永</t>
  </si>
  <si>
    <t>一典</t>
  </si>
  <si>
    <t>け１６</t>
  </si>
  <si>
    <t>小澤</t>
  </si>
  <si>
    <t>藤信</t>
  </si>
  <si>
    <t>け１７</t>
  </si>
  <si>
    <t>疋田</t>
  </si>
  <si>
    <t>之宏</t>
  </si>
  <si>
    <t>け１８</t>
  </si>
  <si>
    <t>朝日</t>
  </si>
  <si>
    <t>尚紀</t>
  </si>
  <si>
    <t>け１９</t>
  </si>
  <si>
    <t>智美</t>
  </si>
  <si>
    <t>け２０</t>
  </si>
  <si>
    <t>健治</t>
  </si>
  <si>
    <t>け２１</t>
  </si>
  <si>
    <t>本多</t>
  </si>
  <si>
    <t>勇輝</t>
  </si>
  <si>
    <t>け２２</t>
  </si>
  <si>
    <t>浩一</t>
  </si>
  <si>
    <t>け２３</t>
  </si>
  <si>
    <t>堤</t>
  </si>
  <si>
    <t>泰彦</t>
  </si>
  <si>
    <t>け２４</t>
  </si>
  <si>
    <t>新谷</t>
  </si>
  <si>
    <t>良</t>
  </si>
  <si>
    <t>け２５</t>
  </si>
  <si>
    <t>谷</t>
  </si>
  <si>
    <t>寿子</t>
  </si>
  <si>
    <t>犬上郡</t>
  </si>
  <si>
    <t>森永</t>
  </si>
  <si>
    <t>洋介</t>
  </si>
  <si>
    <t>辰巳</t>
  </si>
  <si>
    <t>悟朗</t>
  </si>
  <si>
    <t>村田</t>
  </si>
  <si>
    <t>プラチナ</t>
  </si>
  <si>
    <t>青井</t>
  </si>
  <si>
    <t>亘</t>
  </si>
  <si>
    <t>ぷ０３</t>
  </si>
  <si>
    <t>照夫</t>
  </si>
  <si>
    <t>ぷ０４</t>
  </si>
  <si>
    <t>ぷ０５</t>
  </si>
  <si>
    <t>ぷ０６</t>
  </si>
  <si>
    <t>吉田</t>
  </si>
  <si>
    <t>知司</t>
  </si>
  <si>
    <t>ぷ０７</t>
  </si>
  <si>
    <t>英夫</t>
  </si>
  <si>
    <t>ぷ０８</t>
  </si>
  <si>
    <t>ぷ０９</t>
  </si>
  <si>
    <t>ぷ１０</t>
  </si>
  <si>
    <t>ぷ１１</t>
  </si>
  <si>
    <t xml:space="preserve"> </t>
  </si>
  <si>
    <t>雄介</t>
  </si>
  <si>
    <t>中嶋</t>
  </si>
  <si>
    <t>徹</t>
  </si>
  <si>
    <t>蒲生郡</t>
  </si>
  <si>
    <t>代表　片岡一寿</t>
  </si>
  <si>
    <t>ptkq67180＠yahoo.co.jp</t>
  </si>
  <si>
    <t>うさぎとかめの集い</t>
  </si>
  <si>
    <t>う０３</t>
  </si>
  <si>
    <t>牛道</t>
  </si>
  <si>
    <t>う０４</t>
  </si>
  <si>
    <t>う０５</t>
  </si>
  <si>
    <t>う０６</t>
  </si>
  <si>
    <t>小倉</t>
  </si>
  <si>
    <t>俊郎</t>
  </si>
  <si>
    <t>う０７</t>
  </si>
  <si>
    <t>う０８</t>
  </si>
  <si>
    <t>う０９</t>
  </si>
  <si>
    <t>う１０</t>
  </si>
  <si>
    <t>う１１</t>
  </si>
  <si>
    <t>甲賀市</t>
  </si>
  <si>
    <t>う１２</t>
  </si>
  <si>
    <t>う１３</t>
  </si>
  <si>
    <t>昭仁</t>
  </si>
  <si>
    <t>う１４</t>
  </si>
  <si>
    <t>土肥</t>
  </si>
  <si>
    <t>将博</t>
  </si>
  <si>
    <t>う１５</t>
  </si>
  <si>
    <t>う１６</t>
  </si>
  <si>
    <t>う１７</t>
  </si>
  <si>
    <t>深田</t>
  </si>
  <si>
    <t>う１８</t>
  </si>
  <si>
    <t>う１９</t>
  </si>
  <si>
    <t>う２０</t>
  </si>
  <si>
    <t>う２１</t>
  </si>
  <si>
    <t>う２２</t>
  </si>
  <si>
    <t>う２３</t>
  </si>
  <si>
    <t>う２４</t>
  </si>
  <si>
    <t>淳</t>
  </si>
  <si>
    <t>う２５</t>
  </si>
  <si>
    <t>脇野</t>
  </si>
  <si>
    <t>佳邦</t>
  </si>
  <si>
    <t>う２６</t>
  </si>
  <si>
    <t>う２７</t>
  </si>
  <si>
    <t>う２８</t>
  </si>
  <si>
    <t>う２９</t>
  </si>
  <si>
    <t>峰　</t>
  </si>
  <si>
    <t>う３０</t>
  </si>
  <si>
    <t>野村</t>
  </si>
  <si>
    <t>良平</t>
  </si>
  <si>
    <t>う３１</t>
  </si>
  <si>
    <t>利光</t>
  </si>
  <si>
    <t>龍司</t>
  </si>
  <si>
    <t>う３２</t>
  </si>
  <si>
    <t>う３３</t>
  </si>
  <si>
    <t>う３４</t>
  </si>
  <si>
    <t>梅田</t>
  </si>
  <si>
    <t>う３５</t>
  </si>
  <si>
    <t>美佳</t>
  </si>
  <si>
    <t>う３６</t>
  </si>
  <si>
    <t>辻</t>
  </si>
  <si>
    <t>う３７</t>
  </si>
  <si>
    <t>う３８</t>
  </si>
  <si>
    <t>う３９</t>
  </si>
  <si>
    <t>友香</t>
  </si>
  <si>
    <t>う４０</t>
  </si>
  <si>
    <t>う４１</t>
  </si>
  <si>
    <t>う４２</t>
  </si>
  <si>
    <t>う４３</t>
  </si>
  <si>
    <t>う４４</t>
  </si>
  <si>
    <t>う４５</t>
  </si>
  <si>
    <t>姫井</t>
  </si>
  <si>
    <t>う４６</t>
  </si>
  <si>
    <t>岩花</t>
  </si>
  <si>
    <t>功</t>
  </si>
  <si>
    <t>皓太</t>
  </si>
  <si>
    <t>林</t>
  </si>
  <si>
    <t>哲学</t>
  </si>
  <si>
    <t>こ０１</t>
  </si>
  <si>
    <t>個人登録</t>
  </si>
  <si>
    <t>愛荘町</t>
  </si>
  <si>
    <t>こ０４</t>
  </si>
  <si>
    <t>こ０５</t>
  </si>
  <si>
    <t>(261-5)*1000+2000*5=26600</t>
  </si>
  <si>
    <t>東近江市　市民率</t>
  </si>
  <si>
    <t>寺村</t>
  </si>
  <si>
    <t>廣瀬</t>
  </si>
  <si>
    <t>淳</t>
  </si>
  <si>
    <t>松前</t>
  </si>
  <si>
    <t>満</t>
  </si>
  <si>
    <t>あ２８</t>
  </si>
  <si>
    <t>堅田</t>
  </si>
  <si>
    <t>瑞木</t>
  </si>
  <si>
    <t>あ２９</t>
  </si>
  <si>
    <t>大脇</t>
  </si>
  <si>
    <t>和世</t>
  </si>
  <si>
    <t>あ３０</t>
  </si>
  <si>
    <t>中野</t>
  </si>
  <si>
    <t>美和</t>
  </si>
  <si>
    <t>あ３１</t>
  </si>
  <si>
    <t>堀田</t>
  </si>
  <si>
    <t>明子</t>
  </si>
  <si>
    <t>あ３２</t>
  </si>
  <si>
    <t>法戸</t>
  </si>
  <si>
    <t>義也</t>
  </si>
  <si>
    <t>代表者　川上　英二</t>
  </si>
  <si>
    <t>ytennisjp2000@yahoo.co.jp</t>
  </si>
  <si>
    <t>アプストＴＣ</t>
  </si>
  <si>
    <t>あぷ０１</t>
  </si>
  <si>
    <t>あぷ０２</t>
  </si>
  <si>
    <t>あぷ０３</t>
  </si>
  <si>
    <t>あぷ０４</t>
  </si>
  <si>
    <t>あぷ０５</t>
  </si>
  <si>
    <t>あぷ０６</t>
  </si>
  <si>
    <t>あぷ０７</t>
  </si>
  <si>
    <t>川上</t>
  </si>
  <si>
    <t>美弥子</t>
  </si>
  <si>
    <t>あぷ０８</t>
  </si>
  <si>
    <t>大塚</t>
  </si>
  <si>
    <t>陽</t>
  </si>
  <si>
    <t>米原市</t>
  </si>
  <si>
    <t>あぷ０９</t>
  </si>
  <si>
    <t>山内</t>
  </si>
  <si>
    <t>雄平</t>
  </si>
  <si>
    <t>東近江市</t>
  </si>
  <si>
    <t>あぷ１０</t>
  </si>
  <si>
    <t>春澄</t>
  </si>
  <si>
    <t>あぷ１１</t>
  </si>
  <si>
    <t>木村</t>
  </si>
  <si>
    <t>美香</t>
  </si>
  <si>
    <t>あぷ１２</t>
  </si>
  <si>
    <t>梶木</t>
  </si>
  <si>
    <t>和子</t>
  </si>
  <si>
    <t>あぷ１３</t>
  </si>
  <si>
    <t>日高</t>
  </si>
  <si>
    <t>眞規子</t>
  </si>
  <si>
    <t>長浜市</t>
  </si>
  <si>
    <t>あぷ１４</t>
  </si>
  <si>
    <t>長谷出</t>
  </si>
  <si>
    <t>浩</t>
  </si>
  <si>
    <t>男</t>
  </si>
  <si>
    <t>あぷ１５</t>
  </si>
  <si>
    <t>本池</t>
  </si>
  <si>
    <t>清子</t>
  </si>
  <si>
    <t>あぷ１６</t>
  </si>
  <si>
    <t>奥田</t>
  </si>
  <si>
    <t>純也</t>
  </si>
  <si>
    <t>あぷ１７</t>
  </si>
  <si>
    <t>村田</t>
  </si>
  <si>
    <t>朋子</t>
  </si>
  <si>
    <t>女</t>
  </si>
  <si>
    <t>あぷ１８</t>
  </si>
  <si>
    <t>理恵子</t>
  </si>
  <si>
    <t>あぷ１９</t>
  </si>
  <si>
    <t>竹村</t>
  </si>
  <si>
    <t>治</t>
  </si>
  <si>
    <t>蒲生郡</t>
  </si>
  <si>
    <t>あぷ２０</t>
  </si>
  <si>
    <t>木村</t>
  </si>
  <si>
    <t>誠</t>
  </si>
  <si>
    <t>京都市</t>
  </si>
  <si>
    <t>あぷ２１</t>
  </si>
  <si>
    <t>容子</t>
  </si>
  <si>
    <t>あぷ２２</t>
  </si>
  <si>
    <t>森</t>
  </si>
  <si>
    <t>謙太郎</t>
  </si>
  <si>
    <t>鈴鹿市</t>
  </si>
  <si>
    <t>あぷ２３</t>
  </si>
  <si>
    <t>下地</t>
  </si>
  <si>
    <t>昭徹</t>
  </si>
  <si>
    <t>あぷ２４</t>
  </si>
  <si>
    <t>服部</t>
  </si>
  <si>
    <t>龍優</t>
  </si>
  <si>
    <t>亀山市</t>
  </si>
  <si>
    <t>あぷ２５</t>
  </si>
  <si>
    <t>齋藤</t>
  </si>
  <si>
    <t>波月</t>
  </si>
  <si>
    <t>あぷ２６</t>
  </si>
  <si>
    <t>古市</t>
  </si>
  <si>
    <t>雄哉</t>
  </si>
  <si>
    <t>あぷ２７</t>
  </si>
  <si>
    <t>大塚</t>
  </si>
  <si>
    <t>光稀</t>
  </si>
  <si>
    <t>あぷ２８</t>
  </si>
  <si>
    <t>東</t>
  </si>
  <si>
    <t>正隆</t>
  </si>
  <si>
    <t>あぷ２９</t>
  </si>
  <si>
    <t>二ツ井</t>
  </si>
  <si>
    <t>裕也</t>
  </si>
  <si>
    <t>あぷ３０</t>
  </si>
  <si>
    <t>山崎</t>
  </si>
  <si>
    <t>豊</t>
  </si>
  <si>
    <t>あん０１</t>
  </si>
  <si>
    <t>あん０２</t>
  </si>
  <si>
    <t>西野</t>
  </si>
  <si>
    <t>美恵</t>
  </si>
  <si>
    <t>小田</t>
  </si>
  <si>
    <t>紀彦</t>
  </si>
  <si>
    <t>寿人</t>
  </si>
  <si>
    <t>佳明</t>
  </si>
  <si>
    <t>あん２６</t>
  </si>
  <si>
    <t>あん２７</t>
  </si>
  <si>
    <t>三箇</t>
  </si>
  <si>
    <t>あん２８</t>
  </si>
  <si>
    <t>純兵</t>
  </si>
  <si>
    <t>あん２９</t>
  </si>
  <si>
    <t>代表　中尾 慶太</t>
  </si>
  <si>
    <t>k.n.1412.queen@gmail.com</t>
  </si>
  <si>
    <t>匡志</t>
  </si>
  <si>
    <t>石井</t>
  </si>
  <si>
    <t>耶真斗</t>
  </si>
  <si>
    <t>石川</t>
  </si>
  <si>
    <t>和洋</t>
  </si>
  <si>
    <t>竜王町</t>
  </si>
  <si>
    <t>石田</t>
  </si>
  <si>
    <t>愛捺花</t>
  </si>
  <si>
    <t>一色</t>
  </si>
  <si>
    <t>翼</t>
  </si>
  <si>
    <t>木村</t>
  </si>
  <si>
    <t>圭</t>
  </si>
  <si>
    <t>清水</t>
  </si>
  <si>
    <t>陽介</t>
  </si>
  <si>
    <t>仲田</t>
  </si>
  <si>
    <t>慶介</t>
  </si>
  <si>
    <t>村西</t>
  </si>
  <si>
    <t>徹</t>
  </si>
  <si>
    <t>涼花</t>
  </si>
  <si>
    <t>山本</t>
  </si>
  <si>
    <t>和樹</t>
  </si>
  <si>
    <t>吉岡　京子</t>
  </si>
  <si>
    <t>kihokyoko75@gmail.com</t>
  </si>
  <si>
    <t>ふ０１</t>
  </si>
  <si>
    <t>水本</t>
  </si>
  <si>
    <t>淳史</t>
  </si>
  <si>
    <t>フレンズ</t>
  </si>
  <si>
    <t>ふ０２</t>
  </si>
  <si>
    <t>清水</t>
  </si>
  <si>
    <t>善弘</t>
  </si>
  <si>
    <t>大樹</t>
  </si>
  <si>
    <t>大津市</t>
  </si>
  <si>
    <t>北野</t>
  </si>
  <si>
    <t>照幸</t>
  </si>
  <si>
    <t>成宮</t>
  </si>
  <si>
    <t>康弘</t>
  </si>
  <si>
    <t>中谷</t>
  </si>
  <si>
    <t>健志</t>
  </si>
  <si>
    <t>平塚</t>
  </si>
  <si>
    <t xml:space="preserve">  聡</t>
  </si>
  <si>
    <t>池端</t>
  </si>
  <si>
    <t>誠治</t>
  </si>
  <si>
    <t>三代</t>
  </si>
  <si>
    <t>康成</t>
  </si>
  <si>
    <t>古市</t>
  </si>
  <si>
    <t>卓志</t>
  </si>
  <si>
    <t>中川</t>
  </si>
  <si>
    <t>浩樹</t>
  </si>
  <si>
    <t>筒井</t>
  </si>
  <si>
    <t>珠世</t>
  </si>
  <si>
    <t>米原市</t>
  </si>
  <si>
    <t>松井</t>
  </si>
  <si>
    <t>美和子</t>
  </si>
  <si>
    <t>梨絵</t>
  </si>
  <si>
    <t>土肥</t>
  </si>
  <si>
    <t>祐子</t>
  </si>
  <si>
    <t>岡野</t>
  </si>
  <si>
    <t>　羽</t>
  </si>
  <si>
    <t>松村</t>
  </si>
  <si>
    <t>明香</t>
  </si>
  <si>
    <t>松村明香</t>
  </si>
  <si>
    <t>宇治市</t>
  </si>
  <si>
    <t>鍵弥</t>
  </si>
  <si>
    <t>初美</t>
  </si>
  <si>
    <t>鍵弥初美</t>
  </si>
  <si>
    <t>吉岡</t>
  </si>
  <si>
    <t>京子</t>
  </si>
  <si>
    <t>愛荘町</t>
  </si>
  <si>
    <t>出縄</t>
  </si>
  <si>
    <t>久子</t>
  </si>
  <si>
    <t>大野</t>
  </si>
  <si>
    <t>美南</t>
  </si>
  <si>
    <t>大野美南</t>
  </si>
  <si>
    <t>湖南市</t>
  </si>
  <si>
    <t>ふ２２</t>
  </si>
  <si>
    <t>岡本</t>
  </si>
  <si>
    <t>洋一</t>
  </si>
  <si>
    <t>フレンズ</t>
  </si>
  <si>
    <t>岡本洋一</t>
  </si>
  <si>
    <t>男</t>
  </si>
  <si>
    <t>彦根市</t>
  </si>
  <si>
    <t>ふ２３</t>
  </si>
  <si>
    <t>長門</t>
  </si>
  <si>
    <t>　優</t>
  </si>
  <si>
    <t>長門　優</t>
  </si>
  <si>
    <t>長浜市</t>
  </si>
  <si>
    <t>ふ２４</t>
  </si>
  <si>
    <t>牧子</t>
  </si>
  <si>
    <t>長門牧子</t>
  </si>
  <si>
    <t>女</t>
  </si>
  <si>
    <t>OK</t>
  </si>
  <si>
    <t>ふ２５</t>
  </si>
  <si>
    <t>浦島</t>
  </si>
  <si>
    <t>博邦</t>
  </si>
  <si>
    <t>彦根市</t>
  </si>
  <si>
    <t>２人</t>
  </si>
  <si>
    <t>OK</t>
  </si>
  <si>
    <t>藤田</t>
  </si>
  <si>
    <t>卓也</t>
  </si>
  <si>
    <t>藤田卓也</t>
  </si>
  <si>
    <t>楠瀬</t>
  </si>
  <si>
    <t>正雄</t>
  </si>
  <si>
    <t>楠瀬正雄</t>
  </si>
  <si>
    <t>大橋</t>
  </si>
  <si>
    <t>直季</t>
  </si>
  <si>
    <t>大橋直季</t>
  </si>
  <si>
    <t>谷内口</t>
  </si>
  <si>
    <t>淳</t>
  </si>
  <si>
    <t>谷内口淳</t>
  </si>
  <si>
    <t>帆足</t>
  </si>
  <si>
    <t>介</t>
  </si>
  <si>
    <t>帆足介</t>
  </si>
  <si>
    <t>葛川</t>
  </si>
  <si>
    <t>来弥</t>
  </si>
  <si>
    <t>葛川来弥</t>
  </si>
  <si>
    <t>内藤</t>
  </si>
  <si>
    <t>歩</t>
  </si>
  <si>
    <t>内藤歩</t>
  </si>
  <si>
    <t>久保村</t>
  </si>
  <si>
    <t>悠史</t>
  </si>
  <si>
    <t>久保村悠史</t>
  </si>
  <si>
    <t>さつ紀</t>
  </si>
  <si>
    <t>ぐ36</t>
  </si>
  <si>
    <t>鹿野さつ紀</t>
  </si>
  <si>
    <t>ぐ37</t>
  </si>
  <si>
    <t>ぐ38</t>
  </si>
  <si>
    <t>ぐ39</t>
  </si>
  <si>
    <t>ぐ４０</t>
  </si>
  <si>
    <t>高森</t>
  </si>
  <si>
    <t>美保</t>
  </si>
  <si>
    <t>ぐ40</t>
  </si>
  <si>
    <t>高森美保</t>
  </si>
  <si>
    <t>一瀬</t>
  </si>
  <si>
    <t>智之</t>
  </si>
  <si>
    <t>一瀬智之</t>
  </si>
  <si>
    <t>代表　川並和之</t>
  </si>
  <si>
    <t>kawanami0930@yahoo.co.jp</t>
  </si>
  <si>
    <t>駿亮</t>
  </si>
  <si>
    <t>森</t>
  </si>
  <si>
    <t>　彩</t>
  </si>
  <si>
    <t>近江八幡市</t>
  </si>
  <si>
    <t>苗村</t>
  </si>
  <si>
    <t>裕子</t>
  </si>
  <si>
    <t>け２６</t>
  </si>
  <si>
    <t>小野</t>
  </si>
  <si>
    <t>裕美</t>
  </si>
  <si>
    <t>栗東市</t>
  </si>
  <si>
    <t>け２７</t>
  </si>
  <si>
    <t>柏木</t>
  </si>
  <si>
    <t>由紀</t>
  </si>
  <si>
    <t>け２８</t>
  </si>
  <si>
    <t>井川</t>
  </si>
  <si>
    <t>直哉</t>
  </si>
  <si>
    <t>岐阜県</t>
  </si>
  <si>
    <t>け２９</t>
  </si>
  <si>
    <t>真彦</t>
  </si>
  <si>
    <t>代表　西村國太郎</t>
  </si>
  <si>
    <t>gametarou@nifty.com</t>
  </si>
  <si>
    <t>ぷ０１</t>
  </si>
  <si>
    <t>青井亘</t>
  </si>
  <si>
    <t>ぷ０２</t>
  </si>
  <si>
    <t>羽田照夫</t>
  </si>
  <si>
    <t>吉田知司</t>
  </si>
  <si>
    <t>鈴木英夫</t>
  </si>
  <si>
    <t>竹中</t>
  </si>
  <si>
    <t>徳司</t>
  </si>
  <si>
    <t>竹中徳司</t>
  </si>
  <si>
    <t>プラチナ</t>
  </si>
  <si>
    <t>男</t>
  </si>
  <si>
    <t>東近江市</t>
  </si>
  <si>
    <t>平岩</t>
  </si>
  <si>
    <t>浩司</t>
  </si>
  <si>
    <t>平岩治司</t>
  </si>
  <si>
    <t>福島</t>
  </si>
  <si>
    <t>直樹</t>
  </si>
  <si>
    <t>福島直樹</t>
  </si>
  <si>
    <t>今村</t>
  </si>
  <si>
    <t>宜明</t>
  </si>
  <si>
    <t>今村宣明</t>
  </si>
  <si>
    <t>新谷</t>
  </si>
  <si>
    <t>弘之</t>
  </si>
  <si>
    <t>新谷弘之</t>
  </si>
  <si>
    <t>犬上郡多賀町</t>
  </si>
  <si>
    <t>前田</t>
  </si>
  <si>
    <t>喜久子</t>
  </si>
  <si>
    <t>前田喜久子</t>
  </si>
  <si>
    <t>女</t>
  </si>
  <si>
    <t>彦根市</t>
  </si>
  <si>
    <t>井田</t>
  </si>
  <si>
    <t>圭子</t>
  </si>
  <si>
    <t>井田圭子</t>
  </si>
  <si>
    <t>ぷ１２</t>
  </si>
  <si>
    <t>小林</t>
  </si>
  <si>
    <t>明子</t>
  </si>
  <si>
    <t>小林朋子</t>
  </si>
  <si>
    <t>ぷ１３</t>
  </si>
  <si>
    <t>西村</t>
  </si>
  <si>
    <t>國太郎</t>
  </si>
  <si>
    <t>西村国太郎</t>
  </si>
  <si>
    <t>ぷ１４</t>
  </si>
  <si>
    <t>今井</t>
  </si>
  <si>
    <t>順子</t>
  </si>
  <si>
    <t>今井順子</t>
  </si>
  <si>
    <t>ぷ１５</t>
  </si>
  <si>
    <t>大橋</t>
  </si>
  <si>
    <t>富子</t>
  </si>
  <si>
    <t>大橋富子</t>
  </si>
  <si>
    <t>うさぎとかめの集い</t>
  </si>
  <si>
    <t>うさかめ</t>
  </si>
  <si>
    <t>う０１</t>
  </si>
  <si>
    <t>う０２</t>
  </si>
  <si>
    <t>垣内</t>
  </si>
  <si>
    <t>義則</t>
  </si>
  <si>
    <t>健一</t>
  </si>
  <si>
    <t>亀井</t>
  </si>
  <si>
    <t>雅嗣</t>
  </si>
  <si>
    <t>源代</t>
  </si>
  <si>
    <t>翔太</t>
  </si>
  <si>
    <t>野洲市</t>
  </si>
  <si>
    <t>祥靖</t>
  </si>
  <si>
    <t>甲賀市</t>
  </si>
  <si>
    <t>多賀町</t>
  </si>
  <si>
    <t>坂田</t>
  </si>
  <si>
    <t>義記</t>
  </si>
  <si>
    <t>守山市</t>
  </si>
  <si>
    <t>邦子</t>
  </si>
  <si>
    <t>牛道</t>
  </si>
  <si>
    <t>心</t>
  </si>
  <si>
    <t>陽子</t>
  </si>
  <si>
    <t>湖南市</t>
  </si>
  <si>
    <t>佳子</t>
  </si>
  <si>
    <t>直子</t>
  </si>
  <si>
    <t>竜王町</t>
  </si>
  <si>
    <t>永松</t>
  </si>
  <si>
    <t>貴子</t>
  </si>
  <si>
    <t>藤田</t>
  </si>
  <si>
    <t>博美</t>
  </si>
  <si>
    <t>加代子</t>
  </si>
  <si>
    <t>藤原</t>
  </si>
  <si>
    <t>泰子</t>
  </si>
  <si>
    <t>三崎</t>
  </si>
  <si>
    <t>奈々</t>
  </si>
  <si>
    <t>光代</t>
  </si>
  <si>
    <t>有紀</t>
  </si>
  <si>
    <t>都</t>
  </si>
  <si>
    <t>亜利沙</t>
  </si>
  <si>
    <t>彩子</t>
  </si>
  <si>
    <t>村川</t>
  </si>
  <si>
    <t>庸子</t>
  </si>
  <si>
    <t>愛知郡</t>
  </si>
  <si>
    <t>中田</t>
  </si>
  <si>
    <t>富憲</t>
  </si>
  <si>
    <t>皓輝</t>
  </si>
  <si>
    <t>仙波</t>
  </si>
  <si>
    <t>敬子</t>
  </si>
  <si>
    <t>代表　中嶋　徹</t>
  </si>
  <si>
    <t>toru0150@gmail.com</t>
  </si>
  <si>
    <t>Ｒ11</t>
  </si>
  <si>
    <t>ら０１</t>
  </si>
  <si>
    <t>ら０２</t>
  </si>
  <si>
    <t>猪師</t>
  </si>
  <si>
    <t>崇人</t>
  </si>
  <si>
    <t>ら０３</t>
  </si>
  <si>
    <t>渡邊</t>
  </si>
  <si>
    <t>直洋</t>
  </si>
  <si>
    <t>ら０４</t>
  </si>
  <si>
    <t>中島</t>
  </si>
  <si>
    <t>章太</t>
  </si>
  <si>
    <t>ら０５</t>
  </si>
  <si>
    <t>織田</t>
  </si>
  <si>
    <t>修輔</t>
  </si>
  <si>
    <t>ら０６</t>
  </si>
  <si>
    <t>徳光</t>
  </si>
  <si>
    <t>亮真</t>
  </si>
  <si>
    <t>征矢</t>
  </si>
  <si>
    <t>洋平</t>
  </si>
  <si>
    <t>こ０２</t>
  </si>
  <si>
    <t>松原</t>
  </si>
  <si>
    <t>礼</t>
  </si>
  <si>
    <t>こ０３</t>
  </si>
  <si>
    <t>直八</t>
  </si>
  <si>
    <t>3人リーグ</t>
  </si>
  <si>
    <t>成績／順位</t>
  </si>
  <si>
    <t>4人リーグ</t>
  </si>
  <si>
    <t>リーグ1</t>
  </si>
  <si>
    <t>リーグ2</t>
  </si>
  <si>
    <t>リーグ3</t>
  </si>
  <si>
    <t>リーグ4</t>
  </si>
  <si>
    <t>リーグ5</t>
  </si>
  <si>
    <t>リーグ6</t>
  </si>
  <si>
    <t>リーグ7</t>
  </si>
  <si>
    <t>リーグ8</t>
  </si>
  <si>
    <t>リーグ9</t>
  </si>
  <si>
    <t>リーグ10</t>
  </si>
  <si>
    <t>リーグ11</t>
  </si>
  <si>
    <t>リーグ12</t>
  </si>
  <si>
    <t>う１７</t>
  </si>
  <si>
    <t>う０１</t>
  </si>
  <si>
    <t>け１４</t>
  </si>
  <si>
    <t>け１５</t>
  </si>
  <si>
    <t>う０３</t>
  </si>
  <si>
    <t>一般</t>
  </si>
  <si>
    <t>細原禎夫</t>
  </si>
  <si>
    <t>き１７</t>
  </si>
  <si>
    <t>野田正己</t>
  </si>
  <si>
    <t>稲泉聡</t>
  </si>
  <si>
    <t>リーグ13</t>
  </si>
  <si>
    <t>リーグ14</t>
  </si>
  <si>
    <t>け２１</t>
  </si>
  <si>
    <t>け０９</t>
  </si>
  <si>
    <t>け０４</t>
  </si>
  <si>
    <t>う１０</t>
  </si>
  <si>
    <t>あん２４</t>
  </si>
  <si>
    <t>あん２６</t>
  </si>
  <si>
    <t>あん１５</t>
  </si>
  <si>
    <t>あん２３</t>
  </si>
  <si>
    <t>あん２０</t>
  </si>
  <si>
    <t>う０４</t>
  </si>
  <si>
    <t>う２０</t>
  </si>
  <si>
    <t>う４５</t>
  </si>
  <si>
    <t>う１６</t>
  </si>
  <si>
    <t>う０５</t>
  </si>
  <si>
    <t>う１９</t>
  </si>
  <si>
    <t>う１８</t>
  </si>
  <si>
    <t>う２３</t>
  </si>
  <si>
    <t>う０８</t>
  </si>
  <si>
    <t>き２４</t>
  </si>
  <si>
    <t>き０３</t>
  </si>
  <si>
    <t>き３５</t>
  </si>
  <si>
    <t>け２０</t>
  </si>
  <si>
    <t>ふ０３</t>
  </si>
  <si>
    <t>ふ２５</t>
  </si>
  <si>
    <t>あん２７</t>
  </si>
  <si>
    <t>あん２８</t>
  </si>
  <si>
    <t>こ０２</t>
  </si>
  <si>
    <t>松本康司</t>
  </si>
  <si>
    <t>田中俊彦</t>
  </si>
  <si>
    <t>大島翔空</t>
  </si>
  <si>
    <t>袖岡楓馬</t>
  </si>
  <si>
    <t>一般Jr</t>
  </si>
  <si>
    <t>袖岡毅志</t>
  </si>
  <si>
    <t>佐用泰啓</t>
  </si>
  <si>
    <t>岩田昌重</t>
  </si>
  <si>
    <t>横川弘明</t>
  </si>
  <si>
    <t>西堀公人</t>
  </si>
  <si>
    <t>稗田将</t>
  </si>
  <si>
    <t>あぷ２８</t>
  </si>
  <si>
    <t>北村健</t>
  </si>
  <si>
    <t>1位トーナメント</t>
  </si>
  <si>
    <t>2位トーナメント</t>
  </si>
  <si>
    <t>3位トーナメント</t>
  </si>
  <si>
    <t>試合形式（1セットマッチ（5－5タイブレーク）ノーアド方式）</t>
  </si>
  <si>
    <t>男子一般</t>
  </si>
  <si>
    <t>ふ２１</t>
  </si>
  <si>
    <t>ふ２６</t>
  </si>
  <si>
    <t>浦嶋公子</t>
  </si>
  <si>
    <t>フレンズ</t>
  </si>
  <si>
    <t>森心奈</t>
  </si>
  <si>
    <t>大野美南</t>
  </si>
  <si>
    <t>↓コート・集合時間（ひばり公園　外ABCD　8：45までに本部に出席を届ける）</t>
  </si>
  <si>
    <t>↓コート・集合時間（ひばり公園　ドームAB　8：45までに本部に出席を届ける）</t>
  </si>
  <si>
    <t>3決</t>
  </si>
  <si>
    <t>第１９回　東近江市ウインターシングルス</t>
  </si>
  <si>
    <t>第１９回　東近江市ウインターシングルス</t>
  </si>
  <si>
    <t>8ゲームプロセットマッチ（8-8タイブレーク）ノーアド方式</t>
  </si>
  <si>
    <t>女子一般＆OV50</t>
  </si>
  <si>
    <r>
      <t>↓すこやかの杜A　8：45</t>
    </r>
    <r>
      <rPr>
        <b/>
        <sz val="10"/>
        <color indexed="17"/>
        <rFont val="ＭＳ Ｐゴシック"/>
        <family val="3"/>
      </rPr>
      <t>までに本部に出席を届ける</t>
    </r>
  </si>
  <si>
    <t>男子OV55　　１セットマッチ（５-５タイブレーク）ノーアド方式</t>
  </si>
  <si>
    <r>
      <t>↓すこやかの杜A・B　8：45</t>
    </r>
    <r>
      <rPr>
        <b/>
        <sz val="10"/>
        <color indexed="17"/>
        <rFont val="ＭＳ Ｐゴシック"/>
        <family val="3"/>
      </rPr>
      <t>までに本部に出席を届ける</t>
    </r>
  </si>
  <si>
    <t>１位リーグ</t>
  </si>
  <si>
    <t>２位リーグ</t>
  </si>
  <si>
    <t>３位リーグ</t>
  </si>
  <si>
    <t>予選リーグ</t>
  </si>
  <si>
    <t>決勝リーグ</t>
  </si>
  <si>
    <t>順位決定方法　①勝数　②直接対決（２チームが同勝ち数の場合）　③取得ゲーム率（取得ゲーム数/全ゲーム数）</t>
  </si>
  <si>
    <t>岡本大樹</t>
  </si>
  <si>
    <t>森皓輝</t>
  </si>
  <si>
    <t>⑧</t>
  </si>
  <si>
    <t>⑥</t>
  </si>
  <si>
    <t>2勝</t>
  </si>
  <si>
    <t>0敗</t>
  </si>
  <si>
    <t>1位</t>
  </si>
  <si>
    <t>1勝</t>
  </si>
  <si>
    <t>1敗</t>
  </si>
  <si>
    <t>3位</t>
  </si>
  <si>
    <t>2位</t>
  </si>
  <si>
    <t>山本浩之</t>
  </si>
  <si>
    <t>うさぎとかめの集い</t>
  </si>
  <si>
    <t>疋田之宏</t>
  </si>
  <si>
    <t>小澤藤信</t>
  </si>
  <si>
    <t>小倉俊郎</t>
  </si>
  <si>
    <t>佐治武</t>
  </si>
  <si>
    <t>岩花功</t>
  </si>
  <si>
    <t>岡栄介</t>
  </si>
  <si>
    <t>松原礼</t>
  </si>
  <si>
    <t>堤泰彦</t>
  </si>
  <si>
    <t>東正隆</t>
  </si>
  <si>
    <t>5ゲーム先取ノーアド方式（タイブレなし）</t>
  </si>
  <si>
    <t>1セットマッチ（5－5タイブレーク）ノーアド方式</t>
  </si>
  <si>
    <t>2敗</t>
  </si>
  <si>
    <t>竹田圭佑</t>
  </si>
  <si>
    <t>中尾慶太</t>
  </si>
  <si>
    <t>山口直彦</t>
  </si>
  <si>
    <t>山本和樹</t>
  </si>
  <si>
    <t>峰　祥靖</t>
  </si>
  <si>
    <t>土田哲也</t>
  </si>
  <si>
    <t>三箇将士</t>
  </si>
  <si>
    <t>澁谷晃大</t>
  </si>
  <si>
    <t>亀井雅嗣</t>
  </si>
  <si>
    <t>石井耶真斗</t>
  </si>
  <si>
    <t>脇野佳邦</t>
  </si>
  <si>
    <t>寺元翔太</t>
  </si>
  <si>
    <t>片岡一寿</t>
  </si>
  <si>
    <t>脇坂和樹</t>
  </si>
  <si>
    <t>垣内義則</t>
  </si>
  <si>
    <t>澤田純兵</t>
  </si>
  <si>
    <t>浦島博邦</t>
  </si>
  <si>
    <t>鍵谷浩太</t>
  </si>
  <si>
    <t>坂田義記</t>
  </si>
  <si>
    <t>松村友喜</t>
  </si>
  <si>
    <t>山本昌紀</t>
  </si>
  <si>
    <t>61</t>
  </si>
  <si>
    <t>wo</t>
  </si>
  <si>
    <t>川上悠作</t>
  </si>
  <si>
    <t>川上悠作</t>
  </si>
  <si>
    <t>新谷良</t>
  </si>
  <si>
    <t>新谷良</t>
  </si>
  <si>
    <t>吉村淳</t>
  </si>
  <si>
    <t>吉村淳</t>
  </si>
  <si>
    <t>山田佳明</t>
  </si>
  <si>
    <t>山田佳明</t>
  </si>
  <si>
    <t>男子一般1位T 　優勝</t>
  </si>
  <si>
    <t>男子一般1位T 　準優勝</t>
  </si>
  <si>
    <t>男子一般1位T　3位</t>
  </si>
  <si>
    <t>男子一般1位T 　4位</t>
  </si>
  <si>
    <t>男子一般　２位T 　3位</t>
  </si>
  <si>
    <t>男子一般　２位T 　準優勝</t>
  </si>
  <si>
    <t>男子一般　２位T 　優勝</t>
  </si>
  <si>
    <t>男子OV55　優勝</t>
  </si>
  <si>
    <t>男子OV55　準優勝</t>
  </si>
  <si>
    <t>男子OV55　３位</t>
  </si>
  <si>
    <t>女子一般＆OV55　優勝</t>
  </si>
  <si>
    <t>土田哲也（グリフィンズ）</t>
  </si>
  <si>
    <t>山口直彦（Ｋテニスカレッジ）</t>
  </si>
  <si>
    <t>川上悠作（Ｋテニスカレッジ）</t>
  </si>
  <si>
    <t>新谷良（Ｋテニスカレッジ）</t>
  </si>
  <si>
    <t>北村健（一般）</t>
  </si>
  <si>
    <t>片岡一寿（うさかめ）</t>
  </si>
  <si>
    <t>吉村淳（うさかめ）</t>
  </si>
  <si>
    <t>山本浩之（うさかめ）</t>
  </si>
  <si>
    <t>稲泉聡（一般）</t>
  </si>
  <si>
    <t>佐治武（京セラ）</t>
  </si>
  <si>
    <t>大野美南（フレンズ）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</si>
</sst>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_-&quot;¥&quot;* #,##0.00_-\ ;\-&quot;¥&quot;* #,##0.00_-\ ;_-&quot;¥&quot;* &quot;-&quot;??_-\ ;_-@_-"/>
    <numFmt numFmtId="179" formatCode="#&quot;位&quot;"/>
    <numFmt numFmtId="180" formatCode="0&quot;勝&quot;"/>
    <numFmt numFmtId="181" formatCode="0.000"/>
    <numFmt numFmtId="182" formatCode="0&quot;敗&quot;"/>
    <numFmt numFmtId="183" formatCode="0&quot;人&quot;"/>
    <numFmt numFmtId="184" formatCode="0_);[Red]\(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0&quot;位&quot;"/>
    <numFmt numFmtId="189" formatCode="[$]ggge&quot;年&quot;m&quot;月&quot;d&quot;日&quot;;@"/>
    <numFmt numFmtId="190" formatCode="[$]gge&quot;年&quot;m&quot;月&quot;d&quot;日&quot;;@"/>
  </numFmts>
  <fonts count="128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name val="ＭＳ Ｐゴシック"/>
      <family val="3"/>
    </font>
    <font>
      <b/>
      <sz val="12"/>
      <name val="MS PGothic"/>
      <family val="3"/>
    </font>
    <font>
      <b/>
      <sz val="11"/>
      <name val="MS PGothic"/>
      <family val="3"/>
    </font>
    <font>
      <sz val="12"/>
      <name val="UD デジタル 教科書体 NP-R"/>
      <family val="1"/>
    </font>
    <font>
      <b/>
      <sz val="11"/>
      <name val="BIZ UDP明朝 Medium"/>
      <family val="1"/>
    </font>
    <font>
      <sz val="11"/>
      <name val="BIZ UDP明朝 Medium"/>
      <family val="1"/>
    </font>
    <font>
      <b/>
      <sz val="10"/>
      <color indexed="17"/>
      <name val="ＭＳ Ｐゴシック"/>
      <family val="3"/>
    </font>
    <font>
      <b/>
      <sz val="14"/>
      <name val="ＭＳ Ｐゴシック"/>
      <family val="3"/>
    </font>
    <font>
      <b/>
      <sz val="16"/>
      <color indexed="8"/>
      <name val="ＭＳ Ｐゴシック"/>
      <family val="3"/>
    </font>
    <font>
      <b/>
      <u val="single"/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i/>
      <sz val="11"/>
      <color indexed="8"/>
      <name val="ＭＳ Ｐゴシック"/>
      <family val="3"/>
    </font>
    <font>
      <b/>
      <i/>
      <sz val="11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8"/>
      <name val="MS PGothic"/>
      <family val="3"/>
    </font>
    <font>
      <b/>
      <sz val="9"/>
      <color indexed="8"/>
      <name val="MS PGothic"/>
      <family val="3"/>
    </font>
    <font>
      <b/>
      <sz val="11"/>
      <color indexed="10"/>
      <name val="MS PGothic"/>
      <family val="3"/>
    </font>
    <font>
      <sz val="12"/>
      <color indexed="10"/>
      <name val="UD デジタル 教科書体 NP-R"/>
      <family val="1"/>
    </font>
    <font>
      <sz val="11"/>
      <color indexed="22"/>
      <name val="ＭＳ Ｐゴシック"/>
      <family val="3"/>
    </font>
    <font>
      <sz val="12"/>
      <color indexed="8"/>
      <name val="UD デジタル 教科書体 NP-R"/>
      <family val="1"/>
    </font>
    <font>
      <b/>
      <sz val="12"/>
      <color indexed="8"/>
      <name val="MS PGothic"/>
      <family val="3"/>
    </font>
    <font>
      <b/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30"/>
      <name val="ＭＳ Ｐゴシック"/>
      <family val="3"/>
    </font>
    <font>
      <b/>
      <sz val="14"/>
      <color indexed="17"/>
      <name val="ＭＳ Ｐゴシック"/>
      <family val="3"/>
    </font>
    <font>
      <b/>
      <sz val="11"/>
      <color indexed="8"/>
      <name val="Meiryo UI"/>
      <family val="3"/>
    </font>
    <font>
      <b/>
      <sz val="16"/>
      <color indexed="10"/>
      <name val="ＭＳ Ｐゴシック"/>
      <family val="3"/>
    </font>
    <font>
      <b/>
      <sz val="10"/>
      <color indexed="8"/>
      <name val="Meiryo UI"/>
      <family val="3"/>
    </font>
    <font>
      <b/>
      <sz val="11"/>
      <color indexed="17"/>
      <name val="Meiryo UI"/>
      <family val="3"/>
    </font>
    <font>
      <b/>
      <sz val="10"/>
      <color indexed="17"/>
      <name val="Meiryo UI"/>
      <family val="3"/>
    </font>
    <font>
      <b/>
      <sz val="11"/>
      <color indexed="10"/>
      <name val="Meiryo UI"/>
      <family val="3"/>
    </font>
    <font>
      <b/>
      <sz val="10"/>
      <color indexed="10"/>
      <name val="Meiryo UI"/>
      <family val="3"/>
    </font>
    <font>
      <b/>
      <sz val="18"/>
      <color indexed="8"/>
      <name val="Meiryo UI"/>
      <family val="3"/>
    </font>
    <font>
      <b/>
      <sz val="16"/>
      <color indexed="8"/>
      <name val="Meiryo UI"/>
      <family val="3"/>
    </font>
    <font>
      <b/>
      <sz val="9"/>
      <color indexed="17"/>
      <name val="ＭＳ Ｐゴシック"/>
      <family val="3"/>
    </font>
    <font>
      <b/>
      <sz val="9"/>
      <color indexed="10"/>
      <name val="ＭＳ Ｐゴシック"/>
      <family val="3"/>
    </font>
    <font>
      <b/>
      <sz val="10"/>
      <color indexed="10"/>
      <name val="ＭＳ Ｐゴシック"/>
      <family val="3"/>
    </font>
    <font>
      <u val="single"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b/>
      <sz val="11"/>
      <name val="Calibri"/>
      <family val="3"/>
    </font>
    <font>
      <b/>
      <sz val="11"/>
      <color indexed="8"/>
      <name val="Calibri"/>
      <family val="3"/>
    </font>
    <font>
      <b/>
      <sz val="11"/>
      <color indexed="10"/>
      <name val="Calibri"/>
      <family val="3"/>
    </font>
    <font>
      <b/>
      <sz val="11"/>
      <color theme="1"/>
      <name val="Calibri"/>
      <family val="3"/>
    </font>
    <font>
      <b/>
      <sz val="11"/>
      <color rgb="FFFF0000"/>
      <name val="Calibri"/>
      <family val="3"/>
    </font>
    <font>
      <b/>
      <i/>
      <sz val="11"/>
      <color theme="1"/>
      <name val="Calibri"/>
      <family val="3"/>
    </font>
    <font>
      <b/>
      <i/>
      <sz val="11"/>
      <color indexed="8"/>
      <name val="Calibri"/>
      <family val="3"/>
    </font>
    <font>
      <b/>
      <i/>
      <sz val="11"/>
      <name val="Calibri"/>
      <family val="3"/>
    </font>
    <font>
      <b/>
      <sz val="11"/>
      <color rgb="FFFF0000"/>
      <name val="ＭＳ Ｐゴシック"/>
      <family val="3"/>
    </font>
    <font>
      <b/>
      <sz val="12"/>
      <color rgb="FFFF0000"/>
      <name val="Calibri"/>
      <family val="3"/>
    </font>
    <font>
      <b/>
      <sz val="9"/>
      <color indexed="8"/>
      <name val="Calibri"/>
      <family val="3"/>
    </font>
    <font>
      <b/>
      <sz val="10"/>
      <color indexed="8"/>
      <name val="Calibri"/>
      <family val="3"/>
    </font>
    <font>
      <b/>
      <sz val="12"/>
      <color theme="1"/>
      <name val="Calibri"/>
      <family val="3"/>
    </font>
    <font>
      <b/>
      <sz val="11"/>
      <color rgb="FF000000"/>
      <name val="Calibri"/>
      <family val="3"/>
    </font>
    <font>
      <b/>
      <sz val="11"/>
      <color rgb="FF000000"/>
      <name val="MS PGothic"/>
      <family val="3"/>
    </font>
    <font>
      <b/>
      <sz val="9"/>
      <color rgb="FF000000"/>
      <name val="MS PGothic"/>
      <family val="3"/>
    </font>
    <font>
      <b/>
      <sz val="11"/>
      <color rgb="FFFF0000"/>
      <name val="MS PGothic"/>
      <family val="3"/>
    </font>
    <font>
      <sz val="12"/>
      <color rgb="FFFF0000"/>
      <name val="UD デジタル 教科書体 NP-R"/>
      <family val="1"/>
    </font>
    <font>
      <sz val="11"/>
      <color theme="0" tint="-0.1499900072813034"/>
      <name val="ＭＳ Ｐゴシック"/>
      <family val="3"/>
    </font>
    <font>
      <sz val="12"/>
      <color theme="1"/>
      <name val="UD デジタル 教科書体 NP-R"/>
      <family val="1"/>
    </font>
    <font>
      <b/>
      <sz val="12"/>
      <color rgb="FF000000"/>
      <name val="MS PGothic"/>
      <family val="3"/>
    </font>
    <font>
      <b/>
      <sz val="11"/>
      <color rgb="FF008000"/>
      <name val="ＭＳ Ｐゴシック"/>
      <family val="3"/>
    </font>
    <font>
      <b/>
      <sz val="11"/>
      <color rgb="FF00B050"/>
      <name val="ＭＳ Ｐゴシック"/>
      <family val="3"/>
    </font>
    <font>
      <b/>
      <sz val="14"/>
      <color rgb="FFFF0000"/>
      <name val="ＭＳ Ｐゴシック"/>
      <family val="3"/>
    </font>
    <font>
      <b/>
      <sz val="14"/>
      <color rgb="FF0070C0"/>
      <name val="ＭＳ Ｐゴシック"/>
      <family val="3"/>
    </font>
    <font>
      <b/>
      <sz val="14"/>
      <color rgb="FF00B050"/>
      <name val="ＭＳ Ｐゴシック"/>
      <family val="3"/>
    </font>
    <font>
      <b/>
      <sz val="11"/>
      <color theme="1"/>
      <name val="Meiryo UI"/>
      <family val="3"/>
    </font>
    <font>
      <b/>
      <sz val="16"/>
      <color rgb="FFFF0000"/>
      <name val="ＭＳ Ｐゴシック"/>
      <family val="3"/>
    </font>
    <font>
      <b/>
      <sz val="11"/>
      <color rgb="FF00B050"/>
      <name val="Meiryo UI"/>
      <family val="3"/>
    </font>
    <font>
      <b/>
      <sz val="11"/>
      <color rgb="FFFF0000"/>
      <name val="Meiryo UI"/>
      <family val="3"/>
    </font>
    <font>
      <b/>
      <sz val="10"/>
      <color rgb="FF00B050"/>
      <name val="Meiryo UI"/>
      <family val="3"/>
    </font>
    <font>
      <b/>
      <sz val="10"/>
      <color rgb="FFFF0000"/>
      <name val="Meiryo UI"/>
      <family val="3"/>
    </font>
    <font>
      <b/>
      <sz val="10"/>
      <color theme="1"/>
      <name val="Meiryo UI"/>
      <family val="3"/>
    </font>
    <font>
      <b/>
      <sz val="18"/>
      <color theme="1"/>
      <name val="Meiryo UI"/>
      <family val="3"/>
    </font>
    <font>
      <b/>
      <sz val="16"/>
      <color theme="1"/>
      <name val="Meiryo UI"/>
      <family val="3"/>
    </font>
    <font>
      <b/>
      <sz val="14"/>
      <color theme="1"/>
      <name val="ＭＳ Ｐゴシック"/>
      <family val="3"/>
    </font>
    <font>
      <b/>
      <sz val="10"/>
      <color rgb="FF00B050"/>
      <name val="ＭＳ Ｐゴシック"/>
      <family val="3"/>
    </font>
    <font>
      <b/>
      <sz val="10"/>
      <color rgb="FFFF0000"/>
      <name val="ＭＳ Ｐゴシック"/>
      <family val="3"/>
    </font>
    <font>
      <b/>
      <sz val="9"/>
      <color rgb="FFFF0000"/>
      <name val="ＭＳ Ｐゴシック"/>
      <family val="3"/>
    </font>
    <font>
      <b/>
      <sz val="9"/>
      <color rgb="FF00B050"/>
      <name val="ＭＳ Ｐゴシック"/>
      <family val="3"/>
    </font>
    <font>
      <b/>
      <sz val="12"/>
      <color rgb="FFFF0000"/>
      <name val="ＭＳ Ｐゴシック"/>
      <family val="3"/>
    </font>
    <font>
      <u val="single"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/>
      <right style="dotted"/>
      <top/>
      <bottom/>
    </border>
    <border>
      <left style="dotted"/>
      <right/>
      <top/>
      <bottom/>
    </border>
    <border>
      <left/>
      <right style="hair">
        <color rgb="FF000000"/>
      </right>
      <top/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theme="0"/>
      </right>
      <top style="thick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theme="0"/>
      </right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n"/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 style="thin">
        <color theme="1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>
        <color indexed="63"/>
      </right>
      <top style="thick">
        <color rgb="FFFF0000"/>
      </top>
      <bottom style="medium">
        <color theme="0"/>
      </bottom>
    </border>
    <border>
      <left style="thick">
        <color rgb="FFFF0000"/>
      </left>
      <right>
        <color indexed="63"/>
      </right>
      <top style="medium">
        <color theme="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 style="medium"/>
      <diagonal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Protection="0">
      <alignment vertical="center"/>
    </xf>
    <xf numFmtId="176" fontId="0" fillId="0" borderId="0" applyFont="0" applyFill="0" applyBorder="0" applyAlignment="0" applyProtection="0"/>
    <xf numFmtId="6" fontId="0" fillId="0" borderId="0" applyProtection="0">
      <alignment vertical="center"/>
    </xf>
    <xf numFmtId="0" fontId="83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/>
    </xf>
    <xf numFmtId="0" fontId="84" fillId="0" borderId="0" applyNumberFormat="0" applyFill="0" applyBorder="0" applyAlignment="0" applyProtection="0"/>
    <xf numFmtId="0" fontId="85" fillId="32" borderId="0" applyNumberFormat="0" applyBorder="0" applyAlignment="0" applyProtection="0"/>
  </cellStyleXfs>
  <cellXfs count="765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179" fontId="4" fillId="0" borderId="0" xfId="0" applyNumberFormat="1" applyFont="1" applyFill="1" applyBorder="1" applyAlignment="1">
      <alignment horizontal="right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0" fontId="4" fillId="0" borderId="12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horizontal="right" vertical="center" shrinkToFit="1"/>
    </xf>
    <xf numFmtId="179" fontId="4" fillId="0" borderId="10" xfId="0" applyNumberFormat="1" applyFont="1" applyFill="1" applyBorder="1" applyAlignment="1">
      <alignment horizontal="right" vertical="center" shrinkToFit="1"/>
    </xf>
    <xf numFmtId="0" fontId="4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vertical="center" shrinkToFit="1"/>
    </xf>
    <xf numFmtId="0" fontId="4" fillId="0" borderId="15" xfId="0" applyNumberFormat="1" applyFont="1" applyFill="1" applyBorder="1" applyAlignment="1">
      <alignment vertical="center" shrinkToFit="1"/>
    </xf>
    <xf numFmtId="0" fontId="4" fillId="0" borderId="16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 applyProtection="1">
      <alignment vertical="center" shrinkToFit="1"/>
      <protection locked="0"/>
    </xf>
    <xf numFmtId="0" fontId="4" fillId="0" borderId="17" xfId="0" applyNumberFormat="1" applyFont="1" applyFill="1" applyBorder="1" applyAlignment="1" applyProtection="1">
      <alignment vertical="center" shrinkToFit="1"/>
      <protection locked="0"/>
    </xf>
    <xf numFmtId="0" fontId="4" fillId="0" borderId="12" xfId="0" applyNumberFormat="1" applyFont="1" applyFill="1" applyBorder="1" applyAlignment="1" applyProtection="1">
      <alignment vertical="center" shrinkToFit="1"/>
      <protection locked="0"/>
    </xf>
    <xf numFmtId="0" fontId="4" fillId="0" borderId="18" xfId="0" applyNumberFormat="1" applyFont="1" applyFill="1" applyBorder="1" applyAlignment="1" applyProtection="1">
      <alignment vertical="center" shrinkToFit="1"/>
      <protection locked="0"/>
    </xf>
    <xf numFmtId="0" fontId="4" fillId="0" borderId="18" xfId="0" applyNumberFormat="1" applyFont="1" applyFill="1" applyBorder="1" applyAlignment="1">
      <alignment vertical="center" shrinkToFit="1"/>
    </xf>
    <xf numFmtId="0" fontId="4" fillId="0" borderId="19" xfId="0" applyNumberFormat="1" applyFont="1" applyFill="1" applyBorder="1" applyAlignment="1" applyProtection="1">
      <alignment vertical="center" shrinkToFit="1"/>
      <protection locked="0"/>
    </xf>
    <xf numFmtId="0" fontId="4" fillId="0" borderId="20" xfId="0" applyNumberFormat="1" applyFont="1" applyFill="1" applyBorder="1" applyAlignment="1">
      <alignment horizontal="center" vertical="center" shrinkToFit="1"/>
    </xf>
    <xf numFmtId="0" fontId="4" fillId="0" borderId="20" xfId="0" applyNumberFormat="1" applyFont="1" applyFill="1" applyBorder="1" applyAlignment="1">
      <alignment vertical="center" shrinkToFit="1"/>
    </xf>
    <xf numFmtId="2" fontId="4" fillId="0" borderId="20" xfId="0" applyNumberFormat="1" applyFont="1" applyFill="1" applyBorder="1" applyAlignment="1">
      <alignment horizontal="center" vertical="center" shrinkToFit="1"/>
    </xf>
    <xf numFmtId="179" fontId="4" fillId="0" borderId="20" xfId="0" applyNumberFormat="1" applyFont="1" applyFill="1" applyBorder="1" applyAlignment="1">
      <alignment horizontal="right" vertical="center"/>
    </xf>
    <xf numFmtId="0" fontId="4" fillId="0" borderId="20" xfId="0" applyNumberFormat="1" applyFont="1" applyFill="1" applyBorder="1" applyAlignment="1">
      <alignment horizontal="left" vertical="center" shrinkToFit="1"/>
    </xf>
    <xf numFmtId="0" fontId="4" fillId="0" borderId="10" xfId="0" applyNumberFormat="1" applyFont="1" applyFill="1" applyBorder="1" applyAlignment="1">
      <alignment vertical="center" shrinkToFit="1"/>
    </xf>
    <xf numFmtId="0" fontId="4" fillId="0" borderId="21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 shrinkToFit="1"/>
    </xf>
    <xf numFmtId="179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 shrinkToFit="1"/>
    </xf>
    <xf numFmtId="0" fontId="4" fillId="0" borderId="10" xfId="0" applyNumberFormat="1" applyFont="1" applyFill="1" applyBorder="1" applyAlignment="1">
      <alignment horizontal="left" vertical="center" shrinkToFit="1"/>
    </xf>
    <xf numFmtId="0" fontId="4" fillId="0" borderId="10" xfId="0" applyNumberFormat="1" applyFont="1" applyFill="1" applyBorder="1" applyAlignment="1" applyProtection="1">
      <alignment vertical="center" shrinkToFit="1"/>
      <protection locked="0"/>
    </xf>
    <xf numFmtId="0" fontId="4" fillId="0" borderId="11" xfId="0" applyNumberFormat="1" applyFont="1" applyFill="1" applyBorder="1" applyAlignment="1">
      <alignment horizontal="center" vertical="center" shrinkToFit="1"/>
    </xf>
    <xf numFmtId="0" fontId="4" fillId="0" borderId="22" xfId="0" applyNumberFormat="1" applyFont="1" applyFill="1" applyBorder="1" applyAlignment="1">
      <alignment vertical="center" shrinkToFit="1"/>
    </xf>
    <xf numFmtId="181" fontId="4" fillId="0" borderId="23" xfId="0" applyNumberFormat="1" applyFont="1" applyFill="1" applyBorder="1" applyAlignment="1">
      <alignment horizontal="center" vertical="center" shrinkToFit="1"/>
    </xf>
    <xf numFmtId="0" fontId="0" fillId="0" borderId="0" xfId="71" applyNumberFormat="1" applyFont="1" applyFill="1" applyBorder="1" applyAlignment="1">
      <alignment/>
    </xf>
    <xf numFmtId="0" fontId="0" fillId="0" borderId="0" xfId="71" applyNumberFormat="1" applyFont="1" applyFill="1" applyBorder="1" applyAlignment="1">
      <alignment vertical="center"/>
    </xf>
    <xf numFmtId="0" fontId="4" fillId="0" borderId="0" xfId="71" applyNumberFormat="1" applyFont="1" applyFill="1" applyBorder="1" applyAlignment="1">
      <alignment vertical="center"/>
    </xf>
    <xf numFmtId="0" fontId="8" fillId="0" borderId="0" xfId="82" applyNumberFormat="1" applyFont="1" applyFill="1" applyAlignment="1">
      <alignment vertical="center"/>
    </xf>
    <xf numFmtId="0" fontId="8" fillId="0" borderId="0" xfId="80" applyFo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6" fillId="0" borderId="0" xfId="82" applyFont="1">
      <alignment vertical="center"/>
    </xf>
    <xf numFmtId="0" fontId="87" fillId="0" borderId="0" xfId="0" applyFont="1" applyAlignment="1">
      <alignment/>
    </xf>
    <xf numFmtId="183" fontId="86" fillId="0" borderId="0" xfId="82" applyNumberFormat="1" applyFont="1">
      <alignment vertical="center"/>
    </xf>
    <xf numFmtId="0" fontId="87" fillId="0" borderId="0" xfId="82" applyFont="1">
      <alignment vertical="center"/>
    </xf>
    <xf numFmtId="0" fontId="86" fillId="0" borderId="0" xfId="82" applyFont="1" applyAlignment="1">
      <alignment horizontal="right" vertical="center"/>
    </xf>
    <xf numFmtId="0" fontId="87" fillId="0" borderId="0" xfId="0" applyFont="1" applyAlignment="1">
      <alignment horizontal="right"/>
    </xf>
    <xf numFmtId="0" fontId="86" fillId="33" borderId="0" xfId="82" applyFont="1" applyFill="1">
      <alignment vertical="center"/>
    </xf>
    <xf numFmtId="0" fontId="87" fillId="0" borderId="0" xfId="82" applyFont="1" applyAlignment="1">
      <alignment horizontal="left" vertical="center"/>
    </xf>
    <xf numFmtId="0" fontId="87" fillId="0" borderId="0" xfId="82" applyFont="1" applyAlignment="1">
      <alignment horizontal="right" vertical="center"/>
    </xf>
    <xf numFmtId="0" fontId="88" fillId="0" borderId="0" xfId="82" applyFont="1">
      <alignment vertical="center"/>
    </xf>
    <xf numFmtId="0" fontId="88" fillId="0" borderId="0" xfId="82" applyFont="1" applyAlignment="1">
      <alignment horizontal="left" vertical="center"/>
    </xf>
    <xf numFmtId="0" fontId="89" fillId="0" borderId="0" xfId="0" applyFont="1" applyAlignment="1">
      <alignment vertical="center"/>
    </xf>
    <xf numFmtId="0" fontId="90" fillId="0" borderId="0" xfId="82" applyFont="1">
      <alignment vertical="center"/>
    </xf>
    <xf numFmtId="0" fontId="90" fillId="0" borderId="0" xfId="0" applyFont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82" applyFont="1" applyAlignment="1">
      <alignment horizontal="left" vertical="center"/>
    </xf>
    <xf numFmtId="0" fontId="89" fillId="33" borderId="0" xfId="82" applyFont="1" applyFill="1">
      <alignment vertical="center"/>
    </xf>
    <xf numFmtId="0" fontId="89" fillId="0" borderId="0" xfId="82" applyFont="1">
      <alignment vertical="center"/>
    </xf>
    <xf numFmtId="0" fontId="87" fillId="0" borderId="0" xfId="72" applyFont="1">
      <alignment vertical="center"/>
    </xf>
    <xf numFmtId="0" fontId="87" fillId="33" borderId="0" xfId="72" applyFont="1" applyFill="1">
      <alignment vertical="center"/>
    </xf>
    <xf numFmtId="0" fontId="87" fillId="33" borderId="0" xfId="0" applyFont="1" applyFill="1" applyAlignment="1">
      <alignment/>
    </xf>
    <xf numFmtId="0" fontId="87" fillId="33" borderId="0" xfId="82" applyFont="1" applyFill="1" applyAlignment="1">
      <alignment horizontal="left" vertical="center"/>
    </xf>
    <xf numFmtId="0" fontId="87" fillId="33" borderId="0" xfId="82" applyFont="1" applyFill="1" applyAlignment="1">
      <alignment horizontal="right" vertical="center"/>
    </xf>
    <xf numFmtId="0" fontId="86" fillId="33" borderId="0" xfId="0" applyFont="1" applyFill="1" applyAlignment="1">
      <alignment horizontal="right"/>
    </xf>
    <xf numFmtId="0" fontId="89" fillId="33" borderId="0" xfId="72" applyFont="1" applyFill="1">
      <alignment vertical="center"/>
    </xf>
    <xf numFmtId="0" fontId="91" fillId="33" borderId="0" xfId="82" applyFont="1" applyFill="1">
      <alignment vertical="center"/>
    </xf>
    <xf numFmtId="0" fontId="92" fillId="0" borderId="0" xfId="72" applyFont="1">
      <alignment vertical="center"/>
    </xf>
    <xf numFmtId="0" fontId="93" fillId="0" borderId="0" xfId="82" applyFont="1">
      <alignment vertical="center"/>
    </xf>
    <xf numFmtId="0" fontId="92" fillId="0" borderId="0" xfId="0" applyFont="1" applyAlignment="1">
      <alignment/>
    </xf>
    <xf numFmtId="0" fontId="92" fillId="0" borderId="0" xfId="82" applyFont="1" applyAlignment="1">
      <alignment horizontal="left" vertical="center"/>
    </xf>
    <xf numFmtId="0" fontId="92" fillId="0" borderId="0" xfId="82" applyFont="1" applyAlignment="1">
      <alignment horizontal="right" vertical="center"/>
    </xf>
    <xf numFmtId="0" fontId="92" fillId="0" borderId="0" xfId="0" applyFont="1" applyAlignment="1">
      <alignment horizontal="right"/>
    </xf>
    <xf numFmtId="0" fontId="91" fillId="0" borderId="0" xfId="82" applyFont="1">
      <alignment vertical="center"/>
    </xf>
    <xf numFmtId="0" fontId="8" fillId="33" borderId="0" xfId="82" applyFont="1" applyFill="1">
      <alignment vertical="center"/>
    </xf>
    <xf numFmtId="0" fontId="4" fillId="0" borderId="0" xfId="82" applyFont="1" applyAlignment="1">
      <alignment horizontal="center" vertical="center"/>
    </xf>
    <xf numFmtId="0" fontId="8" fillId="0" borderId="0" xfId="82" applyFont="1">
      <alignment vertical="center"/>
    </xf>
    <xf numFmtId="0" fontId="4" fillId="0" borderId="0" xfId="0" applyFont="1" applyAlignment="1">
      <alignment/>
    </xf>
    <xf numFmtId="183" fontId="8" fillId="0" borderId="0" xfId="82" applyNumberFormat="1" applyFont="1">
      <alignment vertical="center"/>
    </xf>
    <xf numFmtId="10" fontId="8" fillId="0" borderId="0" xfId="82" applyNumberFormat="1" applyFont="1" applyAlignment="1">
      <alignment horizontal="center" vertical="center"/>
    </xf>
    <xf numFmtId="0" fontId="4" fillId="0" borderId="0" xfId="82" applyFont="1">
      <alignment vertical="center"/>
    </xf>
    <xf numFmtId="0" fontId="8" fillId="0" borderId="0" xfId="82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82" applyFont="1" applyAlignment="1">
      <alignment horizontal="left" vertical="center" shrinkToFit="1"/>
    </xf>
    <xf numFmtId="0" fontId="4" fillId="0" borderId="0" xfId="66" applyFont="1" applyAlignment="1">
      <alignment/>
    </xf>
    <xf numFmtId="0" fontId="4" fillId="0" borderId="0" xfId="82" applyFont="1" applyAlignment="1">
      <alignment horizontal="right" vertical="center"/>
    </xf>
    <xf numFmtId="0" fontId="4" fillId="0" borderId="0" xfId="66" applyFont="1" applyAlignment="1">
      <alignment horizontal="right"/>
    </xf>
    <xf numFmtId="0" fontId="8" fillId="0" borderId="0" xfId="72" applyFont="1" applyAlignment="1">
      <alignment/>
    </xf>
    <xf numFmtId="0" fontId="4" fillId="0" borderId="0" xfId="82" applyFont="1" applyAlignment="1">
      <alignment horizontal="left" vertical="center"/>
    </xf>
    <xf numFmtId="0" fontId="94" fillId="0" borderId="0" xfId="82" applyFont="1" applyAlignment="1">
      <alignment horizontal="left" vertical="center" shrinkToFit="1"/>
    </xf>
    <xf numFmtId="0" fontId="4" fillId="0" borderId="0" xfId="66" applyFont="1">
      <alignment vertical="center"/>
    </xf>
    <xf numFmtId="0" fontId="94" fillId="0" borderId="0" xfId="82" applyFont="1">
      <alignment vertical="center"/>
    </xf>
    <xf numFmtId="0" fontId="4" fillId="0" borderId="0" xfId="72" applyFont="1">
      <alignment vertical="center"/>
    </xf>
    <xf numFmtId="0" fontId="8" fillId="0" borderId="0" xfId="82" applyFont="1" applyAlignment="1">
      <alignment horizontal="left" vertical="center"/>
    </xf>
    <xf numFmtId="0" fontId="86" fillId="0" borderId="0" xfId="0" applyFont="1" applyAlignment="1">
      <alignment vertical="center"/>
    </xf>
    <xf numFmtId="0" fontId="87" fillId="0" borderId="0" xfId="72" applyFont="1" applyAlignment="1">
      <alignment/>
    </xf>
    <xf numFmtId="0" fontId="80" fillId="33" borderId="0" xfId="82" applyFont="1" applyFill="1">
      <alignment vertical="center"/>
    </xf>
    <xf numFmtId="10" fontId="8" fillId="0" borderId="0" xfId="82" applyNumberFormat="1" applyFont="1">
      <alignment vertical="center"/>
    </xf>
    <xf numFmtId="0" fontId="8" fillId="0" borderId="0" xfId="0" applyFont="1" applyAlignment="1">
      <alignment/>
    </xf>
    <xf numFmtId="0" fontId="94" fillId="0" borderId="0" xfId="80" applyFont="1">
      <alignment vertical="center"/>
    </xf>
    <xf numFmtId="0" fontId="80" fillId="0" borderId="0" xfId="82" applyFont="1">
      <alignment vertical="center"/>
    </xf>
    <xf numFmtId="0" fontId="80" fillId="0" borderId="0" xfId="82" applyFont="1" applyAlignment="1">
      <alignment horizontal="right" vertical="center"/>
    </xf>
    <xf numFmtId="0" fontId="94" fillId="0" borderId="0" xfId="82" applyFont="1" applyAlignment="1">
      <alignment horizontal="left" vertical="center"/>
    </xf>
    <xf numFmtId="0" fontId="6" fillId="0" borderId="0" xfId="82" applyFont="1">
      <alignment vertical="center"/>
    </xf>
    <xf numFmtId="0" fontId="90" fillId="0" borderId="0" xfId="82" applyFont="1" applyAlignment="1">
      <alignment horizontal="left" vertical="center"/>
    </xf>
    <xf numFmtId="0" fontId="87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5" fillId="33" borderId="0" xfId="0" applyFont="1" applyFill="1" applyAlignment="1">
      <alignment vertical="center"/>
    </xf>
    <xf numFmtId="10" fontId="86" fillId="0" borderId="0" xfId="82" applyNumberFormat="1" applyFont="1">
      <alignment vertical="center"/>
    </xf>
    <xf numFmtId="0" fontId="96" fillId="0" borderId="0" xfId="82" applyFont="1" applyAlignment="1">
      <alignment horizontal="left" vertical="center"/>
    </xf>
    <xf numFmtId="10" fontId="86" fillId="0" borderId="0" xfId="82" applyNumberFormat="1" applyFont="1" applyAlignment="1">
      <alignment horizontal="center" vertical="center"/>
    </xf>
    <xf numFmtId="0" fontId="88" fillId="0" borderId="0" xfId="81" applyFont="1">
      <alignment vertical="center"/>
    </xf>
    <xf numFmtId="0" fontId="87" fillId="0" borderId="0" xfId="78" applyFont="1">
      <alignment/>
      <protection/>
    </xf>
    <xf numFmtId="0" fontId="89" fillId="0" borderId="0" xfId="0" applyFont="1" applyAlignment="1">
      <alignment horizontal="left" vertical="center"/>
    </xf>
    <xf numFmtId="0" fontId="86" fillId="0" borderId="0" xfId="82" applyFont="1" applyAlignment="1">
      <alignment horizontal="center" vertical="center"/>
    </xf>
    <xf numFmtId="0" fontId="87" fillId="0" borderId="0" xfId="72" applyFont="1" applyAlignment="1">
      <alignment horizontal="right" vertical="center"/>
    </xf>
    <xf numFmtId="0" fontId="87" fillId="33" borderId="0" xfId="82" applyFont="1" applyFill="1">
      <alignment vertical="center"/>
    </xf>
    <xf numFmtId="184" fontId="86" fillId="33" borderId="0" xfId="82" applyNumberFormat="1" applyFont="1" applyFill="1" applyAlignment="1">
      <alignment horizontal="right" vertical="center"/>
    </xf>
    <xf numFmtId="0" fontId="90" fillId="33" borderId="0" xfId="82" applyFont="1" applyFill="1">
      <alignment vertical="center"/>
    </xf>
    <xf numFmtId="0" fontId="87" fillId="0" borderId="0" xfId="0" applyFont="1" applyAlignment="1">
      <alignment horizontal="left"/>
    </xf>
    <xf numFmtId="0" fontId="97" fillId="0" borderId="0" xfId="0" applyFont="1" applyAlignment="1">
      <alignment vertical="center"/>
    </xf>
    <xf numFmtId="0" fontId="8" fillId="33" borderId="0" xfId="70" applyFont="1" applyFill="1" applyAlignment="1">
      <alignment horizontal="left" vertical="center"/>
      <protection/>
    </xf>
    <xf numFmtId="0" fontId="89" fillId="0" borderId="0" xfId="0" applyFont="1" applyAlignment="1">
      <alignment horizontal="right" vertical="center"/>
    </xf>
    <xf numFmtId="0" fontId="4" fillId="0" borderId="0" xfId="64" applyFont="1" applyAlignment="1">
      <alignment horizontal="left"/>
      <protection/>
    </xf>
    <xf numFmtId="0" fontId="4" fillId="33" borderId="0" xfId="70" applyFont="1" applyFill="1" applyAlignment="1">
      <alignment horizontal="left" vertical="center"/>
      <protection/>
    </xf>
    <xf numFmtId="0" fontId="2" fillId="0" borderId="0" xfId="74" applyFont="1" applyAlignment="1">
      <alignment horizontal="right" vertical="center"/>
      <protection/>
    </xf>
    <xf numFmtId="0" fontId="4" fillId="0" borderId="0" xfId="74" applyFont="1" applyAlignment="1">
      <alignment horizontal="left"/>
      <protection/>
    </xf>
    <xf numFmtId="0" fontId="98" fillId="0" borderId="0" xfId="0" applyFont="1" applyAlignment="1">
      <alignment horizontal="right" vertical="center"/>
    </xf>
    <xf numFmtId="0" fontId="4" fillId="0" borderId="0" xfId="74" applyFont="1" applyAlignment="1">
      <alignment horizontal="left" vertical="center"/>
      <protection/>
    </xf>
    <xf numFmtId="0" fontId="12" fillId="0" borderId="0" xfId="82" applyFont="1" applyAlignment="1">
      <alignment horizontal="right" vertical="center"/>
    </xf>
    <xf numFmtId="0" fontId="4" fillId="0" borderId="0" xfId="78" applyFont="1">
      <alignment/>
      <protection/>
    </xf>
    <xf numFmtId="0" fontId="4" fillId="33" borderId="0" xfId="77" applyFont="1" applyFill="1">
      <alignment vertical="center"/>
      <protection/>
    </xf>
    <xf numFmtId="0" fontId="2" fillId="0" borderId="0" xfId="77" applyFont="1" applyAlignment="1">
      <alignment horizontal="right" vertical="center"/>
      <protection/>
    </xf>
    <xf numFmtId="0" fontId="2" fillId="0" borderId="0" xfId="82" applyFont="1" applyAlignment="1">
      <alignment horizontal="right" vertical="center"/>
    </xf>
    <xf numFmtId="0" fontId="80" fillId="0" borderId="0" xfId="0" applyFont="1" applyAlignment="1">
      <alignment vertical="center"/>
    </xf>
    <xf numFmtId="0" fontId="9" fillId="33" borderId="0" xfId="64" applyFont="1" applyFill="1" applyAlignment="1">
      <alignment horizontal="left"/>
      <protection/>
    </xf>
    <xf numFmtId="0" fontId="6" fillId="33" borderId="0" xfId="64" applyFont="1" applyFill="1" applyAlignment="1">
      <alignment horizontal="left"/>
      <protection/>
    </xf>
    <xf numFmtId="0" fontId="2" fillId="0" borderId="0" xfId="64" applyFont="1" applyAlignment="1">
      <alignment horizontal="right" vertical="center"/>
      <protection/>
    </xf>
    <xf numFmtId="0" fontId="6" fillId="33" borderId="0" xfId="82" applyFont="1" applyFill="1">
      <alignment vertical="center"/>
    </xf>
    <xf numFmtId="0" fontId="6" fillId="33" borderId="0" xfId="70" applyFont="1" applyFill="1" applyAlignment="1">
      <alignment horizontal="left" vertical="center"/>
      <protection/>
    </xf>
    <xf numFmtId="0" fontId="6" fillId="33" borderId="0" xfId="72" applyFont="1" applyFill="1">
      <alignment vertical="center"/>
    </xf>
    <xf numFmtId="0" fontId="4" fillId="0" borderId="0" xfId="77" applyFont="1" applyAlignment="1">
      <alignment/>
      <protection/>
    </xf>
    <xf numFmtId="0" fontId="87" fillId="0" borderId="24" xfId="82" applyFont="1" applyBorder="1">
      <alignment vertical="center"/>
    </xf>
    <xf numFmtId="0" fontId="87" fillId="0" borderId="0" xfId="77" applyFont="1" applyAlignment="1">
      <alignment/>
      <protection/>
    </xf>
    <xf numFmtId="0" fontId="87" fillId="0" borderId="0" xfId="74" applyFont="1" applyAlignment="1">
      <alignment horizontal="right"/>
      <protection/>
    </xf>
    <xf numFmtId="0" fontId="4" fillId="0" borderId="0" xfId="74" applyFont="1" applyAlignment="1">
      <alignment horizontal="right"/>
      <protection/>
    </xf>
    <xf numFmtId="0" fontId="87" fillId="0" borderId="25" xfId="82" applyFont="1" applyBorder="1">
      <alignment vertical="center"/>
    </xf>
    <xf numFmtId="0" fontId="99" fillId="0" borderId="26" xfId="0" applyFont="1" applyBorder="1" applyAlignment="1">
      <alignment vertical="center"/>
    </xf>
    <xf numFmtId="0" fontId="99" fillId="0" borderId="27" xfId="0" applyFont="1" applyBorder="1" applyAlignment="1">
      <alignment vertical="center"/>
    </xf>
    <xf numFmtId="0" fontId="99" fillId="0" borderId="0" xfId="0" applyFont="1" applyAlignment="1">
      <alignment vertical="center"/>
    </xf>
    <xf numFmtId="0" fontId="99" fillId="0" borderId="0" xfId="0" applyFont="1" applyAlignment="1">
      <alignment horizontal="left" vertical="center"/>
    </xf>
    <xf numFmtId="0" fontId="99" fillId="0" borderId="0" xfId="0" applyFont="1" applyAlignment="1">
      <alignment horizontal="right" vertical="center"/>
    </xf>
    <xf numFmtId="0" fontId="99" fillId="0" borderId="0" xfId="0" applyFont="1" applyAlignment="1">
      <alignment horizontal="right"/>
    </xf>
    <xf numFmtId="183" fontId="89" fillId="0" borderId="0" xfId="82" applyNumberFormat="1" applyFont="1" applyAlignment="1">
      <alignment horizontal="center" vertical="center"/>
    </xf>
    <xf numFmtId="49" fontId="86" fillId="0" borderId="0" xfId="82" applyNumberFormat="1" applyFont="1">
      <alignment vertical="center"/>
    </xf>
    <xf numFmtId="0" fontId="6" fillId="0" borderId="0" xfId="82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76" fillId="0" borderId="0" xfId="0" applyFont="1" applyAlignment="1">
      <alignment vertical="center"/>
    </xf>
    <xf numFmtId="0" fontId="8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71" applyFont="1">
      <alignment vertical="center"/>
    </xf>
    <xf numFmtId="0" fontId="8" fillId="0" borderId="0" xfId="34" applyFont="1">
      <alignment vertical="center"/>
      <protection/>
    </xf>
    <xf numFmtId="0" fontId="6" fillId="0" borderId="0" xfId="0" applyFont="1" applyAlignment="1">
      <alignment vertical="center"/>
    </xf>
    <xf numFmtId="0" fontId="94" fillId="0" borderId="0" xfId="71" applyFont="1">
      <alignment vertical="center"/>
    </xf>
    <xf numFmtId="0" fontId="8" fillId="0" borderId="0" xfId="83" applyFont="1">
      <alignment/>
    </xf>
    <xf numFmtId="0" fontId="4" fillId="0" borderId="0" xfId="71" applyFont="1" applyAlignment="1">
      <alignment horizontal="right" vertical="center"/>
    </xf>
    <xf numFmtId="0" fontId="94" fillId="0" borderId="0" xfId="83" applyFont="1">
      <alignment/>
    </xf>
    <xf numFmtId="0" fontId="8" fillId="0" borderId="12" xfId="82" applyFont="1" applyBorder="1">
      <alignment vertical="center"/>
    </xf>
    <xf numFmtId="0" fontId="8" fillId="0" borderId="15" xfId="82" applyFont="1" applyBorder="1" applyAlignment="1">
      <alignment horizontal="right" vertical="center"/>
    </xf>
    <xf numFmtId="0" fontId="4" fillId="0" borderId="21" xfId="0" applyFont="1" applyBorder="1" applyAlignment="1">
      <alignment horizontal="right"/>
    </xf>
    <xf numFmtId="183" fontId="8" fillId="0" borderId="0" xfId="82" applyNumberFormat="1" applyFont="1" applyAlignment="1">
      <alignment horizontal="center" vertical="center"/>
    </xf>
    <xf numFmtId="0" fontId="8" fillId="0" borderId="0" xfId="0" applyFont="1" applyAlignment="1">
      <alignment horizontal="right"/>
    </xf>
    <xf numFmtId="0" fontId="80" fillId="0" borderId="0" xfId="71" applyFont="1">
      <alignment vertical="center"/>
    </xf>
    <xf numFmtId="0" fontId="80" fillId="0" borderId="0" xfId="0" applyFont="1" applyAlignment="1">
      <alignment/>
    </xf>
    <xf numFmtId="0" fontId="80" fillId="0" borderId="0" xfId="82" applyFont="1" applyAlignment="1">
      <alignment horizontal="left" vertical="center"/>
    </xf>
    <xf numFmtId="0" fontId="0" fillId="0" borderId="0" xfId="72" applyFont="1" applyAlignment="1">
      <alignment/>
    </xf>
    <xf numFmtId="0" fontId="4" fillId="0" borderId="0" xfId="68" applyFont="1">
      <alignment vertical="center"/>
    </xf>
    <xf numFmtId="0" fontId="8" fillId="0" borderId="0" xfId="71" applyFont="1" applyAlignment="1">
      <alignment/>
    </xf>
    <xf numFmtId="0" fontId="4" fillId="0" borderId="0" xfId="68" applyFont="1" applyAlignment="1">
      <alignment/>
    </xf>
    <xf numFmtId="0" fontId="4" fillId="0" borderId="0" xfId="68" applyFont="1" applyAlignment="1">
      <alignment horizontal="right"/>
    </xf>
    <xf numFmtId="0" fontId="4" fillId="0" borderId="0" xfId="72" applyFont="1" applyAlignment="1">
      <alignment/>
    </xf>
    <xf numFmtId="0" fontId="87" fillId="0" borderId="0" xfId="68" applyFont="1" applyAlignment="1">
      <alignment/>
    </xf>
    <xf numFmtId="0" fontId="87" fillId="0" borderId="0" xfId="68" applyFont="1" applyAlignment="1">
      <alignment horizontal="right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00" fillId="0" borderId="0" xfId="0" applyFont="1" applyAlignment="1">
      <alignment horizontal="right"/>
    </xf>
    <xf numFmtId="0" fontId="100" fillId="0" borderId="0" xfId="0" applyFont="1" applyAlignment="1">
      <alignment/>
    </xf>
    <xf numFmtId="0" fontId="100" fillId="0" borderId="0" xfId="0" applyFont="1" applyAlignment="1">
      <alignment vertical="center"/>
    </xf>
    <xf numFmtId="0" fontId="100" fillId="0" borderId="0" xfId="0" applyFont="1" applyAlignment="1">
      <alignment horizontal="center" vertical="center"/>
    </xf>
    <xf numFmtId="183" fontId="14" fillId="0" borderId="0" xfId="0" applyNumberFormat="1" applyFont="1" applyAlignment="1">
      <alignment vertical="center"/>
    </xf>
    <xf numFmtId="10" fontId="14" fillId="0" borderId="0" xfId="0" applyNumberFormat="1" applyFont="1" applyAlignment="1">
      <alignment horizontal="center" vertical="center"/>
    </xf>
    <xf numFmtId="0" fontId="101" fillId="0" borderId="0" xfId="0" applyFont="1" applyAlignment="1">
      <alignment horizontal="left" vertical="center"/>
    </xf>
    <xf numFmtId="10" fontId="14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0" fontId="102" fillId="0" borderId="0" xfId="0" applyFont="1" applyAlignment="1">
      <alignment vertical="center"/>
    </xf>
    <xf numFmtId="0" fontId="102" fillId="0" borderId="0" xfId="0" applyFont="1" applyAlignment="1">
      <alignment horizontal="left" vertical="center"/>
    </xf>
    <xf numFmtId="0" fontId="15" fillId="0" borderId="0" xfId="82" applyFont="1">
      <alignment vertical="center"/>
    </xf>
    <xf numFmtId="0" fontId="15" fillId="0" borderId="0" xfId="0" applyFont="1" applyAlignment="1">
      <alignment/>
    </xf>
    <xf numFmtId="0" fontId="15" fillId="0" borderId="0" xfId="82" applyFont="1" applyAlignment="1">
      <alignment horizontal="left" vertical="center"/>
    </xf>
    <xf numFmtId="0" fontId="15" fillId="0" borderId="0" xfId="82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82" applyFont="1">
      <alignment vertical="center"/>
    </xf>
    <xf numFmtId="0" fontId="15" fillId="0" borderId="0" xfId="0" applyFont="1" applyAlignment="1">
      <alignment vertical="center"/>
    </xf>
    <xf numFmtId="0" fontId="103" fillId="0" borderId="0" xfId="82" applyFont="1">
      <alignment vertical="center"/>
    </xf>
    <xf numFmtId="0" fontId="1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4" fillId="0" borderId="0" xfId="0" applyFont="1" applyAlignment="1">
      <alignment vertical="center"/>
    </xf>
    <xf numFmtId="0" fontId="104" fillId="0" borderId="28" xfId="0" applyFont="1" applyBorder="1" applyAlignment="1">
      <alignment vertical="center"/>
    </xf>
    <xf numFmtId="0" fontId="103" fillId="0" borderId="0" xfId="0" applyFont="1" applyAlignment="1">
      <alignment vertical="center"/>
    </xf>
    <xf numFmtId="0" fontId="105" fillId="0" borderId="0" xfId="0" applyFont="1" applyAlignment="1">
      <alignment vertical="center"/>
    </xf>
    <xf numFmtId="0" fontId="105" fillId="0" borderId="0" xfId="0" applyFont="1" applyAlignment="1">
      <alignment/>
    </xf>
    <xf numFmtId="0" fontId="67" fillId="0" borderId="0" xfId="0" applyFont="1" applyAlignment="1">
      <alignment vertical="center"/>
    </xf>
    <xf numFmtId="0" fontId="88" fillId="33" borderId="0" xfId="82" applyFont="1" applyFill="1">
      <alignment vertical="center"/>
    </xf>
    <xf numFmtId="0" fontId="14" fillId="33" borderId="0" xfId="76" applyFont="1" applyFill="1">
      <alignment vertical="center"/>
      <protection/>
    </xf>
    <xf numFmtId="0" fontId="98" fillId="0" borderId="0" xfId="76" applyFont="1" applyAlignment="1">
      <alignment horizontal="right" vertical="center"/>
      <protection/>
    </xf>
    <xf numFmtId="0" fontId="100" fillId="0" borderId="0" xfId="76" applyFont="1">
      <alignment vertical="center"/>
      <protection/>
    </xf>
    <xf numFmtId="0" fontId="86" fillId="33" borderId="0" xfId="76" applyFont="1" applyFill="1">
      <alignment vertical="center"/>
      <protection/>
    </xf>
    <xf numFmtId="0" fontId="12" fillId="0" borderId="0" xfId="76" applyFont="1" applyAlignment="1">
      <alignment horizontal="right" vertical="center"/>
      <protection/>
    </xf>
    <xf numFmtId="0" fontId="8" fillId="0" borderId="0" xfId="76" applyFont="1">
      <alignment vertical="center"/>
      <protection/>
    </xf>
    <xf numFmtId="0" fontId="89" fillId="33" borderId="0" xfId="76" applyFont="1" applyFill="1">
      <alignment vertical="center"/>
      <protection/>
    </xf>
    <xf numFmtId="0" fontId="89" fillId="0" borderId="0" xfId="76" applyFont="1">
      <alignment vertical="center"/>
      <protection/>
    </xf>
    <xf numFmtId="0" fontId="13" fillId="0" borderId="0" xfId="76" applyFont="1" applyAlignment="1">
      <alignment horizontal="right" vertical="center"/>
      <protection/>
    </xf>
    <xf numFmtId="0" fontId="98" fillId="0" borderId="0" xfId="0" applyFont="1" applyAlignment="1">
      <alignment horizontal="right" vertical="center"/>
    </xf>
    <xf numFmtId="0" fontId="100" fillId="33" borderId="0" xfId="76" applyFont="1" applyFill="1">
      <alignment vertical="center"/>
      <protection/>
    </xf>
    <xf numFmtId="0" fontId="102" fillId="33" borderId="0" xfId="76" applyFont="1" applyFill="1">
      <alignment vertical="center"/>
      <protection/>
    </xf>
    <xf numFmtId="0" fontId="106" fillId="0" borderId="0" xfId="76" applyFont="1" applyAlignment="1">
      <alignment horizontal="right" vertical="center"/>
      <protection/>
    </xf>
    <xf numFmtId="0" fontId="90" fillId="33" borderId="0" xfId="76" applyFont="1" applyFill="1">
      <alignment vertical="center"/>
      <protection/>
    </xf>
    <xf numFmtId="0" fontId="102" fillId="0" borderId="0" xfId="76" applyFont="1">
      <alignment vertical="center"/>
      <protection/>
    </xf>
    <xf numFmtId="0" fontId="4" fillId="0" borderId="29" xfId="82" applyFont="1" applyBorder="1" applyProtection="1">
      <alignment vertical="center"/>
      <protection/>
    </xf>
    <xf numFmtId="0" fontId="4" fillId="0" borderId="30" xfId="82" applyFont="1" applyBorder="1" applyProtection="1">
      <alignment vertical="center"/>
      <protection/>
    </xf>
    <xf numFmtId="0" fontId="8" fillId="0" borderId="0" xfId="82" applyFont="1" applyProtection="1">
      <alignment vertical="center"/>
      <protection/>
    </xf>
    <xf numFmtId="0" fontId="4" fillId="0" borderId="0" xfId="82" applyFont="1" applyAlignment="1" applyProtection="1">
      <alignment horizontal="left" vertical="center"/>
      <protection/>
    </xf>
    <xf numFmtId="0" fontId="4" fillId="0" borderId="0" xfId="82" applyFont="1" applyAlignment="1" applyProtection="1">
      <alignment horizontal="right" vertical="center"/>
      <protection/>
    </xf>
    <xf numFmtId="0" fontId="6" fillId="0" borderId="0" xfId="82" applyFont="1" applyProtection="1">
      <alignment vertical="center"/>
      <protection/>
    </xf>
    <xf numFmtId="0" fontId="4" fillId="0" borderId="31" xfId="82" applyFont="1" applyBorder="1">
      <alignment vertical="center"/>
    </xf>
    <xf numFmtId="0" fontId="4" fillId="0" borderId="32" xfId="82" applyFont="1" applyBorder="1">
      <alignment vertical="center"/>
    </xf>
    <xf numFmtId="0" fontId="0" fillId="0" borderId="0" xfId="0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center" vertical="center" shrinkToFit="1"/>
    </xf>
    <xf numFmtId="179" fontId="4" fillId="0" borderId="10" xfId="0" applyNumberFormat="1" applyFont="1" applyFill="1" applyBorder="1" applyAlignment="1">
      <alignment horizontal="right" vertical="center"/>
    </xf>
    <xf numFmtId="181" fontId="4" fillId="0" borderId="33" xfId="0" applyNumberFormat="1" applyFont="1" applyFill="1" applyBorder="1" applyAlignment="1">
      <alignment horizontal="center" vertical="center" shrinkToFit="1"/>
    </xf>
    <xf numFmtId="0" fontId="107" fillId="0" borderId="0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 applyProtection="1">
      <alignment vertical="center" shrinkToFit="1"/>
      <protection locked="0"/>
    </xf>
    <xf numFmtId="0" fontId="4" fillId="0" borderId="34" xfId="0" applyNumberFormat="1" applyFont="1" applyFill="1" applyBorder="1" applyAlignment="1">
      <alignment vertical="center" shrinkToFit="1"/>
    </xf>
    <xf numFmtId="0" fontId="4" fillId="0" borderId="35" xfId="0" applyNumberFormat="1" applyFont="1" applyFill="1" applyBorder="1" applyAlignment="1">
      <alignment vertical="center" shrinkToFit="1"/>
    </xf>
    <xf numFmtId="0" fontId="4" fillId="0" borderId="36" xfId="0" applyNumberFormat="1" applyFont="1" applyFill="1" applyBorder="1" applyAlignment="1">
      <alignment vertical="center" shrinkToFit="1"/>
    </xf>
    <xf numFmtId="0" fontId="4" fillId="0" borderId="36" xfId="0" applyNumberFormat="1" applyFont="1" applyFill="1" applyBorder="1" applyAlignment="1">
      <alignment horizontal="center" vertical="center" shrinkToFit="1"/>
    </xf>
    <xf numFmtId="179" fontId="4" fillId="0" borderId="36" xfId="0" applyNumberFormat="1" applyFont="1" applyFill="1" applyBorder="1" applyAlignment="1">
      <alignment horizontal="right" vertical="center" shrinkToFit="1"/>
    </xf>
    <xf numFmtId="0" fontId="4" fillId="0" borderId="37" xfId="0" applyNumberFormat="1" applyFont="1" applyFill="1" applyBorder="1" applyAlignment="1" applyProtection="1">
      <alignment vertical="center" shrinkToFit="1"/>
      <protection locked="0"/>
    </xf>
    <xf numFmtId="0" fontId="4" fillId="0" borderId="38" xfId="0" applyNumberFormat="1" applyFont="1" applyFill="1" applyBorder="1" applyAlignment="1" applyProtection="1">
      <alignment vertical="center" shrinkToFit="1"/>
      <protection locked="0"/>
    </xf>
    <xf numFmtId="0" fontId="4" fillId="0" borderId="39" xfId="0" applyNumberFormat="1" applyFont="1" applyFill="1" applyBorder="1" applyAlignment="1" applyProtection="1">
      <alignment vertical="center" shrinkToFit="1"/>
      <protection locked="0"/>
    </xf>
    <xf numFmtId="0" fontId="4" fillId="0" borderId="40" xfId="0" applyNumberFormat="1" applyFont="1" applyFill="1" applyBorder="1" applyAlignment="1" applyProtection="1">
      <alignment vertical="center" shrinkToFit="1"/>
      <protection locked="0"/>
    </xf>
    <xf numFmtId="0" fontId="4" fillId="0" borderId="37" xfId="0" applyNumberFormat="1" applyFont="1" applyFill="1" applyBorder="1" applyAlignment="1">
      <alignment vertical="center" shrinkToFit="1"/>
    </xf>
    <xf numFmtId="0" fontId="4" fillId="0" borderId="38" xfId="0" applyNumberFormat="1" applyFont="1" applyFill="1" applyBorder="1" applyAlignment="1">
      <alignment vertical="center" shrinkToFit="1"/>
    </xf>
    <xf numFmtId="0" fontId="4" fillId="0" borderId="41" xfId="0" applyNumberFormat="1" applyFont="1" applyFill="1" applyBorder="1" applyAlignment="1">
      <alignment vertical="center" shrinkToFit="1"/>
    </xf>
    <xf numFmtId="0" fontId="4" fillId="0" borderId="42" xfId="0" applyNumberFormat="1" applyFont="1" applyFill="1" applyBorder="1" applyAlignment="1">
      <alignment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8" xfId="0" applyNumberFormat="1" applyFont="1" applyFill="1" applyBorder="1" applyAlignment="1">
      <alignment horizontal="center" vertical="center" shrinkToFit="1"/>
    </xf>
    <xf numFmtId="0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Fill="1" applyBorder="1" applyAlignment="1">
      <alignment horizontal="center" vertical="center" shrinkToFit="1"/>
    </xf>
    <xf numFmtId="0" fontId="94" fillId="0" borderId="0" xfId="0" applyNumberFormat="1" applyFont="1" applyFill="1" applyBorder="1" applyAlignment="1">
      <alignment horizontal="center" vertical="center" shrinkToFit="1"/>
    </xf>
    <xf numFmtId="0" fontId="9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9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94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08" fillId="0" borderId="11" xfId="0" applyNumberFormat="1" applyFont="1" applyFill="1" applyBorder="1" applyAlignment="1">
      <alignment horizontal="center" vertical="center" shrinkToFit="1"/>
    </xf>
    <xf numFmtId="0" fontId="108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08" fillId="0" borderId="16" xfId="0" applyNumberFormat="1" applyFont="1" applyFill="1" applyBorder="1" applyAlignment="1">
      <alignment horizontal="center" vertical="center" shrinkToFit="1"/>
    </xf>
    <xf numFmtId="0" fontId="94" fillId="0" borderId="17" xfId="0" applyNumberFormat="1" applyFont="1" applyFill="1" applyBorder="1" applyAlignment="1" applyProtection="1">
      <alignment vertical="center" shrinkToFit="1"/>
      <protection locked="0"/>
    </xf>
    <xf numFmtId="0" fontId="94" fillId="0" borderId="12" xfId="0" applyNumberFormat="1" applyFont="1" applyFill="1" applyBorder="1" applyAlignment="1" applyProtection="1">
      <alignment vertical="center" shrinkToFit="1"/>
      <protection locked="0"/>
    </xf>
    <xf numFmtId="0" fontId="94" fillId="0" borderId="18" xfId="0" applyNumberFormat="1" applyFont="1" applyFill="1" applyBorder="1" applyAlignment="1" applyProtection="1">
      <alignment vertical="center" shrinkToFit="1"/>
      <protection locked="0"/>
    </xf>
    <xf numFmtId="0" fontId="94" fillId="0" borderId="21" xfId="0" applyNumberFormat="1" applyFont="1" applyFill="1" applyBorder="1" applyAlignment="1" applyProtection="1">
      <alignment vertical="center" shrinkToFit="1"/>
      <protection locked="0"/>
    </xf>
    <xf numFmtId="0" fontId="94" fillId="0" borderId="0" xfId="0" applyNumberFormat="1" applyFont="1" applyFill="1" applyBorder="1" applyAlignment="1">
      <alignment vertical="center" shrinkToFit="1"/>
    </xf>
    <xf numFmtId="0" fontId="94" fillId="0" borderId="15" xfId="0" applyNumberFormat="1" applyFont="1" applyFill="1" applyBorder="1" applyAlignment="1">
      <alignment vertical="center" shrinkToFit="1"/>
    </xf>
    <xf numFmtId="0" fontId="108" fillId="0" borderId="0" xfId="0" applyNumberFormat="1" applyFont="1" applyFill="1" applyBorder="1" applyAlignment="1">
      <alignment horizontal="center" vertical="center" shrinkToFit="1"/>
    </xf>
    <xf numFmtId="0" fontId="108" fillId="0" borderId="17" xfId="0" applyNumberFormat="1" applyFont="1" applyFill="1" applyBorder="1" applyAlignment="1" applyProtection="1">
      <alignment vertical="center" shrinkToFit="1"/>
      <protection locked="0"/>
    </xf>
    <xf numFmtId="0" fontId="108" fillId="0" borderId="12" xfId="0" applyNumberFormat="1" applyFont="1" applyFill="1" applyBorder="1" applyAlignment="1" applyProtection="1">
      <alignment vertical="center" shrinkToFit="1"/>
      <protection locked="0"/>
    </xf>
    <xf numFmtId="0" fontId="108" fillId="0" borderId="18" xfId="0" applyNumberFormat="1" applyFont="1" applyFill="1" applyBorder="1" applyAlignment="1" applyProtection="1">
      <alignment vertical="center" shrinkToFit="1"/>
      <protection locked="0"/>
    </xf>
    <xf numFmtId="0" fontId="108" fillId="0" borderId="21" xfId="0" applyNumberFormat="1" applyFont="1" applyFill="1" applyBorder="1" applyAlignment="1" applyProtection="1">
      <alignment vertical="center" shrinkToFit="1"/>
      <protection locked="0"/>
    </xf>
    <xf numFmtId="0" fontId="108" fillId="0" borderId="0" xfId="0" applyNumberFormat="1" applyFont="1" applyFill="1" applyBorder="1" applyAlignment="1">
      <alignment vertical="center" shrinkToFit="1"/>
    </xf>
    <xf numFmtId="0" fontId="108" fillId="0" borderId="15" xfId="0" applyNumberFormat="1" applyFont="1" applyFill="1" applyBorder="1" applyAlignment="1">
      <alignment vertical="center" shrinkToFit="1"/>
    </xf>
    <xf numFmtId="0" fontId="94" fillId="0" borderId="0" xfId="0" applyNumberFormat="1" applyFont="1" applyFill="1" applyBorder="1" applyAlignment="1" applyProtection="1">
      <alignment vertical="center" shrinkToFit="1"/>
      <protection locked="0"/>
    </xf>
    <xf numFmtId="0" fontId="108" fillId="0" borderId="39" xfId="0" applyNumberFormat="1" applyFont="1" applyFill="1" applyBorder="1" applyAlignment="1">
      <alignment vertical="center" shrinkToFit="1"/>
    </xf>
    <xf numFmtId="0" fontId="108" fillId="0" borderId="40" xfId="0" applyNumberFormat="1" applyFont="1" applyFill="1" applyBorder="1" applyAlignment="1">
      <alignment vertical="center" shrinkToFit="1"/>
    </xf>
    <xf numFmtId="0" fontId="108" fillId="0" borderId="42" xfId="0" applyNumberFormat="1" applyFont="1" applyFill="1" applyBorder="1" applyAlignment="1">
      <alignment vertical="center" shrinkToFit="1"/>
    </xf>
    <xf numFmtId="0" fontId="76" fillId="0" borderId="0" xfId="0" applyFont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76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11" fillId="0" borderId="0" xfId="0" applyFont="1" applyAlignment="1">
      <alignment vertical="center"/>
    </xf>
    <xf numFmtId="0" fontId="109" fillId="0" borderId="0" xfId="0" applyFont="1" applyAlignment="1">
      <alignment vertical="center"/>
    </xf>
    <xf numFmtId="0" fontId="110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109" fillId="0" borderId="0" xfId="0" applyFont="1" applyAlignment="1">
      <alignment horizontal="center" vertical="center"/>
    </xf>
    <xf numFmtId="0" fontId="109" fillId="0" borderId="0" xfId="0" applyFont="1" applyAlignment="1">
      <alignment horizontal="right" vertical="center"/>
    </xf>
    <xf numFmtId="0" fontId="109" fillId="0" borderId="46" xfId="0" applyFont="1" applyBorder="1" applyAlignment="1">
      <alignment horizontal="center" vertical="center"/>
    </xf>
    <xf numFmtId="0" fontId="109" fillId="0" borderId="0" xfId="0" applyFont="1" applyBorder="1" applyAlignment="1">
      <alignment horizontal="center" vertical="center"/>
    </xf>
    <xf numFmtId="0" fontId="109" fillId="0" borderId="47" xfId="0" applyFont="1" applyBorder="1" applyAlignment="1">
      <alignment horizontal="center" vertical="center"/>
    </xf>
    <xf numFmtId="0" fontId="109" fillId="0" borderId="48" xfId="0" applyFont="1" applyBorder="1" applyAlignment="1">
      <alignment horizontal="center" vertical="center"/>
    </xf>
    <xf numFmtId="0" fontId="11" fillId="0" borderId="46" xfId="0" applyFont="1" applyBorder="1" applyAlignment="1">
      <alignment vertical="center"/>
    </xf>
    <xf numFmtId="0" fontId="109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9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vertical="center"/>
    </xf>
    <xf numFmtId="0" fontId="109" fillId="0" borderId="51" xfId="0" applyFont="1" applyBorder="1" applyAlignment="1">
      <alignment horizontal="center" vertical="center"/>
    </xf>
    <xf numFmtId="0" fontId="109" fillId="0" borderId="15" xfId="0" applyFont="1" applyBorder="1" applyAlignment="1">
      <alignment horizontal="center" vertical="center"/>
    </xf>
    <xf numFmtId="0" fontId="109" fillId="0" borderId="52" xfId="0" applyFont="1" applyBorder="1" applyAlignment="1">
      <alignment vertical="center"/>
    </xf>
    <xf numFmtId="0" fontId="109" fillId="0" borderId="53" xfId="0" applyFont="1" applyBorder="1" applyAlignment="1">
      <alignment horizontal="center" vertical="center"/>
    </xf>
    <xf numFmtId="0" fontId="109" fillId="0" borderId="54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49" fontId="109" fillId="0" borderId="55" xfId="0" applyNumberFormat="1" applyFont="1" applyBorder="1" applyAlignment="1">
      <alignment horizontal="center" vertical="center"/>
    </xf>
    <xf numFmtId="0" fontId="109" fillId="0" borderId="56" xfId="0" applyFont="1" applyBorder="1" applyAlignment="1">
      <alignment horizontal="center" vertical="center"/>
    </xf>
    <xf numFmtId="0" fontId="109" fillId="0" borderId="57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09" fillId="0" borderId="58" xfId="0" applyFont="1" applyBorder="1" applyAlignment="1">
      <alignment horizontal="center" vertical="center"/>
    </xf>
    <xf numFmtId="0" fontId="109" fillId="0" borderId="48" xfId="0" applyFont="1" applyBorder="1" applyAlignment="1">
      <alignment vertical="center"/>
    </xf>
    <xf numFmtId="0" fontId="109" fillId="0" borderId="51" xfId="0" applyFont="1" applyBorder="1" applyAlignment="1">
      <alignment horizontal="right" vertical="center"/>
    </xf>
    <xf numFmtId="0" fontId="11" fillId="0" borderId="59" xfId="0" applyFont="1" applyBorder="1" applyAlignment="1">
      <alignment vertical="center"/>
    </xf>
    <xf numFmtId="0" fontId="109" fillId="0" borderId="60" xfId="0" applyFont="1" applyBorder="1" applyAlignment="1">
      <alignment horizontal="center" vertical="center"/>
    </xf>
    <xf numFmtId="0" fontId="109" fillId="0" borderId="61" xfId="0" applyFont="1" applyBorder="1" applyAlignment="1">
      <alignment horizontal="center" vertical="center"/>
    </xf>
    <xf numFmtId="0" fontId="109" fillId="0" borderId="0" xfId="0" applyFont="1" applyFill="1" applyAlignment="1">
      <alignment horizontal="center" vertical="center"/>
    </xf>
    <xf numFmtId="0" fontId="109" fillId="0" borderId="59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09" fillId="0" borderId="18" xfId="0" applyFont="1" applyBorder="1" applyAlignment="1">
      <alignment horizontal="center" vertical="center"/>
    </xf>
    <xf numFmtId="0" fontId="109" fillId="0" borderId="62" xfId="0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109" fillId="0" borderId="5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109" fillId="0" borderId="0" xfId="0" applyFont="1" applyBorder="1" applyAlignment="1">
      <alignment vertical="center"/>
    </xf>
    <xf numFmtId="0" fontId="109" fillId="0" borderId="63" xfId="0" applyFont="1" applyBorder="1" applyAlignment="1">
      <alignment horizontal="center" vertical="center"/>
    </xf>
    <xf numFmtId="0" fontId="109" fillId="0" borderId="64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09" fillId="0" borderId="65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09" fillId="0" borderId="5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94" fillId="0" borderId="0" xfId="0" applyFont="1" applyAlignment="1">
      <alignment vertical="center"/>
    </xf>
    <xf numFmtId="0" fontId="109" fillId="0" borderId="44" xfId="0" applyFont="1" applyBorder="1" applyAlignment="1">
      <alignment horizontal="center" vertical="center"/>
    </xf>
    <xf numFmtId="0" fontId="109" fillId="0" borderId="51" xfId="0" applyFont="1" applyBorder="1" applyAlignment="1">
      <alignment vertical="center"/>
    </xf>
    <xf numFmtId="0" fontId="109" fillId="0" borderId="21" xfId="0" applyFont="1" applyBorder="1" applyAlignment="1">
      <alignment vertical="center"/>
    </xf>
    <xf numFmtId="0" fontId="94" fillId="33" borderId="0" xfId="0" applyFont="1" applyFill="1" applyAlignment="1">
      <alignment horizontal="center" vertical="center"/>
    </xf>
    <xf numFmtId="0" fontId="109" fillId="0" borderId="67" xfId="0" applyNumberFormat="1" applyFont="1" applyBorder="1" applyAlignment="1">
      <alignment horizontal="center" vertical="center"/>
    </xf>
    <xf numFmtId="0" fontId="11" fillId="0" borderId="49" xfId="0" applyFont="1" applyBorder="1" applyAlignment="1">
      <alignment vertical="center"/>
    </xf>
    <xf numFmtId="49" fontId="109" fillId="0" borderId="50" xfId="0" applyNumberFormat="1" applyFont="1" applyBorder="1" applyAlignment="1">
      <alignment horizontal="center" vertical="center"/>
    </xf>
    <xf numFmtId="0" fontId="109" fillId="0" borderId="68" xfId="0" applyFont="1" applyBorder="1" applyAlignment="1">
      <alignment vertical="center"/>
    </xf>
    <xf numFmtId="0" fontId="109" fillId="0" borderId="69" xfId="0" applyFont="1" applyBorder="1" applyAlignment="1">
      <alignment horizontal="center" vertical="center"/>
    </xf>
    <xf numFmtId="0" fontId="109" fillId="0" borderId="66" xfId="0" applyFont="1" applyBorder="1" applyAlignment="1">
      <alignment horizontal="center" vertical="center"/>
    </xf>
    <xf numFmtId="0" fontId="109" fillId="0" borderId="70" xfId="0" applyFont="1" applyBorder="1" applyAlignment="1">
      <alignment horizontal="center" vertical="center"/>
    </xf>
    <xf numFmtId="0" fontId="109" fillId="0" borderId="71" xfId="0" applyFont="1" applyBorder="1" applyAlignment="1">
      <alignment horizontal="center" vertical="center"/>
    </xf>
    <xf numFmtId="0" fontId="109" fillId="0" borderId="72" xfId="0" applyFont="1" applyBorder="1" applyAlignment="1">
      <alignment vertical="center"/>
    </xf>
    <xf numFmtId="0" fontId="109" fillId="0" borderId="58" xfId="0" applyFont="1" applyBorder="1" applyAlignment="1">
      <alignment vertical="center"/>
    </xf>
    <xf numFmtId="0" fontId="111" fillId="0" borderId="0" xfId="0" applyFont="1" applyAlignment="1">
      <alignment vertical="center"/>
    </xf>
    <xf numFmtId="0" fontId="11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2" fillId="0" borderId="0" xfId="0" applyFont="1" applyFill="1" applyAlignment="1">
      <alignment vertical="center" shrinkToFit="1"/>
    </xf>
    <xf numFmtId="0" fontId="112" fillId="0" borderId="0" xfId="0" applyFont="1" applyFill="1" applyAlignment="1">
      <alignment horizontal="center" vertical="center"/>
    </xf>
    <xf numFmtId="0" fontId="112" fillId="0" borderId="0" xfId="0" applyFont="1" applyFill="1" applyAlignment="1">
      <alignment horizontal="left" vertical="center"/>
    </xf>
    <xf numFmtId="0" fontId="112" fillId="0" borderId="17" xfId="0" applyFont="1" applyFill="1" applyBorder="1" applyAlignment="1">
      <alignment horizontal="center" vertical="center"/>
    </xf>
    <xf numFmtId="0" fontId="112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112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13" fillId="0" borderId="0" xfId="0" applyFont="1" applyAlignment="1">
      <alignment horizontal="center" vertical="center"/>
    </xf>
    <xf numFmtId="0" fontId="11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94" fillId="0" borderId="73" xfId="0" applyNumberFormat="1" applyFont="1" applyFill="1" applyBorder="1" applyAlignment="1" applyProtection="1">
      <alignment vertical="center" shrinkToFit="1"/>
      <protection locked="0"/>
    </xf>
    <xf numFmtId="0" fontId="94" fillId="0" borderId="74" xfId="0" applyNumberFormat="1" applyFont="1" applyFill="1" applyBorder="1" applyAlignment="1" applyProtection="1">
      <alignment vertical="center" shrinkToFit="1"/>
      <protection locked="0"/>
    </xf>
    <xf numFmtId="0" fontId="2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4" fillId="0" borderId="17" xfId="0" applyFont="1" applyFill="1" applyBorder="1" applyAlignment="1">
      <alignment horizontal="center" vertical="center" shrinkToFit="1"/>
    </xf>
    <xf numFmtId="0" fontId="114" fillId="0" borderId="12" xfId="0" applyFont="1" applyFill="1" applyBorder="1" applyAlignment="1">
      <alignment horizontal="center" vertical="center" shrinkToFit="1"/>
    </xf>
    <xf numFmtId="0" fontId="114" fillId="0" borderId="18" xfId="0" applyFont="1" applyFill="1" applyBorder="1" applyAlignment="1">
      <alignment horizontal="center" vertical="center" shrinkToFit="1"/>
    </xf>
    <xf numFmtId="0" fontId="112" fillId="0" borderId="75" xfId="0" applyFont="1" applyFill="1" applyBorder="1" applyAlignment="1">
      <alignment horizontal="center" vertical="center"/>
    </xf>
    <xf numFmtId="0" fontId="112" fillId="0" borderId="46" xfId="0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 horizontal="center" vertical="center" shrinkToFit="1"/>
    </xf>
    <xf numFmtId="0" fontId="112" fillId="0" borderId="17" xfId="0" applyFont="1" applyFill="1" applyBorder="1" applyAlignment="1">
      <alignment horizontal="center" vertical="center"/>
    </xf>
    <xf numFmtId="0" fontId="112" fillId="0" borderId="28" xfId="0" applyFont="1" applyFill="1" applyBorder="1" applyAlignment="1">
      <alignment horizontal="center" vertical="center"/>
    </xf>
    <xf numFmtId="0" fontId="112" fillId="0" borderId="12" xfId="0" applyFont="1" applyFill="1" applyBorder="1" applyAlignment="1">
      <alignment horizontal="center" vertical="center"/>
    </xf>
    <xf numFmtId="0" fontId="112" fillId="0" borderId="18" xfId="0" applyFont="1" applyFill="1" applyBorder="1" applyAlignment="1">
      <alignment horizontal="center" vertical="center"/>
    </xf>
    <xf numFmtId="0" fontId="112" fillId="0" borderId="12" xfId="0" applyFont="1" applyFill="1" applyBorder="1" applyAlignment="1">
      <alignment horizontal="center" vertical="center" shrinkToFit="1"/>
    </xf>
    <xf numFmtId="0" fontId="115" fillId="0" borderId="17" xfId="0" applyFont="1" applyFill="1" applyBorder="1" applyAlignment="1">
      <alignment horizontal="center" vertical="center" shrinkToFit="1"/>
    </xf>
    <xf numFmtId="0" fontId="115" fillId="0" borderId="12" xfId="0" applyFont="1" applyFill="1" applyBorder="1" applyAlignment="1">
      <alignment horizontal="center" vertical="center" shrinkToFit="1"/>
    </xf>
    <xf numFmtId="0" fontId="115" fillId="0" borderId="18" xfId="0" applyFont="1" applyFill="1" applyBorder="1" applyAlignment="1">
      <alignment horizontal="center" vertical="center" shrinkToFit="1"/>
    </xf>
    <xf numFmtId="0" fontId="114" fillId="0" borderId="75" xfId="0" applyFont="1" applyFill="1" applyBorder="1" applyAlignment="1">
      <alignment horizontal="center" vertical="center"/>
    </xf>
    <xf numFmtId="0" fontId="114" fillId="0" borderId="17" xfId="0" applyFont="1" applyFill="1" applyBorder="1" applyAlignment="1">
      <alignment horizontal="center" vertical="center"/>
    </xf>
    <xf numFmtId="0" fontId="114" fillId="0" borderId="28" xfId="0" applyFont="1" applyFill="1" applyBorder="1" applyAlignment="1">
      <alignment horizontal="center" vertical="center"/>
    </xf>
    <xf numFmtId="0" fontId="114" fillId="0" borderId="12" xfId="0" applyFont="1" applyFill="1" applyBorder="1" applyAlignment="1">
      <alignment horizontal="center" vertical="center"/>
    </xf>
    <xf numFmtId="180" fontId="114" fillId="0" borderId="75" xfId="0" applyNumberFormat="1" applyFont="1" applyFill="1" applyBorder="1" applyAlignment="1">
      <alignment horizontal="center" vertical="center"/>
    </xf>
    <xf numFmtId="180" fontId="114" fillId="0" borderId="28" xfId="0" applyNumberFormat="1" applyFont="1" applyFill="1" applyBorder="1" applyAlignment="1">
      <alignment horizontal="center" vertical="center"/>
    </xf>
    <xf numFmtId="0" fontId="115" fillId="0" borderId="37" xfId="0" applyFont="1" applyFill="1" applyBorder="1" applyAlignment="1">
      <alignment horizontal="center" vertical="center"/>
    </xf>
    <xf numFmtId="0" fontId="115" fillId="0" borderId="38" xfId="0" applyFont="1" applyFill="1" applyBorder="1" applyAlignment="1">
      <alignment horizontal="center" vertical="center"/>
    </xf>
    <xf numFmtId="0" fontId="115" fillId="0" borderId="76" xfId="0" applyFont="1" applyFill="1" applyBorder="1" applyAlignment="1">
      <alignment horizontal="center" vertical="center"/>
    </xf>
    <xf numFmtId="0" fontId="115" fillId="0" borderId="39" xfId="0" applyFont="1" applyFill="1" applyBorder="1" applyAlignment="1">
      <alignment horizontal="center" vertical="center"/>
    </xf>
    <xf numFmtId="0" fontId="115" fillId="0" borderId="40" xfId="0" applyFont="1" applyFill="1" applyBorder="1" applyAlignment="1">
      <alignment horizontal="center" vertical="center"/>
    </xf>
    <xf numFmtId="0" fontId="115" fillId="0" borderId="77" xfId="0" applyFont="1" applyFill="1" applyBorder="1" applyAlignment="1">
      <alignment horizontal="center" vertical="center"/>
    </xf>
    <xf numFmtId="0" fontId="115" fillId="0" borderId="75" xfId="0" applyFont="1" applyFill="1" applyBorder="1" applyAlignment="1">
      <alignment horizontal="center" vertical="center"/>
    </xf>
    <xf numFmtId="0" fontId="115" fillId="0" borderId="17" xfId="0" applyFont="1" applyFill="1" applyBorder="1" applyAlignment="1">
      <alignment horizontal="center" vertical="center"/>
    </xf>
    <xf numFmtId="0" fontId="112" fillId="0" borderId="17" xfId="0" applyFont="1" applyFill="1" applyBorder="1" applyAlignment="1">
      <alignment horizontal="center" vertical="center" shrinkToFit="1"/>
    </xf>
    <xf numFmtId="0" fontId="112" fillId="0" borderId="18" xfId="0" applyFont="1" applyFill="1" applyBorder="1" applyAlignment="1">
      <alignment horizontal="center" vertical="center" shrinkToFit="1"/>
    </xf>
    <xf numFmtId="0" fontId="112" fillId="0" borderId="75" xfId="0" applyFont="1" applyFill="1" applyBorder="1" applyAlignment="1">
      <alignment horizontal="center" vertical="center" shrinkToFit="1"/>
    </xf>
    <xf numFmtId="0" fontId="112" fillId="0" borderId="28" xfId="0" applyFont="1" applyFill="1" applyBorder="1" applyAlignment="1">
      <alignment horizontal="center" vertical="center" shrinkToFit="1"/>
    </xf>
    <xf numFmtId="0" fontId="112" fillId="0" borderId="46" xfId="0" applyFont="1" applyFill="1" applyBorder="1" applyAlignment="1">
      <alignment horizontal="center" vertical="center" shrinkToFit="1"/>
    </xf>
    <xf numFmtId="182" fontId="114" fillId="0" borderId="28" xfId="0" applyNumberFormat="1" applyFont="1" applyFill="1" applyBorder="1" applyAlignment="1">
      <alignment horizontal="center" vertical="center"/>
    </xf>
    <xf numFmtId="182" fontId="114" fillId="0" borderId="46" xfId="0" applyNumberFormat="1" applyFont="1" applyFill="1" applyBorder="1" applyAlignment="1">
      <alignment horizontal="center" vertical="center"/>
    </xf>
    <xf numFmtId="9" fontId="116" fillId="0" borderId="17" xfId="44" applyFont="1" applyFill="1" applyBorder="1" applyAlignment="1">
      <alignment horizontal="center" vertical="center" shrinkToFit="1"/>
    </xf>
    <xf numFmtId="9" fontId="116" fillId="0" borderId="12" xfId="44" applyFont="1" applyFill="1" applyBorder="1" applyAlignment="1">
      <alignment horizontal="center" vertical="center" shrinkToFit="1"/>
    </xf>
    <xf numFmtId="188" fontId="114" fillId="0" borderId="12" xfId="0" applyNumberFormat="1" applyFont="1" applyFill="1" applyBorder="1" applyAlignment="1">
      <alignment horizontal="center" vertical="center"/>
    </xf>
    <xf numFmtId="188" fontId="114" fillId="0" borderId="18" xfId="0" applyNumberFormat="1" applyFont="1" applyFill="1" applyBorder="1" applyAlignment="1">
      <alignment horizontal="center" vertical="center"/>
    </xf>
    <xf numFmtId="0" fontId="114" fillId="0" borderId="75" xfId="0" applyFont="1" applyFill="1" applyBorder="1" applyAlignment="1">
      <alignment horizontal="center" vertical="center" shrinkToFit="1"/>
    </xf>
    <xf numFmtId="0" fontId="114" fillId="0" borderId="28" xfId="0" applyFont="1" applyFill="1" applyBorder="1" applyAlignment="1">
      <alignment horizontal="center" vertical="center" shrinkToFit="1"/>
    </xf>
    <xf numFmtId="0" fontId="114" fillId="0" borderId="46" xfId="0" applyFont="1" applyFill="1" applyBorder="1" applyAlignment="1">
      <alignment horizontal="center" vertical="center" shrinkToFit="1"/>
    </xf>
    <xf numFmtId="0" fontId="112" fillId="0" borderId="37" xfId="0" applyFont="1" applyFill="1" applyBorder="1" applyAlignment="1">
      <alignment horizontal="center" vertical="center"/>
    </xf>
    <xf numFmtId="0" fontId="112" fillId="0" borderId="38" xfId="0" applyFont="1" applyFill="1" applyBorder="1" applyAlignment="1">
      <alignment horizontal="center" vertical="center"/>
    </xf>
    <xf numFmtId="0" fontId="112" fillId="0" borderId="76" xfId="0" applyFont="1" applyFill="1" applyBorder="1" applyAlignment="1">
      <alignment horizontal="center" vertical="center"/>
    </xf>
    <xf numFmtId="0" fontId="112" fillId="0" borderId="39" xfId="0" applyFont="1" applyFill="1" applyBorder="1" applyAlignment="1">
      <alignment horizontal="center" vertical="center"/>
    </xf>
    <xf numFmtId="0" fontId="112" fillId="0" borderId="40" xfId="0" applyFont="1" applyFill="1" applyBorder="1" applyAlignment="1">
      <alignment horizontal="center" vertical="center"/>
    </xf>
    <xf numFmtId="0" fontId="112" fillId="0" borderId="77" xfId="0" applyFont="1" applyFill="1" applyBorder="1" applyAlignment="1">
      <alignment horizontal="center" vertical="center"/>
    </xf>
    <xf numFmtId="0" fontId="115" fillId="0" borderId="28" xfId="0" applyFont="1" applyFill="1" applyBorder="1" applyAlignment="1">
      <alignment horizontal="center" vertical="center"/>
    </xf>
    <xf numFmtId="0" fontId="115" fillId="0" borderId="12" xfId="0" applyFont="1" applyFill="1" applyBorder="1" applyAlignment="1">
      <alignment horizontal="center" vertical="center"/>
    </xf>
    <xf numFmtId="0" fontId="115" fillId="0" borderId="46" xfId="0" applyFont="1" applyFill="1" applyBorder="1" applyAlignment="1">
      <alignment horizontal="center" vertical="center"/>
    </xf>
    <xf numFmtId="0" fontId="115" fillId="0" borderId="18" xfId="0" applyFont="1" applyFill="1" applyBorder="1" applyAlignment="1">
      <alignment horizontal="center" vertical="center"/>
    </xf>
    <xf numFmtId="0" fontId="114" fillId="0" borderId="46" xfId="0" applyFont="1" applyFill="1" applyBorder="1" applyAlignment="1">
      <alignment horizontal="center" vertical="center"/>
    </xf>
    <xf numFmtId="0" fontId="114" fillId="0" borderId="18" xfId="0" applyFont="1" applyFill="1" applyBorder="1" applyAlignment="1">
      <alignment horizontal="center" vertical="center"/>
    </xf>
    <xf numFmtId="0" fontId="112" fillId="0" borderId="78" xfId="0" applyFont="1" applyFill="1" applyBorder="1" applyAlignment="1">
      <alignment horizontal="center" vertical="center"/>
    </xf>
    <xf numFmtId="0" fontId="115" fillId="0" borderId="75" xfId="0" applyFont="1" applyFill="1" applyBorder="1" applyAlignment="1">
      <alignment horizontal="center" vertical="center" shrinkToFit="1"/>
    </xf>
    <xf numFmtId="0" fontId="115" fillId="0" borderId="28" xfId="0" applyFont="1" applyFill="1" applyBorder="1" applyAlignment="1">
      <alignment horizontal="center" vertical="center" shrinkToFit="1"/>
    </xf>
    <xf numFmtId="0" fontId="115" fillId="0" borderId="46" xfId="0" applyFont="1" applyFill="1" applyBorder="1" applyAlignment="1">
      <alignment horizontal="center" vertical="center" shrinkToFit="1"/>
    </xf>
    <xf numFmtId="0" fontId="114" fillId="0" borderId="37" xfId="0" applyFont="1" applyFill="1" applyBorder="1" applyAlignment="1">
      <alignment horizontal="center" vertical="center"/>
    </xf>
    <xf numFmtId="0" fontId="114" fillId="0" borderId="38" xfId="0" applyFont="1" applyFill="1" applyBorder="1" applyAlignment="1">
      <alignment horizontal="center" vertical="center"/>
    </xf>
    <xf numFmtId="0" fontId="114" fillId="0" borderId="76" xfId="0" applyFont="1" applyFill="1" applyBorder="1" applyAlignment="1">
      <alignment horizontal="center" vertical="center"/>
    </xf>
    <xf numFmtId="0" fontId="114" fillId="0" borderId="39" xfId="0" applyFont="1" applyFill="1" applyBorder="1" applyAlignment="1">
      <alignment horizontal="center" vertical="center"/>
    </xf>
    <xf numFmtId="0" fontId="114" fillId="0" borderId="40" xfId="0" applyFont="1" applyFill="1" applyBorder="1" applyAlignment="1">
      <alignment horizontal="center" vertical="center"/>
    </xf>
    <xf numFmtId="0" fontId="114" fillId="0" borderId="77" xfId="0" applyFont="1" applyFill="1" applyBorder="1" applyAlignment="1">
      <alignment horizontal="center" vertical="center"/>
    </xf>
    <xf numFmtId="0" fontId="112" fillId="0" borderId="73" xfId="0" applyFont="1" applyFill="1" applyBorder="1" applyAlignment="1">
      <alignment horizontal="center" vertical="center" shrinkToFit="1"/>
    </xf>
    <xf numFmtId="0" fontId="112" fillId="0" borderId="74" xfId="0" applyFont="1" applyFill="1" applyBorder="1" applyAlignment="1">
      <alignment horizontal="center" vertical="center" shrinkToFit="1"/>
    </xf>
    <xf numFmtId="0" fontId="112" fillId="0" borderId="32" xfId="0" applyFont="1" applyFill="1" applyBorder="1" applyAlignment="1">
      <alignment horizontal="center" vertical="center" shrinkToFit="1"/>
    </xf>
    <xf numFmtId="180" fontId="112" fillId="0" borderId="75" xfId="0" applyNumberFormat="1" applyFont="1" applyFill="1" applyBorder="1" applyAlignment="1">
      <alignment horizontal="center" vertical="center"/>
    </xf>
    <xf numFmtId="180" fontId="112" fillId="0" borderId="28" xfId="0" applyNumberFormat="1" applyFont="1" applyFill="1" applyBorder="1" applyAlignment="1">
      <alignment horizontal="center" vertical="center"/>
    </xf>
    <xf numFmtId="182" fontId="112" fillId="0" borderId="28" xfId="0" applyNumberFormat="1" applyFont="1" applyFill="1" applyBorder="1" applyAlignment="1">
      <alignment horizontal="center" vertical="center"/>
    </xf>
    <xf numFmtId="182" fontId="112" fillId="0" borderId="46" xfId="0" applyNumberFormat="1" applyFont="1" applyFill="1" applyBorder="1" applyAlignment="1">
      <alignment horizontal="center" vertical="center"/>
    </xf>
    <xf numFmtId="182" fontId="115" fillId="0" borderId="28" xfId="0" applyNumberFormat="1" applyFont="1" applyFill="1" applyBorder="1" applyAlignment="1">
      <alignment horizontal="center" vertical="center"/>
    </xf>
    <xf numFmtId="182" fontId="115" fillId="0" borderId="46" xfId="0" applyNumberFormat="1" applyFont="1" applyFill="1" applyBorder="1" applyAlignment="1">
      <alignment horizontal="center" vertical="center"/>
    </xf>
    <xf numFmtId="9" fontId="117" fillId="0" borderId="17" xfId="44" applyFont="1" applyFill="1" applyBorder="1" applyAlignment="1">
      <alignment horizontal="center" vertical="center" shrinkToFit="1"/>
    </xf>
    <xf numFmtId="9" fontId="117" fillId="0" borderId="12" xfId="44" applyFont="1" applyFill="1" applyBorder="1" applyAlignment="1">
      <alignment horizontal="center" vertical="center" shrinkToFit="1"/>
    </xf>
    <xf numFmtId="188" fontId="115" fillId="0" borderId="12" xfId="0" applyNumberFormat="1" applyFont="1" applyFill="1" applyBorder="1" applyAlignment="1">
      <alignment horizontal="center" vertical="center"/>
    </xf>
    <xf numFmtId="188" fontId="115" fillId="0" borderId="18" xfId="0" applyNumberFormat="1" applyFont="1" applyFill="1" applyBorder="1" applyAlignment="1">
      <alignment horizontal="center" vertical="center"/>
    </xf>
    <xf numFmtId="9" fontId="118" fillId="0" borderId="17" xfId="44" applyFont="1" applyFill="1" applyBorder="1" applyAlignment="1">
      <alignment horizontal="center" vertical="center" shrinkToFit="1"/>
    </xf>
    <xf numFmtId="9" fontId="118" fillId="0" borderId="12" xfId="44" applyFont="1" applyFill="1" applyBorder="1" applyAlignment="1">
      <alignment horizontal="center" vertical="center" shrinkToFit="1"/>
    </xf>
    <xf numFmtId="188" fontId="112" fillId="0" borderId="12" xfId="0" applyNumberFormat="1" applyFont="1" applyFill="1" applyBorder="1" applyAlignment="1">
      <alignment horizontal="center" vertical="center"/>
    </xf>
    <xf numFmtId="188" fontId="112" fillId="0" borderId="18" xfId="0" applyNumberFormat="1" applyFont="1" applyFill="1" applyBorder="1" applyAlignment="1">
      <alignment horizontal="center" vertical="center"/>
    </xf>
    <xf numFmtId="180" fontId="115" fillId="0" borderId="75" xfId="0" applyNumberFormat="1" applyFont="1" applyFill="1" applyBorder="1" applyAlignment="1">
      <alignment horizontal="center" vertical="center"/>
    </xf>
    <xf numFmtId="180" fontId="115" fillId="0" borderId="28" xfId="0" applyNumberFormat="1" applyFont="1" applyFill="1" applyBorder="1" applyAlignment="1">
      <alignment horizontal="center" vertical="center"/>
    </xf>
    <xf numFmtId="0" fontId="119" fillId="0" borderId="0" xfId="0" applyFont="1" applyFill="1" applyAlignment="1">
      <alignment horizontal="center" vertical="center"/>
    </xf>
    <xf numFmtId="0" fontId="120" fillId="0" borderId="0" xfId="0" applyFont="1" applyFill="1" applyAlignment="1">
      <alignment horizontal="center" vertical="center"/>
    </xf>
    <xf numFmtId="0" fontId="110" fillId="0" borderId="0" xfId="0" applyFont="1" applyBorder="1" applyAlignment="1">
      <alignment horizontal="right" vertical="center"/>
    </xf>
    <xf numFmtId="0" fontId="110" fillId="0" borderId="79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10" fillId="0" borderId="0" xfId="0" applyFont="1" applyAlignment="1">
      <alignment horizontal="center" vertical="center"/>
    </xf>
    <xf numFmtId="0" fontId="121" fillId="0" borderId="0" xfId="0" applyFont="1" applyAlignment="1">
      <alignment horizontal="center" vertical="center"/>
    </xf>
    <xf numFmtId="0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7" xfId="0" applyNumberFormat="1" applyFont="1" applyFill="1" applyBorder="1" applyAlignment="1">
      <alignment horizontal="center" vertical="center" shrinkToFit="1"/>
    </xf>
    <xf numFmtId="0" fontId="4" fillId="0" borderId="38" xfId="0" applyNumberFormat="1" applyFont="1" applyFill="1" applyBorder="1" applyAlignment="1">
      <alignment horizontal="center" vertical="center" shrinkToFit="1"/>
    </xf>
    <xf numFmtId="0" fontId="4" fillId="0" borderId="81" xfId="0" applyNumberFormat="1" applyFont="1" applyFill="1" applyBorder="1" applyAlignment="1">
      <alignment horizontal="center" vertical="center" shrinkToFit="1"/>
    </xf>
    <xf numFmtId="0" fontId="4" fillId="0" borderId="80" xfId="0" applyNumberFormat="1" applyFont="1" applyFill="1" applyBorder="1" applyAlignment="1">
      <alignment horizontal="center" vertical="center" shrinkToFit="1"/>
    </xf>
    <xf numFmtId="0" fontId="4" fillId="0" borderId="41" xfId="0" applyNumberFormat="1" applyFont="1" applyFill="1" applyBorder="1" applyAlignment="1">
      <alignment horizontal="center" vertical="center" shrinkToFit="1"/>
    </xf>
    <xf numFmtId="0" fontId="4" fillId="0" borderId="82" xfId="0" applyNumberFormat="1" applyFont="1" applyFill="1" applyBorder="1" applyAlignment="1">
      <alignment horizontal="center" vertical="center" shrinkToFit="1"/>
    </xf>
    <xf numFmtId="0" fontId="4" fillId="0" borderId="83" xfId="0" applyNumberFormat="1" applyFont="1" applyFill="1" applyBorder="1" applyAlignment="1">
      <alignment horizontal="center" vertical="center" shrinkToFit="1"/>
    </xf>
    <xf numFmtId="0" fontId="4" fillId="0" borderId="84" xfId="0" applyNumberFormat="1" applyFont="1" applyFill="1" applyBorder="1" applyAlignment="1">
      <alignment horizontal="center" vertical="center" shrinkToFit="1"/>
    </xf>
    <xf numFmtId="0" fontId="4" fillId="0" borderId="85" xfId="0" applyNumberFormat="1" applyFont="1" applyFill="1" applyBorder="1" applyAlignment="1">
      <alignment horizontal="center" vertical="center" shrinkToFit="1"/>
    </xf>
    <xf numFmtId="0" fontId="108" fillId="0" borderId="37" xfId="0" applyNumberFormat="1" applyFont="1" applyFill="1" applyBorder="1" applyAlignment="1">
      <alignment horizontal="center" vertical="center" shrinkToFit="1"/>
    </xf>
    <xf numFmtId="0" fontId="108" fillId="0" borderId="38" xfId="0" applyNumberFormat="1" applyFont="1" applyFill="1" applyBorder="1" applyAlignment="1">
      <alignment horizontal="center" vertical="center" shrinkToFit="1"/>
    </xf>
    <xf numFmtId="0" fontId="108" fillId="0" borderId="81" xfId="0" applyNumberFormat="1" applyFont="1" applyFill="1" applyBorder="1" applyAlignment="1">
      <alignment horizontal="center" vertical="center" shrinkToFit="1"/>
    </xf>
    <xf numFmtId="0" fontId="108" fillId="0" borderId="80" xfId="0" applyNumberFormat="1" applyFont="1" applyFill="1" applyBorder="1" applyAlignment="1">
      <alignment horizontal="center" vertical="center" shrinkToFit="1"/>
    </xf>
    <xf numFmtId="0" fontId="108" fillId="0" borderId="41" xfId="0" applyNumberFormat="1" applyFont="1" applyFill="1" applyBorder="1" applyAlignment="1">
      <alignment horizontal="center" vertical="center" shrinkToFit="1"/>
    </xf>
    <xf numFmtId="0" fontId="108" fillId="0" borderId="82" xfId="0" applyNumberFormat="1" applyFont="1" applyFill="1" applyBorder="1" applyAlignment="1">
      <alignment horizontal="center" vertical="center" shrinkToFit="1"/>
    </xf>
    <xf numFmtId="0" fontId="108" fillId="0" borderId="83" xfId="0" applyNumberFormat="1" applyFont="1" applyFill="1" applyBorder="1" applyAlignment="1">
      <alignment horizontal="center" vertical="center" shrinkToFit="1"/>
    </xf>
    <xf numFmtId="0" fontId="108" fillId="0" borderId="84" xfId="0" applyNumberFormat="1" applyFont="1" applyFill="1" applyBorder="1" applyAlignment="1">
      <alignment horizontal="center" vertical="center" shrinkToFit="1"/>
    </xf>
    <xf numFmtId="0" fontId="108" fillId="0" borderId="85" xfId="0" applyNumberFormat="1" applyFont="1" applyFill="1" applyBorder="1" applyAlignment="1">
      <alignment horizontal="center" vertical="center" shrinkToFit="1"/>
    </xf>
    <xf numFmtId="0" fontId="4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6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108" fillId="0" borderId="0" xfId="0" applyNumberFormat="1" applyFont="1" applyFill="1" applyBorder="1" applyAlignment="1">
      <alignment horizontal="center" vertical="center" shrinkToFit="1"/>
    </xf>
    <xf numFmtId="181" fontId="4" fillId="0" borderId="0" xfId="0" applyNumberFormat="1" applyFont="1" applyFill="1" applyBorder="1" applyAlignment="1">
      <alignment horizontal="center" vertical="center" shrinkToFit="1"/>
    </xf>
    <xf numFmtId="181" fontId="4" fillId="0" borderId="23" xfId="0" applyNumberFormat="1" applyFont="1" applyFill="1" applyBorder="1" applyAlignment="1">
      <alignment horizontal="center" vertical="center" shrinkToFit="1"/>
    </xf>
    <xf numFmtId="2" fontId="108" fillId="0" borderId="0" xfId="0" applyNumberFormat="1" applyFont="1" applyFill="1" applyBorder="1" applyAlignment="1">
      <alignment horizontal="center" vertical="center" shrinkToFit="1"/>
    </xf>
    <xf numFmtId="179" fontId="108" fillId="0" borderId="0" xfId="0" applyNumberFormat="1" applyFont="1" applyFill="1" applyBorder="1" applyAlignment="1">
      <alignment horizontal="right" vertical="center"/>
    </xf>
    <xf numFmtId="179" fontId="108" fillId="0" borderId="14" xfId="0" applyNumberFormat="1" applyFont="1" applyFill="1" applyBorder="1" applyAlignment="1">
      <alignment horizontal="right" vertical="center"/>
    </xf>
    <xf numFmtId="0" fontId="4" fillId="0" borderId="87" xfId="0" applyNumberFormat="1" applyFont="1" applyFill="1" applyBorder="1" applyAlignment="1">
      <alignment horizontal="center" vertical="center" shrinkToFit="1"/>
    </xf>
    <xf numFmtId="0" fontId="4" fillId="0" borderId="28" xfId="0" applyNumberFormat="1" applyFont="1" applyFill="1" applyBorder="1" applyAlignment="1">
      <alignment horizontal="center" vertical="center" shrinkToFit="1"/>
    </xf>
    <xf numFmtId="0" fontId="4" fillId="0" borderId="46" xfId="0" applyNumberFormat="1" applyFont="1" applyFill="1" applyBorder="1" applyAlignment="1">
      <alignment horizontal="center" vertical="center" shrinkToFit="1"/>
    </xf>
    <xf numFmtId="0" fontId="108" fillId="0" borderId="28" xfId="0" applyNumberFormat="1" applyFont="1" applyFill="1" applyBorder="1" applyAlignment="1">
      <alignment horizontal="center" vertical="center" shrinkToFit="1"/>
    </xf>
    <xf numFmtId="0" fontId="108" fillId="0" borderId="15" xfId="0" applyNumberFormat="1" applyFont="1" applyFill="1" applyBorder="1" applyAlignment="1">
      <alignment horizontal="center" vertical="center" shrinkToFit="1"/>
    </xf>
    <xf numFmtId="2" fontId="4" fillId="0" borderId="28" xfId="0" applyNumberFormat="1" applyFont="1" applyFill="1" applyBorder="1" applyAlignment="1">
      <alignment horizontal="center" vertical="center" shrinkToFit="1"/>
    </xf>
    <xf numFmtId="2" fontId="4" fillId="0" borderId="0" xfId="0" applyNumberFormat="1" applyFont="1" applyFill="1" applyBorder="1" applyAlignment="1">
      <alignment horizontal="center" vertical="center" shrinkToFit="1"/>
    </xf>
    <xf numFmtId="180" fontId="108" fillId="0" borderId="28" xfId="0" applyNumberFormat="1" applyFont="1" applyFill="1" applyBorder="1" applyAlignment="1">
      <alignment horizontal="center" vertical="center" shrinkToFit="1"/>
    </xf>
    <xf numFmtId="180" fontId="108" fillId="0" borderId="0" xfId="0" applyNumberFormat="1" applyFont="1" applyFill="1" applyBorder="1" applyAlignment="1">
      <alignment horizontal="center" vertical="center" shrinkToFit="1"/>
    </xf>
    <xf numFmtId="182" fontId="122" fillId="0" borderId="28" xfId="0" applyNumberFormat="1" applyFont="1" applyFill="1" applyBorder="1" applyAlignment="1">
      <alignment horizontal="left" vertical="center" shrinkToFit="1"/>
    </xf>
    <xf numFmtId="182" fontId="122" fillId="0" borderId="88" xfId="0" applyNumberFormat="1" applyFont="1" applyFill="1" applyBorder="1" applyAlignment="1">
      <alignment horizontal="left" vertical="center" shrinkToFit="1"/>
    </xf>
    <xf numFmtId="182" fontId="122" fillId="0" borderId="0" xfId="0" applyNumberFormat="1" applyFont="1" applyFill="1" applyBorder="1" applyAlignment="1">
      <alignment horizontal="left" vertical="center" shrinkToFit="1"/>
    </xf>
    <xf numFmtId="182" fontId="122" fillId="0" borderId="14" xfId="0" applyNumberFormat="1" applyFont="1" applyFill="1" applyBorder="1" applyAlignment="1">
      <alignment horizontal="left" vertical="center" shrinkToFit="1"/>
    </xf>
    <xf numFmtId="180" fontId="4" fillId="0" borderId="28" xfId="0" applyNumberFormat="1" applyFont="1" applyFill="1" applyBorder="1" applyAlignment="1">
      <alignment horizontal="center" vertical="center" shrinkToFit="1"/>
    </xf>
    <xf numFmtId="180" fontId="4" fillId="0" borderId="0" xfId="0" applyNumberFormat="1" applyFont="1" applyFill="1" applyBorder="1" applyAlignment="1">
      <alignment horizontal="center" vertical="center" shrinkToFit="1"/>
    </xf>
    <xf numFmtId="182" fontId="3" fillId="0" borderId="28" xfId="0" applyNumberFormat="1" applyFont="1" applyFill="1" applyBorder="1" applyAlignment="1">
      <alignment horizontal="left" vertical="center" shrinkToFit="1"/>
    </xf>
    <xf numFmtId="182" fontId="3" fillId="0" borderId="88" xfId="0" applyNumberFormat="1" applyFont="1" applyFill="1" applyBorder="1" applyAlignment="1">
      <alignment horizontal="left" vertical="center" shrinkToFit="1"/>
    </xf>
    <xf numFmtId="182" fontId="3" fillId="0" borderId="0" xfId="0" applyNumberFormat="1" applyFont="1" applyFill="1" applyBorder="1" applyAlignment="1">
      <alignment horizontal="left" vertical="center" shrinkToFit="1"/>
    </xf>
    <xf numFmtId="182" fontId="3" fillId="0" borderId="14" xfId="0" applyNumberFormat="1" applyFont="1" applyFill="1" applyBorder="1" applyAlignment="1">
      <alignment horizontal="left" vertical="center" shrinkToFit="1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14" xfId="0" applyNumberFormat="1" applyFont="1" applyFill="1" applyBorder="1" applyAlignment="1">
      <alignment horizontal="right" vertical="center"/>
    </xf>
    <xf numFmtId="179" fontId="4" fillId="0" borderId="12" xfId="0" applyNumberFormat="1" applyFont="1" applyFill="1" applyBorder="1" applyAlignment="1">
      <alignment horizontal="right" vertical="center"/>
    </xf>
    <xf numFmtId="179" fontId="4" fillId="0" borderId="89" xfId="0" applyNumberFormat="1" applyFont="1" applyFill="1" applyBorder="1" applyAlignment="1">
      <alignment horizontal="right" vertical="center"/>
    </xf>
    <xf numFmtId="0" fontId="108" fillId="0" borderId="21" xfId="0" applyNumberFormat="1" applyFont="1" applyFill="1" applyBorder="1" applyAlignment="1">
      <alignment horizontal="center" vertical="center" shrinkToFit="1"/>
    </xf>
    <xf numFmtId="0" fontId="108" fillId="0" borderId="11" xfId="0" applyNumberFormat="1" applyFont="1" applyFill="1" applyBorder="1" applyAlignment="1">
      <alignment horizontal="center" vertical="center" shrinkToFit="1"/>
    </xf>
    <xf numFmtId="0" fontId="108" fillId="0" borderId="75" xfId="0" applyNumberFormat="1" applyFont="1" applyFill="1" applyBorder="1" applyAlignment="1">
      <alignment horizontal="center" vertical="center" shrinkToFit="1"/>
    </xf>
    <xf numFmtId="0" fontId="9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94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9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4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9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94" fillId="0" borderId="92" xfId="0" applyNumberFormat="1" applyFont="1" applyFill="1" applyBorder="1" applyAlignment="1" applyProtection="1">
      <alignment horizontal="center" vertical="center" shrinkToFit="1"/>
      <protection locked="0"/>
    </xf>
    <xf numFmtId="2" fontId="94" fillId="0" borderId="93" xfId="0" applyNumberFormat="1" applyFont="1" applyFill="1" applyBorder="1" applyAlignment="1">
      <alignment horizontal="center" vertical="center" shrinkToFit="1"/>
    </xf>
    <xf numFmtId="2" fontId="94" fillId="0" borderId="23" xfId="0" applyNumberFormat="1" applyFont="1" applyFill="1" applyBorder="1" applyAlignment="1">
      <alignment horizontal="center" vertical="center" shrinkToFit="1"/>
    </xf>
    <xf numFmtId="180" fontId="94" fillId="0" borderId="28" xfId="0" applyNumberFormat="1" applyFont="1" applyFill="1" applyBorder="1" applyAlignment="1">
      <alignment horizontal="center" vertical="center" shrinkToFit="1"/>
    </xf>
    <xf numFmtId="180" fontId="94" fillId="0" borderId="0" xfId="0" applyNumberFormat="1" applyFont="1" applyFill="1" applyBorder="1" applyAlignment="1">
      <alignment horizontal="center" vertical="center" shrinkToFit="1"/>
    </xf>
    <xf numFmtId="0" fontId="4" fillId="0" borderId="75" xfId="0" applyNumberFormat="1" applyFont="1" applyFill="1" applyBorder="1" applyAlignment="1">
      <alignment horizontal="center" vertical="center" shrinkToFit="1"/>
    </xf>
    <xf numFmtId="0" fontId="4" fillId="0" borderId="21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2" fontId="4" fillId="0" borderId="93" xfId="0" applyNumberFormat="1" applyFont="1" applyFill="1" applyBorder="1" applyAlignment="1">
      <alignment horizontal="center" vertical="center" shrinkToFit="1"/>
    </xf>
    <xf numFmtId="2" fontId="4" fillId="0" borderId="23" xfId="0" applyNumberFormat="1" applyFont="1" applyFill="1" applyBorder="1" applyAlignment="1">
      <alignment horizontal="center" vertical="center" shrinkToFit="1"/>
    </xf>
    <xf numFmtId="0" fontId="94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9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94" fillId="0" borderId="0" xfId="0" applyNumberFormat="1" applyFont="1" applyFill="1" applyBorder="1" applyAlignment="1">
      <alignment horizontal="center" vertical="center" shrinkToFit="1"/>
    </xf>
    <xf numFmtId="0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1" xfId="0" applyNumberFormat="1" applyFont="1" applyFill="1" applyBorder="1" applyAlignment="1" applyProtection="1">
      <alignment horizontal="center" vertical="center" shrinkToFit="1"/>
      <protection locked="0"/>
    </xf>
    <xf numFmtId="181" fontId="4" fillId="0" borderId="12" xfId="0" applyNumberFormat="1" applyFont="1" applyFill="1" applyBorder="1" applyAlignment="1">
      <alignment horizontal="center" vertical="center" shrinkToFit="1"/>
    </xf>
    <xf numFmtId="2" fontId="4" fillId="0" borderId="12" xfId="0" applyNumberFormat="1" applyFont="1" applyFill="1" applyBorder="1" applyAlignment="1">
      <alignment horizontal="center" vertical="center" shrinkToFit="1"/>
    </xf>
    <xf numFmtId="0" fontId="94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94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9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89" xfId="0" applyNumberFormat="1" applyFont="1" applyFill="1" applyBorder="1" applyAlignment="1">
      <alignment horizontal="center" vertical="center" shrinkToFit="1"/>
    </xf>
    <xf numFmtId="2" fontId="94" fillId="0" borderId="0" xfId="0" applyNumberFormat="1" applyFont="1" applyFill="1" applyBorder="1" applyAlignment="1">
      <alignment horizontal="center" vertical="center" shrinkToFit="1"/>
    </xf>
    <xf numFmtId="2" fontId="94" fillId="0" borderId="12" xfId="0" applyNumberFormat="1" applyFont="1" applyFill="1" applyBorder="1" applyAlignment="1">
      <alignment horizontal="center" vertical="center" shrinkToFit="1"/>
    </xf>
    <xf numFmtId="179" fontId="94" fillId="0" borderId="0" xfId="0" applyNumberFormat="1" applyFont="1" applyFill="1" applyBorder="1" applyAlignment="1">
      <alignment horizontal="right" vertical="center"/>
    </xf>
    <xf numFmtId="179" fontId="94" fillId="0" borderId="14" xfId="0" applyNumberFormat="1" applyFont="1" applyFill="1" applyBorder="1" applyAlignment="1">
      <alignment horizontal="right" vertical="center"/>
    </xf>
    <xf numFmtId="179" fontId="94" fillId="0" borderId="12" xfId="0" applyNumberFormat="1" applyFont="1" applyFill="1" applyBorder="1" applyAlignment="1">
      <alignment horizontal="right" vertical="center"/>
    </xf>
    <xf numFmtId="179" fontId="94" fillId="0" borderId="89" xfId="0" applyNumberFormat="1" applyFont="1" applyFill="1" applyBorder="1" applyAlignment="1">
      <alignment horizontal="right" vertical="center"/>
    </xf>
    <xf numFmtId="182" fontId="123" fillId="0" borderId="28" xfId="0" applyNumberFormat="1" applyFont="1" applyFill="1" applyBorder="1" applyAlignment="1">
      <alignment horizontal="left" vertical="center" shrinkToFit="1"/>
    </xf>
    <xf numFmtId="182" fontId="123" fillId="0" borderId="88" xfId="0" applyNumberFormat="1" applyFont="1" applyFill="1" applyBorder="1" applyAlignment="1">
      <alignment horizontal="left" vertical="center" shrinkToFit="1"/>
    </xf>
    <xf numFmtId="182" fontId="123" fillId="0" borderId="0" xfId="0" applyNumberFormat="1" applyFont="1" applyFill="1" applyBorder="1" applyAlignment="1">
      <alignment horizontal="left" vertical="center" shrinkToFit="1"/>
    </xf>
    <xf numFmtId="182" fontId="123" fillId="0" borderId="14" xfId="0" applyNumberFormat="1" applyFont="1" applyFill="1" applyBorder="1" applyAlignment="1">
      <alignment horizontal="left" vertical="center" shrinkToFit="1"/>
    </xf>
    <xf numFmtId="181" fontId="94" fillId="0" borderId="23" xfId="0" applyNumberFormat="1" applyFont="1" applyFill="1" applyBorder="1" applyAlignment="1">
      <alignment horizontal="center" vertical="center" shrinkToFit="1"/>
    </xf>
    <xf numFmtId="181" fontId="94" fillId="0" borderId="33" xfId="0" applyNumberFormat="1" applyFont="1" applyFill="1" applyBorder="1" applyAlignment="1">
      <alignment horizontal="center" vertical="center" shrinkToFit="1"/>
    </xf>
    <xf numFmtId="0" fontId="94" fillId="0" borderId="28" xfId="0" applyNumberFormat="1" applyFont="1" applyFill="1" applyBorder="1" applyAlignment="1">
      <alignment horizontal="center" vertical="center" shrinkToFit="1"/>
    </xf>
    <xf numFmtId="0" fontId="7" fillId="0" borderId="75" xfId="0" applyNumberFormat="1" applyFont="1" applyFill="1" applyBorder="1" applyAlignment="1">
      <alignment horizontal="center" vertical="center" wrapText="1" shrinkToFit="1"/>
    </xf>
    <xf numFmtId="0" fontId="7" fillId="0" borderId="28" xfId="0" applyNumberFormat="1" applyFont="1" applyFill="1" applyBorder="1" applyAlignment="1">
      <alignment horizontal="center" vertical="center" wrapText="1" shrinkToFit="1"/>
    </xf>
    <xf numFmtId="0" fontId="7" fillId="0" borderId="46" xfId="0" applyNumberFormat="1" applyFont="1" applyFill="1" applyBorder="1" applyAlignment="1">
      <alignment horizontal="center" vertical="center" wrapText="1" shrinkToFit="1"/>
    </xf>
    <xf numFmtId="0" fontId="7" fillId="0" borderId="21" xfId="0" applyNumberFormat="1" applyFont="1" applyFill="1" applyBorder="1" applyAlignment="1">
      <alignment horizontal="center" vertical="center" wrapText="1" shrinkToFit="1"/>
    </xf>
    <xf numFmtId="0" fontId="7" fillId="0" borderId="0" xfId="0" applyNumberFormat="1" applyFont="1" applyFill="1" applyBorder="1" applyAlignment="1">
      <alignment horizontal="center" vertical="center" wrapText="1" shrinkToFit="1"/>
    </xf>
    <xf numFmtId="0" fontId="7" fillId="0" borderId="15" xfId="0" applyNumberFormat="1" applyFont="1" applyFill="1" applyBorder="1" applyAlignment="1">
      <alignment horizontal="center" vertical="center" wrapText="1" shrinkToFit="1"/>
    </xf>
    <xf numFmtId="0" fontId="7" fillId="0" borderId="17" xfId="0" applyNumberFormat="1" applyFont="1" applyFill="1" applyBorder="1" applyAlignment="1">
      <alignment horizontal="center" vertical="center" wrapText="1" shrinkToFit="1"/>
    </xf>
    <xf numFmtId="0" fontId="7" fillId="0" borderId="12" xfId="0" applyNumberFormat="1" applyFont="1" applyFill="1" applyBorder="1" applyAlignment="1">
      <alignment horizontal="center" vertical="center" wrapText="1" shrinkToFit="1"/>
    </xf>
    <xf numFmtId="0" fontId="7" fillId="0" borderId="18" xfId="0" applyNumberFormat="1" applyFont="1" applyFill="1" applyBorder="1" applyAlignment="1">
      <alignment horizontal="center" vertical="center" wrapText="1" shrinkToFit="1"/>
    </xf>
    <xf numFmtId="0" fontId="107" fillId="0" borderId="11" xfId="0" applyNumberFormat="1" applyFont="1" applyFill="1" applyBorder="1" applyAlignment="1">
      <alignment horizontal="center" vertical="center" shrinkToFit="1"/>
    </xf>
    <xf numFmtId="0" fontId="4" fillId="0" borderId="94" xfId="0" applyNumberFormat="1" applyFont="1" applyFill="1" applyBorder="1" applyAlignment="1">
      <alignment horizontal="center" vertical="center" shrinkToFit="1"/>
    </xf>
    <xf numFmtId="0" fontId="4" fillId="0" borderId="95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22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96" xfId="0" applyNumberFormat="1" applyFont="1" applyFill="1" applyBorder="1" applyAlignment="1">
      <alignment horizontal="center" vertical="center" shrinkToFit="1"/>
    </xf>
    <xf numFmtId="0" fontId="4" fillId="0" borderId="23" xfId="0" applyNumberFormat="1" applyFont="1" applyFill="1" applyBorder="1" applyAlignment="1">
      <alignment horizontal="center"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4" fillId="0" borderId="18" xfId="0" applyNumberFormat="1" applyFont="1" applyFill="1" applyBorder="1" applyAlignment="1">
      <alignment horizontal="center" vertical="center" shrinkToFit="1"/>
    </xf>
    <xf numFmtId="0" fontId="4" fillId="0" borderId="33" xfId="0" applyNumberFormat="1" applyFont="1" applyFill="1" applyBorder="1" applyAlignment="1">
      <alignment horizontal="center" vertical="center" shrinkToFit="1"/>
    </xf>
    <xf numFmtId="0" fontId="4" fillId="0" borderId="97" xfId="0" applyNumberFormat="1" applyFont="1" applyFill="1" applyBorder="1" applyAlignment="1">
      <alignment horizontal="center" vertical="center" shrinkToFit="1"/>
    </xf>
    <xf numFmtId="2" fontId="108" fillId="0" borderId="28" xfId="0" applyNumberFormat="1" applyFont="1" applyFill="1" applyBorder="1" applyAlignment="1">
      <alignment horizontal="center" vertical="center" shrinkToFit="1"/>
    </xf>
    <xf numFmtId="181" fontId="108" fillId="0" borderId="0" xfId="0" applyNumberFormat="1" applyFont="1" applyFill="1" applyBorder="1" applyAlignment="1">
      <alignment horizontal="center" vertical="center" shrinkToFit="1"/>
    </xf>
    <xf numFmtId="181" fontId="108" fillId="0" borderId="23" xfId="0" applyNumberFormat="1" applyFont="1" applyFill="1" applyBorder="1" applyAlignment="1">
      <alignment horizontal="center" vertical="center" shrinkToFit="1"/>
    </xf>
    <xf numFmtId="0" fontId="108" fillId="0" borderId="46" xfId="0" applyNumberFormat="1" applyFont="1" applyFill="1" applyBorder="1" applyAlignment="1">
      <alignment horizontal="center" vertical="center" shrinkToFit="1"/>
    </xf>
    <xf numFmtId="0" fontId="108" fillId="0" borderId="12" xfId="0" applyNumberFormat="1" applyFont="1" applyFill="1" applyBorder="1" applyAlignment="1">
      <alignment horizontal="center" vertical="center" shrinkToFit="1"/>
    </xf>
    <xf numFmtId="0" fontId="108" fillId="0" borderId="18" xfId="0" applyNumberFormat="1" applyFont="1" applyFill="1" applyBorder="1" applyAlignment="1">
      <alignment horizontal="center" vertical="center" shrinkToFit="1"/>
    </xf>
    <xf numFmtId="0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181" fontId="4" fillId="0" borderId="33" xfId="0" applyNumberFormat="1" applyFont="1" applyFill="1" applyBorder="1" applyAlignment="1">
      <alignment horizontal="center" vertical="center" shrinkToFit="1"/>
    </xf>
    <xf numFmtId="0" fontId="4" fillId="0" borderId="98" xfId="0" applyNumberFormat="1" applyFont="1" applyFill="1" applyBorder="1" applyAlignment="1">
      <alignment horizontal="center" vertical="center" shrinkToFit="1"/>
    </xf>
    <xf numFmtId="0" fontId="4" fillId="0" borderId="91" xfId="0" applyNumberFormat="1" applyFont="1" applyFill="1" applyBorder="1" applyAlignment="1">
      <alignment horizontal="center" vertical="center" shrinkToFit="1"/>
    </xf>
    <xf numFmtId="0" fontId="4" fillId="0" borderId="99" xfId="0" applyNumberFormat="1" applyFont="1" applyFill="1" applyBorder="1" applyAlignment="1">
      <alignment horizontal="center" vertical="center" shrinkToFit="1"/>
    </xf>
    <xf numFmtId="0" fontId="124" fillId="0" borderId="75" xfId="0" applyNumberFormat="1" applyFont="1" applyFill="1" applyBorder="1" applyAlignment="1">
      <alignment horizontal="center" vertical="center" wrapText="1" shrinkToFit="1"/>
    </xf>
    <xf numFmtId="0" fontId="124" fillId="0" borderId="28" xfId="0" applyNumberFormat="1" applyFont="1" applyFill="1" applyBorder="1" applyAlignment="1">
      <alignment horizontal="center" vertical="center" wrapText="1" shrinkToFit="1"/>
    </xf>
    <xf numFmtId="0" fontId="124" fillId="0" borderId="46" xfId="0" applyNumberFormat="1" applyFont="1" applyFill="1" applyBorder="1" applyAlignment="1">
      <alignment horizontal="center" vertical="center" wrapText="1" shrinkToFit="1"/>
    </xf>
    <xf numFmtId="0" fontId="124" fillId="0" borderId="21" xfId="0" applyNumberFormat="1" applyFont="1" applyFill="1" applyBorder="1" applyAlignment="1">
      <alignment horizontal="center" vertical="center" wrapText="1" shrinkToFit="1"/>
    </xf>
    <xf numFmtId="0" fontId="124" fillId="0" borderId="0" xfId="0" applyNumberFormat="1" applyFont="1" applyFill="1" applyBorder="1" applyAlignment="1">
      <alignment horizontal="center" vertical="center" wrapText="1" shrinkToFit="1"/>
    </xf>
    <xf numFmtId="0" fontId="124" fillId="0" borderId="15" xfId="0" applyNumberFormat="1" applyFont="1" applyFill="1" applyBorder="1" applyAlignment="1">
      <alignment horizontal="center" vertical="center" wrapText="1" shrinkToFit="1"/>
    </xf>
    <xf numFmtId="0" fontId="124" fillId="0" borderId="17" xfId="0" applyNumberFormat="1" applyFont="1" applyFill="1" applyBorder="1" applyAlignment="1">
      <alignment horizontal="center" vertical="center" wrapText="1" shrinkToFit="1"/>
    </xf>
    <xf numFmtId="0" fontId="124" fillId="0" borderId="12" xfId="0" applyNumberFormat="1" applyFont="1" applyFill="1" applyBorder="1" applyAlignment="1">
      <alignment horizontal="center" vertical="center" wrapText="1" shrinkToFit="1"/>
    </xf>
    <xf numFmtId="0" fontId="124" fillId="0" borderId="18" xfId="0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horizontal="center" vertical="center"/>
    </xf>
    <xf numFmtId="0" fontId="113" fillId="0" borderId="0" xfId="0" applyNumberFormat="1" applyFont="1" applyFill="1" applyBorder="1" applyAlignment="1">
      <alignment horizontal="center" vertical="center" shrinkToFit="1"/>
    </xf>
    <xf numFmtId="0" fontId="113" fillId="0" borderId="11" xfId="0" applyNumberFormat="1" applyFont="1" applyFill="1" applyBorder="1" applyAlignment="1">
      <alignment horizontal="center" vertical="center" shrinkToFit="1"/>
    </xf>
    <xf numFmtId="179" fontId="108" fillId="0" borderId="12" xfId="0" applyNumberFormat="1" applyFont="1" applyFill="1" applyBorder="1" applyAlignment="1">
      <alignment horizontal="right" vertical="center"/>
    </xf>
    <xf numFmtId="179" fontId="108" fillId="0" borderId="89" xfId="0" applyNumberFormat="1" applyFont="1" applyFill="1" applyBorder="1" applyAlignment="1">
      <alignment horizontal="right" vertical="center"/>
    </xf>
    <xf numFmtId="2" fontId="108" fillId="0" borderId="93" xfId="0" applyNumberFormat="1" applyFont="1" applyFill="1" applyBorder="1" applyAlignment="1">
      <alignment horizontal="center" vertical="center" shrinkToFit="1"/>
    </xf>
    <xf numFmtId="2" fontId="108" fillId="0" borderId="23" xfId="0" applyNumberFormat="1" applyFont="1" applyFill="1" applyBorder="1" applyAlignment="1">
      <alignment horizontal="center" vertical="center" shrinkToFit="1"/>
    </xf>
    <xf numFmtId="181" fontId="108" fillId="0" borderId="33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94" fillId="0" borderId="15" xfId="0" applyNumberFormat="1" applyFont="1" applyFill="1" applyBorder="1" applyAlignment="1">
      <alignment horizontal="center" vertical="center" shrinkToFit="1"/>
    </xf>
    <xf numFmtId="0" fontId="94" fillId="0" borderId="75" xfId="0" applyNumberFormat="1" applyFont="1" applyFill="1" applyBorder="1" applyAlignment="1">
      <alignment horizontal="center" vertical="center" shrinkToFit="1"/>
    </xf>
    <xf numFmtId="0" fontId="94" fillId="0" borderId="21" xfId="0" applyNumberFormat="1" applyFont="1" applyFill="1" applyBorder="1" applyAlignment="1">
      <alignment horizontal="center" vertical="center" shrinkToFit="1"/>
    </xf>
    <xf numFmtId="0" fontId="108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08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10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8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108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08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94" fillId="0" borderId="37" xfId="0" applyNumberFormat="1" applyFont="1" applyFill="1" applyBorder="1" applyAlignment="1">
      <alignment horizontal="center" vertical="center" shrinkToFit="1"/>
    </xf>
    <xf numFmtId="0" fontId="94" fillId="0" borderId="38" xfId="0" applyNumberFormat="1" applyFont="1" applyFill="1" applyBorder="1" applyAlignment="1">
      <alignment horizontal="center" vertical="center" shrinkToFit="1"/>
    </xf>
    <xf numFmtId="0" fontId="94" fillId="0" borderId="41" xfId="0" applyNumberFormat="1" applyFont="1" applyFill="1" applyBorder="1" applyAlignment="1">
      <alignment horizontal="center" vertical="center" shrinkToFit="1"/>
    </xf>
    <xf numFmtId="0" fontId="94" fillId="0" borderId="42" xfId="0" applyNumberFormat="1" applyFont="1" applyFill="1" applyBorder="1" applyAlignment="1">
      <alignment horizontal="center" vertical="center" shrinkToFit="1"/>
    </xf>
    <xf numFmtId="0" fontId="94" fillId="0" borderId="80" xfId="0" applyNumberFormat="1" applyFont="1" applyFill="1" applyBorder="1" applyAlignment="1">
      <alignment horizontal="center" vertical="center" shrinkToFit="1"/>
    </xf>
    <xf numFmtId="0" fontId="94" fillId="0" borderId="39" xfId="0" applyNumberFormat="1" applyFont="1" applyFill="1" applyBorder="1" applyAlignment="1">
      <alignment horizontal="center" vertical="center" shrinkToFit="1"/>
    </xf>
    <xf numFmtId="0" fontId="94" fillId="0" borderId="40" xfId="0" applyNumberFormat="1" applyFont="1" applyFill="1" applyBorder="1" applyAlignment="1">
      <alignment horizontal="center" vertical="center" shrinkToFit="1"/>
    </xf>
    <xf numFmtId="0" fontId="94" fillId="0" borderId="77" xfId="0" applyNumberFormat="1" applyFont="1" applyFill="1" applyBorder="1" applyAlignment="1">
      <alignment horizontal="center" vertical="center" shrinkToFit="1"/>
    </xf>
    <xf numFmtId="2" fontId="108" fillId="0" borderId="12" xfId="0" applyNumberFormat="1" applyFont="1" applyFill="1" applyBorder="1" applyAlignment="1">
      <alignment horizontal="center" vertical="center" shrinkToFit="1"/>
    </xf>
    <xf numFmtId="0" fontId="4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08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108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08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108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08" fillId="0" borderId="42" xfId="0" applyNumberFormat="1" applyFont="1" applyFill="1" applyBorder="1" applyAlignment="1">
      <alignment horizontal="center" vertical="center" shrinkToFit="1"/>
    </xf>
    <xf numFmtId="0" fontId="108" fillId="0" borderId="39" xfId="0" applyNumberFormat="1" applyFont="1" applyFill="1" applyBorder="1" applyAlignment="1">
      <alignment horizontal="center" vertical="center" shrinkToFit="1"/>
    </xf>
    <xf numFmtId="0" fontId="108" fillId="0" borderId="40" xfId="0" applyNumberFormat="1" applyFont="1" applyFill="1" applyBorder="1" applyAlignment="1">
      <alignment horizontal="center" vertical="center" shrinkToFit="1"/>
    </xf>
    <xf numFmtId="0" fontId="108" fillId="0" borderId="77" xfId="0" applyNumberFormat="1" applyFont="1" applyFill="1" applyBorder="1" applyAlignment="1">
      <alignment horizontal="center" vertical="center" shrinkToFit="1"/>
    </xf>
    <xf numFmtId="0" fontId="94" fillId="0" borderId="46" xfId="0" applyNumberFormat="1" applyFont="1" applyFill="1" applyBorder="1" applyAlignment="1">
      <alignment horizontal="center" vertical="center" shrinkToFit="1"/>
    </xf>
    <xf numFmtId="0" fontId="94" fillId="0" borderId="12" xfId="0" applyNumberFormat="1" applyFont="1" applyFill="1" applyBorder="1" applyAlignment="1">
      <alignment horizontal="center" vertical="center" shrinkToFit="1"/>
    </xf>
    <xf numFmtId="0" fontId="94" fillId="0" borderId="18" xfId="0" applyNumberFormat="1" applyFont="1" applyFill="1" applyBorder="1" applyAlignment="1">
      <alignment horizontal="center" vertical="center" shrinkToFit="1"/>
    </xf>
    <xf numFmtId="0" fontId="107" fillId="0" borderId="0" xfId="0" applyNumberFormat="1" applyFont="1" applyFill="1" applyBorder="1" applyAlignment="1">
      <alignment horizontal="center" vertical="center" shrinkToFit="1"/>
    </xf>
    <xf numFmtId="0" fontId="19" fillId="0" borderId="0" xfId="0" applyNumberFormat="1" applyFont="1" applyFill="1" applyBorder="1" applyAlignment="1">
      <alignment horizontal="center" vertical="center" shrinkToFit="1"/>
    </xf>
    <xf numFmtId="0" fontId="125" fillId="0" borderId="75" xfId="0" applyNumberFormat="1" applyFont="1" applyFill="1" applyBorder="1" applyAlignment="1">
      <alignment horizontal="center" vertical="center" wrapText="1" shrinkToFit="1"/>
    </xf>
    <xf numFmtId="0" fontId="125" fillId="0" borderId="28" xfId="0" applyNumberFormat="1" applyFont="1" applyFill="1" applyBorder="1" applyAlignment="1">
      <alignment horizontal="center" vertical="center" wrapText="1" shrinkToFit="1"/>
    </xf>
    <xf numFmtId="0" fontId="125" fillId="0" borderId="46" xfId="0" applyNumberFormat="1" applyFont="1" applyFill="1" applyBorder="1" applyAlignment="1">
      <alignment horizontal="center" vertical="center" wrapText="1" shrinkToFit="1"/>
    </xf>
    <xf numFmtId="0" fontId="125" fillId="0" borderId="21" xfId="0" applyNumberFormat="1" applyFont="1" applyFill="1" applyBorder="1" applyAlignment="1">
      <alignment horizontal="center" vertical="center" wrapText="1" shrinkToFit="1"/>
    </xf>
    <xf numFmtId="0" fontId="125" fillId="0" borderId="0" xfId="0" applyNumberFormat="1" applyFont="1" applyFill="1" applyBorder="1" applyAlignment="1">
      <alignment horizontal="center" vertical="center" wrapText="1" shrinkToFit="1"/>
    </xf>
    <xf numFmtId="0" fontId="125" fillId="0" borderId="15" xfId="0" applyNumberFormat="1" applyFont="1" applyFill="1" applyBorder="1" applyAlignment="1">
      <alignment horizontal="center" vertical="center" wrapText="1" shrinkToFit="1"/>
    </xf>
    <xf numFmtId="0" fontId="125" fillId="0" borderId="17" xfId="0" applyNumberFormat="1" applyFont="1" applyFill="1" applyBorder="1" applyAlignment="1">
      <alignment horizontal="center" vertical="center" wrapText="1" shrinkToFit="1"/>
    </xf>
    <xf numFmtId="0" fontId="125" fillId="0" borderId="12" xfId="0" applyNumberFormat="1" applyFont="1" applyFill="1" applyBorder="1" applyAlignment="1">
      <alignment horizontal="center" vertical="center" wrapText="1" shrinkToFit="1"/>
    </xf>
    <xf numFmtId="0" fontId="125" fillId="0" borderId="18" xfId="0" applyNumberFormat="1" applyFont="1" applyFill="1" applyBorder="1" applyAlignment="1">
      <alignment horizontal="center" vertical="center" wrapText="1" shrinkToFit="1"/>
    </xf>
    <xf numFmtId="0" fontId="4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94" fillId="0" borderId="11" xfId="0" applyNumberFormat="1" applyFont="1" applyFill="1" applyBorder="1" applyAlignment="1">
      <alignment horizontal="center" vertical="center" shrinkToFit="1"/>
    </xf>
    <xf numFmtId="0" fontId="108" fillId="0" borderId="17" xfId="0" applyNumberFormat="1" applyFont="1" applyFill="1" applyBorder="1" applyAlignment="1" applyProtection="1">
      <alignment horizontal="center" vertical="center" shrinkToFit="1"/>
      <protection locked="0"/>
    </xf>
    <xf numFmtId="179" fontId="4" fillId="0" borderId="14" xfId="0" applyNumberFormat="1" applyFont="1" applyFill="1" applyBorder="1" applyAlignment="1">
      <alignment horizontal="center" vertical="center" shrinkToFit="1"/>
    </xf>
    <xf numFmtId="181" fontId="4" fillId="0" borderId="34" xfId="0" applyNumberFormat="1" applyFont="1" applyFill="1" applyBorder="1" applyAlignment="1">
      <alignment horizontal="center" vertical="center" shrinkToFit="1"/>
    </xf>
    <xf numFmtId="2" fontId="4" fillId="0" borderId="11" xfId="0" applyNumberFormat="1" applyFont="1" applyFill="1" applyBorder="1" applyAlignment="1">
      <alignment horizontal="center" vertical="center" shrinkToFit="1"/>
    </xf>
    <xf numFmtId="179" fontId="4" fillId="0" borderId="11" xfId="0" applyNumberFormat="1" applyFont="1" applyFill="1" applyBorder="1" applyAlignment="1">
      <alignment horizontal="right" vertical="center"/>
    </xf>
    <xf numFmtId="179" fontId="4" fillId="0" borderId="35" xfId="0" applyNumberFormat="1" applyFont="1" applyFill="1" applyBorder="1" applyAlignment="1">
      <alignment horizontal="right" vertical="center"/>
    </xf>
    <xf numFmtId="0" fontId="4" fillId="0" borderId="42" xfId="0" applyNumberFormat="1" applyFont="1" applyFill="1" applyBorder="1" applyAlignment="1">
      <alignment horizontal="center" vertical="center" shrinkToFit="1"/>
    </xf>
    <xf numFmtId="0" fontId="4" fillId="0" borderId="100" xfId="0" applyNumberFormat="1" applyFont="1" applyFill="1" applyBorder="1" applyAlignment="1">
      <alignment horizontal="center" vertical="center" shrinkToFit="1"/>
    </xf>
    <xf numFmtId="0" fontId="4" fillId="0" borderId="92" xfId="0" applyNumberFormat="1" applyFont="1" applyFill="1" applyBorder="1" applyAlignment="1">
      <alignment horizontal="center" vertical="center" shrinkToFit="1"/>
    </xf>
    <xf numFmtId="179" fontId="4" fillId="0" borderId="36" xfId="0" applyNumberFormat="1" applyFont="1" applyFill="1" applyBorder="1" applyAlignment="1">
      <alignment horizontal="center" vertical="center" shrinkToFit="1"/>
    </xf>
    <xf numFmtId="0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4" xfId="0" applyNumberFormat="1" applyFont="1" applyFill="1" applyBorder="1" applyAlignment="1">
      <alignment horizontal="center" vertical="center" shrinkToFit="1"/>
    </xf>
    <xf numFmtId="179" fontId="4" fillId="0" borderId="74" xfId="0" applyNumberFormat="1" applyFont="1" applyFill="1" applyBorder="1" applyAlignment="1">
      <alignment horizontal="right" vertical="center"/>
    </xf>
    <xf numFmtId="179" fontId="4" fillId="0" borderId="102" xfId="0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>
      <alignment horizontal="center" vertical="center" shrinkToFit="1"/>
    </xf>
    <xf numFmtId="0" fontId="4" fillId="0" borderId="40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182" fontId="123" fillId="0" borderId="28" xfId="0" applyNumberFormat="1" applyFont="1" applyFill="1" applyBorder="1" applyAlignment="1">
      <alignment horizontal="center" vertical="center" shrinkToFit="1"/>
    </xf>
    <xf numFmtId="182" fontId="123" fillId="0" borderId="88" xfId="0" applyNumberFormat="1" applyFont="1" applyFill="1" applyBorder="1" applyAlignment="1">
      <alignment horizontal="center" vertical="center" shrinkToFit="1"/>
    </xf>
    <xf numFmtId="182" fontId="123" fillId="0" borderId="0" xfId="0" applyNumberFormat="1" applyFont="1" applyFill="1" applyBorder="1" applyAlignment="1">
      <alignment horizontal="center" vertical="center" shrinkToFit="1"/>
    </xf>
    <xf numFmtId="182" fontId="123" fillId="0" borderId="14" xfId="0" applyNumberFormat="1" applyFont="1" applyFill="1" applyBorder="1" applyAlignment="1">
      <alignment horizontal="center" vertical="center" shrinkToFit="1"/>
    </xf>
    <xf numFmtId="179" fontId="94" fillId="0" borderId="0" xfId="0" applyNumberFormat="1" applyFont="1" applyFill="1" applyBorder="1" applyAlignment="1">
      <alignment horizontal="center" vertical="center"/>
    </xf>
    <xf numFmtId="179" fontId="94" fillId="0" borderId="14" xfId="0" applyNumberFormat="1" applyFont="1" applyFill="1" applyBorder="1" applyAlignment="1">
      <alignment horizontal="center" vertical="center"/>
    </xf>
    <xf numFmtId="179" fontId="94" fillId="0" borderId="12" xfId="0" applyNumberFormat="1" applyFont="1" applyFill="1" applyBorder="1" applyAlignment="1">
      <alignment horizontal="center" vertical="center"/>
    </xf>
    <xf numFmtId="179" fontId="94" fillId="0" borderId="89" xfId="0" applyNumberFormat="1" applyFont="1" applyFill="1" applyBorder="1" applyAlignment="1">
      <alignment horizontal="center" vertical="center"/>
    </xf>
    <xf numFmtId="182" fontId="3" fillId="0" borderId="28" xfId="0" applyNumberFormat="1" applyFont="1" applyFill="1" applyBorder="1" applyAlignment="1">
      <alignment horizontal="center" vertical="center" shrinkToFit="1"/>
    </xf>
    <xf numFmtId="182" fontId="3" fillId="0" borderId="88" xfId="0" applyNumberFormat="1" applyFont="1" applyFill="1" applyBorder="1" applyAlignment="1">
      <alignment horizontal="center" vertical="center" shrinkToFit="1"/>
    </xf>
    <xf numFmtId="182" fontId="3" fillId="0" borderId="0" xfId="0" applyNumberFormat="1" applyFont="1" applyFill="1" applyBorder="1" applyAlignment="1">
      <alignment horizontal="center" vertical="center" shrinkToFit="1"/>
    </xf>
    <xf numFmtId="182" fontId="3" fillId="0" borderId="14" xfId="0" applyNumberFormat="1" applyFont="1" applyFill="1" applyBorder="1" applyAlignment="1">
      <alignment horizontal="center" vertical="center" shrinkToFit="1"/>
    </xf>
    <xf numFmtId="182" fontId="122" fillId="0" borderId="28" xfId="0" applyNumberFormat="1" applyFont="1" applyFill="1" applyBorder="1" applyAlignment="1">
      <alignment horizontal="center" vertical="center" shrinkToFit="1"/>
    </xf>
    <xf numFmtId="182" fontId="122" fillId="0" borderId="88" xfId="0" applyNumberFormat="1" applyFont="1" applyFill="1" applyBorder="1" applyAlignment="1">
      <alignment horizontal="center" vertical="center" shrinkToFit="1"/>
    </xf>
    <xf numFmtId="182" fontId="122" fillId="0" borderId="0" xfId="0" applyNumberFormat="1" applyFont="1" applyFill="1" applyBorder="1" applyAlignment="1">
      <alignment horizontal="center" vertical="center" shrinkToFit="1"/>
    </xf>
    <xf numFmtId="182" fontId="122" fillId="0" borderId="14" xfId="0" applyNumberFormat="1" applyFont="1" applyFill="1" applyBorder="1" applyAlignment="1">
      <alignment horizontal="center" vertical="center" shrinkToFit="1"/>
    </xf>
    <xf numFmtId="2" fontId="108" fillId="0" borderId="11" xfId="0" applyNumberFormat="1" applyFont="1" applyFill="1" applyBorder="1" applyAlignment="1">
      <alignment horizontal="center" vertical="center" shrinkToFit="1"/>
    </xf>
    <xf numFmtId="179" fontId="108" fillId="0" borderId="0" xfId="0" applyNumberFormat="1" applyFont="1" applyFill="1" applyBorder="1" applyAlignment="1">
      <alignment horizontal="center" vertical="center"/>
    </xf>
    <xf numFmtId="179" fontId="108" fillId="0" borderId="14" xfId="0" applyNumberFormat="1" applyFont="1" applyFill="1" applyBorder="1" applyAlignment="1">
      <alignment horizontal="center" vertical="center"/>
    </xf>
    <xf numFmtId="179" fontId="108" fillId="0" borderId="11" xfId="0" applyNumberFormat="1" applyFont="1" applyFill="1" applyBorder="1" applyAlignment="1">
      <alignment horizontal="center" vertical="center"/>
    </xf>
    <xf numFmtId="179" fontId="108" fillId="0" borderId="35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4" fillId="0" borderId="14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179" fontId="4" fillId="0" borderId="89" xfId="0" applyNumberFormat="1" applyFont="1" applyFill="1" applyBorder="1" applyAlignment="1">
      <alignment horizontal="center" vertical="center"/>
    </xf>
    <xf numFmtId="0" fontId="108" fillId="0" borderId="100" xfId="0" applyNumberFormat="1" applyFont="1" applyFill="1" applyBorder="1" applyAlignment="1">
      <alignment horizontal="center" vertical="center" shrinkToFit="1"/>
    </xf>
    <xf numFmtId="179" fontId="4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181" fontId="108" fillId="0" borderId="34" xfId="0" applyNumberFormat="1" applyFont="1" applyFill="1" applyBorder="1" applyAlignment="1">
      <alignment horizontal="center" vertical="center" shrinkToFit="1"/>
    </xf>
    <xf numFmtId="0" fontId="126" fillId="0" borderId="0" xfId="0" applyNumberFormat="1" applyFont="1" applyFill="1" applyBorder="1" applyAlignment="1">
      <alignment horizontal="center" vertical="center" shrinkToFit="1"/>
    </xf>
    <xf numFmtId="0" fontId="7" fillId="0" borderId="0" xfId="82" applyFont="1" applyAlignment="1">
      <alignment horizontal="left" vertical="center"/>
    </xf>
    <xf numFmtId="0" fontId="86" fillId="0" borderId="0" xfId="82" applyFont="1" applyAlignment="1">
      <alignment horizontal="center" vertical="center"/>
    </xf>
    <xf numFmtId="10" fontId="8" fillId="0" borderId="0" xfId="82" applyNumberFormat="1" applyFont="1" applyAlignment="1">
      <alignment horizontal="center" vertical="center"/>
    </xf>
    <xf numFmtId="0" fontId="4" fillId="0" borderId="0" xfId="82" applyFont="1" applyAlignment="1">
      <alignment horizontal="center" vertical="center"/>
    </xf>
    <xf numFmtId="0" fontId="72" fillId="0" borderId="0" xfId="45" applyBorder="1" applyAlignment="1">
      <alignment vertical="center"/>
    </xf>
    <xf numFmtId="0" fontId="4" fillId="33" borderId="0" xfId="82" applyFont="1" applyFill="1" applyAlignment="1">
      <alignment horizontal="center" vertical="center"/>
    </xf>
    <xf numFmtId="0" fontId="87" fillId="33" borderId="0" xfId="82" applyFont="1" applyFill="1" applyAlignment="1">
      <alignment horizontal="center" vertical="center"/>
    </xf>
    <xf numFmtId="0" fontId="89" fillId="0" borderId="0" xfId="0" applyFont="1" applyAlignment="1">
      <alignment vertical="center"/>
    </xf>
    <xf numFmtId="10" fontId="86" fillId="0" borderId="0" xfId="82" applyNumberFormat="1" applyFont="1" applyAlignment="1">
      <alignment horizontal="center" vertical="center"/>
    </xf>
    <xf numFmtId="0" fontId="8" fillId="0" borderId="0" xfId="82" applyFont="1" applyAlignment="1">
      <alignment horizontal="center" vertical="center"/>
    </xf>
    <xf numFmtId="0" fontId="72" fillId="0" borderId="0" xfId="45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00" fillId="0" borderId="0" xfId="0" applyFont="1" applyAlignment="1">
      <alignment horizontal="center" vertical="center"/>
    </xf>
    <xf numFmtId="0" fontId="72" fillId="0" borderId="0" xfId="45" applyAlignment="1">
      <alignment vertical="center"/>
    </xf>
    <xf numFmtId="0" fontId="14" fillId="0" borderId="0" xfId="0" applyFont="1" applyAlignment="1">
      <alignment horizontal="center" vertical="center"/>
    </xf>
    <xf numFmtId="0" fontId="101" fillId="0" borderId="0" xfId="0" applyFont="1" applyAlignment="1">
      <alignment horizontal="left" vertical="center"/>
    </xf>
    <xf numFmtId="10" fontId="14" fillId="0" borderId="0" xfId="0" applyNumberFormat="1" applyFont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72" fillId="0" borderId="0" xfId="45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89" fillId="33" borderId="0" xfId="0" applyFont="1" applyFill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127" fillId="0" borderId="0" xfId="45" applyFont="1" applyAlignment="1">
      <alignment vertical="center"/>
    </xf>
    <xf numFmtId="183" fontId="86" fillId="0" borderId="0" xfId="82" applyNumberFormat="1" applyFont="1" applyAlignment="1">
      <alignment horizontal="center" vertical="center"/>
    </xf>
    <xf numFmtId="183" fontId="88" fillId="0" borderId="0" xfId="72" applyNumberFormat="1" applyFont="1" applyAlignment="1">
      <alignment horizontal="center"/>
    </xf>
    <xf numFmtId="49" fontId="86" fillId="0" borderId="0" xfId="82" applyNumberFormat="1" applyFont="1" applyAlignment="1">
      <alignment horizontal="center" vertical="center"/>
    </xf>
    <xf numFmtId="0" fontId="88" fillId="0" borderId="0" xfId="72" applyFont="1" applyAlignment="1">
      <alignment horizontal="center"/>
    </xf>
    <xf numFmtId="10" fontId="88" fillId="0" borderId="0" xfId="72" applyNumberFormat="1" applyFont="1" applyAlignment="1">
      <alignment horizontal="center"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Excel Built-in Normal 2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10 2" xfId="64"/>
    <cellStyle name="標準 13" xfId="65"/>
    <cellStyle name="標準 2" xfId="66"/>
    <cellStyle name="標準 2 2" xfId="67"/>
    <cellStyle name="標準 2 2 2" xfId="68"/>
    <cellStyle name="標準 3" xfId="69"/>
    <cellStyle name="標準 3 2" xfId="70"/>
    <cellStyle name="標準 3_登録ナンバー" xfId="71"/>
    <cellStyle name="標準 3_登録ナンバー 2" xfId="72"/>
    <cellStyle name="標準 4" xfId="73"/>
    <cellStyle name="標準 4 2" xfId="74"/>
    <cellStyle name="標準 5" xfId="75"/>
    <cellStyle name="標準 5 2" xfId="76"/>
    <cellStyle name="標準 6 2" xfId="77"/>
    <cellStyle name="標準 8" xfId="78"/>
    <cellStyle name="標準 9 2" xfId="79"/>
    <cellStyle name="標準_Book2" xfId="80"/>
    <cellStyle name="標準_Book2 2" xfId="81"/>
    <cellStyle name="標準_Book2_登録ナンバー" xfId="82"/>
    <cellStyle name="標準_Sheet1_登録ナンバー" xfId="83"/>
    <cellStyle name="Followed Hyperlink" xfId="84"/>
    <cellStyle name="良い" xfId="85"/>
  </cellStyles>
  <dxfs count="8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 val="0"/>
        <color indexed="10"/>
      </font>
    </dxf>
    <dxf>
      <font>
        <b val="0"/>
        <color indexed="17"/>
      </font>
    </dxf>
    <dxf>
      <font>
        <b val="0"/>
        <color rgb="FF008000"/>
      </font>
      <border/>
    </dxf>
    <dxf>
      <font>
        <b val="0"/>
        <color rgb="FFFF0000"/>
      </font>
      <border/>
    </dxf>
    <dxf>
      <font>
        <b/>
        <i val="0"/>
        <color rgb="FF00808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Relationship Id="rId7" Type="http://schemas.openxmlformats.org/officeDocument/2006/relationships/image" Target="../media/image11.jpeg" /><Relationship Id="rId8" Type="http://schemas.openxmlformats.org/officeDocument/2006/relationships/image" Target="../media/image12.jpeg" /><Relationship Id="rId9" Type="http://schemas.openxmlformats.org/officeDocument/2006/relationships/image" Target="../media/image13.jpeg" /><Relationship Id="rId10" Type="http://schemas.openxmlformats.org/officeDocument/2006/relationships/image" Target="../media/image14.jpeg" /><Relationship Id="rId11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1</xdr:row>
      <xdr:rowOff>57150</xdr:rowOff>
    </xdr:from>
    <xdr:to>
      <xdr:col>8</xdr:col>
      <xdr:colOff>352425</xdr:colOff>
      <xdr:row>16</xdr:row>
      <xdr:rowOff>114300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29051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22</xdr:col>
      <xdr:colOff>342900</xdr:colOff>
      <xdr:row>16</xdr:row>
      <xdr:rowOff>76200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0"/>
          <a:ext cx="3086100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34</xdr:row>
      <xdr:rowOff>104775</xdr:rowOff>
    </xdr:from>
    <xdr:to>
      <xdr:col>8</xdr:col>
      <xdr:colOff>285750</xdr:colOff>
      <xdr:row>46</xdr:row>
      <xdr:rowOff>114300</xdr:rowOff>
    </xdr:to>
    <xdr:pic>
      <xdr:nvPicPr>
        <xdr:cNvPr id="3" name="図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5848350"/>
          <a:ext cx="292417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9</xdr:col>
      <xdr:colOff>171450</xdr:colOff>
      <xdr:row>62</xdr:row>
      <xdr:rowOff>95250</xdr:rowOff>
    </xdr:to>
    <xdr:pic>
      <xdr:nvPicPr>
        <xdr:cNvPr id="4" name="図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" y="8486775"/>
          <a:ext cx="29051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19</xdr:row>
      <xdr:rowOff>142875</xdr:rowOff>
    </xdr:from>
    <xdr:to>
      <xdr:col>16</xdr:col>
      <xdr:colOff>66675</xdr:colOff>
      <xdr:row>31</xdr:row>
      <xdr:rowOff>114300</xdr:rowOff>
    </xdr:to>
    <xdr:pic>
      <xdr:nvPicPr>
        <xdr:cNvPr id="5" name="図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43275" y="3238500"/>
          <a:ext cx="25812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8</xdr:col>
      <xdr:colOff>200025</xdr:colOff>
      <xdr:row>31</xdr:row>
      <xdr:rowOff>152400</xdr:rowOff>
    </xdr:to>
    <xdr:pic>
      <xdr:nvPicPr>
        <xdr:cNvPr id="6" name="図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276600"/>
          <a:ext cx="29337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21</xdr:col>
      <xdr:colOff>85725</xdr:colOff>
      <xdr:row>32</xdr:row>
      <xdr:rowOff>0</xdr:rowOff>
    </xdr:to>
    <xdr:pic>
      <xdr:nvPicPr>
        <xdr:cNvPr id="7" name="図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3276600"/>
          <a:ext cx="253365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34</xdr:row>
      <xdr:rowOff>76200</xdr:rowOff>
    </xdr:from>
    <xdr:to>
      <xdr:col>15</xdr:col>
      <xdr:colOff>352425</xdr:colOff>
      <xdr:row>46</xdr:row>
      <xdr:rowOff>133350</xdr:rowOff>
    </xdr:to>
    <xdr:pic>
      <xdr:nvPicPr>
        <xdr:cNvPr id="8" name="図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33725" y="5819775"/>
          <a:ext cx="268605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257175</xdr:colOff>
      <xdr:row>34</xdr:row>
      <xdr:rowOff>66675</xdr:rowOff>
    </xdr:from>
    <xdr:to>
      <xdr:col>21</xdr:col>
      <xdr:colOff>95250</xdr:colOff>
      <xdr:row>46</xdr:row>
      <xdr:rowOff>123825</xdr:rowOff>
    </xdr:to>
    <xdr:pic>
      <xdr:nvPicPr>
        <xdr:cNvPr id="9" name="図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15050" y="5810250"/>
          <a:ext cx="26765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17</xdr:col>
      <xdr:colOff>19050</xdr:colOff>
      <xdr:row>16</xdr:row>
      <xdr:rowOff>76200</xdr:rowOff>
    </xdr:to>
    <xdr:pic>
      <xdr:nvPicPr>
        <xdr:cNvPr id="10" name="図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24200" y="0"/>
          <a:ext cx="3143250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581025</xdr:colOff>
      <xdr:row>0</xdr:row>
      <xdr:rowOff>0</xdr:rowOff>
    </xdr:from>
    <xdr:to>
      <xdr:col>27</xdr:col>
      <xdr:colOff>66675</xdr:colOff>
      <xdr:row>16</xdr:row>
      <xdr:rowOff>57150</xdr:rowOff>
    </xdr:to>
    <xdr:pic>
      <xdr:nvPicPr>
        <xdr:cNvPr id="11" name="図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963150" y="0"/>
          <a:ext cx="291465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ptkq67180@yahoo.co.jp" TargetMode="External" /><Relationship Id="rId2" Type="http://schemas.openxmlformats.org/officeDocument/2006/relationships/hyperlink" Target="mailto:toru0150@gmail.com" TargetMode="External" /><Relationship Id="rId3" Type="http://schemas.openxmlformats.org/officeDocument/2006/relationships/hyperlink" Target="mailto:k.n.1412.queen@gmail.com" TargetMode="External" /><Relationship Id="rId4" Type="http://schemas.openxmlformats.org/officeDocument/2006/relationships/hyperlink" Target="mailto:ytennisjp2000@yahoo.co.jp" TargetMode="External" /><Relationship Id="rId5" Type="http://schemas.openxmlformats.org/officeDocument/2006/relationships/hyperlink" Target="mailto:kawanami0930@yahoo.co.jp" TargetMode="External" /><Relationship Id="rId6" Type="http://schemas.openxmlformats.org/officeDocument/2006/relationships/hyperlink" Target="mailto:gametarou@nifty.com" TargetMode="External" /><Relationship Id="rId7" Type="http://schemas.openxmlformats.org/officeDocument/2006/relationships/hyperlink" Target="mailto:kihokyoko75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8:Z6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X3" sqref="X3"/>
    </sheetView>
  </sheetViews>
  <sheetFormatPr defaultColWidth="9.00390625" defaultRowHeight="13.5"/>
  <cols>
    <col min="1" max="1" width="15.875" style="0" hidden="1" customWidth="1"/>
    <col min="2" max="18" width="5.125" style="0" customWidth="1"/>
  </cols>
  <sheetData>
    <row r="1" ht="13.5" hidden="1"/>
    <row r="18" spans="3:26" ht="13.5">
      <c r="C18" s="390" t="s">
        <v>1210</v>
      </c>
      <c r="D18" s="390"/>
      <c r="E18" s="390"/>
      <c r="F18" s="390"/>
      <c r="G18" s="390"/>
      <c r="H18" s="390"/>
      <c r="J18" s="390" t="s">
        <v>1211</v>
      </c>
      <c r="K18" s="390"/>
      <c r="L18" s="390"/>
      <c r="M18" s="390"/>
      <c r="N18" s="390"/>
      <c r="O18" s="390"/>
      <c r="P18" s="390"/>
      <c r="S18" s="390" t="s">
        <v>1212</v>
      </c>
      <c r="T18" s="390"/>
      <c r="U18" s="390"/>
      <c r="V18" s="390"/>
      <c r="X18" s="390" t="s">
        <v>1213</v>
      </c>
      <c r="Y18" s="390"/>
      <c r="Z18" s="390"/>
    </row>
    <row r="19" spans="3:26" ht="14.25">
      <c r="C19" s="389" t="s">
        <v>1221</v>
      </c>
      <c r="D19" s="389"/>
      <c r="E19" s="389"/>
      <c r="F19" s="389"/>
      <c r="G19" s="389"/>
      <c r="H19" s="389"/>
      <c r="I19" s="388"/>
      <c r="J19" s="388"/>
      <c r="K19" s="389" t="s">
        <v>1222</v>
      </c>
      <c r="L19" s="389"/>
      <c r="M19" s="389"/>
      <c r="N19" s="389"/>
      <c r="O19" s="389"/>
      <c r="P19" s="389"/>
      <c r="S19" s="389" t="s">
        <v>1223</v>
      </c>
      <c r="T19" s="389"/>
      <c r="U19" s="389"/>
      <c r="V19" s="389"/>
      <c r="X19" s="389" t="s">
        <v>1224</v>
      </c>
      <c r="Y19" s="389"/>
      <c r="Z19" s="389"/>
    </row>
    <row r="20" spans="3:26" ht="14.25">
      <c r="C20" s="389"/>
      <c r="D20" s="389"/>
      <c r="E20" s="389"/>
      <c r="F20" s="389"/>
      <c r="G20" s="389"/>
      <c r="H20" s="389"/>
      <c r="I20" s="388"/>
      <c r="J20" s="388"/>
      <c r="K20" s="389"/>
      <c r="L20" s="389"/>
      <c r="M20" s="389"/>
      <c r="N20" s="389"/>
      <c r="O20" s="389"/>
      <c r="P20" s="389"/>
      <c r="S20" s="389"/>
      <c r="T20" s="389"/>
      <c r="U20" s="389"/>
      <c r="V20" s="389"/>
      <c r="X20" s="389"/>
      <c r="Y20" s="389"/>
      <c r="Z20" s="389"/>
    </row>
    <row r="33" spans="3:20" ht="13.5">
      <c r="C33" s="390" t="s">
        <v>1216</v>
      </c>
      <c r="D33" s="390"/>
      <c r="E33" s="390"/>
      <c r="F33" s="390"/>
      <c r="G33" s="390"/>
      <c r="H33" s="390"/>
      <c r="K33" s="390" t="s">
        <v>1215</v>
      </c>
      <c r="L33" s="390"/>
      <c r="M33" s="390"/>
      <c r="N33" s="390"/>
      <c r="O33" s="390"/>
      <c r="R33" s="390" t="s">
        <v>1214</v>
      </c>
      <c r="S33" s="390"/>
      <c r="T33" s="390"/>
    </row>
    <row r="34" spans="3:20" ht="18.75" customHeight="1">
      <c r="C34" s="389" t="s">
        <v>1225</v>
      </c>
      <c r="D34" s="389"/>
      <c r="E34" s="389"/>
      <c r="F34" s="389"/>
      <c r="G34" s="389"/>
      <c r="H34" s="389"/>
      <c r="K34" s="389" t="s">
        <v>1226</v>
      </c>
      <c r="L34" s="389"/>
      <c r="M34" s="389"/>
      <c r="N34" s="389"/>
      <c r="O34" s="389"/>
      <c r="R34" s="389" t="s">
        <v>1227</v>
      </c>
      <c r="S34" s="389"/>
      <c r="T34" s="389"/>
    </row>
    <row r="48" spans="3:20" ht="13.5">
      <c r="C48" s="390" t="s">
        <v>1217</v>
      </c>
      <c r="D48" s="390"/>
      <c r="E48" s="390"/>
      <c r="F48" s="390"/>
      <c r="G48" s="390"/>
      <c r="H48" s="390"/>
      <c r="K48" s="390" t="s">
        <v>1218</v>
      </c>
      <c r="L48" s="390"/>
      <c r="M48" s="390"/>
      <c r="N48" s="390"/>
      <c r="O48" s="390"/>
      <c r="S48" s="390" t="s">
        <v>1219</v>
      </c>
      <c r="T48" s="390"/>
    </row>
    <row r="49" spans="3:20" ht="13.5">
      <c r="C49" s="389" t="s">
        <v>1228</v>
      </c>
      <c r="D49" s="389"/>
      <c r="E49" s="389"/>
      <c r="F49" s="389"/>
      <c r="G49" s="389"/>
      <c r="H49" s="389"/>
      <c r="K49" s="389" t="s">
        <v>1229</v>
      </c>
      <c r="L49" s="389"/>
      <c r="M49" s="389"/>
      <c r="N49" s="389"/>
      <c r="O49" s="389"/>
      <c r="R49" s="389" t="s">
        <v>1230</v>
      </c>
      <c r="S49" s="389"/>
      <c r="T49" s="389"/>
    </row>
    <row r="50" spans="3:20" ht="13.5">
      <c r="C50" s="389"/>
      <c r="D50" s="389"/>
      <c r="E50" s="389"/>
      <c r="F50" s="389"/>
      <c r="G50" s="389"/>
      <c r="H50" s="389"/>
      <c r="K50" s="389"/>
      <c r="L50" s="389"/>
      <c r="M50" s="389"/>
      <c r="N50" s="389"/>
      <c r="O50" s="389"/>
      <c r="R50" s="389"/>
      <c r="S50" s="389"/>
      <c r="T50" s="389"/>
    </row>
    <row r="64" spans="3:8" ht="13.5">
      <c r="C64" s="390" t="s">
        <v>1220</v>
      </c>
      <c r="D64" s="390"/>
      <c r="E64" s="390"/>
      <c r="F64" s="390"/>
      <c r="G64" s="390"/>
      <c r="H64" s="390"/>
    </row>
    <row r="65" spans="3:8" ht="13.5">
      <c r="C65" s="389" t="s">
        <v>1231</v>
      </c>
      <c r="D65" s="389"/>
      <c r="E65" s="389"/>
      <c r="F65" s="389"/>
      <c r="G65" s="389"/>
      <c r="H65" s="389"/>
    </row>
    <row r="66" spans="3:8" ht="13.5">
      <c r="C66" s="389"/>
      <c r="D66" s="389"/>
      <c r="E66" s="389"/>
      <c r="F66" s="389"/>
      <c r="G66" s="389"/>
      <c r="H66" s="389"/>
    </row>
  </sheetData>
  <sheetProtection/>
  <mergeCells count="22">
    <mergeCell ref="K48:O48"/>
    <mergeCell ref="S48:T48"/>
    <mergeCell ref="C18:H18"/>
    <mergeCell ref="C19:H20"/>
    <mergeCell ref="J18:P18"/>
    <mergeCell ref="R49:T50"/>
    <mergeCell ref="C64:H64"/>
    <mergeCell ref="C65:H66"/>
    <mergeCell ref="C34:H34"/>
    <mergeCell ref="K34:O34"/>
    <mergeCell ref="R34:T34"/>
    <mergeCell ref="C48:H48"/>
    <mergeCell ref="K19:P20"/>
    <mergeCell ref="C49:H50"/>
    <mergeCell ref="K49:O50"/>
    <mergeCell ref="S18:V18"/>
    <mergeCell ref="S19:V20"/>
    <mergeCell ref="X18:Z18"/>
    <mergeCell ref="X19:Z20"/>
    <mergeCell ref="C33:H33"/>
    <mergeCell ref="K33:O33"/>
    <mergeCell ref="R33:T3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3"/>
  <sheetViews>
    <sheetView view="pageBreakPreview" zoomScaleNormal="70" zoomScaleSheetLayoutView="100" zoomScalePageLayoutView="0" workbookViewId="0" topLeftCell="C25">
      <selection activeCell="AR2" sqref="AR2"/>
    </sheetView>
  </sheetViews>
  <sheetFormatPr defaultColWidth="8.75390625" defaultRowHeight="13.5"/>
  <cols>
    <col min="1" max="2" width="3.50390625" style="373" hidden="1" customWidth="1"/>
    <col min="3" max="5" width="4.50390625" style="379" customWidth="1"/>
    <col min="6" max="20" width="3.50390625" style="373" customWidth="1"/>
    <col min="21" max="22" width="3.50390625" style="373" hidden="1" customWidth="1"/>
    <col min="23" max="25" width="4.375" style="379" customWidth="1"/>
    <col min="26" max="41" width="3.50390625" style="373" customWidth="1"/>
    <col min="42" max="16384" width="8.75390625" style="373" customWidth="1"/>
  </cols>
  <sheetData>
    <row r="1" spans="1:42" ht="24">
      <c r="A1" s="474" t="s">
        <v>1141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474"/>
      <c r="AM1" s="474"/>
      <c r="AN1" s="474"/>
      <c r="AO1" s="372"/>
      <c r="AP1" s="372"/>
    </row>
    <row r="2" spans="1:42" ht="21">
      <c r="A2" s="475" t="s">
        <v>1131</v>
      </c>
      <c r="B2" s="475"/>
      <c r="C2" s="475"/>
      <c r="D2" s="475"/>
      <c r="E2" s="475"/>
      <c r="F2" s="475"/>
      <c r="G2" s="475"/>
      <c r="H2" s="475"/>
      <c r="I2" s="475"/>
      <c r="J2" s="475" t="s">
        <v>1130</v>
      </c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5"/>
      <c r="AK2" s="475"/>
      <c r="AL2" s="475"/>
      <c r="AM2" s="475"/>
      <c r="AN2" s="475"/>
      <c r="AO2" s="372"/>
      <c r="AP2" s="372"/>
    </row>
    <row r="3" spans="1:42" ht="15.75">
      <c r="A3" s="372"/>
      <c r="B3" s="372"/>
      <c r="C3" s="374"/>
      <c r="D3" s="374"/>
      <c r="E3" s="374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4"/>
      <c r="X3" s="374"/>
      <c r="Y3" s="374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</row>
    <row r="4" spans="1:42" ht="15.75">
      <c r="A4" s="375"/>
      <c r="B4" s="375"/>
      <c r="C4" s="401" t="s">
        <v>1138</v>
      </c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372"/>
      <c r="T4" s="372"/>
      <c r="U4" s="375"/>
      <c r="V4" s="375"/>
      <c r="W4" s="401" t="s">
        <v>1138</v>
      </c>
      <c r="X4" s="401"/>
      <c r="Y4" s="401"/>
      <c r="Z4" s="401"/>
      <c r="AA4" s="401"/>
      <c r="AB4" s="401"/>
      <c r="AC4" s="401"/>
      <c r="AD4" s="401"/>
      <c r="AE4" s="401"/>
      <c r="AF4" s="401"/>
      <c r="AG4" s="401"/>
      <c r="AH4" s="401"/>
      <c r="AI4" s="401"/>
      <c r="AJ4" s="401"/>
      <c r="AK4" s="401"/>
      <c r="AL4" s="401"/>
      <c r="AM4" s="372"/>
      <c r="AN4" s="372"/>
      <c r="AO4" s="372"/>
      <c r="AP4" s="372"/>
    </row>
    <row r="5" spans="1:42" ht="15.75">
      <c r="A5" s="376" t="s">
        <v>1060</v>
      </c>
      <c r="B5" s="375"/>
      <c r="C5" s="455" t="s">
        <v>1063</v>
      </c>
      <c r="D5" s="456"/>
      <c r="E5" s="457"/>
      <c r="F5" s="445" t="str">
        <f>C6</f>
        <v>土田哲也</v>
      </c>
      <c r="G5" s="445"/>
      <c r="H5" s="445"/>
      <c r="I5" s="445" t="str">
        <f>C8</f>
        <v>三箇将士</v>
      </c>
      <c r="J5" s="445"/>
      <c r="K5" s="445"/>
      <c r="L5" s="445" t="str">
        <f>C10</f>
        <v>松原礼</v>
      </c>
      <c r="M5" s="445"/>
      <c r="N5" s="445"/>
      <c r="O5" s="445" t="s">
        <v>1061</v>
      </c>
      <c r="P5" s="445"/>
      <c r="Q5" s="445"/>
      <c r="R5" s="445"/>
      <c r="S5" s="372"/>
      <c r="T5" s="372"/>
      <c r="U5" s="376" t="s">
        <v>1060</v>
      </c>
      <c r="V5" s="375"/>
      <c r="W5" s="455" t="s">
        <v>1072</v>
      </c>
      <c r="X5" s="456"/>
      <c r="Y5" s="457"/>
      <c r="Z5" s="445" t="str">
        <f>W6</f>
        <v>脇坂和樹</v>
      </c>
      <c r="AA5" s="445"/>
      <c r="AB5" s="445"/>
      <c r="AC5" s="445" t="str">
        <f>W8</f>
        <v>片岡一寿</v>
      </c>
      <c r="AD5" s="445"/>
      <c r="AE5" s="445"/>
      <c r="AF5" s="445" t="str">
        <f>W10</f>
        <v>横川弘明</v>
      </c>
      <c r="AG5" s="445"/>
      <c r="AH5" s="445"/>
      <c r="AI5" s="445" t="s">
        <v>1061</v>
      </c>
      <c r="AJ5" s="445"/>
      <c r="AK5" s="445"/>
      <c r="AL5" s="445"/>
      <c r="AM5" s="372"/>
      <c r="AN5" s="372"/>
      <c r="AO5" s="372"/>
      <c r="AP5" s="372"/>
    </row>
    <row r="6" spans="1:42" ht="15.75">
      <c r="A6" s="394" t="s">
        <v>402</v>
      </c>
      <c r="B6" s="395"/>
      <c r="C6" s="446" t="str">
        <f>IF(A6="","",VLOOKUP(A6,'登録ナンバー'!$F$1:$I$600,2,FALSE))</f>
        <v>土田哲也</v>
      </c>
      <c r="D6" s="447"/>
      <c r="E6" s="448"/>
      <c r="F6" s="411"/>
      <c r="G6" s="412"/>
      <c r="H6" s="413"/>
      <c r="I6" s="417" t="str">
        <f>IF(J6="","③",IF(J6&gt;K6,"〇","×"))</f>
        <v>〇</v>
      </c>
      <c r="J6" s="439">
        <v>6</v>
      </c>
      <c r="K6" s="441">
        <v>0</v>
      </c>
      <c r="L6" s="417" t="str">
        <f>IF(M6="","②",IF(M6&gt;N6,"〇","×"))</f>
        <v>〇</v>
      </c>
      <c r="M6" s="439">
        <v>6</v>
      </c>
      <c r="N6" s="441">
        <v>0</v>
      </c>
      <c r="O6" s="472">
        <f>IF(J6="","勝",COUNTIF(F6:N6,"〇"))</f>
        <v>2</v>
      </c>
      <c r="P6" s="473"/>
      <c r="Q6" s="462">
        <f>IF(J6="","敗",COUNTIF(F6:N6,"×"))</f>
        <v>0</v>
      </c>
      <c r="R6" s="463"/>
      <c r="S6" s="372"/>
      <c r="T6" s="372"/>
      <c r="U6" s="394" t="s">
        <v>1091</v>
      </c>
      <c r="V6" s="395"/>
      <c r="W6" s="446" t="str">
        <f>IF(U24="","",VLOOKUP(U24,'登録ナンバー'!$F$1:$I$600,2,FALSE))</f>
        <v>脇坂和樹</v>
      </c>
      <c r="X6" s="447"/>
      <c r="Y6" s="448"/>
      <c r="Z6" s="411"/>
      <c r="AA6" s="412"/>
      <c r="AB6" s="413"/>
      <c r="AC6" s="417" t="str">
        <f>IF(AD6="","③",IF(AD6&gt;AE6,"〇","×"))</f>
        <v>〇</v>
      </c>
      <c r="AD6" s="439">
        <v>6</v>
      </c>
      <c r="AE6" s="441">
        <v>4</v>
      </c>
      <c r="AF6" s="417" t="str">
        <f>IF(AG6="","②",IF(AG6&gt;AH6,"〇","×"))</f>
        <v>〇</v>
      </c>
      <c r="AG6" s="439">
        <v>6</v>
      </c>
      <c r="AH6" s="441">
        <v>3</v>
      </c>
      <c r="AI6" s="472">
        <f>IF(AD6="","勝",COUNTIF(Z6:AH6,"〇"))</f>
        <v>2</v>
      </c>
      <c r="AJ6" s="473"/>
      <c r="AK6" s="462">
        <f>IF(AD6="","敗",COUNTIF(Z6:AH6,"×"))</f>
        <v>0</v>
      </c>
      <c r="AL6" s="463"/>
      <c r="AM6" s="372"/>
      <c r="AN6" s="372"/>
      <c r="AO6" s="372"/>
      <c r="AP6" s="372"/>
    </row>
    <row r="7" spans="1:42" ht="15.75">
      <c r="A7" s="377"/>
      <c r="B7" s="378"/>
      <c r="C7" s="402" t="str">
        <f>IF(A6="","",VLOOKUP(A6,'登録ナンバー'!$F$4:$I$484,3,FALSE))</f>
        <v>東近江グリフィンズ</v>
      </c>
      <c r="D7" s="403"/>
      <c r="E7" s="404"/>
      <c r="F7" s="414"/>
      <c r="G7" s="415"/>
      <c r="H7" s="416"/>
      <c r="I7" s="418"/>
      <c r="J7" s="440"/>
      <c r="K7" s="442"/>
      <c r="L7" s="418"/>
      <c r="M7" s="440"/>
      <c r="N7" s="442"/>
      <c r="O7" s="464">
        <f>IF(J6="","ゲーム取得率",SUM(J6,M6)/SUM(F6:N6))</f>
        <v>1</v>
      </c>
      <c r="P7" s="465"/>
      <c r="Q7" s="466">
        <v>1</v>
      </c>
      <c r="R7" s="467"/>
      <c r="S7" s="372"/>
      <c r="T7" s="372"/>
      <c r="U7" s="377"/>
      <c r="V7" s="378"/>
      <c r="W7" s="402" t="str">
        <f>IF(U24="","",VLOOKUP(U24,'登録ナンバー'!$F$4:$I$484,3,FALSE))</f>
        <v>アンヴァース</v>
      </c>
      <c r="X7" s="403"/>
      <c r="Y7" s="404"/>
      <c r="Z7" s="414"/>
      <c r="AA7" s="415"/>
      <c r="AB7" s="416"/>
      <c r="AC7" s="418"/>
      <c r="AD7" s="440"/>
      <c r="AE7" s="442"/>
      <c r="AF7" s="418"/>
      <c r="AG7" s="440"/>
      <c r="AH7" s="442"/>
      <c r="AI7" s="464">
        <f>IF(AD6="","ゲーム取得率",SUM(AD6,AG6)/SUM(Z6:AH6))</f>
        <v>0.631578947368421</v>
      </c>
      <c r="AJ7" s="465"/>
      <c r="AK7" s="466">
        <v>1</v>
      </c>
      <c r="AL7" s="467"/>
      <c r="AM7" s="372"/>
      <c r="AN7" s="372"/>
      <c r="AO7" s="372"/>
      <c r="AP7" s="372"/>
    </row>
    <row r="8" spans="1:42" ht="15.75">
      <c r="A8" s="394" t="s">
        <v>1111</v>
      </c>
      <c r="B8" s="395"/>
      <c r="C8" s="430" t="str">
        <f>IF(A8="","",VLOOKUP(A8,'登録ナンバー'!$F$1:$I$600,2,FALSE))</f>
        <v>三箇将士</v>
      </c>
      <c r="D8" s="431"/>
      <c r="E8" s="432"/>
      <c r="F8" s="405" t="str">
        <f>IF(I6="③","",IF(I6="〇","×","〇"))</f>
        <v>×</v>
      </c>
      <c r="G8" s="407">
        <f>IF(K6="","",K6)</f>
        <v>0</v>
      </c>
      <c r="H8" s="443">
        <f>IF(J6="","",J6)</f>
        <v>6</v>
      </c>
      <c r="I8" s="449"/>
      <c r="J8" s="450"/>
      <c r="K8" s="451"/>
      <c r="L8" s="405" t="str">
        <f>IF(M8="","①",IF(M8&gt;N8,"〇","×"))</f>
        <v>〇</v>
      </c>
      <c r="M8" s="407">
        <v>6</v>
      </c>
      <c r="N8" s="443">
        <v>2</v>
      </c>
      <c r="O8" s="409">
        <f>IF(F8="","勝",COUNTIF(F8:N8,"〇"))</f>
        <v>1</v>
      </c>
      <c r="P8" s="410"/>
      <c r="Q8" s="424">
        <f>IF(F8="","敗",COUNTIF(F8:N8,"×"))</f>
        <v>1</v>
      </c>
      <c r="R8" s="425"/>
      <c r="S8" s="372"/>
      <c r="T8" s="372"/>
      <c r="U8" s="394" t="s">
        <v>1102</v>
      </c>
      <c r="V8" s="395"/>
      <c r="W8" s="430" t="str">
        <f>IF(U26="","",VLOOKUP(U26,'登録ナンバー'!$F$1:$I$600,2,FALSE))</f>
        <v>片岡一寿</v>
      </c>
      <c r="X8" s="431"/>
      <c r="Y8" s="432"/>
      <c r="Z8" s="405" t="str">
        <f>IF(AC6="③","",IF(AC6="〇","×","〇"))</f>
        <v>×</v>
      </c>
      <c r="AA8" s="407">
        <f>IF(AE6="","",AE6)</f>
        <v>4</v>
      </c>
      <c r="AB8" s="443">
        <f>IF(AD6="","",AD6)</f>
        <v>6</v>
      </c>
      <c r="AC8" s="449"/>
      <c r="AD8" s="450"/>
      <c r="AE8" s="451"/>
      <c r="AF8" s="405" t="str">
        <f>IF(AG8="","①",IF(AG8&gt;AH8,"〇","×"))</f>
        <v>〇</v>
      </c>
      <c r="AG8" s="407">
        <v>6</v>
      </c>
      <c r="AH8" s="443">
        <v>4</v>
      </c>
      <c r="AI8" s="409">
        <f>IF(Z8="","勝",COUNTIF(Z8:AH8,"〇"))</f>
        <v>1</v>
      </c>
      <c r="AJ8" s="410"/>
      <c r="AK8" s="424">
        <f>IF(Z8="","敗",COUNTIF(Z8:AH8,"×"))</f>
        <v>1</v>
      </c>
      <c r="AL8" s="425"/>
      <c r="AM8" s="372"/>
      <c r="AN8" s="372"/>
      <c r="AO8" s="372"/>
      <c r="AP8" s="372"/>
    </row>
    <row r="9" spans="1:42" ht="15.75">
      <c r="A9" s="377"/>
      <c r="B9" s="378"/>
      <c r="C9" s="391" t="str">
        <f>IF(A8="","",VLOOKUP(A8,'登録ナンバー'!$F$1:$I$600,3,FALSE))</f>
        <v>アンヴァース</v>
      </c>
      <c r="D9" s="392"/>
      <c r="E9" s="393"/>
      <c r="F9" s="406"/>
      <c r="G9" s="408"/>
      <c r="H9" s="444"/>
      <c r="I9" s="452"/>
      <c r="J9" s="453"/>
      <c r="K9" s="454"/>
      <c r="L9" s="406"/>
      <c r="M9" s="408"/>
      <c r="N9" s="444"/>
      <c r="O9" s="426">
        <f>IF(G8="","ゲーム取得率",SUM(G8,M8)/SUM(F8:N8))</f>
        <v>0.42857142857142855</v>
      </c>
      <c r="P9" s="427"/>
      <c r="Q9" s="428">
        <v>2</v>
      </c>
      <c r="R9" s="429"/>
      <c r="S9" s="372"/>
      <c r="T9" s="372"/>
      <c r="U9" s="377"/>
      <c r="V9" s="378"/>
      <c r="W9" s="391" t="str">
        <f>IF(U26="","",VLOOKUP(U26,'登録ナンバー'!$F$1:$I$600,3,FALSE))</f>
        <v>うさぎとかめの集い</v>
      </c>
      <c r="X9" s="392"/>
      <c r="Y9" s="393"/>
      <c r="Z9" s="406"/>
      <c r="AA9" s="408"/>
      <c r="AB9" s="444"/>
      <c r="AC9" s="452"/>
      <c r="AD9" s="453"/>
      <c r="AE9" s="454"/>
      <c r="AF9" s="406"/>
      <c r="AG9" s="408"/>
      <c r="AH9" s="444"/>
      <c r="AI9" s="426">
        <f>IF(AA8="","ゲーム取得率",SUM(AA8,AG8)/SUM(Z8:AH8))</f>
        <v>0.5</v>
      </c>
      <c r="AJ9" s="427"/>
      <c r="AK9" s="428">
        <v>2</v>
      </c>
      <c r="AL9" s="429"/>
      <c r="AM9" s="372"/>
      <c r="AN9" s="372"/>
      <c r="AO9" s="372"/>
      <c r="AP9" s="372"/>
    </row>
    <row r="10" spans="1:42" ht="15.75">
      <c r="A10" s="394" t="s">
        <v>1113</v>
      </c>
      <c r="B10" s="395"/>
      <c r="C10" s="421" t="str">
        <f>IF(A10="","",VLOOKUP(A10,'登録ナンバー'!$F$1:$I$600,2,FALSE))</f>
        <v>松原礼</v>
      </c>
      <c r="D10" s="422"/>
      <c r="E10" s="423"/>
      <c r="F10" s="394" t="str">
        <f>IF(M6="","",IF(L6="〇","×","〇"))</f>
        <v>×</v>
      </c>
      <c r="G10" s="398">
        <f>IF(N6="","",N6)</f>
        <v>0</v>
      </c>
      <c r="H10" s="395">
        <f>IF(M6="","",M6)</f>
        <v>6</v>
      </c>
      <c r="I10" s="394" t="str">
        <f>IF(M8="","",IF(L8="〇","×","〇"))</f>
        <v>×</v>
      </c>
      <c r="J10" s="398">
        <f>IF(N8="","",N8)</f>
        <v>2</v>
      </c>
      <c r="K10" s="395">
        <f>IF(M8="","",M8)</f>
        <v>6</v>
      </c>
      <c r="L10" s="433"/>
      <c r="M10" s="434"/>
      <c r="N10" s="435"/>
      <c r="O10" s="458">
        <f>IF(F10="","勝",COUNTIF(F10:N10,"〇"))</f>
        <v>0</v>
      </c>
      <c r="P10" s="459"/>
      <c r="Q10" s="460">
        <f>IF(F10="","敗",COUNTIF(F10:N10,"×"))</f>
        <v>2</v>
      </c>
      <c r="R10" s="461"/>
      <c r="S10" s="372"/>
      <c r="T10" s="372"/>
      <c r="U10" s="394"/>
      <c r="V10" s="395"/>
      <c r="W10" s="421" t="s">
        <v>1122</v>
      </c>
      <c r="X10" s="422"/>
      <c r="Y10" s="423"/>
      <c r="Z10" s="394" t="str">
        <f>IF(AG6="","",IF(AF6="〇","×","〇"))</f>
        <v>×</v>
      </c>
      <c r="AA10" s="398">
        <f>IF(AH6="","",AH6)</f>
        <v>3</v>
      </c>
      <c r="AB10" s="395">
        <f>IF(AG6="","",AG6)</f>
        <v>6</v>
      </c>
      <c r="AC10" s="394" t="str">
        <f>IF(AG8="","",IF(AF8="〇","×","〇"))</f>
        <v>×</v>
      </c>
      <c r="AD10" s="398">
        <f>IF(AH8="","",AH8)</f>
        <v>4</v>
      </c>
      <c r="AE10" s="395">
        <f>IF(AG8="","",AG8)</f>
        <v>6</v>
      </c>
      <c r="AF10" s="433"/>
      <c r="AG10" s="434"/>
      <c r="AH10" s="435"/>
      <c r="AI10" s="458">
        <f>IF(Z10="","勝",COUNTIF(Z10:AH10,"〇"))</f>
        <v>0</v>
      </c>
      <c r="AJ10" s="459"/>
      <c r="AK10" s="460">
        <f>IF(Z10="","敗",COUNTIF(Z10:AH10,"×"))</f>
        <v>2</v>
      </c>
      <c r="AL10" s="461"/>
      <c r="AM10" s="372"/>
      <c r="AN10" s="372"/>
      <c r="AO10" s="372"/>
      <c r="AP10" s="372"/>
    </row>
    <row r="11" spans="1:42" ht="15.75">
      <c r="A11" s="377"/>
      <c r="B11" s="378"/>
      <c r="C11" s="419" t="str">
        <f>IF(A10="","",VLOOKUP(A10,'登録ナンバー'!$F$1:$I$600,3,FALSE))</f>
        <v>個人登録</v>
      </c>
      <c r="D11" s="401"/>
      <c r="E11" s="420"/>
      <c r="F11" s="397"/>
      <c r="G11" s="399"/>
      <c r="H11" s="400"/>
      <c r="I11" s="397"/>
      <c r="J11" s="399"/>
      <c r="K11" s="400"/>
      <c r="L11" s="436"/>
      <c r="M11" s="437"/>
      <c r="N11" s="438"/>
      <c r="O11" s="468">
        <f>IF(F10="","ゲーム取得率",SUM(G10,J10)/SUM(F10:N10))</f>
        <v>0.14285714285714285</v>
      </c>
      <c r="P11" s="469"/>
      <c r="Q11" s="470">
        <v>3</v>
      </c>
      <c r="R11" s="471"/>
      <c r="S11" s="372"/>
      <c r="T11" s="372"/>
      <c r="U11" s="377"/>
      <c r="V11" s="378"/>
      <c r="W11" s="419" t="s">
        <v>1080</v>
      </c>
      <c r="X11" s="401"/>
      <c r="Y11" s="420"/>
      <c r="Z11" s="397"/>
      <c r="AA11" s="399"/>
      <c r="AB11" s="400"/>
      <c r="AC11" s="397"/>
      <c r="AD11" s="399"/>
      <c r="AE11" s="400"/>
      <c r="AF11" s="436"/>
      <c r="AG11" s="437"/>
      <c r="AH11" s="438"/>
      <c r="AI11" s="468">
        <f>IF(Z10="","ゲーム取得率",SUM(AA10,AD10)/SUM(Z10:AH10))</f>
        <v>0.3684210526315789</v>
      </c>
      <c r="AJ11" s="469"/>
      <c r="AK11" s="470">
        <v>3</v>
      </c>
      <c r="AL11" s="471"/>
      <c r="AM11" s="372"/>
      <c r="AN11" s="372"/>
      <c r="AO11" s="372"/>
      <c r="AP11" s="372"/>
    </row>
    <row r="12" spans="1:42" ht="15.75">
      <c r="A12" s="372"/>
      <c r="B12" s="372"/>
      <c r="C12" s="374"/>
      <c r="D12" s="374"/>
      <c r="E12" s="374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372"/>
      <c r="U12" s="372"/>
      <c r="V12" s="372"/>
      <c r="W12" s="374"/>
      <c r="X12" s="374"/>
      <c r="Y12" s="374"/>
      <c r="Z12" s="372"/>
      <c r="AA12" s="372"/>
      <c r="AB12" s="372"/>
      <c r="AC12" s="372"/>
      <c r="AD12" s="372"/>
      <c r="AE12" s="372"/>
      <c r="AF12" s="372"/>
      <c r="AG12" s="372"/>
      <c r="AH12" s="372"/>
      <c r="AI12" s="372"/>
      <c r="AJ12" s="372"/>
      <c r="AK12" s="372"/>
      <c r="AL12" s="372"/>
      <c r="AM12" s="372"/>
      <c r="AN12" s="372"/>
      <c r="AO12" s="372"/>
      <c r="AP12" s="372"/>
    </row>
    <row r="13" spans="1:42" ht="15.75">
      <c r="A13" s="375"/>
      <c r="B13" s="375"/>
      <c r="C13" s="401" t="s">
        <v>1138</v>
      </c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372"/>
      <c r="T13" s="372"/>
      <c r="U13" s="375"/>
      <c r="V13" s="375"/>
      <c r="W13" s="401" t="s">
        <v>1138</v>
      </c>
      <c r="X13" s="401"/>
      <c r="Y13" s="401"/>
      <c r="Z13" s="401"/>
      <c r="AA13" s="401"/>
      <c r="AB13" s="401"/>
      <c r="AC13" s="401"/>
      <c r="AD13" s="401"/>
      <c r="AE13" s="401"/>
      <c r="AF13" s="401"/>
      <c r="AG13" s="401"/>
      <c r="AH13" s="401"/>
      <c r="AI13" s="401"/>
      <c r="AJ13" s="401"/>
      <c r="AK13" s="401"/>
      <c r="AL13" s="401"/>
      <c r="AM13" s="372"/>
      <c r="AN13" s="372"/>
      <c r="AO13" s="372"/>
      <c r="AP13" s="372"/>
    </row>
    <row r="14" spans="1:42" ht="15.75">
      <c r="A14" s="376" t="s">
        <v>1060</v>
      </c>
      <c r="B14" s="375"/>
      <c r="C14" s="455" t="s">
        <v>1064</v>
      </c>
      <c r="D14" s="456"/>
      <c r="E14" s="457"/>
      <c r="F14" s="445" t="str">
        <f>C15</f>
        <v>新谷良</v>
      </c>
      <c r="G14" s="445"/>
      <c r="H14" s="445"/>
      <c r="I14" s="445" t="str">
        <f>C17</f>
        <v>澁谷晃大</v>
      </c>
      <c r="J14" s="445"/>
      <c r="K14" s="445"/>
      <c r="L14" s="445" t="str">
        <f>C19</f>
        <v>松本康司</v>
      </c>
      <c r="M14" s="445"/>
      <c r="N14" s="445"/>
      <c r="O14" s="445" t="s">
        <v>1061</v>
      </c>
      <c r="P14" s="445"/>
      <c r="Q14" s="445"/>
      <c r="R14" s="445"/>
      <c r="S14" s="372"/>
      <c r="T14" s="372"/>
      <c r="U14" s="376" t="s">
        <v>1060</v>
      </c>
      <c r="V14" s="375"/>
      <c r="W14" s="455" t="s">
        <v>1073</v>
      </c>
      <c r="X14" s="456"/>
      <c r="Y14" s="457"/>
      <c r="Z14" s="445" t="str">
        <f>W15</f>
        <v>山田佳明</v>
      </c>
      <c r="AA14" s="445"/>
      <c r="AB14" s="445"/>
      <c r="AC14" s="445" t="str">
        <f>W17</f>
        <v>山本昌紀</v>
      </c>
      <c r="AD14" s="445"/>
      <c r="AE14" s="445"/>
      <c r="AF14" s="445" t="str">
        <f>W19</f>
        <v>袖岡楓馬</v>
      </c>
      <c r="AG14" s="445"/>
      <c r="AH14" s="445"/>
      <c r="AI14" s="445" t="s">
        <v>1061</v>
      </c>
      <c r="AJ14" s="445"/>
      <c r="AK14" s="445"/>
      <c r="AL14" s="445"/>
      <c r="AM14" s="372"/>
      <c r="AN14" s="372"/>
      <c r="AO14" s="372"/>
      <c r="AP14" s="372"/>
    </row>
    <row r="15" spans="1:42" ht="15.75">
      <c r="A15" s="394" t="s">
        <v>1087</v>
      </c>
      <c r="B15" s="395"/>
      <c r="C15" s="446" t="str">
        <f>IF(A15="","",VLOOKUP(A15,'登録ナンバー'!$F$1:$I$600,2,FALSE))</f>
        <v>新谷良</v>
      </c>
      <c r="D15" s="447"/>
      <c r="E15" s="448"/>
      <c r="F15" s="411"/>
      <c r="G15" s="412"/>
      <c r="H15" s="413"/>
      <c r="I15" s="417" t="str">
        <f>IF(J15="","③",IF(J15&gt;K15,"〇","×"))</f>
        <v>〇</v>
      </c>
      <c r="J15" s="439">
        <v>6</v>
      </c>
      <c r="K15" s="441">
        <v>2</v>
      </c>
      <c r="L15" s="417" t="str">
        <f>IF(M15="","②",IF(M15&gt;N15,"〇","×"))</f>
        <v>〇</v>
      </c>
      <c r="M15" s="439">
        <v>6</v>
      </c>
      <c r="N15" s="441">
        <v>0</v>
      </c>
      <c r="O15" s="472">
        <f>IF(J15="","勝",COUNTIF(F15:N15,"〇"))</f>
        <v>2</v>
      </c>
      <c r="P15" s="473"/>
      <c r="Q15" s="462">
        <f>IF(J15="","敗",COUNTIF(F15:N15,"×"))</f>
        <v>0</v>
      </c>
      <c r="R15" s="463"/>
      <c r="S15" s="372"/>
      <c r="T15" s="372"/>
      <c r="U15" s="394" t="s">
        <v>1092</v>
      </c>
      <c r="V15" s="395"/>
      <c r="W15" s="430" t="str">
        <f>IF(U33="","",VLOOKUP(U33,'登録ナンバー'!$F$1:$I$600,2,FALSE))</f>
        <v>山田佳明</v>
      </c>
      <c r="X15" s="431"/>
      <c r="Y15" s="432"/>
      <c r="Z15" s="449"/>
      <c r="AA15" s="450"/>
      <c r="AB15" s="451"/>
      <c r="AC15" s="405" t="str">
        <f>IF(AD15="","③",IF(AD15&gt;AE15,"〇","×"))</f>
        <v>〇</v>
      </c>
      <c r="AD15" s="407">
        <v>6</v>
      </c>
      <c r="AE15" s="443">
        <v>5</v>
      </c>
      <c r="AF15" s="405" t="str">
        <f>IF(AG15="","②",IF(AG15&gt;AH15,"〇","×"))</f>
        <v>×</v>
      </c>
      <c r="AG15" s="407">
        <v>0</v>
      </c>
      <c r="AH15" s="443">
        <v>6</v>
      </c>
      <c r="AI15" s="409">
        <f>IF(AD15="","勝",COUNTIF(Z15:AH15,"〇"))</f>
        <v>1</v>
      </c>
      <c r="AJ15" s="410"/>
      <c r="AK15" s="424">
        <f>IF(AD15="","敗",COUNTIF(Z15:AH15,"×"))</f>
        <v>1</v>
      </c>
      <c r="AL15" s="425"/>
      <c r="AM15" s="372"/>
      <c r="AN15" s="372"/>
      <c r="AO15" s="372"/>
      <c r="AP15" s="372"/>
    </row>
    <row r="16" spans="1:42" ht="15.75">
      <c r="A16" s="377"/>
      <c r="B16" s="378"/>
      <c r="C16" s="402" t="str">
        <f>IF(A15="","",VLOOKUP(A15,'登録ナンバー'!$F$4:$I$484,3,FALSE))</f>
        <v>Ｋテニスカレッジ</v>
      </c>
      <c r="D16" s="403"/>
      <c r="E16" s="404"/>
      <c r="F16" s="414"/>
      <c r="G16" s="415"/>
      <c r="H16" s="416"/>
      <c r="I16" s="418"/>
      <c r="J16" s="440"/>
      <c r="K16" s="442"/>
      <c r="L16" s="418"/>
      <c r="M16" s="440"/>
      <c r="N16" s="442"/>
      <c r="O16" s="464">
        <f>IF(J15="","ゲーム取得率",SUM(J15,M15)/SUM(F15:N15))</f>
        <v>0.8571428571428571</v>
      </c>
      <c r="P16" s="465"/>
      <c r="Q16" s="466">
        <v>1</v>
      </c>
      <c r="R16" s="467"/>
      <c r="S16" s="372"/>
      <c r="T16" s="372"/>
      <c r="U16" s="377"/>
      <c r="V16" s="378"/>
      <c r="W16" s="391" t="str">
        <f>IF(U33="","",VLOOKUP(U33,'登録ナンバー'!$F$4:$I$484,3,FALSE))</f>
        <v>アンヴァース</v>
      </c>
      <c r="X16" s="392"/>
      <c r="Y16" s="393"/>
      <c r="Z16" s="452"/>
      <c r="AA16" s="453"/>
      <c r="AB16" s="454"/>
      <c r="AC16" s="406"/>
      <c r="AD16" s="408"/>
      <c r="AE16" s="444"/>
      <c r="AF16" s="406"/>
      <c r="AG16" s="408"/>
      <c r="AH16" s="444"/>
      <c r="AI16" s="426">
        <f>IF(AD15="","ゲーム取得率",SUM(AD15,AG15)/SUM(Z15:AH15))</f>
        <v>0.35294117647058826</v>
      </c>
      <c r="AJ16" s="427"/>
      <c r="AK16" s="428">
        <v>2</v>
      </c>
      <c r="AL16" s="429"/>
      <c r="AM16" s="372"/>
      <c r="AN16" s="372"/>
      <c r="AO16" s="372"/>
      <c r="AP16" s="372"/>
    </row>
    <row r="17" spans="1:42" ht="15.75">
      <c r="A17" s="394" t="s">
        <v>458</v>
      </c>
      <c r="B17" s="395"/>
      <c r="C17" s="421" t="str">
        <f>IF(A17="","",VLOOKUP(A17,'登録ナンバー'!$F$1:$I$600,2,FALSE))</f>
        <v>澁谷晃大</v>
      </c>
      <c r="D17" s="422"/>
      <c r="E17" s="423"/>
      <c r="F17" s="394" t="str">
        <f>IF(I15="③","",IF(I15="〇","×","〇"))</f>
        <v>×</v>
      </c>
      <c r="G17" s="398">
        <f>IF(K15="","",K15)</f>
        <v>2</v>
      </c>
      <c r="H17" s="395">
        <f>IF(J15="","",J15)</f>
        <v>6</v>
      </c>
      <c r="I17" s="433"/>
      <c r="J17" s="434"/>
      <c r="K17" s="435"/>
      <c r="L17" s="394" t="str">
        <f>IF(M17="","①",IF(M17&gt;N17,"〇","×"))</f>
        <v>×</v>
      </c>
      <c r="M17" s="398">
        <v>5</v>
      </c>
      <c r="N17" s="395">
        <v>6</v>
      </c>
      <c r="O17" s="458">
        <f>IF(F17="","勝",COUNTIF(F17:N17,"〇"))</f>
        <v>0</v>
      </c>
      <c r="P17" s="459"/>
      <c r="Q17" s="460">
        <f>IF(F17="","敗",COUNTIF(F17:N17,"×"))</f>
        <v>2</v>
      </c>
      <c r="R17" s="461"/>
      <c r="S17" s="372"/>
      <c r="T17" s="372"/>
      <c r="U17" s="394" t="s">
        <v>1101</v>
      </c>
      <c r="V17" s="395"/>
      <c r="W17" s="421" t="str">
        <f>IF(U35="","",VLOOKUP(U35,'登録ナンバー'!$F$1:$I$600,2,FALSE))</f>
        <v>山本昌紀</v>
      </c>
      <c r="X17" s="422"/>
      <c r="Y17" s="423"/>
      <c r="Z17" s="394" t="str">
        <f>IF(AC15="③","",IF(AC15="〇","×","〇"))</f>
        <v>×</v>
      </c>
      <c r="AA17" s="398">
        <f>IF(AE15="","",AE15)</f>
        <v>5</v>
      </c>
      <c r="AB17" s="395">
        <f>IF(AD15="","",AD15)</f>
        <v>6</v>
      </c>
      <c r="AC17" s="433"/>
      <c r="AD17" s="434"/>
      <c r="AE17" s="435"/>
      <c r="AF17" s="394" t="str">
        <f>IF(AG17="","①",IF(AG17&gt;AH17,"〇","×"))</f>
        <v>×</v>
      </c>
      <c r="AG17" s="398">
        <v>5</v>
      </c>
      <c r="AH17" s="395">
        <v>6</v>
      </c>
      <c r="AI17" s="458">
        <f>IF(Z17="","勝",COUNTIF(Z17:AH17,"〇"))</f>
        <v>0</v>
      </c>
      <c r="AJ17" s="459"/>
      <c r="AK17" s="460">
        <f>IF(Z17="","敗",COUNTIF(Z17:AH17,"×"))</f>
        <v>2</v>
      </c>
      <c r="AL17" s="461"/>
      <c r="AM17" s="372"/>
      <c r="AN17" s="372"/>
      <c r="AO17" s="372"/>
      <c r="AP17" s="372"/>
    </row>
    <row r="18" spans="1:42" ht="15.75">
      <c r="A18" s="377"/>
      <c r="B18" s="378"/>
      <c r="C18" s="419" t="str">
        <f>IF(A17="","",VLOOKUP(A17,'登録ナンバー'!$F$1:$I$600,3,FALSE))</f>
        <v>東近江グリフィンズ</v>
      </c>
      <c r="D18" s="401"/>
      <c r="E18" s="420"/>
      <c r="F18" s="397"/>
      <c r="G18" s="399"/>
      <c r="H18" s="400"/>
      <c r="I18" s="436"/>
      <c r="J18" s="437"/>
      <c r="K18" s="438"/>
      <c r="L18" s="397"/>
      <c r="M18" s="399"/>
      <c r="N18" s="400"/>
      <c r="O18" s="468">
        <f>IF(G17="","ゲーム取得率",SUM(G17,M17)/SUM(F17:N17))</f>
        <v>0.3684210526315789</v>
      </c>
      <c r="P18" s="469"/>
      <c r="Q18" s="470">
        <v>3</v>
      </c>
      <c r="R18" s="471"/>
      <c r="S18" s="372"/>
      <c r="T18" s="372"/>
      <c r="U18" s="377"/>
      <c r="V18" s="378"/>
      <c r="W18" s="419" t="str">
        <f>IF(U35="","",VLOOKUP(U35,'登録ナンバー'!$F$1:$I$600,3,FALSE))</f>
        <v>うさぎとかめの集い</v>
      </c>
      <c r="X18" s="401"/>
      <c r="Y18" s="420"/>
      <c r="Z18" s="397"/>
      <c r="AA18" s="399"/>
      <c r="AB18" s="400"/>
      <c r="AC18" s="436"/>
      <c r="AD18" s="437"/>
      <c r="AE18" s="438"/>
      <c r="AF18" s="397"/>
      <c r="AG18" s="399"/>
      <c r="AH18" s="400"/>
      <c r="AI18" s="468">
        <f>IF(AA17="","ゲーム取得率",SUM(AA17,AG17)/SUM(Z17:AH17))</f>
        <v>0.45454545454545453</v>
      </c>
      <c r="AJ18" s="469"/>
      <c r="AK18" s="470">
        <v>3</v>
      </c>
      <c r="AL18" s="471"/>
      <c r="AM18" s="372"/>
      <c r="AN18" s="372"/>
      <c r="AO18" s="372"/>
      <c r="AP18" s="372"/>
    </row>
    <row r="19" spans="1:42" ht="15.75">
      <c r="A19" s="394"/>
      <c r="B19" s="395"/>
      <c r="C19" s="430" t="s">
        <v>1114</v>
      </c>
      <c r="D19" s="431"/>
      <c r="E19" s="432"/>
      <c r="F19" s="405" t="str">
        <f>IF(M15="","",IF(L15="〇","×","〇"))</f>
        <v>×</v>
      </c>
      <c r="G19" s="407">
        <f>IF(N15="","",N15)</f>
        <v>0</v>
      </c>
      <c r="H19" s="443">
        <f>IF(M15="","",M15)</f>
        <v>6</v>
      </c>
      <c r="I19" s="405" t="str">
        <f>IF(M17="","",IF(L17="〇","×","〇"))</f>
        <v>〇</v>
      </c>
      <c r="J19" s="407">
        <f>IF(N17="","",N17)</f>
        <v>6</v>
      </c>
      <c r="K19" s="443">
        <f>IF(M17="","",M17)</f>
        <v>5</v>
      </c>
      <c r="L19" s="449"/>
      <c r="M19" s="450"/>
      <c r="N19" s="451"/>
      <c r="O19" s="409">
        <f>IF(F19="","勝",COUNTIF(F19:N19,"〇"))</f>
        <v>1</v>
      </c>
      <c r="P19" s="410"/>
      <c r="Q19" s="424">
        <f>IF(F19="","敗",COUNTIF(F19:N19,"×"))</f>
        <v>1</v>
      </c>
      <c r="R19" s="425"/>
      <c r="S19" s="372"/>
      <c r="T19" s="372"/>
      <c r="U19" s="394"/>
      <c r="V19" s="395"/>
      <c r="W19" s="446" t="s">
        <v>1117</v>
      </c>
      <c r="X19" s="447"/>
      <c r="Y19" s="448"/>
      <c r="Z19" s="417" t="str">
        <f>IF(AG15="","",IF(AF15="〇","×","〇"))</f>
        <v>〇</v>
      </c>
      <c r="AA19" s="439">
        <f>IF(AH15="","",AH15)</f>
        <v>6</v>
      </c>
      <c r="AB19" s="441">
        <f>IF(AG15="","",AG15)</f>
        <v>0</v>
      </c>
      <c r="AC19" s="417" t="str">
        <f>IF(AG17="","",IF(AF17="〇","×","〇"))</f>
        <v>〇</v>
      </c>
      <c r="AD19" s="439">
        <f>IF(AH17="","",AH17)</f>
        <v>6</v>
      </c>
      <c r="AE19" s="441">
        <f>IF(AG17="","",AG17)</f>
        <v>5</v>
      </c>
      <c r="AF19" s="411"/>
      <c r="AG19" s="412"/>
      <c r="AH19" s="413"/>
      <c r="AI19" s="472">
        <f>IF(Z19="","勝",COUNTIF(Z19:AH19,"〇"))</f>
        <v>2</v>
      </c>
      <c r="AJ19" s="473"/>
      <c r="AK19" s="462">
        <f>IF(Z19="","敗",COUNTIF(Z19:AH19,"×"))</f>
        <v>0</v>
      </c>
      <c r="AL19" s="463"/>
      <c r="AM19" s="372"/>
      <c r="AN19" s="372"/>
      <c r="AO19" s="372"/>
      <c r="AP19" s="372"/>
    </row>
    <row r="20" spans="1:42" ht="15.75">
      <c r="A20" s="377"/>
      <c r="B20" s="378"/>
      <c r="C20" s="391" t="s">
        <v>1080</v>
      </c>
      <c r="D20" s="392"/>
      <c r="E20" s="393"/>
      <c r="F20" s="406"/>
      <c r="G20" s="408"/>
      <c r="H20" s="444"/>
      <c r="I20" s="406"/>
      <c r="J20" s="408"/>
      <c r="K20" s="444"/>
      <c r="L20" s="452"/>
      <c r="M20" s="453"/>
      <c r="N20" s="454"/>
      <c r="O20" s="426">
        <f>IF(F19="","ゲーム取得率",SUM(G19,J19)/SUM(F19:N19))</f>
        <v>0.35294117647058826</v>
      </c>
      <c r="P20" s="427"/>
      <c r="Q20" s="428">
        <v>2</v>
      </c>
      <c r="R20" s="429"/>
      <c r="S20" s="372"/>
      <c r="T20" s="372"/>
      <c r="U20" s="377"/>
      <c r="V20" s="378"/>
      <c r="W20" s="402" t="s">
        <v>1118</v>
      </c>
      <c r="X20" s="403"/>
      <c r="Y20" s="404"/>
      <c r="Z20" s="418"/>
      <c r="AA20" s="440"/>
      <c r="AB20" s="442"/>
      <c r="AC20" s="418"/>
      <c r="AD20" s="440"/>
      <c r="AE20" s="442"/>
      <c r="AF20" s="414"/>
      <c r="AG20" s="415"/>
      <c r="AH20" s="416"/>
      <c r="AI20" s="464">
        <f>IF(Z19="","ゲーム取得率",SUM(AA19,AD19)/SUM(Z19:AH19))</f>
        <v>0.7058823529411765</v>
      </c>
      <c r="AJ20" s="465"/>
      <c r="AK20" s="466">
        <v>1</v>
      </c>
      <c r="AL20" s="467"/>
      <c r="AM20" s="372"/>
      <c r="AN20" s="372"/>
      <c r="AO20" s="372"/>
      <c r="AP20" s="372"/>
    </row>
    <row r="21" spans="1:42" ht="15.75">
      <c r="A21" s="372"/>
      <c r="B21" s="372"/>
      <c r="C21" s="374"/>
      <c r="D21" s="374"/>
      <c r="E21" s="374"/>
      <c r="F21" s="372"/>
      <c r="G21" s="372"/>
      <c r="H21" s="372"/>
      <c r="I21" s="372"/>
      <c r="J21" s="372"/>
      <c r="K21" s="372"/>
      <c r="L21" s="372"/>
      <c r="M21" s="372"/>
      <c r="N21" s="372"/>
      <c r="O21" s="372"/>
      <c r="P21" s="372"/>
      <c r="Q21" s="372"/>
      <c r="R21" s="372"/>
      <c r="S21" s="372"/>
      <c r="T21" s="372"/>
      <c r="U21" s="372"/>
      <c r="V21" s="372"/>
      <c r="W21" s="374"/>
      <c r="X21" s="374"/>
      <c r="Y21" s="374"/>
      <c r="Z21" s="372"/>
      <c r="AA21" s="372"/>
      <c r="AB21" s="372"/>
      <c r="AC21" s="372"/>
      <c r="AD21" s="372"/>
      <c r="AE21" s="372"/>
      <c r="AF21" s="372"/>
      <c r="AG21" s="372"/>
      <c r="AH21" s="372"/>
      <c r="AI21" s="372"/>
      <c r="AJ21" s="372"/>
      <c r="AK21" s="372"/>
      <c r="AL21" s="372"/>
      <c r="AM21" s="372"/>
      <c r="AN21" s="372"/>
      <c r="AO21" s="372"/>
      <c r="AP21" s="372"/>
    </row>
    <row r="22" spans="1:42" ht="15.75">
      <c r="A22" s="375"/>
      <c r="B22" s="375"/>
      <c r="C22" s="401" t="s">
        <v>1138</v>
      </c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401"/>
      <c r="S22" s="372"/>
      <c r="T22" s="372"/>
      <c r="U22" s="375"/>
      <c r="V22" s="375"/>
      <c r="W22" s="401" t="s">
        <v>1138</v>
      </c>
      <c r="X22" s="401"/>
      <c r="Y22" s="401"/>
      <c r="Z22" s="401"/>
      <c r="AA22" s="401"/>
      <c r="AB22" s="401"/>
      <c r="AC22" s="401"/>
      <c r="AD22" s="401"/>
      <c r="AE22" s="401"/>
      <c r="AF22" s="401"/>
      <c r="AG22" s="401"/>
      <c r="AH22" s="401"/>
      <c r="AI22" s="401"/>
      <c r="AJ22" s="401"/>
      <c r="AK22" s="401"/>
      <c r="AL22" s="401"/>
      <c r="AM22" s="372"/>
      <c r="AN22" s="372"/>
      <c r="AO22" s="372"/>
      <c r="AP22" s="372"/>
    </row>
    <row r="23" spans="1:42" ht="15.75">
      <c r="A23" s="376" t="s">
        <v>1060</v>
      </c>
      <c r="B23" s="375"/>
      <c r="C23" s="455" t="s">
        <v>1065</v>
      </c>
      <c r="D23" s="456"/>
      <c r="E23" s="457"/>
      <c r="F23" s="445" t="str">
        <f>C24</f>
        <v>山口直彦</v>
      </c>
      <c r="G23" s="445"/>
      <c r="H23" s="445"/>
      <c r="I23" s="445" t="str">
        <f>C26</f>
        <v>山本和樹</v>
      </c>
      <c r="J23" s="445"/>
      <c r="K23" s="445"/>
      <c r="L23" s="445" t="str">
        <f>C28</f>
        <v>田中俊彦</v>
      </c>
      <c r="M23" s="445"/>
      <c r="N23" s="445"/>
      <c r="O23" s="445" t="s">
        <v>1061</v>
      </c>
      <c r="P23" s="445"/>
      <c r="Q23" s="445"/>
      <c r="R23" s="445"/>
      <c r="S23" s="372"/>
      <c r="T23" s="372"/>
      <c r="U23" s="376" t="s">
        <v>1060</v>
      </c>
      <c r="V23" s="375"/>
      <c r="W23" s="455" t="s">
        <v>1074</v>
      </c>
      <c r="X23" s="456"/>
      <c r="Y23" s="457"/>
      <c r="Z23" s="445" t="str">
        <f>W24</f>
        <v>松村友喜</v>
      </c>
      <c r="AA23" s="445"/>
      <c r="AB23" s="445"/>
      <c r="AC23" s="445" t="str">
        <f>W26</f>
        <v>森皓輝</v>
      </c>
      <c r="AD23" s="445"/>
      <c r="AE23" s="445"/>
      <c r="AF23" s="445" t="str">
        <f>W28</f>
        <v>東正隆</v>
      </c>
      <c r="AG23" s="445"/>
      <c r="AH23" s="445"/>
      <c r="AI23" s="445" t="s">
        <v>1061</v>
      </c>
      <c r="AJ23" s="445"/>
      <c r="AK23" s="445"/>
      <c r="AL23" s="445"/>
      <c r="AM23" s="372"/>
      <c r="AN23" s="372"/>
      <c r="AO23" s="372"/>
      <c r="AP23" s="372"/>
    </row>
    <row r="24" spans="1:42" ht="15.75">
      <c r="A24" s="394" t="s">
        <v>1088</v>
      </c>
      <c r="B24" s="395"/>
      <c r="C24" s="446" t="str">
        <f>IF(A24="","",VLOOKUP(A24,'登録ナンバー'!$F$1:$I$600,2,FALSE))</f>
        <v>山口直彦</v>
      </c>
      <c r="D24" s="447"/>
      <c r="E24" s="448"/>
      <c r="F24" s="411"/>
      <c r="G24" s="412"/>
      <c r="H24" s="413"/>
      <c r="I24" s="417" t="str">
        <f>IF(J24="","③",IF(J24&gt;K24,"〇","×"))</f>
        <v>〇</v>
      </c>
      <c r="J24" s="439">
        <v>6</v>
      </c>
      <c r="K24" s="441">
        <v>0</v>
      </c>
      <c r="L24" s="417" t="str">
        <f>IF(M24="","②",IF(M24&gt;N24,"〇","×"))</f>
        <v>〇</v>
      </c>
      <c r="M24" s="439">
        <v>6</v>
      </c>
      <c r="N24" s="441">
        <v>0</v>
      </c>
      <c r="O24" s="472">
        <f>IF(J24="","勝",COUNTIF(F24:N24,"〇"))</f>
        <v>2</v>
      </c>
      <c r="P24" s="473"/>
      <c r="Q24" s="462">
        <f>IF(J24="","敗",COUNTIF(F24:N24,"×"))</f>
        <v>0</v>
      </c>
      <c r="R24" s="463"/>
      <c r="S24" s="372"/>
      <c r="T24" s="372"/>
      <c r="U24" s="394" t="s">
        <v>1093</v>
      </c>
      <c r="V24" s="395"/>
      <c r="W24" s="421" t="str">
        <f>IF(U42="","",VLOOKUP(U42,'登録ナンバー'!$F$1:$I$600,2,FALSE))</f>
        <v>松村友喜</v>
      </c>
      <c r="X24" s="422"/>
      <c r="Y24" s="423"/>
      <c r="Z24" s="433"/>
      <c r="AA24" s="434"/>
      <c r="AB24" s="435"/>
      <c r="AC24" s="394" t="str">
        <f>IF(AD24="","③",IF(AD24&gt;AE24,"〇","×"))</f>
        <v>×</v>
      </c>
      <c r="AD24" s="398">
        <v>4</v>
      </c>
      <c r="AE24" s="395">
        <v>6</v>
      </c>
      <c r="AF24" s="394" t="str">
        <f>IF(AG24="","②",IF(AG24&gt;AH24,"〇","×"))</f>
        <v>×</v>
      </c>
      <c r="AG24" s="398">
        <v>5</v>
      </c>
      <c r="AH24" s="395">
        <v>6</v>
      </c>
      <c r="AI24" s="458">
        <f>IF(AD24="","勝",COUNTIF(Z24:AH24,"〇"))</f>
        <v>0</v>
      </c>
      <c r="AJ24" s="459"/>
      <c r="AK24" s="460">
        <f>IF(AD24="","敗",COUNTIF(Z24:AH24,"×"))</f>
        <v>2</v>
      </c>
      <c r="AL24" s="461"/>
      <c r="AM24" s="372"/>
      <c r="AN24" s="372"/>
      <c r="AO24" s="372"/>
      <c r="AP24" s="372"/>
    </row>
    <row r="25" spans="1:42" ht="15.75">
      <c r="A25" s="377"/>
      <c r="B25" s="378"/>
      <c r="C25" s="402" t="str">
        <f>IF(A24="","",VLOOKUP(A24,'登録ナンバー'!$F$4:$I$484,3,FALSE))</f>
        <v>Ｋテニスカレッジ</v>
      </c>
      <c r="D25" s="403"/>
      <c r="E25" s="404"/>
      <c r="F25" s="414"/>
      <c r="G25" s="415"/>
      <c r="H25" s="416"/>
      <c r="I25" s="418"/>
      <c r="J25" s="440"/>
      <c r="K25" s="442"/>
      <c r="L25" s="418"/>
      <c r="M25" s="440"/>
      <c r="N25" s="442"/>
      <c r="O25" s="464">
        <f>IF(J24="","ゲーム取得率",SUM(J24,M24)/SUM(F24:N24))</f>
        <v>1</v>
      </c>
      <c r="P25" s="465"/>
      <c r="Q25" s="466">
        <v>1</v>
      </c>
      <c r="R25" s="467"/>
      <c r="S25" s="372"/>
      <c r="T25" s="372"/>
      <c r="U25" s="377"/>
      <c r="V25" s="378"/>
      <c r="W25" s="419" t="str">
        <f>IF(U42="","",VLOOKUP(U42,'登録ナンバー'!$F$4:$I$484,3,FALSE))</f>
        <v>アンヴァース</v>
      </c>
      <c r="X25" s="401"/>
      <c r="Y25" s="420"/>
      <c r="Z25" s="436"/>
      <c r="AA25" s="437"/>
      <c r="AB25" s="438"/>
      <c r="AC25" s="397"/>
      <c r="AD25" s="399"/>
      <c r="AE25" s="400"/>
      <c r="AF25" s="397"/>
      <c r="AG25" s="399"/>
      <c r="AH25" s="400"/>
      <c r="AI25" s="468">
        <f>IF(AD24="","ゲーム取得率",SUM(AD24,AG24)/SUM(Z24:AH24))</f>
        <v>0.42857142857142855</v>
      </c>
      <c r="AJ25" s="469"/>
      <c r="AK25" s="470">
        <v>3</v>
      </c>
      <c r="AL25" s="471"/>
      <c r="AM25" s="372"/>
      <c r="AN25" s="372"/>
      <c r="AO25" s="372"/>
      <c r="AP25" s="372"/>
    </row>
    <row r="26" spans="1:42" ht="15.75">
      <c r="A26" s="394" t="s">
        <v>1107</v>
      </c>
      <c r="B26" s="395"/>
      <c r="C26" s="430" t="str">
        <f>IF(A26="","",VLOOKUP(A26,'登録ナンバー'!$F$1:$I$600,2,FALSE))</f>
        <v>山本和樹</v>
      </c>
      <c r="D26" s="431"/>
      <c r="E26" s="432"/>
      <c r="F26" s="405" t="str">
        <f>IF(I24="③","",IF(I24="〇","×","〇"))</f>
        <v>×</v>
      </c>
      <c r="G26" s="407">
        <f>IF(K24="","",K24)</f>
        <v>0</v>
      </c>
      <c r="H26" s="443">
        <f>IF(J24="","",J24)</f>
        <v>6</v>
      </c>
      <c r="I26" s="449"/>
      <c r="J26" s="450"/>
      <c r="K26" s="451"/>
      <c r="L26" s="405" t="str">
        <f>IF(M26="","①",IF(M26&gt;N26,"〇","×"))</f>
        <v>〇</v>
      </c>
      <c r="M26" s="407">
        <v>6</v>
      </c>
      <c r="N26" s="443">
        <v>5</v>
      </c>
      <c r="O26" s="409">
        <f>IF(F26="","勝",COUNTIF(F26:N26,"〇"))</f>
        <v>1</v>
      </c>
      <c r="P26" s="410"/>
      <c r="Q26" s="424">
        <f>IF(F26="","敗",COUNTIF(F26:N26,"×"))</f>
        <v>1</v>
      </c>
      <c r="R26" s="425"/>
      <c r="S26" s="372"/>
      <c r="T26" s="372"/>
      <c r="U26" s="394" t="s">
        <v>1100</v>
      </c>
      <c r="V26" s="395"/>
      <c r="W26" s="446" t="s">
        <v>1155</v>
      </c>
      <c r="X26" s="447"/>
      <c r="Y26" s="448"/>
      <c r="Z26" s="417" t="str">
        <f>IF(AC24="③","",IF(AC24="〇","×","〇"))</f>
        <v>〇</v>
      </c>
      <c r="AA26" s="439">
        <f>IF(AE24="","",AE24)</f>
        <v>6</v>
      </c>
      <c r="AB26" s="441">
        <f>IF(AD24="","",AD24)</f>
        <v>4</v>
      </c>
      <c r="AC26" s="411"/>
      <c r="AD26" s="412"/>
      <c r="AE26" s="413"/>
      <c r="AF26" s="417" t="str">
        <f>IF(AG26="","①",IF(AG26&gt;AH26,"〇","×"))</f>
        <v>〇</v>
      </c>
      <c r="AG26" s="439">
        <v>6</v>
      </c>
      <c r="AH26" s="441">
        <v>5</v>
      </c>
      <c r="AI26" s="472">
        <f>IF(Z26="","勝",COUNTIF(Z26:AH26,"〇"))</f>
        <v>2</v>
      </c>
      <c r="AJ26" s="473"/>
      <c r="AK26" s="462">
        <f>IF(Z26="","敗",COUNTIF(Z26:AH26,"×"))</f>
        <v>0</v>
      </c>
      <c r="AL26" s="463"/>
      <c r="AM26" s="372"/>
      <c r="AN26" s="372"/>
      <c r="AO26" s="372"/>
      <c r="AP26" s="372"/>
    </row>
    <row r="27" spans="1:42" ht="15.75">
      <c r="A27" s="377"/>
      <c r="B27" s="378"/>
      <c r="C27" s="391" t="str">
        <f>IF(A26="","",VLOOKUP(A26,'登録ナンバー'!$F$1:$I$600,3,FALSE))</f>
        <v>京セラTC</v>
      </c>
      <c r="D27" s="392"/>
      <c r="E27" s="393"/>
      <c r="F27" s="406"/>
      <c r="G27" s="408"/>
      <c r="H27" s="444"/>
      <c r="I27" s="452"/>
      <c r="J27" s="453"/>
      <c r="K27" s="454"/>
      <c r="L27" s="406"/>
      <c r="M27" s="408"/>
      <c r="N27" s="444"/>
      <c r="O27" s="426">
        <f>IF(G26="","ゲーム取得率",SUM(G26,M26)/SUM(F26:N26))</f>
        <v>0.35294117647058826</v>
      </c>
      <c r="P27" s="427"/>
      <c r="Q27" s="428">
        <v>2</v>
      </c>
      <c r="R27" s="429"/>
      <c r="S27" s="372"/>
      <c r="T27" s="372"/>
      <c r="U27" s="377"/>
      <c r="V27" s="378"/>
      <c r="W27" s="402" t="s">
        <v>578</v>
      </c>
      <c r="X27" s="403"/>
      <c r="Y27" s="404"/>
      <c r="Z27" s="418"/>
      <c r="AA27" s="440"/>
      <c r="AB27" s="442"/>
      <c r="AC27" s="414"/>
      <c r="AD27" s="415"/>
      <c r="AE27" s="416"/>
      <c r="AF27" s="418"/>
      <c r="AG27" s="440"/>
      <c r="AH27" s="442"/>
      <c r="AI27" s="464">
        <f>IF(AA26="","ゲーム取得率",SUM(AA26,AG26)/SUM(Z26:AH26))</f>
        <v>0.5714285714285714</v>
      </c>
      <c r="AJ27" s="465"/>
      <c r="AK27" s="466">
        <v>1</v>
      </c>
      <c r="AL27" s="467"/>
      <c r="AM27" s="372"/>
      <c r="AN27" s="372"/>
      <c r="AO27" s="372"/>
      <c r="AP27" s="372"/>
    </row>
    <row r="28" spans="1:42" ht="15.75">
      <c r="A28" s="394"/>
      <c r="B28" s="395"/>
      <c r="C28" s="421" t="s">
        <v>1115</v>
      </c>
      <c r="D28" s="422"/>
      <c r="E28" s="423"/>
      <c r="F28" s="394" t="str">
        <f>IF(M24="","",IF(L24="〇","×","〇"))</f>
        <v>×</v>
      </c>
      <c r="G28" s="398">
        <f>IF(N24="","",N24)</f>
        <v>0</v>
      </c>
      <c r="H28" s="395">
        <f>IF(M24="","",M24)</f>
        <v>6</v>
      </c>
      <c r="I28" s="394" t="str">
        <f>IF(M26="","",IF(L26="〇","×","〇"))</f>
        <v>×</v>
      </c>
      <c r="J28" s="398">
        <f>IF(N26="","",N26)</f>
        <v>5</v>
      </c>
      <c r="K28" s="395">
        <f>IF(M26="","",M26)</f>
        <v>6</v>
      </c>
      <c r="L28" s="433"/>
      <c r="M28" s="434"/>
      <c r="N28" s="435"/>
      <c r="O28" s="458">
        <f>IF(F28="","勝",COUNTIF(F28:N28,"〇"))</f>
        <v>0</v>
      </c>
      <c r="P28" s="459"/>
      <c r="Q28" s="460">
        <f>IF(F28="","敗",COUNTIF(F28:N28,"×"))</f>
        <v>2</v>
      </c>
      <c r="R28" s="461"/>
      <c r="S28" s="372"/>
      <c r="T28" s="372"/>
      <c r="U28" s="394"/>
      <c r="V28" s="395"/>
      <c r="W28" s="430" t="str">
        <f>IF(U46="","",VLOOKUP(U46,'登録ナンバー'!$F$1:$I$600,2,FALSE))</f>
        <v>東正隆</v>
      </c>
      <c r="X28" s="431"/>
      <c r="Y28" s="432"/>
      <c r="Z28" s="405" t="str">
        <f>IF(AG24="","",IF(AF24="〇","×","〇"))</f>
        <v>〇</v>
      </c>
      <c r="AA28" s="407">
        <f>IF(AH24="","",AH24)</f>
        <v>6</v>
      </c>
      <c r="AB28" s="443">
        <f>IF(AG24="","",AG24)</f>
        <v>5</v>
      </c>
      <c r="AC28" s="405" t="str">
        <f>IF(AG26="","",IF(AF26="〇","×","〇"))</f>
        <v>×</v>
      </c>
      <c r="AD28" s="407">
        <f>IF(AH26="","",AH26)</f>
        <v>5</v>
      </c>
      <c r="AE28" s="443">
        <f>IF(AG26="","",AG26)</f>
        <v>6</v>
      </c>
      <c r="AF28" s="449"/>
      <c r="AG28" s="450"/>
      <c r="AH28" s="451"/>
      <c r="AI28" s="409">
        <f>IF(Z28="","勝",COUNTIF(Z28:AH28,"〇"))</f>
        <v>1</v>
      </c>
      <c r="AJ28" s="410"/>
      <c r="AK28" s="424">
        <f>IF(Z28="","敗",COUNTIF(Z28:AH28,"×"))</f>
        <v>1</v>
      </c>
      <c r="AL28" s="425"/>
      <c r="AM28" s="372"/>
      <c r="AN28" s="372"/>
      <c r="AO28" s="372"/>
      <c r="AP28" s="372"/>
    </row>
    <row r="29" spans="1:42" ht="15.75">
      <c r="A29" s="377"/>
      <c r="B29" s="378"/>
      <c r="C29" s="419" t="s">
        <v>1080</v>
      </c>
      <c r="D29" s="401"/>
      <c r="E29" s="420"/>
      <c r="F29" s="397"/>
      <c r="G29" s="399"/>
      <c r="H29" s="400"/>
      <c r="I29" s="397"/>
      <c r="J29" s="399"/>
      <c r="K29" s="400"/>
      <c r="L29" s="436"/>
      <c r="M29" s="437"/>
      <c r="N29" s="438"/>
      <c r="O29" s="468">
        <f>IF(F28="","ゲーム取得率",SUM(G28,J28)/SUM(F28:N28))</f>
        <v>0.29411764705882354</v>
      </c>
      <c r="P29" s="469"/>
      <c r="Q29" s="470">
        <v>3</v>
      </c>
      <c r="R29" s="471"/>
      <c r="S29" s="372"/>
      <c r="T29" s="372"/>
      <c r="U29" s="377"/>
      <c r="V29" s="378"/>
      <c r="W29" s="391" t="str">
        <f>IF(U46="","",VLOOKUP(U46,'登録ナンバー'!$F$1:$I$600,3,FALSE))</f>
        <v>アプストＴＣ</v>
      </c>
      <c r="X29" s="392"/>
      <c r="Y29" s="393"/>
      <c r="Z29" s="406"/>
      <c r="AA29" s="408"/>
      <c r="AB29" s="444"/>
      <c r="AC29" s="406"/>
      <c r="AD29" s="408"/>
      <c r="AE29" s="444"/>
      <c r="AF29" s="452"/>
      <c r="AG29" s="453"/>
      <c r="AH29" s="454"/>
      <c r="AI29" s="426">
        <f>IF(Z28="","ゲーム取得率",SUM(AA28,AD28)/SUM(Z28:AH28))</f>
        <v>0.5</v>
      </c>
      <c r="AJ29" s="427"/>
      <c r="AK29" s="428">
        <v>2</v>
      </c>
      <c r="AL29" s="429"/>
      <c r="AM29" s="372"/>
      <c r="AN29" s="372"/>
      <c r="AO29" s="372"/>
      <c r="AP29" s="372"/>
    </row>
    <row r="30" spans="1:42" ht="15.75">
      <c r="A30" s="372"/>
      <c r="B30" s="372"/>
      <c r="C30" s="374"/>
      <c r="D30" s="374"/>
      <c r="E30" s="374"/>
      <c r="F30" s="372"/>
      <c r="G30" s="372"/>
      <c r="H30" s="372"/>
      <c r="I30" s="372"/>
      <c r="J30" s="372"/>
      <c r="K30" s="372"/>
      <c r="L30" s="372"/>
      <c r="M30" s="372"/>
      <c r="N30" s="372"/>
      <c r="O30" s="372"/>
      <c r="P30" s="372"/>
      <c r="Q30" s="372"/>
      <c r="R30" s="372"/>
      <c r="S30" s="372"/>
      <c r="T30" s="372"/>
      <c r="U30" s="372"/>
      <c r="V30" s="372"/>
      <c r="AM30" s="372"/>
      <c r="AN30" s="372"/>
      <c r="AO30" s="372"/>
      <c r="AP30" s="372"/>
    </row>
    <row r="31" spans="1:42" ht="15.75">
      <c r="A31" s="375"/>
      <c r="B31" s="375"/>
      <c r="C31" s="401" t="s">
        <v>1138</v>
      </c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401"/>
      <c r="O31" s="401"/>
      <c r="P31" s="401"/>
      <c r="Q31" s="401"/>
      <c r="R31" s="401"/>
      <c r="S31" s="372"/>
      <c r="T31" s="372"/>
      <c r="U31" s="375"/>
      <c r="V31" s="375"/>
      <c r="W31" s="401" t="s">
        <v>1138</v>
      </c>
      <c r="X31" s="401"/>
      <c r="Y31" s="401"/>
      <c r="Z31" s="401"/>
      <c r="AA31" s="401"/>
      <c r="AB31" s="401"/>
      <c r="AC31" s="401"/>
      <c r="AD31" s="401"/>
      <c r="AE31" s="401"/>
      <c r="AF31" s="401"/>
      <c r="AG31" s="401"/>
      <c r="AH31" s="401"/>
      <c r="AI31" s="401"/>
      <c r="AJ31" s="401"/>
      <c r="AK31" s="401"/>
      <c r="AL31" s="401"/>
      <c r="AM31" s="372"/>
      <c r="AN31" s="372"/>
      <c r="AO31" s="372"/>
      <c r="AP31" s="372"/>
    </row>
    <row r="32" spans="1:42" ht="15.75">
      <c r="A32" s="376" t="s">
        <v>1060</v>
      </c>
      <c r="B32" s="375"/>
      <c r="C32" s="455" t="s">
        <v>1066</v>
      </c>
      <c r="D32" s="456"/>
      <c r="E32" s="457"/>
      <c r="F32" s="445" t="str">
        <f>C33</f>
        <v>川上悠作</v>
      </c>
      <c r="G32" s="445"/>
      <c r="H32" s="445"/>
      <c r="I32" s="445" t="str">
        <f>C35</f>
        <v>石井耶真斗</v>
      </c>
      <c r="J32" s="445"/>
      <c r="K32" s="445"/>
      <c r="L32" s="445" t="str">
        <f>C37</f>
        <v>北村健</v>
      </c>
      <c r="M32" s="445"/>
      <c r="N32" s="445"/>
      <c r="O32" s="445" t="s">
        <v>1061</v>
      </c>
      <c r="P32" s="445"/>
      <c r="Q32" s="445"/>
      <c r="R32" s="445"/>
      <c r="S32" s="372"/>
      <c r="T32" s="372"/>
      <c r="U32" s="376" t="s">
        <v>1060</v>
      </c>
      <c r="V32" s="375"/>
      <c r="W32" s="455" t="s">
        <v>1085</v>
      </c>
      <c r="X32" s="456"/>
      <c r="Y32" s="457"/>
      <c r="Z32" s="445" t="str">
        <f>W33</f>
        <v>垣内義則</v>
      </c>
      <c r="AA32" s="445"/>
      <c r="AB32" s="445"/>
      <c r="AC32" s="445" t="str">
        <f>W35</f>
        <v>浦島博邦</v>
      </c>
      <c r="AD32" s="445"/>
      <c r="AE32" s="445"/>
      <c r="AF32" s="445" t="str">
        <f>W37</f>
        <v>澤田純兵</v>
      </c>
      <c r="AG32" s="445"/>
      <c r="AH32" s="445"/>
      <c r="AI32" s="445" t="s">
        <v>1061</v>
      </c>
      <c r="AJ32" s="445"/>
      <c r="AK32" s="445"/>
      <c r="AL32" s="445"/>
      <c r="AM32" s="372"/>
      <c r="AN32" s="372"/>
      <c r="AO32" s="372"/>
      <c r="AP32" s="372"/>
    </row>
    <row r="33" spans="1:42" ht="15.75">
      <c r="A33" s="394" t="s">
        <v>1089</v>
      </c>
      <c r="B33" s="395"/>
      <c r="C33" s="446" t="str">
        <f>IF(A33="","",VLOOKUP(A33,'登録ナンバー'!$F$1:$I$600,2,FALSE))</f>
        <v>川上悠作</v>
      </c>
      <c r="D33" s="447"/>
      <c r="E33" s="448"/>
      <c r="F33" s="411"/>
      <c r="G33" s="412"/>
      <c r="H33" s="413"/>
      <c r="I33" s="417" t="str">
        <f>IF(J33="","③",IF(J33&gt;K33,"〇","×"))</f>
        <v>〇</v>
      </c>
      <c r="J33" s="439">
        <v>6</v>
      </c>
      <c r="K33" s="441">
        <v>1</v>
      </c>
      <c r="L33" s="417" t="str">
        <f>IF(M33="","②",IF(M33&gt;N33,"〇","×"))</f>
        <v>〇</v>
      </c>
      <c r="M33" s="439">
        <v>6</v>
      </c>
      <c r="N33" s="441">
        <v>0</v>
      </c>
      <c r="O33" s="472">
        <f>IF(J33="","勝",COUNTIF(F33:N33,"〇"))</f>
        <v>2</v>
      </c>
      <c r="P33" s="473"/>
      <c r="Q33" s="462">
        <f>IF(J33="","敗",COUNTIF(F33:N33,"×"))</f>
        <v>0</v>
      </c>
      <c r="R33" s="463"/>
      <c r="S33" s="372"/>
      <c r="T33" s="372"/>
      <c r="U33" s="394" t="s">
        <v>1094</v>
      </c>
      <c r="V33" s="395"/>
      <c r="W33" s="446" t="str">
        <f>IF(U51="","",VLOOKUP(U51,'登録ナンバー'!$F$1:$I$600,2,FALSE))</f>
        <v>垣内義則</v>
      </c>
      <c r="X33" s="447"/>
      <c r="Y33" s="448"/>
      <c r="Z33" s="411"/>
      <c r="AA33" s="412"/>
      <c r="AB33" s="413"/>
      <c r="AC33" s="417" t="str">
        <f>IF(AD33="","③",IF(AD33&gt;AE33,"〇","×"))</f>
        <v>〇</v>
      </c>
      <c r="AD33" s="439">
        <v>6</v>
      </c>
      <c r="AE33" s="441">
        <v>1</v>
      </c>
      <c r="AF33" s="417" t="str">
        <f>IF(AG33="","②",IF(AG33&gt;AH33,"〇","×"))</f>
        <v>〇</v>
      </c>
      <c r="AG33" s="439">
        <v>6</v>
      </c>
      <c r="AH33" s="441">
        <v>3</v>
      </c>
      <c r="AI33" s="472">
        <f>IF(AD33="","勝",COUNTIF(Z33:AH33,"〇"))</f>
        <v>2</v>
      </c>
      <c r="AJ33" s="473"/>
      <c r="AK33" s="462">
        <f>IF(AD33="","敗",COUNTIF(Z33:AH33,"×"))</f>
        <v>0</v>
      </c>
      <c r="AL33" s="463"/>
      <c r="AM33" s="372"/>
      <c r="AN33" s="372"/>
      <c r="AO33" s="372"/>
      <c r="AP33" s="372"/>
    </row>
    <row r="34" spans="1:42" ht="15.75">
      <c r="A34" s="377"/>
      <c r="B34" s="378"/>
      <c r="C34" s="402" t="str">
        <f>IF(A33="","",VLOOKUP(A33,'登録ナンバー'!$F$4:$I$484,3,FALSE))</f>
        <v>Ｋテニスカレッジ</v>
      </c>
      <c r="D34" s="403"/>
      <c r="E34" s="404"/>
      <c r="F34" s="414"/>
      <c r="G34" s="415"/>
      <c r="H34" s="416"/>
      <c r="I34" s="418"/>
      <c r="J34" s="440"/>
      <c r="K34" s="442"/>
      <c r="L34" s="418"/>
      <c r="M34" s="440"/>
      <c r="N34" s="442"/>
      <c r="O34" s="464">
        <f>IF(J33="","ゲーム取得率",SUM(J33,M33)/SUM(F33:N33))</f>
        <v>0.9230769230769231</v>
      </c>
      <c r="P34" s="465"/>
      <c r="Q34" s="466">
        <v>1</v>
      </c>
      <c r="R34" s="467"/>
      <c r="S34" s="372"/>
      <c r="T34" s="372"/>
      <c r="U34" s="377"/>
      <c r="V34" s="378"/>
      <c r="W34" s="402" t="str">
        <f>IF(U51="","",VLOOKUP(U51,'登録ナンバー'!$F$4:$I$484,3,FALSE))</f>
        <v>うさぎとかめの集い</v>
      </c>
      <c r="X34" s="403"/>
      <c r="Y34" s="404"/>
      <c r="Z34" s="414"/>
      <c r="AA34" s="415"/>
      <c r="AB34" s="416"/>
      <c r="AC34" s="418"/>
      <c r="AD34" s="440"/>
      <c r="AE34" s="442"/>
      <c r="AF34" s="418"/>
      <c r="AG34" s="440"/>
      <c r="AH34" s="442"/>
      <c r="AI34" s="464">
        <f>IF(AD33="","ゲーム取得率",SUM(AD33,AG33)/SUM(Z33:AH33))</f>
        <v>0.75</v>
      </c>
      <c r="AJ34" s="465"/>
      <c r="AK34" s="466">
        <v>1</v>
      </c>
      <c r="AL34" s="467"/>
      <c r="AM34" s="372"/>
      <c r="AN34" s="372"/>
      <c r="AO34" s="372"/>
      <c r="AP34" s="372"/>
    </row>
    <row r="35" spans="1:42" ht="15.75">
      <c r="A35" s="394" t="s">
        <v>1106</v>
      </c>
      <c r="B35" s="395"/>
      <c r="C35" s="421" t="str">
        <f>IF(A35="","",VLOOKUP(A35,'登録ナンバー'!$F$1:$I$600,2,FALSE))</f>
        <v>石井耶真斗</v>
      </c>
      <c r="D35" s="422"/>
      <c r="E35" s="423"/>
      <c r="F35" s="394" t="str">
        <f>IF(I33="③","",IF(I33="〇","×","〇"))</f>
        <v>×</v>
      </c>
      <c r="G35" s="398">
        <f>IF(K33="","",K33)</f>
        <v>1</v>
      </c>
      <c r="H35" s="395">
        <f>IF(J33="","",J33)</f>
        <v>6</v>
      </c>
      <c r="I35" s="433"/>
      <c r="J35" s="434"/>
      <c r="K35" s="435"/>
      <c r="L35" s="394" t="str">
        <f>IF(M35="","①",IF(M35&gt;N35,"〇","×"))</f>
        <v>×</v>
      </c>
      <c r="M35" s="398">
        <v>2</v>
      </c>
      <c r="N35" s="395">
        <v>6</v>
      </c>
      <c r="O35" s="458">
        <f>IF(F35="","勝",COUNTIF(F35:N35,"〇"))</f>
        <v>0</v>
      </c>
      <c r="P35" s="459"/>
      <c r="Q35" s="460">
        <f>IF(F35="","敗",COUNTIF(F35:N35,"×"))</f>
        <v>2</v>
      </c>
      <c r="R35" s="461"/>
      <c r="S35" s="372"/>
      <c r="T35" s="372"/>
      <c r="U35" s="394" t="s">
        <v>1099</v>
      </c>
      <c r="V35" s="395"/>
      <c r="W35" s="421" t="str">
        <f>IF(U53="","",VLOOKUP(U53,'登録ナンバー'!$F$1:$I$600,2,FALSE))</f>
        <v>浦島博邦</v>
      </c>
      <c r="X35" s="422"/>
      <c r="Y35" s="423"/>
      <c r="Z35" s="394" t="str">
        <f>IF(AC33="③","",IF(AC33="〇","×","〇"))</f>
        <v>×</v>
      </c>
      <c r="AA35" s="398">
        <f>IF(AE33="","",AE33)</f>
        <v>1</v>
      </c>
      <c r="AB35" s="395">
        <f>IF(AD33="","",AD33)</f>
        <v>6</v>
      </c>
      <c r="AC35" s="433"/>
      <c r="AD35" s="434"/>
      <c r="AE35" s="435"/>
      <c r="AF35" s="394" t="str">
        <f>IF(AG35="","①",IF(AG35&gt;AH35,"〇","×"))</f>
        <v>×</v>
      </c>
      <c r="AG35" s="398">
        <v>4</v>
      </c>
      <c r="AH35" s="395">
        <v>6</v>
      </c>
      <c r="AI35" s="458">
        <f>IF(Z35="","勝",COUNTIF(Z35:AH35,"〇"))</f>
        <v>0</v>
      </c>
      <c r="AJ35" s="459"/>
      <c r="AK35" s="460">
        <f>IF(Z35="","敗",COUNTIF(Z35:AH35,"×"))</f>
        <v>2</v>
      </c>
      <c r="AL35" s="461"/>
      <c r="AM35" s="372"/>
      <c r="AN35" s="372"/>
      <c r="AO35" s="372"/>
      <c r="AP35" s="372"/>
    </row>
    <row r="36" spans="1:42" ht="15.75">
      <c r="A36" s="377"/>
      <c r="B36" s="378"/>
      <c r="C36" s="419" t="str">
        <f>IF(A35="","",VLOOKUP(A35,'登録ナンバー'!$F$1:$I$600,3,FALSE))</f>
        <v>京セラTC</v>
      </c>
      <c r="D36" s="401"/>
      <c r="E36" s="420"/>
      <c r="F36" s="397"/>
      <c r="G36" s="399"/>
      <c r="H36" s="400"/>
      <c r="I36" s="436"/>
      <c r="J36" s="437"/>
      <c r="K36" s="438"/>
      <c r="L36" s="397"/>
      <c r="M36" s="399"/>
      <c r="N36" s="400"/>
      <c r="O36" s="468">
        <f>IF(G35="","ゲーム取得率",SUM(G35,M35)/SUM(F35:N35))</f>
        <v>0.2</v>
      </c>
      <c r="P36" s="469"/>
      <c r="Q36" s="470">
        <v>3</v>
      </c>
      <c r="R36" s="471"/>
      <c r="S36" s="372"/>
      <c r="T36" s="372"/>
      <c r="U36" s="377"/>
      <c r="V36" s="378"/>
      <c r="W36" s="419" t="str">
        <f>IF(U53="","",VLOOKUP(U53,'登録ナンバー'!$F$1:$I$600,3,FALSE))</f>
        <v>フレンズ</v>
      </c>
      <c r="X36" s="401"/>
      <c r="Y36" s="420"/>
      <c r="Z36" s="397"/>
      <c r="AA36" s="399"/>
      <c r="AB36" s="400"/>
      <c r="AC36" s="436"/>
      <c r="AD36" s="437"/>
      <c r="AE36" s="438"/>
      <c r="AF36" s="397"/>
      <c r="AG36" s="399"/>
      <c r="AH36" s="400"/>
      <c r="AI36" s="468">
        <f>IF(AA35="","ゲーム取得率",SUM(AA35,AG35)/SUM(Z35:AH35))</f>
        <v>0.29411764705882354</v>
      </c>
      <c r="AJ36" s="469"/>
      <c r="AK36" s="470">
        <v>3</v>
      </c>
      <c r="AL36" s="471"/>
      <c r="AM36" s="372"/>
      <c r="AN36" s="372"/>
      <c r="AO36" s="372"/>
      <c r="AP36" s="372"/>
    </row>
    <row r="37" spans="1:42" ht="15.75">
      <c r="A37" s="394"/>
      <c r="B37" s="395"/>
      <c r="C37" s="430" t="s">
        <v>1126</v>
      </c>
      <c r="D37" s="431"/>
      <c r="E37" s="432"/>
      <c r="F37" s="405" t="str">
        <f>IF(M33="","",IF(L33="〇","×","〇"))</f>
        <v>×</v>
      </c>
      <c r="G37" s="407">
        <f>IF(N33="","",N33)</f>
        <v>0</v>
      </c>
      <c r="H37" s="443">
        <f>IF(M33="","",M33)</f>
        <v>6</v>
      </c>
      <c r="I37" s="405" t="str">
        <f>IF(M35="","",IF(L35="〇","×","〇"))</f>
        <v>〇</v>
      </c>
      <c r="J37" s="407">
        <f>IF(N35="","",N35)</f>
        <v>6</v>
      </c>
      <c r="K37" s="443">
        <f>IF(M35="","",M35)</f>
        <v>2</v>
      </c>
      <c r="L37" s="449"/>
      <c r="M37" s="450"/>
      <c r="N37" s="451"/>
      <c r="O37" s="409">
        <f>IF(F37="","勝",COUNTIF(F37:N37,"〇"))</f>
        <v>1</v>
      </c>
      <c r="P37" s="410"/>
      <c r="Q37" s="424">
        <f>IF(F37="","敗",COUNTIF(F37:N37,"×"))</f>
        <v>1</v>
      </c>
      <c r="R37" s="425"/>
      <c r="S37" s="372"/>
      <c r="T37" s="372"/>
      <c r="U37" s="394"/>
      <c r="V37" s="395"/>
      <c r="W37" s="430" t="str">
        <f>IF(U55="","",VLOOKUP(U55,'登録ナンバー'!$F$1:$I$600,2,FALSE))</f>
        <v>澤田純兵</v>
      </c>
      <c r="X37" s="431"/>
      <c r="Y37" s="432"/>
      <c r="Z37" s="405" t="str">
        <f>IF(AG33="","",IF(AF33="〇","×","〇"))</f>
        <v>×</v>
      </c>
      <c r="AA37" s="407">
        <f>IF(AH33="","",AH33)</f>
        <v>3</v>
      </c>
      <c r="AB37" s="443">
        <f>IF(AG33="","",AG33)</f>
        <v>6</v>
      </c>
      <c r="AC37" s="405" t="str">
        <f>IF(AG35="","",IF(AF35="〇","×","〇"))</f>
        <v>〇</v>
      </c>
      <c r="AD37" s="407">
        <f>IF(AH35="","",AH35)</f>
        <v>6</v>
      </c>
      <c r="AE37" s="443">
        <f>IF(AG35="","",AG35)</f>
        <v>4</v>
      </c>
      <c r="AF37" s="449"/>
      <c r="AG37" s="450"/>
      <c r="AH37" s="451"/>
      <c r="AI37" s="409">
        <f>IF(Z37="","勝",COUNTIF(Z37:AH37,"〇"))</f>
        <v>1</v>
      </c>
      <c r="AJ37" s="410"/>
      <c r="AK37" s="424">
        <f>IF(Z37="","敗",COUNTIF(Z37:AH37,"×"))</f>
        <v>1</v>
      </c>
      <c r="AL37" s="425"/>
      <c r="AM37" s="372"/>
      <c r="AN37" s="372"/>
      <c r="AO37" s="372"/>
      <c r="AP37" s="372"/>
    </row>
    <row r="38" spans="1:42" ht="15.75">
      <c r="A38" s="377"/>
      <c r="B38" s="378"/>
      <c r="C38" s="391" t="s">
        <v>1080</v>
      </c>
      <c r="D38" s="392"/>
      <c r="E38" s="393"/>
      <c r="F38" s="406"/>
      <c r="G38" s="408"/>
      <c r="H38" s="444"/>
      <c r="I38" s="406"/>
      <c r="J38" s="408"/>
      <c r="K38" s="444"/>
      <c r="L38" s="452"/>
      <c r="M38" s="453"/>
      <c r="N38" s="454"/>
      <c r="O38" s="426">
        <f>IF(F37="","ゲーム取得率",SUM(G37,J37)/SUM(F37:N37))</f>
        <v>0.42857142857142855</v>
      </c>
      <c r="P38" s="427"/>
      <c r="Q38" s="428">
        <v>2</v>
      </c>
      <c r="R38" s="429"/>
      <c r="S38" s="372"/>
      <c r="T38" s="372"/>
      <c r="U38" s="377"/>
      <c r="V38" s="378"/>
      <c r="W38" s="391" t="str">
        <f>IF(U55="","",VLOOKUP(U55,'登録ナンバー'!$F$1:$I$600,3,FALSE))</f>
        <v>アンヴァース</v>
      </c>
      <c r="X38" s="392"/>
      <c r="Y38" s="393"/>
      <c r="Z38" s="406"/>
      <c r="AA38" s="408"/>
      <c r="AB38" s="444"/>
      <c r="AC38" s="406"/>
      <c r="AD38" s="408"/>
      <c r="AE38" s="444"/>
      <c r="AF38" s="452"/>
      <c r="AG38" s="453"/>
      <c r="AH38" s="454"/>
      <c r="AI38" s="426">
        <f>IF(Z37="","ゲーム取得率",SUM(AA37,AD37)/SUM(Z37:AH37))</f>
        <v>0.47368421052631576</v>
      </c>
      <c r="AJ38" s="427"/>
      <c r="AK38" s="428">
        <v>2</v>
      </c>
      <c r="AL38" s="429"/>
      <c r="AM38" s="372"/>
      <c r="AN38" s="372"/>
      <c r="AO38" s="372"/>
      <c r="AP38" s="372"/>
    </row>
    <row r="39" spans="1:42" ht="15.75">
      <c r="A39" s="372"/>
      <c r="B39" s="372"/>
      <c r="C39" s="374"/>
      <c r="D39" s="374"/>
      <c r="E39" s="374"/>
      <c r="F39" s="372"/>
      <c r="G39" s="372"/>
      <c r="H39" s="372"/>
      <c r="I39" s="372"/>
      <c r="J39" s="372"/>
      <c r="K39" s="372"/>
      <c r="L39" s="372"/>
      <c r="M39" s="372"/>
      <c r="N39" s="372"/>
      <c r="O39" s="372"/>
      <c r="P39" s="372"/>
      <c r="Q39" s="372"/>
      <c r="R39" s="372"/>
      <c r="S39" s="372"/>
      <c r="T39" s="372"/>
      <c r="U39" s="372"/>
      <c r="V39" s="372"/>
      <c r="W39" s="374"/>
      <c r="X39" s="374"/>
      <c r="Y39" s="374"/>
      <c r="Z39" s="372"/>
      <c r="AA39" s="372"/>
      <c r="AB39" s="372"/>
      <c r="AC39" s="372"/>
      <c r="AD39" s="372"/>
      <c r="AE39" s="372"/>
      <c r="AF39" s="372"/>
      <c r="AG39" s="372"/>
      <c r="AH39" s="372"/>
      <c r="AI39" s="372"/>
      <c r="AJ39" s="372"/>
      <c r="AK39" s="372"/>
      <c r="AL39" s="372"/>
      <c r="AM39" s="372"/>
      <c r="AN39" s="372"/>
      <c r="AO39" s="372"/>
      <c r="AP39" s="372"/>
    </row>
    <row r="40" spans="1:41" ht="15.75">
      <c r="A40" s="375"/>
      <c r="B40" s="375"/>
      <c r="C40" s="401" t="s">
        <v>1138</v>
      </c>
      <c r="D40" s="401"/>
      <c r="E40" s="401"/>
      <c r="F40" s="401"/>
      <c r="G40" s="401"/>
      <c r="H40" s="401"/>
      <c r="I40" s="401"/>
      <c r="J40" s="401"/>
      <c r="K40" s="401"/>
      <c r="L40" s="401"/>
      <c r="M40" s="401"/>
      <c r="N40" s="401"/>
      <c r="O40" s="401"/>
      <c r="P40" s="401"/>
      <c r="Q40" s="401"/>
      <c r="R40" s="401"/>
      <c r="U40" s="375"/>
      <c r="V40" s="375"/>
      <c r="W40" s="401" t="s">
        <v>1139</v>
      </c>
      <c r="X40" s="401"/>
      <c r="Y40" s="401"/>
      <c r="Z40" s="401"/>
      <c r="AA40" s="401"/>
      <c r="AB40" s="401"/>
      <c r="AC40" s="401"/>
      <c r="AD40" s="401"/>
      <c r="AE40" s="401"/>
      <c r="AF40" s="401"/>
      <c r="AG40" s="401"/>
      <c r="AH40" s="401"/>
      <c r="AI40" s="401"/>
      <c r="AJ40" s="401"/>
      <c r="AK40" s="401"/>
      <c r="AL40" s="401"/>
      <c r="AM40" s="375"/>
      <c r="AN40" s="375"/>
      <c r="AO40" s="375"/>
    </row>
    <row r="41" spans="1:38" ht="15.75">
      <c r="A41" s="376" t="s">
        <v>1060</v>
      </c>
      <c r="B41" s="375"/>
      <c r="C41" s="455" t="s">
        <v>1067</v>
      </c>
      <c r="D41" s="456"/>
      <c r="E41" s="457"/>
      <c r="F41" s="445" t="str">
        <f>C42</f>
        <v>竹田圭佑</v>
      </c>
      <c r="G41" s="445"/>
      <c r="H41" s="445"/>
      <c r="I41" s="445" t="str">
        <f>C44</f>
        <v>中尾慶太</v>
      </c>
      <c r="J41" s="445"/>
      <c r="K41" s="445"/>
      <c r="L41" s="445" t="str">
        <f>C46</f>
        <v>袖岡毅志</v>
      </c>
      <c r="M41" s="445"/>
      <c r="N41" s="445"/>
      <c r="O41" s="445" t="s">
        <v>1061</v>
      </c>
      <c r="P41" s="445"/>
      <c r="Q41" s="445"/>
      <c r="R41" s="445"/>
      <c r="U41" s="376" t="s">
        <v>1060</v>
      </c>
      <c r="V41" s="375"/>
      <c r="W41" s="455" t="s">
        <v>1086</v>
      </c>
      <c r="X41" s="456"/>
      <c r="Y41" s="457"/>
      <c r="Z41" s="445" t="str">
        <f>W42</f>
        <v>峰　祥靖</v>
      </c>
      <c r="AA41" s="445"/>
      <c r="AB41" s="445"/>
      <c r="AC41" s="445" t="str">
        <f>W44</f>
        <v>大島翔空</v>
      </c>
      <c r="AD41" s="445"/>
      <c r="AE41" s="445"/>
      <c r="AF41" s="445" t="str">
        <f>W46</f>
        <v>堤泰彦</v>
      </c>
      <c r="AG41" s="445"/>
      <c r="AH41" s="445"/>
      <c r="AI41" s="445" t="s">
        <v>1061</v>
      </c>
      <c r="AJ41" s="445"/>
      <c r="AK41" s="445"/>
      <c r="AL41" s="445"/>
    </row>
    <row r="42" spans="1:38" ht="15.75">
      <c r="A42" s="394" t="s">
        <v>1090</v>
      </c>
      <c r="B42" s="395"/>
      <c r="C42" s="446" t="str">
        <f>IF(A42="","",VLOOKUP(A42,'登録ナンバー'!$F$1:$I$600,2,FALSE))</f>
        <v>竹田圭佑</v>
      </c>
      <c r="D42" s="447"/>
      <c r="E42" s="448"/>
      <c r="F42" s="411"/>
      <c r="G42" s="412"/>
      <c r="H42" s="413"/>
      <c r="I42" s="417" t="str">
        <f>IF(J42="","③",IF(J42&gt;K42,"〇","×"))</f>
        <v>〇</v>
      </c>
      <c r="J42" s="439">
        <v>6</v>
      </c>
      <c r="K42" s="441">
        <v>0</v>
      </c>
      <c r="L42" s="417" t="str">
        <f>IF(M42="","②",IF(M42&gt;N42,"〇","×"))</f>
        <v>〇</v>
      </c>
      <c r="M42" s="439">
        <v>6</v>
      </c>
      <c r="N42" s="441">
        <v>0</v>
      </c>
      <c r="O42" s="472">
        <f>IF(J42="","勝",COUNTIF(F42:N42,"〇"))</f>
        <v>2</v>
      </c>
      <c r="P42" s="473"/>
      <c r="Q42" s="462">
        <f>IF(J42="","敗",COUNTIF(F42:N42,"×"))</f>
        <v>0</v>
      </c>
      <c r="R42" s="463"/>
      <c r="U42" s="394" t="s">
        <v>1095</v>
      </c>
      <c r="V42" s="395"/>
      <c r="W42" s="430" t="str">
        <f>IF(U60="","",VLOOKUP(U60,'登録ナンバー'!$F$1:$I$600,2,FALSE))</f>
        <v>峰　祥靖</v>
      </c>
      <c r="X42" s="431"/>
      <c r="Y42" s="432"/>
      <c r="Z42" s="449"/>
      <c r="AA42" s="450"/>
      <c r="AB42" s="451"/>
      <c r="AC42" s="405" t="str">
        <f>IF(AD42="","③",IF(AD42&gt;AE42,"〇","×"))</f>
        <v>×</v>
      </c>
      <c r="AD42" s="407">
        <v>4</v>
      </c>
      <c r="AE42" s="443">
        <v>6</v>
      </c>
      <c r="AF42" s="405" t="str">
        <f>IF(AG42="","②",IF(AG42&gt;AH42,"〇","×"))</f>
        <v>〇</v>
      </c>
      <c r="AG42" s="407">
        <v>6</v>
      </c>
      <c r="AH42" s="443">
        <v>3</v>
      </c>
      <c r="AI42" s="409">
        <f>IF(AD42="","勝",COUNTIF(Z42:AH42,"〇"))</f>
        <v>1</v>
      </c>
      <c r="AJ42" s="410"/>
      <c r="AK42" s="424">
        <f>IF(AD42="","敗",COUNTIF(Z42:AH42,"×"))</f>
        <v>1</v>
      </c>
      <c r="AL42" s="425"/>
    </row>
    <row r="43" spans="1:38" ht="15.75">
      <c r="A43" s="377"/>
      <c r="B43" s="378"/>
      <c r="C43" s="402" t="str">
        <f>IF(A42="","",VLOOKUP(A42,'登録ナンバー'!$F$4:$I$484,3,FALSE))</f>
        <v>うさぎとかめの集い</v>
      </c>
      <c r="D43" s="403"/>
      <c r="E43" s="404"/>
      <c r="F43" s="414"/>
      <c r="G43" s="415"/>
      <c r="H43" s="416"/>
      <c r="I43" s="418"/>
      <c r="J43" s="440"/>
      <c r="K43" s="442"/>
      <c r="L43" s="418"/>
      <c r="M43" s="440"/>
      <c r="N43" s="442"/>
      <c r="O43" s="464">
        <f>IF(J42="","ゲーム取得率",SUM(J42,M42)/SUM(F42:N42))</f>
        <v>1</v>
      </c>
      <c r="P43" s="465"/>
      <c r="Q43" s="466">
        <v>1</v>
      </c>
      <c r="R43" s="467"/>
      <c r="U43" s="377"/>
      <c r="V43" s="378"/>
      <c r="W43" s="391" t="str">
        <f>IF(U60="","",VLOOKUP(U60,'登録ナンバー'!$F$1:$I$600,3,FALSE))</f>
        <v>うさぎとかめの集い</v>
      </c>
      <c r="X43" s="392"/>
      <c r="Y43" s="393"/>
      <c r="Z43" s="452"/>
      <c r="AA43" s="453"/>
      <c r="AB43" s="454"/>
      <c r="AC43" s="406"/>
      <c r="AD43" s="408"/>
      <c r="AE43" s="444"/>
      <c r="AF43" s="406"/>
      <c r="AG43" s="408"/>
      <c r="AH43" s="444"/>
      <c r="AI43" s="426">
        <f>IF(AD42="","ゲーム取得率",SUM(AD42,AG42)/SUM(Z42:AH42))</f>
        <v>0.5263157894736842</v>
      </c>
      <c r="AJ43" s="427"/>
      <c r="AK43" s="428">
        <v>2</v>
      </c>
      <c r="AL43" s="429"/>
    </row>
    <row r="44" spans="1:38" ht="15.75">
      <c r="A44" s="394" t="s">
        <v>1105</v>
      </c>
      <c r="B44" s="395"/>
      <c r="C44" s="430" t="str">
        <f>IF(A44="","",VLOOKUP(A44,'登録ナンバー'!$F$1:$I$600,2,FALSE))</f>
        <v>中尾慶太</v>
      </c>
      <c r="D44" s="431"/>
      <c r="E44" s="432"/>
      <c r="F44" s="405" t="str">
        <f>IF(I42="③","",IF(I42="〇","×","〇"))</f>
        <v>×</v>
      </c>
      <c r="G44" s="407">
        <f>IF(K42="","",K42)</f>
        <v>0</v>
      </c>
      <c r="H44" s="443">
        <f>IF(J42="","",J42)</f>
        <v>6</v>
      </c>
      <c r="I44" s="449"/>
      <c r="J44" s="450"/>
      <c r="K44" s="451"/>
      <c r="L44" s="405" t="str">
        <f>IF(M44="","①",IF(M44&gt;N44,"〇","×"))</f>
        <v>〇</v>
      </c>
      <c r="M44" s="407">
        <v>6</v>
      </c>
      <c r="N44" s="443">
        <v>0</v>
      </c>
      <c r="O44" s="409">
        <f>IF(F44="","勝",COUNTIF(F44:N44,"〇"))</f>
        <v>1</v>
      </c>
      <c r="P44" s="410"/>
      <c r="Q44" s="424">
        <f>IF(F44="","敗",COUNTIF(F44:N44,"×"))</f>
        <v>1</v>
      </c>
      <c r="R44" s="425"/>
      <c r="U44" s="394"/>
      <c r="V44" s="395"/>
      <c r="W44" s="446" t="s">
        <v>1116</v>
      </c>
      <c r="X44" s="447"/>
      <c r="Y44" s="448"/>
      <c r="Z44" s="417" t="str">
        <f>IF(AC42="③","",IF(AC42="〇","×","〇"))</f>
        <v>〇</v>
      </c>
      <c r="AA44" s="439">
        <f>IF(AE42="","",AE42)</f>
        <v>6</v>
      </c>
      <c r="AB44" s="441">
        <f>IF(AD42="","",AD42)</f>
        <v>4</v>
      </c>
      <c r="AC44" s="411"/>
      <c r="AD44" s="412"/>
      <c r="AE44" s="413"/>
      <c r="AF44" s="417" t="str">
        <f>IF(AG44="","①",IF(AG44&gt;AH44,"〇","×"))</f>
        <v>〇</v>
      </c>
      <c r="AG44" s="439">
        <v>6</v>
      </c>
      <c r="AH44" s="441">
        <v>3</v>
      </c>
      <c r="AI44" s="472">
        <f>IF(Z44="","勝",COUNTIF(Z44:AH44,"〇"))</f>
        <v>2</v>
      </c>
      <c r="AJ44" s="473"/>
      <c r="AK44" s="462">
        <f>IF(Z44="","敗",COUNTIF(Z44:AH44,"×"))</f>
        <v>0</v>
      </c>
      <c r="AL44" s="463"/>
    </row>
    <row r="45" spans="1:38" ht="15.75">
      <c r="A45" s="377"/>
      <c r="B45" s="378"/>
      <c r="C45" s="391" t="str">
        <f>IF(A44="","",VLOOKUP(A44,'登録ナンバー'!$F$1:$I$600,3,FALSE))</f>
        <v>京セラTC</v>
      </c>
      <c r="D45" s="392"/>
      <c r="E45" s="393"/>
      <c r="F45" s="406"/>
      <c r="G45" s="408"/>
      <c r="H45" s="444"/>
      <c r="I45" s="452"/>
      <c r="J45" s="453"/>
      <c r="K45" s="454"/>
      <c r="L45" s="406"/>
      <c r="M45" s="408"/>
      <c r="N45" s="444"/>
      <c r="O45" s="426">
        <f>IF(G44="","ゲーム取得率",SUM(G44,M44)/SUM(F44:N44))</f>
        <v>0.5</v>
      </c>
      <c r="P45" s="427"/>
      <c r="Q45" s="428">
        <v>2</v>
      </c>
      <c r="R45" s="429"/>
      <c r="U45" s="377"/>
      <c r="V45" s="378"/>
      <c r="W45" s="402" t="s">
        <v>1118</v>
      </c>
      <c r="X45" s="403"/>
      <c r="Y45" s="404"/>
      <c r="Z45" s="418"/>
      <c r="AA45" s="440"/>
      <c r="AB45" s="442"/>
      <c r="AC45" s="414"/>
      <c r="AD45" s="415"/>
      <c r="AE45" s="416"/>
      <c r="AF45" s="418"/>
      <c r="AG45" s="440"/>
      <c r="AH45" s="442"/>
      <c r="AI45" s="464">
        <f>IF(AA44="","ゲーム取得率",SUM(AA44,AG44)/SUM(Z44:AH44))</f>
        <v>0.631578947368421</v>
      </c>
      <c r="AJ45" s="465"/>
      <c r="AK45" s="466">
        <v>1</v>
      </c>
      <c r="AL45" s="467"/>
    </row>
    <row r="46" spans="1:38" ht="15.75">
      <c r="A46" s="394"/>
      <c r="B46" s="395"/>
      <c r="C46" s="421" t="s">
        <v>1119</v>
      </c>
      <c r="D46" s="422"/>
      <c r="E46" s="423"/>
      <c r="F46" s="394" t="str">
        <f>IF(M42="","",IF(L42="〇","×","〇"))</f>
        <v>×</v>
      </c>
      <c r="G46" s="398">
        <f>IF(N42="","",N42)</f>
        <v>0</v>
      </c>
      <c r="H46" s="395">
        <f>IF(M42="","",M42)</f>
        <v>6</v>
      </c>
      <c r="I46" s="394" t="str">
        <f>IF(M44="","",IF(L44="〇","×","〇"))</f>
        <v>×</v>
      </c>
      <c r="J46" s="398">
        <f>IF(N44="","",N44)</f>
        <v>0</v>
      </c>
      <c r="K46" s="395">
        <f>IF(M44="","",M44)</f>
        <v>6</v>
      </c>
      <c r="L46" s="433"/>
      <c r="M46" s="434"/>
      <c r="N46" s="435"/>
      <c r="O46" s="458">
        <f>IF(F46="","勝",COUNTIF(F46:N46,"〇"))</f>
        <v>0</v>
      </c>
      <c r="P46" s="459"/>
      <c r="Q46" s="460">
        <f>IF(F46="","敗",COUNTIF(F46:N46,"×"))</f>
        <v>2</v>
      </c>
      <c r="R46" s="461"/>
      <c r="U46" s="394" t="s">
        <v>1125</v>
      </c>
      <c r="V46" s="395"/>
      <c r="W46" s="421" t="str">
        <f>IF(U64="","",VLOOKUP(U64,'登録ナンバー'!$F$1:$I$600,2,FALSE))</f>
        <v>堤泰彦</v>
      </c>
      <c r="X46" s="422"/>
      <c r="Y46" s="423"/>
      <c r="Z46" s="394" t="str">
        <f>IF(AG42="","",IF(AF42="〇","×","〇"))</f>
        <v>×</v>
      </c>
      <c r="AA46" s="398">
        <f>IF(AH42="","",AH42)</f>
        <v>3</v>
      </c>
      <c r="AB46" s="395">
        <f>IF(AG42="","",AG42)</f>
        <v>6</v>
      </c>
      <c r="AC46" s="394" t="str">
        <f>IF(AG44="","",IF(AF44="〇","×","〇"))</f>
        <v>×</v>
      </c>
      <c r="AD46" s="398">
        <f>IF(AH44="","",AH44)</f>
        <v>3</v>
      </c>
      <c r="AE46" s="395">
        <f>IF(AG44="","",AG44)</f>
        <v>6</v>
      </c>
      <c r="AF46" s="433"/>
      <c r="AG46" s="434"/>
      <c r="AH46" s="435"/>
      <c r="AI46" s="458">
        <f>IF(Z46="","勝",COUNTIF(Z46:AH46,"〇"))</f>
        <v>0</v>
      </c>
      <c r="AJ46" s="459"/>
      <c r="AK46" s="460">
        <f>IF(Z46="","敗",COUNTIF(Z46:AH46,"×"))</f>
        <v>2</v>
      </c>
      <c r="AL46" s="461"/>
    </row>
    <row r="47" spans="1:38" ht="15.75">
      <c r="A47" s="377"/>
      <c r="B47" s="378"/>
      <c r="C47" s="419" t="s">
        <v>1080</v>
      </c>
      <c r="D47" s="401"/>
      <c r="E47" s="420"/>
      <c r="F47" s="397"/>
      <c r="G47" s="399"/>
      <c r="H47" s="400"/>
      <c r="I47" s="397"/>
      <c r="J47" s="399"/>
      <c r="K47" s="400"/>
      <c r="L47" s="436"/>
      <c r="M47" s="437"/>
      <c r="N47" s="438"/>
      <c r="O47" s="468">
        <f>IF(F46="","ゲーム取得率",SUM(G46,J46)/SUM(F46:N46))</f>
        <v>0</v>
      </c>
      <c r="P47" s="469"/>
      <c r="Q47" s="470">
        <v>3</v>
      </c>
      <c r="R47" s="471"/>
      <c r="U47" s="377"/>
      <c r="V47" s="378"/>
      <c r="W47" s="419" t="str">
        <f>IF(U64="","",VLOOKUP(U64,'登録ナンバー'!$F$1:$I$600,3,FALSE))</f>
        <v>Ｋテニスカレッジ</v>
      </c>
      <c r="X47" s="401"/>
      <c r="Y47" s="420"/>
      <c r="Z47" s="397"/>
      <c r="AA47" s="399"/>
      <c r="AB47" s="400"/>
      <c r="AC47" s="397"/>
      <c r="AD47" s="399"/>
      <c r="AE47" s="400"/>
      <c r="AF47" s="436"/>
      <c r="AG47" s="437"/>
      <c r="AH47" s="438"/>
      <c r="AI47" s="468">
        <f>IF(Z46="","ゲーム取得率",SUM(AA46,AD46)/SUM(Z46:AH46))</f>
        <v>0.3333333333333333</v>
      </c>
      <c r="AJ47" s="469"/>
      <c r="AK47" s="470">
        <v>3</v>
      </c>
      <c r="AL47" s="471"/>
    </row>
    <row r="48" spans="21:25" ht="13.5">
      <c r="U48" s="380"/>
      <c r="V48" s="380"/>
      <c r="W48" s="373"/>
      <c r="X48" s="373"/>
      <c r="Y48" s="373"/>
    </row>
    <row r="49" spans="1:25" ht="15.75">
      <c r="A49" s="375"/>
      <c r="B49" s="375"/>
      <c r="C49" s="401" t="s">
        <v>1138</v>
      </c>
      <c r="D49" s="401"/>
      <c r="E49" s="401"/>
      <c r="F49" s="401"/>
      <c r="G49" s="401"/>
      <c r="H49" s="401"/>
      <c r="I49" s="401"/>
      <c r="J49" s="401"/>
      <c r="K49" s="401"/>
      <c r="L49" s="401"/>
      <c r="M49" s="401"/>
      <c r="N49" s="401"/>
      <c r="O49" s="401"/>
      <c r="P49" s="401"/>
      <c r="Q49" s="401"/>
      <c r="R49" s="401"/>
      <c r="U49" s="381"/>
      <c r="V49" s="381"/>
      <c r="W49" s="373"/>
      <c r="X49" s="373"/>
      <c r="Y49" s="373"/>
    </row>
    <row r="50" spans="1:22" ht="15.75">
      <c r="A50" s="376" t="s">
        <v>1060</v>
      </c>
      <c r="B50" s="375"/>
      <c r="C50" s="455" t="s">
        <v>1068</v>
      </c>
      <c r="D50" s="456"/>
      <c r="E50" s="457"/>
      <c r="F50" s="445" t="str">
        <f>C51</f>
        <v>岡本大樹</v>
      </c>
      <c r="G50" s="445"/>
      <c r="H50" s="445"/>
      <c r="I50" s="445" t="str">
        <f>C53</f>
        <v>亀井雅嗣</v>
      </c>
      <c r="J50" s="445"/>
      <c r="K50" s="445"/>
      <c r="L50" s="445" t="str">
        <f>C55</f>
        <v>佐用泰啓</v>
      </c>
      <c r="M50" s="445"/>
      <c r="N50" s="445"/>
      <c r="O50" s="445" t="s">
        <v>1061</v>
      </c>
      <c r="P50" s="445"/>
      <c r="Q50" s="445"/>
      <c r="R50" s="445"/>
      <c r="U50" s="376" t="s">
        <v>1060</v>
      </c>
      <c r="V50" s="375"/>
    </row>
    <row r="51" spans="1:22" ht="15.75">
      <c r="A51" s="394" t="s">
        <v>1098</v>
      </c>
      <c r="B51" s="395"/>
      <c r="C51" s="446" t="s">
        <v>1154</v>
      </c>
      <c r="D51" s="447"/>
      <c r="E51" s="448"/>
      <c r="F51" s="411"/>
      <c r="G51" s="412"/>
      <c r="H51" s="413"/>
      <c r="I51" s="417" t="str">
        <f>IF(J51="","③",IF(J51&gt;K51,"〇","×"))</f>
        <v>〇</v>
      </c>
      <c r="J51" s="439">
        <v>6</v>
      </c>
      <c r="K51" s="441">
        <v>4</v>
      </c>
      <c r="L51" s="417" t="str">
        <f>IF(M51="","②",IF(M51&gt;N51,"〇","×"))</f>
        <v>〇</v>
      </c>
      <c r="M51" s="439">
        <v>6</v>
      </c>
      <c r="N51" s="441">
        <v>1</v>
      </c>
      <c r="O51" s="472">
        <f>IF(J51="","勝",COUNTIF(F51:N51,"〇"))</f>
        <v>2</v>
      </c>
      <c r="P51" s="473"/>
      <c r="Q51" s="462">
        <f>IF(J51="","敗",COUNTIF(F51:N51,"×"))</f>
        <v>0</v>
      </c>
      <c r="R51" s="463"/>
      <c r="U51" s="394" t="s">
        <v>1096</v>
      </c>
      <c r="V51" s="395"/>
    </row>
    <row r="52" spans="1:22" ht="15.75">
      <c r="A52" s="377"/>
      <c r="B52" s="378"/>
      <c r="C52" s="402" t="s">
        <v>1135</v>
      </c>
      <c r="D52" s="403"/>
      <c r="E52" s="404"/>
      <c r="F52" s="414"/>
      <c r="G52" s="415"/>
      <c r="H52" s="416"/>
      <c r="I52" s="418"/>
      <c r="J52" s="440"/>
      <c r="K52" s="442"/>
      <c r="L52" s="418"/>
      <c r="M52" s="440"/>
      <c r="N52" s="442"/>
      <c r="O52" s="464">
        <f>IF(J51="","ゲーム取得率",SUM(J51,M51)/SUM(F51:N51))</f>
        <v>0.7058823529411765</v>
      </c>
      <c r="P52" s="465"/>
      <c r="Q52" s="466">
        <v>1</v>
      </c>
      <c r="R52" s="467"/>
      <c r="U52" s="377"/>
      <c r="V52" s="378"/>
    </row>
    <row r="53" spans="1:22" ht="15.75">
      <c r="A53" s="394" t="s">
        <v>1104</v>
      </c>
      <c r="B53" s="395"/>
      <c r="C53" s="430" t="str">
        <f>IF(A53="","",VLOOKUP(A53,'登録ナンバー'!$F$1:$I$600,2,FALSE))</f>
        <v>亀井雅嗣</v>
      </c>
      <c r="D53" s="431"/>
      <c r="E53" s="432"/>
      <c r="F53" s="405" t="str">
        <f>IF(I51="③","",IF(I51="〇","×","〇"))</f>
        <v>×</v>
      </c>
      <c r="G53" s="407">
        <f>IF(K51="","",K51)</f>
        <v>4</v>
      </c>
      <c r="H53" s="443">
        <f>IF(J51="","",J51)</f>
        <v>6</v>
      </c>
      <c r="I53" s="449"/>
      <c r="J53" s="450"/>
      <c r="K53" s="451"/>
      <c r="L53" s="405" t="str">
        <f>IF(M53="","①",IF(M53&gt;N53,"〇","×"))</f>
        <v>〇</v>
      </c>
      <c r="M53" s="407">
        <v>6</v>
      </c>
      <c r="N53" s="443">
        <v>0</v>
      </c>
      <c r="O53" s="409">
        <f>IF(F53="","勝",COUNTIF(F53:N53,"〇"))</f>
        <v>1</v>
      </c>
      <c r="P53" s="410"/>
      <c r="Q53" s="424">
        <f>IF(F53="","敗",COUNTIF(F53:N53,"×"))</f>
        <v>1</v>
      </c>
      <c r="R53" s="425"/>
      <c r="U53" s="394" t="s">
        <v>1110</v>
      </c>
      <c r="V53" s="395"/>
    </row>
    <row r="54" spans="1:22" ht="15.75">
      <c r="A54" s="377"/>
      <c r="B54" s="378"/>
      <c r="C54" s="391" t="str">
        <f>IF(A53="","",VLOOKUP(A53,'登録ナンバー'!$F$1:$I$600,3,FALSE))</f>
        <v>うさぎとかめの集い</v>
      </c>
      <c r="D54" s="392"/>
      <c r="E54" s="393"/>
      <c r="F54" s="406"/>
      <c r="G54" s="408"/>
      <c r="H54" s="444"/>
      <c r="I54" s="452"/>
      <c r="J54" s="453"/>
      <c r="K54" s="454"/>
      <c r="L54" s="406"/>
      <c r="M54" s="408"/>
      <c r="N54" s="444"/>
      <c r="O54" s="426">
        <f>IF(G53="","ゲーム取得率",SUM(G53,M53)/SUM(F53:N53))</f>
        <v>0.625</v>
      </c>
      <c r="P54" s="427"/>
      <c r="Q54" s="428">
        <v>2</v>
      </c>
      <c r="R54" s="429"/>
      <c r="U54" s="377"/>
      <c r="V54" s="378"/>
    </row>
    <row r="55" spans="1:22" ht="15.75">
      <c r="A55" s="394"/>
      <c r="B55" s="395"/>
      <c r="C55" s="421" t="s">
        <v>1120</v>
      </c>
      <c r="D55" s="422"/>
      <c r="E55" s="423"/>
      <c r="F55" s="394" t="str">
        <f>IF(M51="","",IF(L51="〇","×","〇"))</f>
        <v>×</v>
      </c>
      <c r="G55" s="398">
        <f>IF(N51="","",N51)</f>
        <v>1</v>
      </c>
      <c r="H55" s="395">
        <f>IF(M51="","",M51)</f>
        <v>6</v>
      </c>
      <c r="I55" s="394" t="str">
        <f>IF(M53="","",IF(L53="〇","×","〇"))</f>
        <v>×</v>
      </c>
      <c r="J55" s="398">
        <f>IF(N53="","",N53)</f>
        <v>0</v>
      </c>
      <c r="K55" s="395">
        <f>IF(M53="","",M53)</f>
        <v>6</v>
      </c>
      <c r="L55" s="433"/>
      <c r="M55" s="434"/>
      <c r="N55" s="435"/>
      <c r="O55" s="458">
        <f>IF(F55="","勝",COUNTIF(F55:N55,"〇"))</f>
        <v>0</v>
      </c>
      <c r="P55" s="459"/>
      <c r="Q55" s="460">
        <f>IF(F55="","敗",COUNTIF(F55:N55,"×"))</f>
        <v>2</v>
      </c>
      <c r="R55" s="461"/>
      <c r="U55" s="394" t="s">
        <v>1112</v>
      </c>
      <c r="V55" s="395"/>
    </row>
    <row r="56" spans="1:22" ht="15.75">
      <c r="A56" s="377"/>
      <c r="B56" s="378"/>
      <c r="C56" s="419" t="s">
        <v>1080</v>
      </c>
      <c r="D56" s="401"/>
      <c r="E56" s="420"/>
      <c r="F56" s="397"/>
      <c r="G56" s="399"/>
      <c r="H56" s="400"/>
      <c r="I56" s="397"/>
      <c r="J56" s="399"/>
      <c r="K56" s="400"/>
      <c r="L56" s="436"/>
      <c r="M56" s="437"/>
      <c r="N56" s="438"/>
      <c r="O56" s="468">
        <f>IF(F55="","ゲーム取得率",SUM(G55,J55)/SUM(F55:N55))</f>
        <v>0.07692307692307693</v>
      </c>
      <c r="P56" s="469"/>
      <c r="Q56" s="470">
        <v>3</v>
      </c>
      <c r="R56" s="471"/>
      <c r="U56" s="377"/>
      <c r="V56" s="378"/>
    </row>
    <row r="58" spans="1:22" ht="15.75">
      <c r="A58" s="375"/>
      <c r="B58" s="375"/>
      <c r="C58" s="401" t="s">
        <v>1138</v>
      </c>
      <c r="D58" s="401"/>
      <c r="E58" s="401"/>
      <c r="F58" s="401"/>
      <c r="G58" s="401"/>
      <c r="H58" s="401"/>
      <c r="I58" s="401"/>
      <c r="J58" s="401"/>
      <c r="K58" s="401"/>
      <c r="L58" s="401"/>
      <c r="M58" s="401"/>
      <c r="N58" s="401"/>
      <c r="O58" s="401"/>
      <c r="P58" s="401"/>
      <c r="Q58" s="401"/>
      <c r="R58" s="401"/>
      <c r="U58" s="375"/>
      <c r="V58" s="375"/>
    </row>
    <row r="59" spans="1:22" ht="15.75">
      <c r="A59" s="376" t="s">
        <v>1060</v>
      </c>
      <c r="B59" s="375"/>
      <c r="C59" s="455" t="s">
        <v>1069</v>
      </c>
      <c r="D59" s="456"/>
      <c r="E59" s="457"/>
      <c r="F59" s="445" t="str">
        <f>C60</f>
        <v>鍵谷浩太</v>
      </c>
      <c r="G59" s="445"/>
      <c r="H59" s="445"/>
      <c r="I59" s="445" t="str">
        <f>C62</f>
        <v>坂田義記</v>
      </c>
      <c r="J59" s="445"/>
      <c r="K59" s="445"/>
      <c r="L59" s="445" t="str">
        <f>C64</f>
        <v>岩田昌重</v>
      </c>
      <c r="M59" s="445"/>
      <c r="N59" s="445"/>
      <c r="O59" s="445" t="s">
        <v>1061</v>
      </c>
      <c r="P59" s="445"/>
      <c r="Q59" s="445"/>
      <c r="R59" s="445"/>
      <c r="U59" s="376" t="s">
        <v>1062</v>
      </c>
      <c r="V59" s="375"/>
    </row>
    <row r="60" spans="1:22" ht="15.75">
      <c r="A60" s="394" t="s">
        <v>382</v>
      </c>
      <c r="B60" s="395"/>
      <c r="C60" s="446" t="str">
        <f>IF(A60="","",VLOOKUP(A60,'登録ナンバー'!$F$1:$I$600,2,FALSE))</f>
        <v>鍵谷浩太</v>
      </c>
      <c r="D60" s="447"/>
      <c r="E60" s="448"/>
      <c r="F60" s="411"/>
      <c r="G60" s="412"/>
      <c r="H60" s="413"/>
      <c r="I60" s="417" t="str">
        <f>IF(J60="","③",IF(J60&gt;K60,"〇","×"))</f>
        <v>〇</v>
      </c>
      <c r="J60" s="439">
        <v>6</v>
      </c>
      <c r="K60" s="441">
        <v>5</v>
      </c>
      <c r="L60" s="417" t="str">
        <f>IF(M60="","②",IF(M60&gt;N60,"〇","×"))</f>
        <v>〇</v>
      </c>
      <c r="M60" s="439">
        <v>6</v>
      </c>
      <c r="N60" s="441">
        <v>2</v>
      </c>
      <c r="O60" s="472">
        <f>IF(J60="","勝",COUNTIF(F60:N60,"〇"))</f>
        <v>2</v>
      </c>
      <c r="P60" s="473"/>
      <c r="Q60" s="462">
        <f>IF(J60="","敗",COUNTIF(F60:N60,"×"))</f>
        <v>0</v>
      </c>
      <c r="R60" s="463"/>
      <c r="U60" s="394" t="s">
        <v>1097</v>
      </c>
      <c r="V60" s="395"/>
    </row>
    <row r="61" spans="1:22" ht="15.75">
      <c r="A61" s="377"/>
      <c r="B61" s="378"/>
      <c r="C61" s="402" t="str">
        <f>IF(A60="","",VLOOKUP(A60,'登録ナンバー'!$F$4:$I$484,3,FALSE))</f>
        <v>東近江グリフィンズ</v>
      </c>
      <c r="D61" s="403"/>
      <c r="E61" s="404"/>
      <c r="F61" s="414"/>
      <c r="G61" s="415"/>
      <c r="H61" s="416"/>
      <c r="I61" s="418"/>
      <c r="J61" s="440"/>
      <c r="K61" s="442"/>
      <c r="L61" s="418"/>
      <c r="M61" s="440"/>
      <c r="N61" s="442"/>
      <c r="O61" s="464">
        <f>IF(J60="","ゲーム取得率",SUM(J60,M60)/SUM(F60:N60))</f>
        <v>0.631578947368421</v>
      </c>
      <c r="P61" s="465"/>
      <c r="Q61" s="466">
        <v>1</v>
      </c>
      <c r="R61" s="467"/>
      <c r="U61" s="377"/>
      <c r="V61" s="378"/>
    </row>
    <row r="62" spans="1:22" ht="15.75">
      <c r="A62" s="394" t="s">
        <v>1103</v>
      </c>
      <c r="B62" s="395"/>
      <c r="C62" s="430" t="str">
        <f>IF(A62="","",VLOOKUP(A62,'登録ナンバー'!$F$1:$I$600,2,FALSE))</f>
        <v>坂田義記</v>
      </c>
      <c r="D62" s="431"/>
      <c r="E62" s="432"/>
      <c r="F62" s="405" t="str">
        <f>IF(I60="③","",IF(I60="〇","×","〇"))</f>
        <v>×</v>
      </c>
      <c r="G62" s="407">
        <f>IF(K60="","",K60)</f>
        <v>5</v>
      </c>
      <c r="H62" s="443">
        <f>IF(J60="","",J60)</f>
        <v>6</v>
      </c>
      <c r="I62" s="449"/>
      <c r="J62" s="450"/>
      <c r="K62" s="451"/>
      <c r="L62" s="405" t="str">
        <f>IF(M62="","①",IF(M62&gt;N62,"〇","×"))</f>
        <v>〇</v>
      </c>
      <c r="M62" s="407">
        <v>6</v>
      </c>
      <c r="N62" s="443">
        <v>4</v>
      </c>
      <c r="O62" s="409">
        <f>IF(F62="","勝",COUNTIF(F62:N62,"〇"))</f>
        <v>1</v>
      </c>
      <c r="P62" s="410"/>
      <c r="Q62" s="424">
        <f>IF(F62="","敗",COUNTIF(F62:N62,"×"))</f>
        <v>1</v>
      </c>
      <c r="R62" s="425"/>
      <c r="U62" s="394" t="s">
        <v>1109</v>
      </c>
      <c r="V62" s="395"/>
    </row>
    <row r="63" spans="1:22" ht="15.75">
      <c r="A63" s="377"/>
      <c r="B63" s="378"/>
      <c r="C63" s="391" t="str">
        <f>IF(A62="","",VLOOKUP(A62,'登録ナンバー'!$F$1:$I$600,3,FALSE))</f>
        <v>うさぎとかめの集い</v>
      </c>
      <c r="D63" s="392"/>
      <c r="E63" s="393"/>
      <c r="F63" s="406"/>
      <c r="G63" s="408"/>
      <c r="H63" s="444"/>
      <c r="I63" s="452"/>
      <c r="J63" s="453"/>
      <c r="K63" s="454"/>
      <c r="L63" s="406"/>
      <c r="M63" s="408"/>
      <c r="N63" s="444"/>
      <c r="O63" s="426">
        <f>IF(G62="","ゲーム取得率",SUM(G62,M62)/SUM(F62:N62))</f>
        <v>0.5238095238095238</v>
      </c>
      <c r="P63" s="427"/>
      <c r="Q63" s="428">
        <v>2</v>
      </c>
      <c r="R63" s="429"/>
      <c r="U63" s="377"/>
      <c r="V63" s="378"/>
    </row>
    <row r="64" spans="1:22" ht="15.75">
      <c r="A64" s="394"/>
      <c r="B64" s="395"/>
      <c r="C64" s="421" t="s">
        <v>1121</v>
      </c>
      <c r="D64" s="422"/>
      <c r="E64" s="423"/>
      <c r="F64" s="394" t="str">
        <f>IF(M60="","",IF(L60="〇","×","〇"))</f>
        <v>×</v>
      </c>
      <c r="G64" s="398">
        <f>IF(N60="","",N60)</f>
        <v>2</v>
      </c>
      <c r="H64" s="395">
        <f>IF(M60="","",M60)</f>
        <v>6</v>
      </c>
      <c r="I64" s="394" t="str">
        <f>IF(M62="","",IF(L62="〇","×","〇"))</f>
        <v>×</v>
      </c>
      <c r="J64" s="398">
        <f>IF(N62="","",N62)</f>
        <v>4</v>
      </c>
      <c r="K64" s="395">
        <f>IF(M62="","",M62)</f>
        <v>6</v>
      </c>
      <c r="L64" s="433"/>
      <c r="M64" s="434"/>
      <c r="N64" s="435"/>
      <c r="O64" s="458">
        <f>IF(F64="","勝",COUNTIF(F64:N64,"〇"))</f>
        <v>0</v>
      </c>
      <c r="P64" s="459"/>
      <c r="Q64" s="460">
        <f>IF(F64="","敗",COUNTIF(F64:N64,"×"))</f>
        <v>2</v>
      </c>
      <c r="R64" s="461"/>
      <c r="U64" s="394" t="s">
        <v>1108</v>
      </c>
      <c r="V64" s="395"/>
    </row>
    <row r="65" spans="1:22" ht="15.75">
      <c r="A65" s="377"/>
      <c r="B65" s="378"/>
      <c r="C65" s="419" t="s">
        <v>1080</v>
      </c>
      <c r="D65" s="401"/>
      <c r="E65" s="420"/>
      <c r="F65" s="397"/>
      <c r="G65" s="399"/>
      <c r="H65" s="400"/>
      <c r="I65" s="397"/>
      <c r="J65" s="399"/>
      <c r="K65" s="400"/>
      <c r="L65" s="436"/>
      <c r="M65" s="437"/>
      <c r="N65" s="438"/>
      <c r="O65" s="468">
        <f>IF(F64="","ゲーム取得率",SUM(G64,J64)/SUM(F64:N64))</f>
        <v>0.3333333333333333</v>
      </c>
      <c r="P65" s="469"/>
      <c r="Q65" s="470">
        <v>3</v>
      </c>
      <c r="R65" s="471"/>
      <c r="U65" s="377"/>
      <c r="V65" s="378"/>
    </row>
    <row r="66" spans="21:22" ht="15.75">
      <c r="U66" s="394"/>
      <c r="V66" s="395"/>
    </row>
    <row r="67" spans="3:22" ht="15.75">
      <c r="C67" s="401" t="s">
        <v>1138</v>
      </c>
      <c r="D67" s="401"/>
      <c r="E67" s="401"/>
      <c r="F67" s="401"/>
      <c r="G67" s="401"/>
      <c r="H67" s="401"/>
      <c r="I67" s="401"/>
      <c r="J67" s="401"/>
      <c r="K67" s="401"/>
      <c r="L67" s="401"/>
      <c r="M67" s="401"/>
      <c r="N67" s="401"/>
      <c r="O67" s="401"/>
      <c r="P67" s="401"/>
      <c r="Q67" s="401"/>
      <c r="R67" s="401"/>
      <c r="U67" s="377"/>
      <c r="V67" s="378"/>
    </row>
    <row r="68" spans="3:18" ht="15.75">
      <c r="C68" s="455" t="s">
        <v>1070</v>
      </c>
      <c r="D68" s="456"/>
      <c r="E68" s="457"/>
      <c r="F68" s="445" t="str">
        <f>C69</f>
        <v>岡栄介</v>
      </c>
      <c r="G68" s="445"/>
      <c r="H68" s="445"/>
      <c r="I68" s="445" t="str">
        <f>C71</f>
        <v>吉村淳</v>
      </c>
      <c r="J68" s="445"/>
      <c r="K68" s="445"/>
      <c r="L68" s="445" t="str">
        <f>C73</f>
        <v>西堀公人</v>
      </c>
      <c r="M68" s="445"/>
      <c r="N68" s="445"/>
      <c r="O68" s="445" t="s">
        <v>1061</v>
      </c>
      <c r="P68" s="445"/>
      <c r="Q68" s="445"/>
      <c r="R68" s="445"/>
    </row>
    <row r="69" spans="3:27" ht="15.75">
      <c r="C69" s="446" t="str">
        <f>IF(U6="","",VLOOKUP(U6,'登録ナンバー'!$F$1:$I$600,2,FALSE))</f>
        <v>岡栄介</v>
      </c>
      <c r="D69" s="447"/>
      <c r="E69" s="448"/>
      <c r="F69" s="411"/>
      <c r="G69" s="412"/>
      <c r="H69" s="413"/>
      <c r="I69" s="417" t="str">
        <f>IF(J69="","③",IF(J69&gt;K69,"〇","×"))</f>
        <v>〇</v>
      </c>
      <c r="J69" s="439">
        <v>6</v>
      </c>
      <c r="K69" s="441">
        <v>1</v>
      </c>
      <c r="L69" s="417" t="str">
        <f>IF(M69="","②",IF(M69&gt;N69,"〇","×"))</f>
        <v>〇</v>
      </c>
      <c r="M69" s="439">
        <v>6</v>
      </c>
      <c r="N69" s="441">
        <v>1</v>
      </c>
      <c r="O69" s="472">
        <f>IF(J69="","勝",COUNTIF(F69:N69,"〇"))</f>
        <v>2</v>
      </c>
      <c r="P69" s="473"/>
      <c r="Q69" s="462">
        <f>IF(J69="","敗",COUNTIF(F69:N69,"×"))</f>
        <v>0</v>
      </c>
      <c r="R69" s="463"/>
      <c r="V69" s="380"/>
      <c r="W69" s="396"/>
      <c r="X69" s="396"/>
      <c r="Y69" s="396"/>
      <c r="Z69" s="380"/>
      <c r="AA69" s="380"/>
    </row>
    <row r="70" spans="3:27" ht="15.75">
      <c r="C70" s="402" t="str">
        <f>IF(U6="","",VLOOKUP(U6,'登録ナンバー'!$F$4:$I$484,3,FALSE))</f>
        <v>アンヴァース</v>
      </c>
      <c r="D70" s="403"/>
      <c r="E70" s="404"/>
      <c r="F70" s="414"/>
      <c r="G70" s="415"/>
      <c r="H70" s="416"/>
      <c r="I70" s="418"/>
      <c r="J70" s="440"/>
      <c r="K70" s="442"/>
      <c r="L70" s="418"/>
      <c r="M70" s="440"/>
      <c r="N70" s="442"/>
      <c r="O70" s="464">
        <f>IF(J69="","ゲーム取得率",SUM(J69,M69)/SUM(F69:N69))</f>
        <v>0.8571428571428571</v>
      </c>
      <c r="P70" s="465"/>
      <c r="Q70" s="466">
        <v>1</v>
      </c>
      <c r="R70" s="467"/>
      <c r="V70" s="380"/>
      <c r="W70" s="396"/>
      <c r="X70" s="396"/>
      <c r="Y70" s="396"/>
      <c r="Z70" s="380"/>
      <c r="AA70" s="380"/>
    </row>
    <row r="71" spans="3:18" ht="15.75">
      <c r="C71" s="430" t="str">
        <f>IF(U8="","",VLOOKUP(U8,'登録ナンバー'!$F$1:$I$600,2,FALSE))</f>
        <v>吉村淳</v>
      </c>
      <c r="D71" s="431"/>
      <c r="E71" s="432"/>
      <c r="F71" s="405" t="str">
        <f>IF(I69="③","",IF(I69="〇","×","〇"))</f>
        <v>×</v>
      </c>
      <c r="G71" s="407">
        <f>IF(K69="","",K69)</f>
        <v>1</v>
      </c>
      <c r="H71" s="443">
        <f>IF(J69="","",J69)</f>
        <v>6</v>
      </c>
      <c r="I71" s="449"/>
      <c r="J71" s="450"/>
      <c r="K71" s="451"/>
      <c r="L71" s="405" t="str">
        <f>IF(M71="","①",IF(M71&gt;N71,"〇","×"))</f>
        <v>〇</v>
      </c>
      <c r="M71" s="407">
        <v>6</v>
      </c>
      <c r="N71" s="443">
        <v>3</v>
      </c>
      <c r="O71" s="409">
        <f>IF(F71="","勝",COUNTIF(F71:N71,"〇"))</f>
        <v>1</v>
      </c>
      <c r="P71" s="410"/>
      <c r="Q71" s="424">
        <f>IF(F71="","敗",COUNTIF(F71:N71,"×"))</f>
        <v>1</v>
      </c>
      <c r="R71" s="425"/>
    </row>
    <row r="72" spans="3:18" ht="15.75">
      <c r="C72" s="391" t="str">
        <f>IF(U8="","",VLOOKUP(U8,'登録ナンバー'!$F$1:$I$600,3,FALSE))</f>
        <v>うさぎとかめの集い</v>
      </c>
      <c r="D72" s="392"/>
      <c r="E72" s="393"/>
      <c r="F72" s="406"/>
      <c r="G72" s="408"/>
      <c r="H72" s="444"/>
      <c r="I72" s="452"/>
      <c r="J72" s="453"/>
      <c r="K72" s="454"/>
      <c r="L72" s="406"/>
      <c r="M72" s="408"/>
      <c r="N72" s="444"/>
      <c r="O72" s="426">
        <f>IF(G71="","ゲーム取得率",SUM(G71,M71)/SUM(F71:N71))</f>
        <v>0.4375</v>
      </c>
      <c r="P72" s="427"/>
      <c r="Q72" s="428">
        <v>2</v>
      </c>
      <c r="R72" s="429"/>
    </row>
    <row r="73" spans="3:18" ht="15.75">
      <c r="C73" s="421" t="s">
        <v>1123</v>
      </c>
      <c r="D73" s="422"/>
      <c r="E73" s="423"/>
      <c r="F73" s="394" t="str">
        <f>IF(M69="","",IF(L69="〇","×","〇"))</f>
        <v>×</v>
      </c>
      <c r="G73" s="398">
        <f>IF(N69="","",N69)</f>
        <v>1</v>
      </c>
      <c r="H73" s="395">
        <f>IF(M69="","",M69)</f>
        <v>6</v>
      </c>
      <c r="I73" s="394" t="str">
        <f>IF(M71="","",IF(L71="〇","×","〇"))</f>
        <v>×</v>
      </c>
      <c r="J73" s="398">
        <f>IF(N71="","",N71)</f>
        <v>3</v>
      </c>
      <c r="K73" s="395">
        <f>IF(M71="","",M71)</f>
        <v>6</v>
      </c>
      <c r="L73" s="433"/>
      <c r="M73" s="434"/>
      <c r="N73" s="435"/>
      <c r="O73" s="458">
        <f>IF(F73="","勝",COUNTIF(F73:N73,"〇"))</f>
        <v>0</v>
      </c>
      <c r="P73" s="459"/>
      <c r="Q73" s="460">
        <f>IF(F73="","敗",COUNTIF(F73:N73,"×"))</f>
        <v>2</v>
      </c>
      <c r="R73" s="461"/>
    </row>
    <row r="74" spans="3:18" ht="15.75">
      <c r="C74" s="419" t="s">
        <v>1080</v>
      </c>
      <c r="D74" s="401"/>
      <c r="E74" s="420"/>
      <c r="F74" s="397"/>
      <c r="G74" s="399"/>
      <c r="H74" s="400"/>
      <c r="I74" s="397"/>
      <c r="J74" s="399"/>
      <c r="K74" s="400"/>
      <c r="L74" s="436"/>
      <c r="M74" s="437"/>
      <c r="N74" s="438"/>
      <c r="O74" s="468">
        <f>IF(F73="","ゲーム取得率",SUM(G73,J73)/SUM(F73:N73))</f>
        <v>0.25</v>
      </c>
      <c r="P74" s="469"/>
      <c r="Q74" s="470">
        <v>3</v>
      </c>
      <c r="R74" s="471"/>
    </row>
    <row r="75" spans="3:18" ht="15.75">
      <c r="C75" s="374"/>
      <c r="D75" s="374"/>
      <c r="E75" s="374"/>
      <c r="F75" s="372"/>
      <c r="G75" s="372"/>
      <c r="H75" s="372"/>
      <c r="I75" s="372"/>
      <c r="J75" s="372"/>
      <c r="K75" s="372"/>
      <c r="L75" s="372"/>
      <c r="M75" s="372"/>
      <c r="N75" s="372"/>
      <c r="O75" s="372"/>
      <c r="P75" s="372"/>
      <c r="Q75" s="372"/>
      <c r="R75" s="372"/>
    </row>
    <row r="76" spans="3:18" ht="15.75">
      <c r="C76" s="401" t="s">
        <v>1138</v>
      </c>
      <c r="D76" s="401"/>
      <c r="E76" s="401"/>
      <c r="F76" s="401"/>
      <c r="G76" s="401"/>
      <c r="H76" s="401"/>
      <c r="I76" s="401"/>
      <c r="J76" s="401"/>
      <c r="K76" s="401"/>
      <c r="L76" s="401"/>
      <c r="M76" s="401"/>
      <c r="N76" s="401"/>
      <c r="O76" s="401"/>
      <c r="P76" s="401"/>
      <c r="Q76" s="401"/>
      <c r="R76" s="401"/>
    </row>
    <row r="77" spans="3:18" ht="15.75">
      <c r="C77" s="455" t="s">
        <v>1071</v>
      </c>
      <c r="D77" s="456"/>
      <c r="E77" s="457"/>
      <c r="F77" s="445" t="str">
        <f>C78</f>
        <v>寺元翔太</v>
      </c>
      <c r="G77" s="445"/>
      <c r="H77" s="445"/>
      <c r="I77" s="445" t="str">
        <f>C80</f>
        <v>脇野佳邦</v>
      </c>
      <c r="J77" s="445"/>
      <c r="K77" s="445"/>
      <c r="L77" s="445" t="str">
        <f>C82</f>
        <v>稗田将</v>
      </c>
      <c r="M77" s="445"/>
      <c r="N77" s="445"/>
      <c r="O77" s="445" t="s">
        <v>1061</v>
      </c>
      <c r="P77" s="445"/>
      <c r="Q77" s="445"/>
      <c r="R77" s="445"/>
    </row>
    <row r="78" spans="3:18" ht="15.75">
      <c r="C78" s="446" t="str">
        <f>IF(U15="","",VLOOKUP(U15,'登録ナンバー'!$F$1:$I$600,2,FALSE))</f>
        <v>寺元翔太</v>
      </c>
      <c r="D78" s="447"/>
      <c r="E78" s="448"/>
      <c r="F78" s="411"/>
      <c r="G78" s="412"/>
      <c r="H78" s="413"/>
      <c r="I78" s="417" t="str">
        <f>IF(J78="","③",IF(J78&gt;K78,"〇","×"))</f>
        <v>〇</v>
      </c>
      <c r="J78" s="439">
        <v>6</v>
      </c>
      <c r="K78" s="441">
        <v>5</v>
      </c>
      <c r="L78" s="417" t="str">
        <f>IF(M78="","②",IF(M78&gt;N78,"〇","×"))</f>
        <v>〇</v>
      </c>
      <c r="M78" s="439">
        <v>6</v>
      </c>
      <c r="N78" s="441">
        <v>3</v>
      </c>
      <c r="O78" s="472">
        <f>IF(J78="","勝",COUNTIF(F78:N78,"〇"))</f>
        <v>2</v>
      </c>
      <c r="P78" s="473"/>
      <c r="Q78" s="462">
        <f>IF(J78="","敗",COUNTIF(F78:N78,"×"))</f>
        <v>0</v>
      </c>
      <c r="R78" s="463"/>
    </row>
    <row r="79" spans="3:18" ht="15.75">
      <c r="C79" s="402" t="str">
        <f>IF(U15="","",VLOOKUP(U15,'登録ナンバー'!$F$4:$I$484,3,FALSE))</f>
        <v>アンヴァース</v>
      </c>
      <c r="D79" s="403"/>
      <c r="E79" s="404"/>
      <c r="F79" s="414"/>
      <c r="G79" s="415"/>
      <c r="H79" s="416"/>
      <c r="I79" s="418"/>
      <c r="J79" s="440"/>
      <c r="K79" s="442"/>
      <c r="L79" s="418"/>
      <c r="M79" s="440"/>
      <c r="N79" s="442"/>
      <c r="O79" s="464">
        <f>IF(J78="","ゲーム取得率",SUM(J78,M78)/SUM(F78:N78))</f>
        <v>0.6</v>
      </c>
      <c r="P79" s="465"/>
      <c r="Q79" s="466">
        <v>1</v>
      </c>
      <c r="R79" s="467"/>
    </row>
    <row r="80" spans="3:18" ht="15.75">
      <c r="C80" s="430" t="str">
        <f>IF(U17="","",VLOOKUP(U17,'登録ナンバー'!$F$1:$I$600,2,FALSE))</f>
        <v>脇野佳邦</v>
      </c>
      <c r="D80" s="431"/>
      <c r="E80" s="432"/>
      <c r="F80" s="405" t="str">
        <f>IF(I78="③","",IF(I78="〇","×","〇"))</f>
        <v>×</v>
      </c>
      <c r="G80" s="407">
        <f>IF(K78="","",K78)</f>
        <v>5</v>
      </c>
      <c r="H80" s="443">
        <f>IF(J78="","",J78)</f>
        <v>6</v>
      </c>
      <c r="I80" s="449"/>
      <c r="J80" s="450"/>
      <c r="K80" s="451"/>
      <c r="L80" s="405" t="str">
        <f>IF(M80="","①",IF(M80&gt;N80,"〇","×"))</f>
        <v>〇</v>
      </c>
      <c r="M80" s="407">
        <v>6</v>
      </c>
      <c r="N80" s="443">
        <v>3</v>
      </c>
      <c r="O80" s="409">
        <f>IF(F80="","勝",COUNTIF(F80:N80,"〇"))</f>
        <v>1</v>
      </c>
      <c r="P80" s="410"/>
      <c r="Q80" s="424">
        <f>IF(F80="","敗",COUNTIF(F80:N80,"×"))</f>
        <v>1</v>
      </c>
      <c r="R80" s="425"/>
    </row>
    <row r="81" spans="3:18" ht="15.75">
      <c r="C81" s="391" t="str">
        <f>IF(U17="","",VLOOKUP(U17,'登録ナンバー'!$F$1:$I$600,3,FALSE))</f>
        <v>うさぎとかめの集い</v>
      </c>
      <c r="D81" s="392"/>
      <c r="E81" s="393"/>
      <c r="F81" s="406"/>
      <c r="G81" s="408"/>
      <c r="H81" s="444"/>
      <c r="I81" s="452"/>
      <c r="J81" s="453"/>
      <c r="K81" s="454"/>
      <c r="L81" s="406"/>
      <c r="M81" s="408"/>
      <c r="N81" s="444"/>
      <c r="O81" s="426">
        <f>IF(G80="","ゲーム取得率",SUM(G80,M80)/SUM(F80:N80))</f>
        <v>0.55</v>
      </c>
      <c r="P81" s="427"/>
      <c r="Q81" s="428">
        <v>2</v>
      </c>
      <c r="R81" s="429"/>
    </row>
    <row r="82" spans="3:18" ht="15.75">
      <c r="C82" s="421" t="s">
        <v>1124</v>
      </c>
      <c r="D82" s="422"/>
      <c r="E82" s="423"/>
      <c r="F82" s="394" t="str">
        <f>IF(M78="","",IF(L78="〇","×","〇"))</f>
        <v>×</v>
      </c>
      <c r="G82" s="398">
        <f>IF(N78="","",N78)</f>
        <v>3</v>
      </c>
      <c r="H82" s="395">
        <f>IF(M78="","",M78)</f>
        <v>6</v>
      </c>
      <c r="I82" s="394" t="str">
        <f>IF(M80="","",IF(L80="〇","×","〇"))</f>
        <v>×</v>
      </c>
      <c r="J82" s="398">
        <f>IF(N80="","",N80)</f>
        <v>3</v>
      </c>
      <c r="K82" s="395">
        <f>IF(M80="","",M80)</f>
        <v>6</v>
      </c>
      <c r="L82" s="433"/>
      <c r="M82" s="434"/>
      <c r="N82" s="435"/>
      <c r="O82" s="458">
        <f>IF(F82="","勝",COUNTIF(F82:N82,"〇"))</f>
        <v>0</v>
      </c>
      <c r="P82" s="459"/>
      <c r="Q82" s="460">
        <f>IF(F82="","敗",COUNTIF(F82:N82,"×"))</f>
        <v>2</v>
      </c>
      <c r="R82" s="461"/>
    </row>
    <row r="83" spans="3:18" ht="15.75">
      <c r="C83" s="419" t="s">
        <v>1080</v>
      </c>
      <c r="D83" s="401"/>
      <c r="E83" s="420"/>
      <c r="F83" s="397"/>
      <c r="G83" s="399"/>
      <c r="H83" s="400"/>
      <c r="I83" s="397"/>
      <c r="J83" s="399"/>
      <c r="K83" s="400"/>
      <c r="L83" s="436"/>
      <c r="M83" s="437"/>
      <c r="N83" s="438"/>
      <c r="O83" s="468">
        <f>IF(F82="","ゲーム取得率",SUM(G82,J82)/SUM(F82:N82))</f>
        <v>0.3333333333333333</v>
      </c>
      <c r="P83" s="469"/>
      <c r="Q83" s="470">
        <v>3</v>
      </c>
      <c r="R83" s="471"/>
    </row>
  </sheetData>
  <sheetProtection/>
  <mergeCells count="678">
    <mergeCell ref="AI46:AJ46"/>
    <mergeCell ref="AK46:AL46"/>
    <mergeCell ref="AI47:AJ47"/>
    <mergeCell ref="AK47:AL47"/>
    <mergeCell ref="AK42:AL42"/>
    <mergeCell ref="AI43:AJ43"/>
    <mergeCell ref="AK43:AL43"/>
    <mergeCell ref="AI44:AJ44"/>
    <mergeCell ref="AK44:AL44"/>
    <mergeCell ref="AI45:AJ45"/>
    <mergeCell ref="AK45:AL45"/>
    <mergeCell ref="C58:R58"/>
    <mergeCell ref="AI23:AL23"/>
    <mergeCell ref="C31:R31"/>
    <mergeCell ref="W13:AL13"/>
    <mergeCell ref="W22:AL22"/>
    <mergeCell ref="C40:R40"/>
    <mergeCell ref="C49:R49"/>
    <mergeCell ref="W31:AL31"/>
    <mergeCell ref="AE28:AE29"/>
    <mergeCell ref="U46:V46"/>
    <mergeCell ref="J64:J65"/>
    <mergeCell ref="K64:K65"/>
    <mergeCell ref="L64:N65"/>
    <mergeCell ref="O64:P64"/>
    <mergeCell ref="Q64:R64"/>
    <mergeCell ref="L62:L63"/>
    <mergeCell ref="M62:M63"/>
    <mergeCell ref="N62:N63"/>
    <mergeCell ref="O62:P62"/>
    <mergeCell ref="C65:E65"/>
    <mergeCell ref="O65:P65"/>
    <mergeCell ref="Q65:R65"/>
    <mergeCell ref="A64:B64"/>
    <mergeCell ref="C64:E64"/>
    <mergeCell ref="F64:F65"/>
    <mergeCell ref="G64:G65"/>
    <mergeCell ref="H64:H65"/>
    <mergeCell ref="I64:I65"/>
    <mergeCell ref="Q62:R62"/>
    <mergeCell ref="C63:E63"/>
    <mergeCell ref="O63:P63"/>
    <mergeCell ref="Q63:R63"/>
    <mergeCell ref="A62:B62"/>
    <mergeCell ref="C62:E62"/>
    <mergeCell ref="F62:F63"/>
    <mergeCell ref="G62:G63"/>
    <mergeCell ref="H62:H63"/>
    <mergeCell ref="I62:K63"/>
    <mergeCell ref="N60:N61"/>
    <mergeCell ref="O60:P60"/>
    <mergeCell ref="Q60:R60"/>
    <mergeCell ref="C61:E61"/>
    <mergeCell ref="O61:P61"/>
    <mergeCell ref="Q61:R61"/>
    <mergeCell ref="A60:B60"/>
    <mergeCell ref="C60:E60"/>
    <mergeCell ref="F60:H61"/>
    <mergeCell ref="I60:I61"/>
    <mergeCell ref="J60:J61"/>
    <mergeCell ref="K60:K61"/>
    <mergeCell ref="AB28:AB29"/>
    <mergeCell ref="AC28:AC29"/>
    <mergeCell ref="U44:V44"/>
    <mergeCell ref="U42:V42"/>
    <mergeCell ref="W40:AL40"/>
    <mergeCell ref="U33:V33"/>
    <mergeCell ref="AD28:AD29"/>
    <mergeCell ref="W29:Y29"/>
    <mergeCell ref="AC33:AC34"/>
    <mergeCell ref="AI41:AL41"/>
    <mergeCell ref="W27:Y27"/>
    <mergeCell ref="AC26:AE27"/>
    <mergeCell ref="AF26:AF27"/>
    <mergeCell ref="AI27:AJ27"/>
    <mergeCell ref="AK27:AL27"/>
    <mergeCell ref="W26:Y26"/>
    <mergeCell ref="Z26:Z27"/>
    <mergeCell ref="AA26:AA27"/>
    <mergeCell ref="AB26:AB27"/>
    <mergeCell ref="W23:Y23"/>
    <mergeCell ref="Z23:AB23"/>
    <mergeCell ref="AC23:AE23"/>
    <mergeCell ref="AF23:AH23"/>
    <mergeCell ref="W25:Y25"/>
    <mergeCell ref="W24:Y24"/>
    <mergeCell ref="Z24:AB25"/>
    <mergeCell ref="AC24:AC25"/>
    <mergeCell ref="AD24:AD25"/>
    <mergeCell ref="AD19:AD20"/>
    <mergeCell ref="U37:V37"/>
    <mergeCell ref="AB19:AB20"/>
    <mergeCell ref="AC19:AC20"/>
    <mergeCell ref="U35:V35"/>
    <mergeCell ref="U26:V26"/>
    <mergeCell ref="W32:Y32"/>
    <mergeCell ref="Z32:AB32"/>
    <mergeCell ref="AC32:AE32"/>
    <mergeCell ref="AD33:AD34"/>
    <mergeCell ref="AF19:AH20"/>
    <mergeCell ref="AI19:AJ19"/>
    <mergeCell ref="AK19:AL19"/>
    <mergeCell ref="W20:Y20"/>
    <mergeCell ref="AI20:AJ20"/>
    <mergeCell ref="AK20:AL20"/>
    <mergeCell ref="W19:Y19"/>
    <mergeCell ref="Z19:Z20"/>
    <mergeCell ref="AA19:AA20"/>
    <mergeCell ref="AE19:AE20"/>
    <mergeCell ref="AH17:AH18"/>
    <mergeCell ref="AI17:AJ17"/>
    <mergeCell ref="AK17:AL17"/>
    <mergeCell ref="W18:Y18"/>
    <mergeCell ref="AI18:AJ18"/>
    <mergeCell ref="AK18:AL18"/>
    <mergeCell ref="W17:Y17"/>
    <mergeCell ref="Z17:Z18"/>
    <mergeCell ref="AA17:AA18"/>
    <mergeCell ref="AB17:AB18"/>
    <mergeCell ref="AC17:AE18"/>
    <mergeCell ref="AE15:AE16"/>
    <mergeCell ref="AF17:AF18"/>
    <mergeCell ref="AG17:AG18"/>
    <mergeCell ref="W16:Y16"/>
    <mergeCell ref="AI16:AJ16"/>
    <mergeCell ref="AK16:AL16"/>
    <mergeCell ref="AF15:AF16"/>
    <mergeCell ref="AG15:AG16"/>
    <mergeCell ref="AH15:AH16"/>
    <mergeCell ref="W15:Y15"/>
    <mergeCell ref="Z15:AB16"/>
    <mergeCell ref="AC15:AC16"/>
    <mergeCell ref="AD15:AD16"/>
    <mergeCell ref="Z14:AB14"/>
    <mergeCell ref="AC14:AE14"/>
    <mergeCell ref="AF14:AH14"/>
    <mergeCell ref="AI14:AL14"/>
    <mergeCell ref="AF10:AH11"/>
    <mergeCell ref="AC10:AC11"/>
    <mergeCell ref="AI10:AJ10"/>
    <mergeCell ref="AK10:AL10"/>
    <mergeCell ref="AD10:AD11"/>
    <mergeCell ref="AK8:AL8"/>
    <mergeCell ref="W9:Y9"/>
    <mergeCell ref="AI9:AJ9"/>
    <mergeCell ref="AK9:AL9"/>
    <mergeCell ref="W10:Y10"/>
    <mergeCell ref="Z10:Z11"/>
    <mergeCell ref="AA10:AA11"/>
    <mergeCell ref="AB10:AB11"/>
    <mergeCell ref="AF8:AF9"/>
    <mergeCell ref="AE6:AE7"/>
    <mergeCell ref="W7:Y7"/>
    <mergeCell ref="W8:Y8"/>
    <mergeCell ref="Z8:Z9"/>
    <mergeCell ref="AA8:AA9"/>
    <mergeCell ref="AB8:AB9"/>
    <mergeCell ref="AC8:AE9"/>
    <mergeCell ref="Q81:R81"/>
    <mergeCell ref="U19:V19"/>
    <mergeCell ref="W6:Y6"/>
    <mergeCell ref="Z6:AB7"/>
    <mergeCell ref="U24:V24"/>
    <mergeCell ref="U17:V17"/>
    <mergeCell ref="U8:V8"/>
    <mergeCell ref="U28:V28"/>
    <mergeCell ref="W11:Y11"/>
    <mergeCell ref="W14:Y14"/>
    <mergeCell ref="Q82:R82"/>
    <mergeCell ref="C83:E83"/>
    <mergeCell ref="O83:P83"/>
    <mergeCell ref="Q83:R83"/>
    <mergeCell ref="L82:N83"/>
    <mergeCell ref="O82:P82"/>
    <mergeCell ref="J82:J83"/>
    <mergeCell ref="O80:P80"/>
    <mergeCell ref="L80:L81"/>
    <mergeCell ref="M80:M81"/>
    <mergeCell ref="C82:E82"/>
    <mergeCell ref="F82:F83"/>
    <mergeCell ref="G82:G83"/>
    <mergeCell ref="H82:H83"/>
    <mergeCell ref="O81:P81"/>
    <mergeCell ref="C80:E80"/>
    <mergeCell ref="F80:F81"/>
    <mergeCell ref="G80:G81"/>
    <mergeCell ref="H80:H81"/>
    <mergeCell ref="I80:K81"/>
    <mergeCell ref="C81:E81"/>
    <mergeCell ref="C78:E78"/>
    <mergeCell ref="F78:H79"/>
    <mergeCell ref="I78:I79"/>
    <mergeCell ref="J78:J79"/>
    <mergeCell ref="K78:K79"/>
    <mergeCell ref="O78:P78"/>
    <mergeCell ref="C79:E79"/>
    <mergeCell ref="O79:P79"/>
    <mergeCell ref="C77:E77"/>
    <mergeCell ref="O77:R77"/>
    <mergeCell ref="F77:H77"/>
    <mergeCell ref="I77:K77"/>
    <mergeCell ref="L77:N77"/>
    <mergeCell ref="L73:N74"/>
    <mergeCell ref="O73:P73"/>
    <mergeCell ref="J73:J74"/>
    <mergeCell ref="K73:K74"/>
    <mergeCell ref="Q70:R70"/>
    <mergeCell ref="U10:V10"/>
    <mergeCell ref="C73:E73"/>
    <mergeCell ref="F73:F74"/>
    <mergeCell ref="G73:G74"/>
    <mergeCell ref="H73:H74"/>
    <mergeCell ref="Q73:R73"/>
    <mergeCell ref="C74:E74"/>
    <mergeCell ref="O74:P74"/>
    <mergeCell ref="Q74:R74"/>
    <mergeCell ref="C71:E71"/>
    <mergeCell ref="F71:F72"/>
    <mergeCell ref="G71:G72"/>
    <mergeCell ref="H71:H72"/>
    <mergeCell ref="I71:K72"/>
    <mergeCell ref="J69:J70"/>
    <mergeCell ref="K69:K70"/>
    <mergeCell ref="C72:E72"/>
    <mergeCell ref="C70:E70"/>
    <mergeCell ref="Q55:R55"/>
    <mergeCell ref="C56:E56"/>
    <mergeCell ref="O56:P56"/>
    <mergeCell ref="Q56:R56"/>
    <mergeCell ref="C68:E68"/>
    <mergeCell ref="O68:R68"/>
    <mergeCell ref="F68:H68"/>
    <mergeCell ref="C59:E59"/>
    <mergeCell ref="F59:H59"/>
    <mergeCell ref="I59:K59"/>
    <mergeCell ref="U6:V6"/>
    <mergeCell ref="C69:E69"/>
    <mergeCell ref="F69:H70"/>
    <mergeCell ref="I69:I70"/>
    <mergeCell ref="O53:P53"/>
    <mergeCell ref="Q53:R53"/>
    <mergeCell ref="C54:E54"/>
    <mergeCell ref="O54:P54"/>
    <mergeCell ref="Q54:R54"/>
    <mergeCell ref="I53:K54"/>
    <mergeCell ref="A55:B55"/>
    <mergeCell ref="C55:E55"/>
    <mergeCell ref="F55:F56"/>
    <mergeCell ref="G55:G56"/>
    <mergeCell ref="H55:H56"/>
    <mergeCell ref="A53:B53"/>
    <mergeCell ref="C53:E53"/>
    <mergeCell ref="F53:F54"/>
    <mergeCell ref="G53:G54"/>
    <mergeCell ref="H53:H54"/>
    <mergeCell ref="A51:B51"/>
    <mergeCell ref="C51:E51"/>
    <mergeCell ref="F51:H52"/>
    <mergeCell ref="I51:I52"/>
    <mergeCell ref="J51:J52"/>
    <mergeCell ref="K51:K52"/>
    <mergeCell ref="C52:E52"/>
    <mergeCell ref="C47:E47"/>
    <mergeCell ref="O47:P47"/>
    <mergeCell ref="Q47:R47"/>
    <mergeCell ref="C50:E50"/>
    <mergeCell ref="O50:R50"/>
    <mergeCell ref="L46:N47"/>
    <mergeCell ref="O46:P46"/>
    <mergeCell ref="I46:I47"/>
    <mergeCell ref="J46:J47"/>
    <mergeCell ref="K46:K47"/>
    <mergeCell ref="Q44:R44"/>
    <mergeCell ref="C45:E45"/>
    <mergeCell ref="O45:P45"/>
    <mergeCell ref="Q45:R45"/>
    <mergeCell ref="A46:B46"/>
    <mergeCell ref="C46:E46"/>
    <mergeCell ref="F46:F47"/>
    <mergeCell ref="G46:G47"/>
    <mergeCell ref="H46:H47"/>
    <mergeCell ref="Q46:R46"/>
    <mergeCell ref="A44:B44"/>
    <mergeCell ref="C44:E44"/>
    <mergeCell ref="F44:F45"/>
    <mergeCell ref="G44:G45"/>
    <mergeCell ref="H44:H45"/>
    <mergeCell ref="I44:K45"/>
    <mergeCell ref="A42:B42"/>
    <mergeCell ref="C42:E42"/>
    <mergeCell ref="F42:H43"/>
    <mergeCell ref="I42:I43"/>
    <mergeCell ref="J42:J43"/>
    <mergeCell ref="K42:K43"/>
    <mergeCell ref="C43:E43"/>
    <mergeCell ref="C41:E41"/>
    <mergeCell ref="O41:R41"/>
    <mergeCell ref="L37:N38"/>
    <mergeCell ref="O37:P37"/>
    <mergeCell ref="I37:I38"/>
    <mergeCell ref="J37:J38"/>
    <mergeCell ref="K37:K38"/>
    <mergeCell ref="F41:H41"/>
    <mergeCell ref="I41:K41"/>
    <mergeCell ref="L41:N41"/>
    <mergeCell ref="A37:B37"/>
    <mergeCell ref="C37:E37"/>
    <mergeCell ref="F37:F38"/>
    <mergeCell ref="G37:G38"/>
    <mergeCell ref="H37:H38"/>
    <mergeCell ref="Q37:R37"/>
    <mergeCell ref="C38:E38"/>
    <mergeCell ref="O38:P38"/>
    <mergeCell ref="Q38:R38"/>
    <mergeCell ref="A35:B35"/>
    <mergeCell ref="C35:E35"/>
    <mergeCell ref="F35:F36"/>
    <mergeCell ref="G35:G36"/>
    <mergeCell ref="H35:H36"/>
    <mergeCell ref="I35:K36"/>
    <mergeCell ref="C36:E36"/>
    <mergeCell ref="A33:B33"/>
    <mergeCell ref="C33:E33"/>
    <mergeCell ref="F33:H34"/>
    <mergeCell ref="I33:I34"/>
    <mergeCell ref="J33:J34"/>
    <mergeCell ref="K33:K34"/>
    <mergeCell ref="C34:E34"/>
    <mergeCell ref="C32:E32"/>
    <mergeCell ref="O32:R32"/>
    <mergeCell ref="L28:N29"/>
    <mergeCell ref="O28:P28"/>
    <mergeCell ref="I28:I29"/>
    <mergeCell ref="J28:J29"/>
    <mergeCell ref="K28:K29"/>
    <mergeCell ref="F32:H32"/>
    <mergeCell ref="I32:K32"/>
    <mergeCell ref="L32:N32"/>
    <mergeCell ref="Q27:R27"/>
    <mergeCell ref="A28:B28"/>
    <mergeCell ref="C28:E28"/>
    <mergeCell ref="F28:F29"/>
    <mergeCell ref="G28:G29"/>
    <mergeCell ref="H28:H29"/>
    <mergeCell ref="Q28:R28"/>
    <mergeCell ref="C29:E29"/>
    <mergeCell ref="O29:P29"/>
    <mergeCell ref="Q29:R29"/>
    <mergeCell ref="A26:B26"/>
    <mergeCell ref="C26:E26"/>
    <mergeCell ref="F26:F27"/>
    <mergeCell ref="G26:G27"/>
    <mergeCell ref="H26:H27"/>
    <mergeCell ref="I26:K27"/>
    <mergeCell ref="C27:E27"/>
    <mergeCell ref="A24:B24"/>
    <mergeCell ref="C24:E24"/>
    <mergeCell ref="F24:H25"/>
    <mergeCell ref="I24:I25"/>
    <mergeCell ref="J24:J25"/>
    <mergeCell ref="K24:K25"/>
    <mergeCell ref="C25:E25"/>
    <mergeCell ref="Q20:R20"/>
    <mergeCell ref="C23:E23"/>
    <mergeCell ref="O23:R23"/>
    <mergeCell ref="L19:N20"/>
    <mergeCell ref="O19:P19"/>
    <mergeCell ref="I19:I20"/>
    <mergeCell ref="J19:J20"/>
    <mergeCell ref="K19:K20"/>
    <mergeCell ref="F23:H23"/>
    <mergeCell ref="I23:K23"/>
    <mergeCell ref="O18:P18"/>
    <mergeCell ref="Q18:R18"/>
    <mergeCell ref="A19:B19"/>
    <mergeCell ref="C19:E19"/>
    <mergeCell ref="F19:F20"/>
    <mergeCell ref="G19:G20"/>
    <mergeCell ref="H19:H20"/>
    <mergeCell ref="Q19:R19"/>
    <mergeCell ref="C20:E20"/>
    <mergeCell ref="O20:P20"/>
    <mergeCell ref="L15:L16"/>
    <mergeCell ref="A17:B17"/>
    <mergeCell ref="C17:E17"/>
    <mergeCell ref="F17:F18"/>
    <mergeCell ref="G17:G18"/>
    <mergeCell ref="H17:H18"/>
    <mergeCell ref="I17:K18"/>
    <mergeCell ref="C18:E18"/>
    <mergeCell ref="O11:P11"/>
    <mergeCell ref="C14:E14"/>
    <mergeCell ref="O14:R14"/>
    <mergeCell ref="A15:B15"/>
    <mergeCell ref="C15:E15"/>
    <mergeCell ref="F15:H16"/>
    <mergeCell ref="I15:I16"/>
    <mergeCell ref="J15:J16"/>
    <mergeCell ref="C16:E16"/>
    <mergeCell ref="N15:N16"/>
    <mergeCell ref="A10:B10"/>
    <mergeCell ref="C10:E10"/>
    <mergeCell ref="F10:F11"/>
    <mergeCell ref="G10:G11"/>
    <mergeCell ref="H10:H11"/>
    <mergeCell ref="L10:N11"/>
    <mergeCell ref="C11:E11"/>
    <mergeCell ref="A8:B8"/>
    <mergeCell ref="C8:E8"/>
    <mergeCell ref="F8:F9"/>
    <mergeCell ref="G8:G9"/>
    <mergeCell ref="H8:H9"/>
    <mergeCell ref="I8:K9"/>
    <mergeCell ref="C9:E9"/>
    <mergeCell ref="A6:B6"/>
    <mergeCell ref="C6:E6"/>
    <mergeCell ref="F6:H7"/>
    <mergeCell ref="I6:I7"/>
    <mergeCell ref="J6:J7"/>
    <mergeCell ref="K6:K7"/>
    <mergeCell ref="C7:E7"/>
    <mergeCell ref="AF5:AH5"/>
    <mergeCell ref="AF6:AF7"/>
    <mergeCell ref="AG6:AG7"/>
    <mergeCell ref="AG8:AG9"/>
    <mergeCell ref="AH8:AH9"/>
    <mergeCell ref="AH6:AH7"/>
    <mergeCell ref="Q80:R80"/>
    <mergeCell ref="AE10:AE11"/>
    <mergeCell ref="Q42:R42"/>
    <mergeCell ref="Q43:R43"/>
    <mergeCell ref="U15:V15"/>
    <mergeCell ref="Z5:AB5"/>
    <mergeCell ref="AC5:AE5"/>
    <mergeCell ref="AC6:AC7"/>
    <mergeCell ref="AD6:AD7"/>
    <mergeCell ref="Q7:R7"/>
    <mergeCell ref="AK6:AL6"/>
    <mergeCell ref="AI7:AJ7"/>
    <mergeCell ref="AK7:AL7"/>
    <mergeCell ref="AI8:AJ8"/>
    <mergeCell ref="AI6:AJ6"/>
    <mergeCell ref="AI24:AJ24"/>
    <mergeCell ref="AI11:AJ11"/>
    <mergeCell ref="AK11:AL11"/>
    <mergeCell ref="AI15:AJ15"/>
    <mergeCell ref="AK15:AL15"/>
    <mergeCell ref="N78:N79"/>
    <mergeCell ref="O69:P69"/>
    <mergeCell ref="O59:R59"/>
    <mergeCell ref="Q78:R78"/>
    <mergeCell ref="Q79:R79"/>
    <mergeCell ref="N69:N70"/>
    <mergeCell ref="Q71:R71"/>
    <mergeCell ref="O72:P72"/>
    <mergeCell ref="Q72:R72"/>
    <mergeCell ref="Q69:R69"/>
    <mergeCell ref="I68:K68"/>
    <mergeCell ref="L68:N68"/>
    <mergeCell ref="L69:L70"/>
    <mergeCell ref="M69:M70"/>
    <mergeCell ref="L55:N56"/>
    <mergeCell ref="O55:P55"/>
    <mergeCell ref="O70:P70"/>
    <mergeCell ref="L59:N59"/>
    <mergeCell ref="L60:L61"/>
    <mergeCell ref="M60:M61"/>
    <mergeCell ref="I82:I83"/>
    <mergeCell ref="C76:R76"/>
    <mergeCell ref="N71:N72"/>
    <mergeCell ref="L71:L72"/>
    <mergeCell ref="M71:M72"/>
    <mergeCell ref="K82:K83"/>
    <mergeCell ref="L78:L79"/>
    <mergeCell ref="M78:M79"/>
    <mergeCell ref="O71:P71"/>
    <mergeCell ref="N80:N81"/>
    <mergeCell ref="N51:N52"/>
    <mergeCell ref="O51:P51"/>
    <mergeCell ref="Q51:R51"/>
    <mergeCell ref="L53:L54"/>
    <mergeCell ref="M53:M54"/>
    <mergeCell ref="I73:I74"/>
    <mergeCell ref="I55:I56"/>
    <mergeCell ref="J55:J56"/>
    <mergeCell ref="K55:K56"/>
    <mergeCell ref="N53:N54"/>
    <mergeCell ref="O42:P42"/>
    <mergeCell ref="O44:P44"/>
    <mergeCell ref="O43:P43"/>
    <mergeCell ref="O52:P52"/>
    <mergeCell ref="Q52:R52"/>
    <mergeCell ref="F50:H50"/>
    <mergeCell ref="I50:K50"/>
    <mergeCell ref="L50:N50"/>
    <mergeCell ref="L51:L52"/>
    <mergeCell ref="M51:M52"/>
    <mergeCell ref="L42:L43"/>
    <mergeCell ref="M42:M43"/>
    <mergeCell ref="L35:L36"/>
    <mergeCell ref="M35:M36"/>
    <mergeCell ref="N35:N36"/>
    <mergeCell ref="L44:L45"/>
    <mergeCell ref="M44:M45"/>
    <mergeCell ref="N44:N45"/>
    <mergeCell ref="N42:N43"/>
    <mergeCell ref="O35:P35"/>
    <mergeCell ref="Q33:R33"/>
    <mergeCell ref="O34:P34"/>
    <mergeCell ref="Q34:R34"/>
    <mergeCell ref="Q35:R35"/>
    <mergeCell ref="O36:P36"/>
    <mergeCell ref="Q36:R36"/>
    <mergeCell ref="O27:P27"/>
    <mergeCell ref="L33:L34"/>
    <mergeCell ref="M33:M34"/>
    <mergeCell ref="L26:L27"/>
    <mergeCell ref="M26:M27"/>
    <mergeCell ref="N26:N27"/>
    <mergeCell ref="N33:N34"/>
    <mergeCell ref="O33:P33"/>
    <mergeCell ref="N24:N25"/>
    <mergeCell ref="C22:R22"/>
    <mergeCell ref="O24:P24"/>
    <mergeCell ref="O26:P26"/>
    <mergeCell ref="Q24:R24"/>
    <mergeCell ref="O25:P25"/>
    <mergeCell ref="Q25:R25"/>
    <mergeCell ref="Q26:R26"/>
    <mergeCell ref="Q17:R17"/>
    <mergeCell ref="O17:P17"/>
    <mergeCell ref="O16:P16"/>
    <mergeCell ref="Q16:R16"/>
    <mergeCell ref="L23:N23"/>
    <mergeCell ref="L24:L25"/>
    <mergeCell ref="M24:M25"/>
    <mergeCell ref="L17:L18"/>
    <mergeCell ref="M17:M18"/>
    <mergeCell ref="N17:N18"/>
    <mergeCell ref="M15:M16"/>
    <mergeCell ref="Q10:R10"/>
    <mergeCell ref="I10:I11"/>
    <mergeCell ref="J10:J11"/>
    <mergeCell ref="K10:K11"/>
    <mergeCell ref="Q11:R11"/>
    <mergeCell ref="K15:K16"/>
    <mergeCell ref="O15:P15"/>
    <mergeCell ref="Q15:R15"/>
    <mergeCell ref="O10:P10"/>
    <mergeCell ref="N6:N7"/>
    <mergeCell ref="O6:P6"/>
    <mergeCell ref="Q6:R6"/>
    <mergeCell ref="O7:P7"/>
    <mergeCell ref="F14:H14"/>
    <mergeCell ref="I14:K14"/>
    <mergeCell ref="L14:N14"/>
    <mergeCell ref="L8:L9"/>
    <mergeCell ref="O9:P9"/>
    <mergeCell ref="Q9:R9"/>
    <mergeCell ref="C5:E5"/>
    <mergeCell ref="O5:R5"/>
    <mergeCell ref="W5:Y5"/>
    <mergeCell ref="AI5:AL5"/>
    <mergeCell ref="M8:M9"/>
    <mergeCell ref="N8:N9"/>
    <mergeCell ref="O8:P8"/>
    <mergeCell ref="Q8:R8"/>
    <mergeCell ref="L6:L7"/>
    <mergeCell ref="M6:M7"/>
    <mergeCell ref="AI32:AL32"/>
    <mergeCell ref="A1:AN1"/>
    <mergeCell ref="A2:I2"/>
    <mergeCell ref="J2:AN2"/>
    <mergeCell ref="F5:H5"/>
    <mergeCell ref="I5:K5"/>
    <mergeCell ref="AA28:AA29"/>
    <mergeCell ref="AK24:AL24"/>
    <mergeCell ref="AI25:AJ25"/>
    <mergeCell ref="L5:N5"/>
    <mergeCell ref="AK25:AL25"/>
    <mergeCell ref="AI26:AJ26"/>
    <mergeCell ref="AK26:AL26"/>
    <mergeCell ref="AG26:AG27"/>
    <mergeCell ref="AE24:AE25"/>
    <mergeCell ref="AF24:AF25"/>
    <mergeCell ref="AG24:AG25"/>
    <mergeCell ref="AH24:AH25"/>
    <mergeCell ref="AH26:AH27"/>
    <mergeCell ref="AE33:AE34"/>
    <mergeCell ref="AI28:AJ28"/>
    <mergeCell ref="W34:Y34"/>
    <mergeCell ref="W33:Y33"/>
    <mergeCell ref="Z33:AB34"/>
    <mergeCell ref="W28:Y28"/>
    <mergeCell ref="Z28:Z29"/>
    <mergeCell ref="AH33:AH34"/>
    <mergeCell ref="AI33:AJ33"/>
    <mergeCell ref="AF32:AH32"/>
    <mergeCell ref="AK33:AL33"/>
    <mergeCell ref="AI34:AJ34"/>
    <mergeCell ref="AK34:AL34"/>
    <mergeCell ref="AF28:AH29"/>
    <mergeCell ref="AC35:AE36"/>
    <mergeCell ref="AD37:AD38"/>
    <mergeCell ref="AE37:AE38"/>
    <mergeCell ref="AI36:AJ36"/>
    <mergeCell ref="AK36:AL36"/>
    <mergeCell ref="AI37:AJ37"/>
    <mergeCell ref="AA46:AA47"/>
    <mergeCell ref="AB46:AB47"/>
    <mergeCell ref="U51:V51"/>
    <mergeCell ref="AK28:AL28"/>
    <mergeCell ref="AI29:AJ29"/>
    <mergeCell ref="AK29:AL29"/>
    <mergeCell ref="AF33:AF34"/>
    <mergeCell ref="AG33:AG34"/>
    <mergeCell ref="AI35:AJ35"/>
    <mergeCell ref="AK35:AL35"/>
    <mergeCell ref="W35:Y35"/>
    <mergeCell ref="Z35:Z36"/>
    <mergeCell ref="AA35:AA36"/>
    <mergeCell ref="AB35:AB36"/>
    <mergeCell ref="W41:Y41"/>
    <mergeCell ref="Z41:AB41"/>
    <mergeCell ref="W36:Y36"/>
    <mergeCell ref="Z37:Z38"/>
    <mergeCell ref="AA37:AA38"/>
    <mergeCell ref="AB37:AB38"/>
    <mergeCell ref="AB44:AB45"/>
    <mergeCell ref="U60:V60"/>
    <mergeCell ref="Z42:AB43"/>
    <mergeCell ref="AF35:AF36"/>
    <mergeCell ref="AF37:AH38"/>
    <mergeCell ref="AF41:AH41"/>
    <mergeCell ref="AG42:AG43"/>
    <mergeCell ref="AG35:AG36"/>
    <mergeCell ref="AH35:AH36"/>
    <mergeCell ref="AF42:AF43"/>
    <mergeCell ref="AG44:AG45"/>
    <mergeCell ref="AH44:AH45"/>
    <mergeCell ref="AH42:AH43"/>
    <mergeCell ref="W42:Y42"/>
    <mergeCell ref="AC37:AC38"/>
    <mergeCell ref="AC41:AE41"/>
    <mergeCell ref="AE42:AE43"/>
    <mergeCell ref="W44:Y44"/>
    <mergeCell ref="Z44:Z45"/>
    <mergeCell ref="AA44:AA45"/>
    <mergeCell ref="AF44:AF45"/>
    <mergeCell ref="W47:Y47"/>
    <mergeCell ref="W46:Y46"/>
    <mergeCell ref="Z46:Z47"/>
    <mergeCell ref="AK37:AL37"/>
    <mergeCell ref="W38:Y38"/>
    <mergeCell ref="AI38:AJ38"/>
    <mergeCell ref="AK38:AL38"/>
    <mergeCell ref="W37:Y37"/>
    <mergeCell ref="AF46:AH47"/>
    <mergeCell ref="C13:R13"/>
    <mergeCell ref="W70:Y70"/>
    <mergeCell ref="C4:R4"/>
    <mergeCell ref="C67:R67"/>
    <mergeCell ref="U66:V66"/>
    <mergeCell ref="U64:V64"/>
    <mergeCell ref="W45:Y45"/>
    <mergeCell ref="U53:V53"/>
    <mergeCell ref="W4:AL4"/>
    <mergeCell ref="AI42:AJ42"/>
    <mergeCell ref="W43:Y43"/>
    <mergeCell ref="U55:V55"/>
    <mergeCell ref="W69:Y69"/>
    <mergeCell ref="AC46:AC47"/>
    <mergeCell ref="AD46:AD47"/>
    <mergeCell ref="AE46:AE47"/>
    <mergeCell ref="AC42:AC43"/>
    <mergeCell ref="AD42:AD43"/>
    <mergeCell ref="AC44:AE45"/>
    <mergeCell ref="U62:V62"/>
  </mergeCells>
  <printOptions/>
  <pageMargins left="1.0236220472440944" right="0.2362204724409449" top="0.35433070866141736" bottom="0.35433070866141736" header="0.31496062992125984" footer="0.31496062992125984"/>
  <pageSetup fitToHeight="1" fitToWidth="1" horizontalDpi="300" verticalDpi="3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showGridLines="0" zoomScale="70" zoomScaleNormal="70" zoomScalePageLayoutView="0" workbookViewId="0" topLeftCell="A1">
      <selection activeCell="G12" sqref="G12"/>
    </sheetView>
  </sheetViews>
  <sheetFormatPr defaultColWidth="9.00390625" defaultRowHeight="13.5"/>
  <cols>
    <col min="1" max="1" width="13.625" style="0" customWidth="1"/>
    <col min="3" max="5" width="8.75390625" style="298" customWidth="1"/>
    <col min="6" max="6" width="8.75390625" style="163" customWidth="1"/>
    <col min="7" max="7" width="14.125" style="0" customWidth="1"/>
    <col min="8" max="8" width="11.875" style="0" customWidth="1"/>
    <col min="10" max="12" width="8.75390625" style="298" customWidth="1"/>
    <col min="13" max="13" width="8.75390625" style="163" customWidth="1"/>
    <col min="14" max="14" width="15.875" style="0" customWidth="1"/>
    <col min="15" max="15" width="13.875" style="0" customWidth="1"/>
    <col min="17" max="19" width="8.75390625" style="298" customWidth="1"/>
    <col min="20" max="20" width="8.75390625" style="163" customWidth="1"/>
  </cols>
  <sheetData>
    <row r="1" spans="1:19" ht="48.75" customHeight="1">
      <c r="A1" s="385" t="s">
        <v>1127</v>
      </c>
      <c r="B1" s="382"/>
      <c r="C1" s="383"/>
      <c r="D1" s="383"/>
      <c r="E1" s="383"/>
      <c r="F1" s="384"/>
      <c r="G1" s="382"/>
      <c r="H1" s="385" t="s">
        <v>1128</v>
      </c>
      <c r="I1" s="382"/>
      <c r="J1" s="383"/>
      <c r="K1" s="383"/>
      <c r="L1" s="383"/>
      <c r="M1" s="384"/>
      <c r="N1" s="382"/>
      <c r="O1" s="385" t="s">
        <v>1129</v>
      </c>
      <c r="P1" s="382"/>
      <c r="Q1" s="383"/>
      <c r="R1" s="383"/>
      <c r="S1" s="383"/>
    </row>
    <row r="2" spans="1:19" ht="21" customHeight="1">
      <c r="A2" s="382" t="s">
        <v>1177</v>
      </c>
      <c r="B2" s="382"/>
      <c r="C2" s="383"/>
      <c r="D2" s="383"/>
      <c r="E2" s="383"/>
      <c r="F2" s="384"/>
      <c r="G2" s="382"/>
      <c r="H2" s="382" t="s">
        <v>1176</v>
      </c>
      <c r="I2" s="382"/>
      <c r="J2" s="383"/>
      <c r="K2" s="383"/>
      <c r="L2" s="383"/>
      <c r="M2" s="384"/>
      <c r="N2" s="382"/>
      <c r="O2" s="382" t="s">
        <v>1176</v>
      </c>
      <c r="P2" s="382"/>
      <c r="Q2" s="383"/>
      <c r="R2" s="383"/>
      <c r="S2" s="383"/>
    </row>
    <row r="3" spans="1:19" ht="21" customHeight="1">
      <c r="A3" s="382"/>
      <c r="B3" s="382"/>
      <c r="C3" s="383"/>
      <c r="D3" s="383"/>
      <c r="E3" s="383"/>
      <c r="F3" s="384"/>
      <c r="G3" s="382"/>
      <c r="H3" s="382"/>
      <c r="I3" s="382"/>
      <c r="J3" s="383"/>
      <c r="K3" s="383"/>
      <c r="L3" s="383"/>
      <c r="M3" s="384"/>
      <c r="N3" s="382"/>
      <c r="O3" s="382"/>
      <c r="P3" s="382"/>
      <c r="Q3" s="383"/>
      <c r="R3" s="383"/>
      <c r="S3" s="383"/>
    </row>
    <row r="4" spans="1:17" ht="20.25" customHeight="1" thickBot="1">
      <c r="A4" s="306" t="s">
        <v>1184</v>
      </c>
      <c r="B4" s="301"/>
      <c r="C4" s="302"/>
      <c r="H4" s="305" t="s">
        <v>1185</v>
      </c>
      <c r="I4" s="248"/>
      <c r="J4" s="299"/>
      <c r="O4" s="305" t="s">
        <v>1173</v>
      </c>
      <c r="P4" s="248"/>
      <c r="Q4" s="299"/>
    </row>
    <row r="5" spans="1:20" ht="20.25" customHeight="1" thickBot="1" thickTop="1">
      <c r="A5" s="305"/>
      <c r="B5" s="305"/>
      <c r="C5" s="354"/>
      <c r="D5" s="314">
        <v>63</v>
      </c>
      <c r="E5" s="309"/>
      <c r="F5" s="306"/>
      <c r="H5" s="305"/>
      <c r="I5" s="44"/>
      <c r="J5" s="311"/>
      <c r="K5" s="309">
        <v>52</v>
      </c>
      <c r="L5" s="309"/>
      <c r="M5" s="306"/>
      <c r="N5" s="44"/>
      <c r="O5" s="305"/>
      <c r="P5" s="305"/>
      <c r="Q5" s="311"/>
      <c r="R5" s="309">
        <v>51</v>
      </c>
      <c r="S5" s="309"/>
      <c r="T5" s="306"/>
    </row>
    <row r="6" spans="1:20" ht="20.25" customHeight="1" thickTop="1">
      <c r="A6" s="305" t="s">
        <v>1116</v>
      </c>
      <c r="B6" s="305"/>
      <c r="C6" s="321"/>
      <c r="D6" s="365"/>
      <c r="E6" s="309"/>
      <c r="F6" s="306"/>
      <c r="H6" s="305" t="s">
        <v>1183</v>
      </c>
      <c r="I6" s="44"/>
      <c r="J6" s="312"/>
      <c r="K6" s="340"/>
      <c r="L6" s="309"/>
      <c r="M6" s="306"/>
      <c r="N6" s="44"/>
      <c r="O6" s="305" t="s">
        <v>1174</v>
      </c>
      <c r="P6" s="305"/>
      <c r="Q6" s="312"/>
      <c r="R6" s="313"/>
      <c r="S6" s="314"/>
      <c r="T6" s="306"/>
    </row>
    <row r="7" spans="1:20" ht="20.25" customHeight="1" thickBot="1">
      <c r="A7" s="305"/>
      <c r="B7" s="315"/>
      <c r="C7" s="361" t="s">
        <v>1200</v>
      </c>
      <c r="D7" s="318"/>
      <c r="E7" s="309"/>
      <c r="F7" s="306"/>
      <c r="G7" t="s">
        <v>571</v>
      </c>
      <c r="H7" s="305"/>
      <c r="I7" s="341"/>
      <c r="J7" s="316" t="s">
        <v>1201</v>
      </c>
      <c r="K7" s="342"/>
      <c r="L7" s="309"/>
      <c r="M7" s="306"/>
      <c r="N7" s="44"/>
      <c r="O7" s="305"/>
      <c r="P7" s="315"/>
      <c r="Q7" s="316">
        <v>50</v>
      </c>
      <c r="R7" s="314"/>
      <c r="S7" s="314"/>
      <c r="T7" s="306"/>
    </row>
    <row r="8" spans="1:20" ht="20.25" customHeight="1" thickBot="1" thickTop="1">
      <c r="A8" s="305" t="s">
        <v>1172</v>
      </c>
      <c r="B8" s="362"/>
      <c r="C8" s="363"/>
      <c r="D8" s="318"/>
      <c r="E8" s="309"/>
      <c r="F8" s="306"/>
      <c r="H8" s="307" t="s">
        <v>1206</v>
      </c>
      <c r="I8" s="343"/>
      <c r="J8" s="313"/>
      <c r="K8" s="321"/>
      <c r="L8" s="309"/>
      <c r="M8" s="306"/>
      <c r="N8" s="44"/>
      <c r="O8" s="306" t="s">
        <v>1123</v>
      </c>
      <c r="P8" s="317"/>
      <c r="Q8" s="313"/>
      <c r="R8" s="318"/>
      <c r="S8" s="309"/>
      <c r="T8" s="306"/>
    </row>
    <row r="9" spans="1:20" ht="20.25" customHeight="1" thickBot="1" thickTop="1">
      <c r="A9" s="305"/>
      <c r="B9" s="319"/>
      <c r="C9" s="309"/>
      <c r="D9" s="318"/>
      <c r="E9" s="320">
        <v>61</v>
      </c>
      <c r="F9" s="306"/>
      <c r="H9" s="305"/>
      <c r="I9" s="344"/>
      <c r="J9" s="309"/>
      <c r="K9" s="321"/>
      <c r="L9" s="309">
        <v>53</v>
      </c>
      <c r="M9" s="306"/>
      <c r="N9" s="44"/>
      <c r="O9" s="305"/>
      <c r="P9" s="319"/>
      <c r="Q9" s="309"/>
      <c r="R9" s="318"/>
      <c r="S9" s="320">
        <v>53</v>
      </c>
      <c r="T9" s="306"/>
    </row>
    <row r="10" spans="1:20" ht="20.25" customHeight="1" thickTop="1">
      <c r="A10" s="305" t="s">
        <v>1179</v>
      </c>
      <c r="B10" s="305"/>
      <c r="C10" s="309"/>
      <c r="D10" s="321"/>
      <c r="E10" s="366"/>
      <c r="F10" s="306"/>
      <c r="H10" s="305" t="s">
        <v>1180</v>
      </c>
      <c r="I10" s="44"/>
      <c r="J10" s="309"/>
      <c r="K10" s="318"/>
      <c r="L10" s="334"/>
      <c r="M10" s="345"/>
      <c r="N10" s="44"/>
      <c r="O10" s="305" t="s">
        <v>1119</v>
      </c>
      <c r="P10" s="305"/>
      <c r="Q10" s="309"/>
      <c r="R10" s="321"/>
      <c r="S10" s="312"/>
      <c r="T10" s="322"/>
    </row>
    <row r="11" spans="1:20" ht="20.25" customHeight="1" thickBot="1">
      <c r="A11" s="305"/>
      <c r="B11" s="315"/>
      <c r="C11" s="316">
        <v>64</v>
      </c>
      <c r="D11" s="321"/>
      <c r="E11" s="318"/>
      <c r="F11" s="306"/>
      <c r="H11" s="305"/>
      <c r="I11" s="341"/>
      <c r="J11" s="323">
        <v>54</v>
      </c>
      <c r="K11" s="318"/>
      <c r="L11" s="318"/>
      <c r="M11" s="306"/>
      <c r="N11" s="44"/>
      <c r="O11" s="305"/>
      <c r="P11" s="315"/>
      <c r="Q11" s="323">
        <v>53</v>
      </c>
      <c r="R11" s="321"/>
      <c r="S11" s="312"/>
      <c r="T11" s="324"/>
    </row>
    <row r="12" spans="1:20" ht="20.25" customHeight="1" thickBot="1" thickTop="1">
      <c r="A12" s="305" t="s">
        <v>1155</v>
      </c>
      <c r="B12" s="333"/>
      <c r="C12" s="340"/>
      <c r="D12" s="321"/>
      <c r="E12" s="318"/>
      <c r="F12" s="306"/>
      <c r="H12" s="305" t="s">
        <v>1175</v>
      </c>
      <c r="I12" s="343"/>
      <c r="J12" s="342"/>
      <c r="K12" s="318"/>
      <c r="L12" s="318"/>
      <c r="M12" s="306"/>
      <c r="N12" s="44"/>
      <c r="O12" s="305" t="s">
        <v>1198</v>
      </c>
      <c r="P12" s="325"/>
      <c r="Q12" s="326"/>
      <c r="R12" s="321"/>
      <c r="S12" s="312"/>
      <c r="T12" s="324"/>
    </row>
    <row r="13" spans="1:20" ht="20.25" customHeight="1" thickBot="1" thickTop="1">
      <c r="A13" s="305"/>
      <c r="B13" s="319"/>
      <c r="C13" s="321"/>
      <c r="D13" s="327">
        <v>62</v>
      </c>
      <c r="E13" s="318"/>
      <c r="F13" s="306"/>
      <c r="G13" s="300"/>
      <c r="H13" s="305"/>
      <c r="I13" s="344"/>
      <c r="J13" s="321"/>
      <c r="K13" s="312">
        <v>52</v>
      </c>
      <c r="L13" s="346"/>
      <c r="M13" s="306"/>
      <c r="N13" s="44"/>
      <c r="O13" s="305"/>
      <c r="P13" s="305"/>
      <c r="Q13" s="321"/>
      <c r="R13" s="327" t="s">
        <v>1201</v>
      </c>
      <c r="S13" s="312"/>
      <c r="T13" s="324"/>
    </row>
    <row r="14" spans="1:20" ht="20.25" customHeight="1" thickBot="1" thickTop="1">
      <c r="A14" s="305" t="s">
        <v>1193</v>
      </c>
      <c r="B14" s="305"/>
      <c r="C14" s="318"/>
      <c r="D14" s="309"/>
      <c r="E14" s="318"/>
      <c r="F14" s="306"/>
      <c r="H14" s="305" t="s">
        <v>1194</v>
      </c>
      <c r="I14" s="44"/>
      <c r="J14" s="318"/>
      <c r="K14" s="313"/>
      <c r="L14" s="318"/>
      <c r="M14" s="306"/>
      <c r="N14" s="44"/>
      <c r="O14" s="305" t="s">
        <v>1195</v>
      </c>
      <c r="P14" s="305"/>
      <c r="Q14" s="312"/>
      <c r="R14" s="314"/>
      <c r="S14" s="312"/>
      <c r="T14" s="324"/>
    </row>
    <row r="15" spans="1:20" ht="20.25" customHeight="1" thickBot="1" thickTop="1">
      <c r="A15" s="305"/>
      <c r="B15" s="315"/>
      <c r="C15" s="347">
        <v>60</v>
      </c>
      <c r="D15" s="309"/>
      <c r="E15" s="318"/>
      <c r="F15" s="306"/>
      <c r="H15" s="305"/>
      <c r="I15" s="341"/>
      <c r="J15" s="347">
        <v>51</v>
      </c>
      <c r="K15" s="309"/>
      <c r="L15" s="318"/>
      <c r="M15" s="306"/>
      <c r="N15" s="44"/>
      <c r="O15" s="305"/>
      <c r="P15" s="319"/>
      <c r="Q15" s="328">
        <v>52</v>
      </c>
      <c r="R15" s="309"/>
      <c r="S15" s="312"/>
      <c r="T15" s="324"/>
    </row>
    <row r="16" spans="1:21" ht="20.25" customHeight="1" thickBot="1" thickTop="1">
      <c r="A16" s="307" t="s">
        <v>1202</v>
      </c>
      <c r="B16" s="317"/>
      <c r="C16" s="313"/>
      <c r="D16" s="309"/>
      <c r="E16" s="318"/>
      <c r="F16" s="306"/>
      <c r="H16" s="306" t="s">
        <v>1126</v>
      </c>
      <c r="I16" s="343"/>
      <c r="J16" s="313"/>
      <c r="K16" s="309"/>
      <c r="L16" s="318"/>
      <c r="M16" s="306"/>
      <c r="N16" s="44"/>
      <c r="O16" s="305" t="s">
        <v>1188</v>
      </c>
      <c r="P16" s="329"/>
      <c r="Q16" s="330"/>
      <c r="R16" s="309"/>
      <c r="S16" s="312"/>
      <c r="T16" s="331"/>
      <c r="U16" s="304"/>
    </row>
    <row r="17" spans="1:21" ht="20.25" customHeight="1" thickBot="1" thickTop="1">
      <c r="A17" s="305"/>
      <c r="B17" s="319"/>
      <c r="C17" s="309"/>
      <c r="D17" s="309"/>
      <c r="E17" s="318"/>
      <c r="F17" s="332">
        <v>60</v>
      </c>
      <c r="G17" s="249"/>
      <c r="H17" s="305"/>
      <c r="I17" s="344"/>
      <c r="J17" s="309"/>
      <c r="K17" s="309"/>
      <c r="L17" s="318"/>
      <c r="M17" s="332">
        <v>52</v>
      </c>
      <c r="N17" s="348"/>
      <c r="O17" s="305"/>
      <c r="P17" s="305"/>
      <c r="Q17" s="309"/>
      <c r="R17" s="309"/>
      <c r="S17" s="312"/>
      <c r="T17" s="332">
        <v>52</v>
      </c>
      <c r="U17" s="304"/>
    </row>
    <row r="18" spans="1:20" ht="20.25" customHeight="1" thickBot="1" thickTop="1">
      <c r="A18" s="371" t="s">
        <v>1181</v>
      </c>
      <c r="B18" s="305"/>
      <c r="C18" s="309"/>
      <c r="D18" s="309"/>
      <c r="E18" s="321"/>
      <c r="F18" s="359"/>
      <c r="H18" s="305" t="s">
        <v>1182</v>
      </c>
      <c r="I18" s="44"/>
      <c r="J18" s="309"/>
      <c r="K18" s="309"/>
      <c r="L18" s="312"/>
      <c r="M18" s="349"/>
      <c r="N18" s="44"/>
      <c r="O18" s="305" t="s">
        <v>1115</v>
      </c>
      <c r="P18" s="305"/>
      <c r="Q18" s="309"/>
      <c r="R18" s="309"/>
      <c r="S18" s="321"/>
      <c r="T18" s="306"/>
    </row>
    <row r="19" spans="1:20" ht="20.25" customHeight="1" thickBot="1" thickTop="1">
      <c r="A19" s="305"/>
      <c r="B19" s="319"/>
      <c r="C19" s="320">
        <v>60</v>
      </c>
      <c r="D19" s="309"/>
      <c r="E19" s="321"/>
      <c r="F19" s="306"/>
      <c r="H19" s="305"/>
      <c r="I19" s="341"/>
      <c r="J19" s="316">
        <v>50</v>
      </c>
      <c r="K19" s="309"/>
      <c r="L19" s="321"/>
      <c r="M19" s="306"/>
      <c r="N19" s="44"/>
      <c r="O19" s="305"/>
      <c r="P19" s="315"/>
      <c r="Q19" s="316">
        <v>52</v>
      </c>
      <c r="R19" s="309"/>
      <c r="S19" s="321"/>
      <c r="T19" s="306"/>
    </row>
    <row r="20" spans="1:20" ht="20.25" customHeight="1" thickBot="1" thickTop="1">
      <c r="A20" s="305" t="s">
        <v>1190</v>
      </c>
      <c r="B20" s="329"/>
      <c r="C20" s="312"/>
      <c r="D20" s="314"/>
      <c r="E20" s="321"/>
      <c r="F20" s="306"/>
      <c r="H20" s="305" t="s">
        <v>1189</v>
      </c>
      <c r="I20" s="350"/>
      <c r="J20" s="340"/>
      <c r="K20" s="309"/>
      <c r="L20" s="321"/>
      <c r="M20" s="306"/>
      <c r="N20" s="44"/>
      <c r="O20" s="305" t="s">
        <v>1124</v>
      </c>
      <c r="P20" s="333"/>
      <c r="Q20" s="334"/>
      <c r="R20" s="309"/>
      <c r="S20" s="321"/>
      <c r="T20" s="306"/>
    </row>
    <row r="21" spans="1:20" ht="20.25" customHeight="1" thickBot="1" thickTop="1">
      <c r="A21" s="305"/>
      <c r="B21" s="305"/>
      <c r="C21" s="312"/>
      <c r="D21" s="314">
        <v>60</v>
      </c>
      <c r="E21" s="321"/>
      <c r="F21" s="306"/>
      <c r="H21" s="305"/>
      <c r="I21" s="344"/>
      <c r="J21" s="321"/>
      <c r="K21" s="323">
        <v>54</v>
      </c>
      <c r="L21" s="321"/>
      <c r="M21" s="306"/>
      <c r="N21" s="44"/>
      <c r="O21" s="305"/>
      <c r="P21" s="305"/>
      <c r="Q21" s="318"/>
      <c r="R21" s="320">
        <v>54</v>
      </c>
      <c r="S21" s="321"/>
      <c r="T21" s="306"/>
    </row>
    <row r="22" spans="1:20" ht="20.25" customHeight="1" thickBot="1" thickTop="1">
      <c r="A22" s="305" t="s">
        <v>1117</v>
      </c>
      <c r="B22" s="325"/>
      <c r="C22" s="321"/>
      <c r="D22" s="365"/>
      <c r="E22" s="321"/>
      <c r="F22" s="306"/>
      <c r="H22" s="305" t="s">
        <v>1208</v>
      </c>
      <c r="I22" s="351"/>
      <c r="J22" s="318"/>
      <c r="K22" s="340"/>
      <c r="L22" s="321"/>
      <c r="M22" s="306"/>
      <c r="N22" s="44"/>
      <c r="O22" s="305" t="s">
        <v>1199</v>
      </c>
      <c r="P22" s="305"/>
      <c r="Q22" s="321"/>
      <c r="R22" s="335"/>
      <c r="S22" s="321"/>
      <c r="T22" s="306"/>
    </row>
    <row r="23" spans="1:20" ht="20.25" customHeight="1" thickBot="1" thickTop="1">
      <c r="A23" s="305"/>
      <c r="B23" s="317"/>
      <c r="C23" s="342">
        <v>64</v>
      </c>
      <c r="D23" s="318"/>
      <c r="E23" s="321"/>
      <c r="F23" s="306"/>
      <c r="H23" s="305"/>
      <c r="I23" s="352"/>
      <c r="J23" s="337">
        <v>52</v>
      </c>
      <c r="K23" s="321"/>
      <c r="L23" s="321"/>
      <c r="M23" s="306"/>
      <c r="N23" s="44"/>
      <c r="O23" s="305"/>
      <c r="P23" s="315"/>
      <c r="Q23" s="327">
        <v>51</v>
      </c>
      <c r="R23" s="321"/>
      <c r="S23" s="321"/>
      <c r="T23" s="306"/>
    </row>
    <row r="24" spans="1:20" ht="20.25" customHeight="1" thickBot="1" thickTop="1">
      <c r="A24" s="305" t="s">
        <v>1154</v>
      </c>
      <c r="B24" s="329"/>
      <c r="C24" s="330"/>
      <c r="D24" s="318"/>
      <c r="E24" s="321"/>
      <c r="F24" s="306"/>
      <c r="H24" s="305" t="s">
        <v>1187</v>
      </c>
      <c r="I24" s="353"/>
      <c r="J24" s="330"/>
      <c r="K24" s="321"/>
      <c r="L24" s="321"/>
      <c r="M24" s="306"/>
      <c r="N24" s="44"/>
      <c r="O24" s="305" t="s">
        <v>1120</v>
      </c>
      <c r="P24" s="325"/>
      <c r="Q24" s="313"/>
      <c r="R24" s="321"/>
      <c r="S24" s="321"/>
      <c r="T24" s="306"/>
    </row>
    <row r="25" spans="1:20" ht="20.25" customHeight="1" thickBot="1" thickTop="1">
      <c r="A25" s="305"/>
      <c r="B25" s="305"/>
      <c r="C25" s="309"/>
      <c r="D25" s="318"/>
      <c r="E25" s="321">
        <v>64</v>
      </c>
      <c r="F25" s="306"/>
      <c r="H25" s="305"/>
      <c r="I25" s="44"/>
      <c r="J25" s="309"/>
      <c r="K25" s="321"/>
      <c r="L25" s="321">
        <v>52</v>
      </c>
      <c r="M25" s="306"/>
      <c r="N25" s="44"/>
      <c r="O25" s="305"/>
      <c r="P25" s="305"/>
      <c r="Q25" s="336"/>
      <c r="R25" s="321"/>
      <c r="S25" s="327">
        <v>53</v>
      </c>
      <c r="T25" s="306"/>
    </row>
    <row r="26" spans="1:20" ht="20.25" customHeight="1" thickTop="1">
      <c r="A26" s="305" t="s">
        <v>1196</v>
      </c>
      <c r="B26" s="305"/>
      <c r="C26" s="309"/>
      <c r="D26" s="321"/>
      <c r="E26" s="330"/>
      <c r="F26" s="306"/>
      <c r="H26" s="305" t="s">
        <v>1197</v>
      </c>
      <c r="I26" s="44"/>
      <c r="J26" s="309"/>
      <c r="K26" s="318"/>
      <c r="L26" s="354"/>
      <c r="M26" s="306"/>
      <c r="N26" s="44"/>
      <c r="O26" s="305" t="s">
        <v>1121</v>
      </c>
      <c r="P26" s="305"/>
      <c r="Q26" s="309"/>
      <c r="R26" s="318"/>
      <c r="S26" s="309"/>
      <c r="T26" s="306"/>
    </row>
    <row r="27" spans="1:20" ht="20.25" customHeight="1" thickBot="1">
      <c r="A27" s="305"/>
      <c r="B27" s="315"/>
      <c r="C27" s="316">
        <v>61</v>
      </c>
      <c r="D27" s="321"/>
      <c r="E27" s="309"/>
      <c r="F27" s="306"/>
      <c r="H27" s="305"/>
      <c r="I27" s="341"/>
      <c r="J27" s="323">
        <v>50</v>
      </c>
      <c r="K27" s="318"/>
      <c r="L27" s="309"/>
      <c r="M27" s="306"/>
      <c r="N27" s="44"/>
      <c r="O27" s="305"/>
      <c r="P27" s="315"/>
      <c r="Q27" s="323">
        <v>52</v>
      </c>
      <c r="R27" s="318"/>
      <c r="S27" s="309"/>
      <c r="T27" s="306"/>
    </row>
    <row r="28" spans="1:20" ht="20.25" customHeight="1" thickBot="1" thickTop="1">
      <c r="A28" s="305" t="s">
        <v>1192</v>
      </c>
      <c r="B28" s="333"/>
      <c r="C28" s="340"/>
      <c r="D28" s="321"/>
      <c r="E28" s="309"/>
      <c r="F28" s="306"/>
      <c r="H28" s="371" t="s">
        <v>1191</v>
      </c>
      <c r="I28" s="351"/>
      <c r="J28" s="334"/>
      <c r="K28" s="318"/>
      <c r="L28" s="309"/>
      <c r="M28" s="306"/>
      <c r="N28" s="44"/>
      <c r="O28" s="371" t="s">
        <v>1122</v>
      </c>
      <c r="P28" s="317"/>
      <c r="Q28" s="334"/>
      <c r="R28" s="318"/>
      <c r="S28" s="309"/>
      <c r="T28" s="306"/>
    </row>
    <row r="29" spans="1:20" ht="20.25" customHeight="1" thickBot="1" thickTop="1">
      <c r="A29" s="305"/>
      <c r="B29" s="319"/>
      <c r="C29" s="321"/>
      <c r="D29" s="327">
        <v>61</v>
      </c>
      <c r="E29" s="309"/>
      <c r="F29" s="306"/>
      <c r="H29" s="305"/>
      <c r="I29" s="44"/>
      <c r="J29" s="318"/>
      <c r="K29" s="328">
        <v>51</v>
      </c>
      <c r="L29" s="309"/>
      <c r="M29" s="306"/>
      <c r="N29" s="44"/>
      <c r="O29" s="305"/>
      <c r="P29" s="319"/>
      <c r="Q29" s="318"/>
      <c r="R29" s="337">
        <v>53</v>
      </c>
      <c r="S29" s="309"/>
      <c r="T29" s="306"/>
    </row>
    <row r="30" spans="1:20" ht="20.25" customHeight="1" thickBot="1" thickTop="1">
      <c r="A30" s="305" t="s">
        <v>1204</v>
      </c>
      <c r="B30" s="325"/>
      <c r="C30" s="337"/>
      <c r="D30" s="309"/>
      <c r="E30" s="309"/>
      <c r="F30" s="306"/>
      <c r="H30" s="305" t="s">
        <v>1114</v>
      </c>
      <c r="I30" s="355"/>
      <c r="J30" s="339"/>
      <c r="K30" s="309"/>
      <c r="L30" s="309"/>
      <c r="M30" s="306"/>
      <c r="N30" s="44"/>
      <c r="O30" s="305" t="s">
        <v>1186</v>
      </c>
      <c r="P30" s="338"/>
      <c r="Q30" s="339"/>
      <c r="R30" s="330"/>
      <c r="S30" s="309"/>
      <c r="T30" s="306"/>
    </row>
    <row r="31" spans="2:20" ht="20.25" customHeight="1" thickBot="1" thickTop="1">
      <c r="B31" s="305"/>
      <c r="C31" s="309"/>
      <c r="D31" s="309"/>
      <c r="E31" s="309"/>
      <c r="F31" s="306"/>
      <c r="I31" s="44"/>
      <c r="J31" s="308"/>
      <c r="K31" s="308"/>
      <c r="L31" s="308"/>
      <c r="M31" s="356"/>
      <c r="N31" s="44"/>
      <c r="O31" s="305"/>
      <c r="P31" s="305"/>
      <c r="Q31" s="309"/>
      <c r="R31" s="309"/>
      <c r="S31" s="309"/>
      <c r="T31" s="306"/>
    </row>
    <row r="32" spans="2:14" ht="20.25" customHeight="1" thickBot="1">
      <c r="B32" s="305"/>
      <c r="C32" s="476" t="s">
        <v>1203</v>
      </c>
      <c r="D32" s="477"/>
      <c r="E32" s="367">
        <v>61</v>
      </c>
      <c r="F32" s="364"/>
      <c r="I32" s="44"/>
      <c r="J32" s="479" t="s">
        <v>1207</v>
      </c>
      <c r="K32" s="479"/>
      <c r="L32" s="357">
        <v>51</v>
      </c>
      <c r="M32" s="306"/>
      <c r="N32" s="44"/>
    </row>
    <row r="33" spans="2:20" ht="20.25" customHeight="1" thickBot="1" thickTop="1">
      <c r="B33" s="305"/>
      <c r="C33" s="310"/>
      <c r="D33" s="310"/>
      <c r="E33" s="368"/>
      <c r="F33" s="369" t="s">
        <v>1140</v>
      </c>
      <c r="G33" s="246"/>
      <c r="I33" s="44"/>
      <c r="J33" s="309"/>
      <c r="K33" s="309"/>
      <c r="L33" s="312"/>
      <c r="M33" s="358" t="s">
        <v>1140</v>
      </c>
      <c r="N33" s="343"/>
      <c r="S33" s="302"/>
      <c r="T33" s="303"/>
    </row>
    <row r="34" spans="2:20" ht="20.25" customHeight="1" thickTop="1">
      <c r="B34" s="305"/>
      <c r="C34" s="478" t="s">
        <v>1205</v>
      </c>
      <c r="D34" s="478"/>
      <c r="E34" s="339"/>
      <c r="F34" s="370"/>
      <c r="G34" s="246"/>
      <c r="I34" s="44"/>
      <c r="J34" s="480" t="s">
        <v>1209</v>
      </c>
      <c r="K34" s="480"/>
      <c r="L34" s="339"/>
      <c r="M34" s="359"/>
      <c r="N34" s="343"/>
      <c r="S34" s="302"/>
      <c r="T34" s="303"/>
    </row>
    <row r="35" spans="2:14" ht="20.25" customHeight="1">
      <c r="B35" s="305"/>
      <c r="C35" s="310"/>
      <c r="D35" s="310"/>
      <c r="E35" s="309"/>
      <c r="F35" s="306"/>
      <c r="I35" s="44"/>
      <c r="J35" s="308"/>
      <c r="K35" s="360"/>
      <c r="L35" s="308"/>
      <c r="M35" s="356"/>
      <c r="N35" s="44"/>
    </row>
  </sheetData>
  <sheetProtection/>
  <mergeCells count="4">
    <mergeCell ref="C32:D32"/>
    <mergeCell ref="C34:D34"/>
    <mergeCell ref="J32:K32"/>
    <mergeCell ref="J34:K34"/>
  </mergeCells>
  <printOptions/>
  <pageMargins left="0.7" right="0.7" top="0.75" bottom="0.75" header="0.3" footer="0.3"/>
  <pageSetup fitToHeight="1" fitToWidth="1" orientation="landscape" paperSize="9" scale="63" r:id="rId1"/>
  <ignoredErrors>
    <ignoredError sqref="C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CE118"/>
  <sheetViews>
    <sheetView view="pageBreakPreview" zoomScaleSheetLayoutView="100" zoomScalePageLayoutView="0" workbookViewId="0" topLeftCell="A10">
      <selection activeCell="S21" sqref="S21:V23"/>
    </sheetView>
  </sheetViews>
  <sheetFormatPr defaultColWidth="1.875" defaultRowHeight="9" customHeight="1"/>
  <cols>
    <col min="1" max="1" width="4.50390625" style="3" customWidth="1"/>
    <col min="2" max="2" width="4.875" style="3" hidden="1" customWidth="1"/>
    <col min="3" max="5" width="1.875" style="3" hidden="1" customWidth="1"/>
    <col min="6" max="9" width="1.875" style="3" customWidth="1"/>
    <col min="10" max="10" width="5.625" style="3" customWidth="1"/>
    <col min="11" max="17" width="1.875" style="3" customWidth="1"/>
    <col min="18" max="18" width="0.74609375" style="3" customWidth="1"/>
    <col min="19" max="24" width="1.875" style="3" customWidth="1"/>
    <col min="25" max="25" width="0.875" style="3" customWidth="1"/>
    <col min="26" max="26" width="1.12109375" style="3" customWidth="1"/>
    <col min="27" max="33" width="1.875" style="3" customWidth="1"/>
    <col min="34" max="34" width="0.37109375" style="3" customWidth="1"/>
    <col min="35" max="35" width="5.875" style="3" hidden="1" customWidth="1"/>
    <col min="36" max="36" width="1.875" style="3" customWidth="1"/>
    <col min="37" max="37" width="0.875" style="3" customWidth="1"/>
    <col min="38" max="38" width="0.6171875" style="3" customWidth="1"/>
    <col min="39" max="41" width="1.875" style="3" customWidth="1"/>
    <col min="42" max="42" width="1.00390625" style="3" customWidth="1"/>
    <col min="43" max="43" width="3.125" style="3" customWidth="1"/>
    <col min="44" max="46" width="3.125" style="3" hidden="1" customWidth="1"/>
    <col min="47" max="51" width="2.50390625" style="3" customWidth="1"/>
    <col min="52" max="75" width="1.75390625" style="3" customWidth="1"/>
    <col min="76" max="76" width="0" style="3" hidden="1" customWidth="1"/>
    <col min="77" max="77" width="2.875" style="3" customWidth="1"/>
    <col min="78" max="16384" width="1.875" style="3" customWidth="1"/>
  </cols>
  <sheetData>
    <row r="1" spans="3:66" ht="9" customHeight="1">
      <c r="C1" s="643" t="s">
        <v>1142</v>
      </c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  <c r="U1" s="643"/>
      <c r="V1" s="643"/>
      <c r="W1" s="643"/>
      <c r="X1" s="643"/>
      <c r="Y1" s="643"/>
      <c r="Z1" s="643"/>
      <c r="AA1" s="643"/>
      <c r="AB1" s="643"/>
      <c r="AC1" s="643"/>
      <c r="AD1" s="643"/>
      <c r="AE1" s="643"/>
      <c r="AF1" s="643"/>
      <c r="AG1" s="643"/>
      <c r="AH1" s="643"/>
      <c r="AI1" s="643"/>
      <c r="AJ1" s="643"/>
      <c r="AK1" s="643"/>
      <c r="AL1" s="643"/>
      <c r="AM1" s="643"/>
      <c r="AN1" s="643"/>
      <c r="AO1" s="643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</row>
    <row r="2" spans="3:66" ht="12" customHeight="1"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3"/>
      <c r="Y2" s="643"/>
      <c r="Z2" s="643"/>
      <c r="AA2" s="643"/>
      <c r="AB2" s="643"/>
      <c r="AC2" s="643"/>
      <c r="AD2" s="643"/>
      <c r="AE2" s="643"/>
      <c r="AF2" s="643"/>
      <c r="AG2" s="643"/>
      <c r="AH2" s="643"/>
      <c r="AI2" s="643"/>
      <c r="AJ2" s="643"/>
      <c r="AK2" s="643"/>
      <c r="AL2" s="643"/>
      <c r="AM2" s="643"/>
      <c r="AN2" s="643"/>
      <c r="AO2" s="643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</row>
    <row r="3" spans="3:66" ht="9" customHeight="1">
      <c r="C3" s="676" t="s">
        <v>1146</v>
      </c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676"/>
      <c r="U3" s="676"/>
      <c r="V3" s="676"/>
      <c r="W3" s="676"/>
      <c r="X3" s="676"/>
      <c r="Y3" s="676"/>
      <c r="Z3" s="676"/>
      <c r="AA3" s="676"/>
      <c r="AB3" s="676"/>
      <c r="AC3" s="676"/>
      <c r="AD3" s="676"/>
      <c r="AE3" s="676"/>
      <c r="AF3" s="676"/>
      <c r="AG3" s="676"/>
      <c r="AH3" s="676"/>
      <c r="AI3" s="676"/>
      <c r="AJ3" s="676"/>
      <c r="AK3" s="676"/>
      <c r="AL3" s="676"/>
      <c r="AM3" s="676"/>
      <c r="AN3" s="676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</row>
    <row r="4" spans="3:66" ht="15" customHeight="1"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6"/>
      <c r="P4" s="676"/>
      <c r="Q4" s="676"/>
      <c r="R4" s="676"/>
      <c r="S4" s="676"/>
      <c r="T4" s="676"/>
      <c r="U4" s="676"/>
      <c r="V4" s="676"/>
      <c r="W4" s="676"/>
      <c r="X4" s="676"/>
      <c r="Y4" s="676"/>
      <c r="Z4" s="676"/>
      <c r="AA4" s="676"/>
      <c r="AB4" s="676"/>
      <c r="AC4" s="676"/>
      <c r="AD4" s="676"/>
      <c r="AE4" s="676"/>
      <c r="AF4" s="676"/>
      <c r="AG4" s="676"/>
      <c r="AH4" s="676"/>
      <c r="AI4" s="676"/>
      <c r="AJ4" s="676"/>
      <c r="AK4" s="676"/>
      <c r="AL4" s="676"/>
      <c r="AM4" s="676"/>
      <c r="AN4" s="676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3:33" ht="9" customHeight="1" hidden="1">
      <c r="C5" s="675" t="s">
        <v>1147</v>
      </c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675"/>
      <c r="P5" s="675"/>
      <c r="Q5" s="675"/>
      <c r="R5" s="675"/>
      <c r="S5" s="675"/>
      <c r="T5" s="675"/>
      <c r="U5" s="675"/>
      <c r="V5" s="675"/>
      <c r="W5" s="675"/>
      <c r="X5" s="675"/>
      <c r="Y5" s="675"/>
      <c r="Z5" s="675"/>
      <c r="AA5" s="675"/>
      <c r="AB5" s="675"/>
      <c r="AC5" s="675"/>
      <c r="AD5" s="675"/>
      <c r="AE5" s="675"/>
      <c r="AF5" s="675"/>
      <c r="AG5" s="675"/>
    </row>
    <row r="6" spans="3:33" ht="9" customHeight="1" hidden="1"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5"/>
      <c r="X6" s="675"/>
      <c r="Y6" s="675"/>
      <c r="Z6" s="675"/>
      <c r="AA6" s="675"/>
      <c r="AB6" s="675"/>
      <c r="AC6" s="675"/>
      <c r="AD6" s="675"/>
      <c r="AE6" s="675"/>
      <c r="AF6" s="675"/>
      <c r="AG6" s="675"/>
    </row>
    <row r="7" spans="3:83" ht="15.75" customHeight="1">
      <c r="C7" s="253"/>
      <c r="D7" s="253"/>
      <c r="E7" s="253"/>
      <c r="F7" s="636" t="s">
        <v>1151</v>
      </c>
      <c r="G7" s="636"/>
      <c r="H7" s="636"/>
      <c r="I7" s="636"/>
      <c r="J7" s="636"/>
      <c r="K7" s="636"/>
      <c r="L7" s="636"/>
      <c r="M7" s="636"/>
      <c r="N7" s="636"/>
      <c r="O7" s="636"/>
      <c r="P7" s="636"/>
      <c r="Q7" s="636"/>
      <c r="R7" s="636"/>
      <c r="S7" s="636"/>
      <c r="T7" s="636"/>
      <c r="U7" s="636"/>
      <c r="V7" s="636"/>
      <c r="W7" s="636"/>
      <c r="X7" s="636"/>
      <c r="Y7" s="636"/>
      <c r="Z7" s="636"/>
      <c r="AA7" s="636"/>
      <c r="AB7" s="636"/>
      <c r="AC7" s="636"/>
      <c r="AD7" s="636"/>
      <c r="AE7" s="636"/>
      <c r="AF7" s="636"/>
      <c r="AG7" s="636"/>
      <c r="AH7" s="636"/>
      <c r="AI7" s="636"/>
      <c r="AJ7" s="636"/>
      <c r="AK7" s="636"/>
      <c r="AL7" s="636"/>
      <c r="AM7" s="636"/>
      <c r="AN7" s="636"/>
      <c r="AO7" s="636"/>
      <c r="AP7" s="636"/>
      <c r="AU7" s="636" t="s">
        <v>1152</v>
      </c>
      <c r="AV7" s="636"/>
      <c r="AW7" s="636"/>
      <c r="AX7" s="636"/>
      <c r="AY7" s="636"/>
      <c r="AZ7" s="636"/>
      <c r="BA7" s="636"/>
      <c r="BB7" s="636"/>
      <c r="BC7" s="636"/>
      <c r="BD7" s="636"/>
      <c r="BE7" s="636"/>
      <c r="BF7" s="636"/>
      <c r="BG7" s="636"/>
      <c r="BH7" s="636"/>
      <c r="BI7" s="636"/>
      <c r="BJ7" s="636"/>
      <c r="BK7" s="636"/>
      <c r="BL7" s="636"/>
      <c r="BM7" s="636"/>
      <c r="BN7" s="636"/>
      <c r="BO7" s="636"/>
      <c r="BP7" s="636"/>
      <c r="BQ7" s="636"/>
      <c r="BR7" s="636"/>
      <c r="BS7" s="636"/>
      <c r="BT7" s="636"/>
      <c r="BU7" s="636"/>
      <c r="BV7" s="636"/>
      <c r="BW7" s="636"/>
      <c r="BX7" s="636"/>
      <c r="BY7" s="636"/>
      <c r="BZ7" s="636"/>
      <c r="CA7" s="636"/>
      <c r="CB7" s="636"/>
      <c r="CC7" s="636"/>
      <c r="CD7" s="636"/>
      <c r="CE7" s="636"/>
    </row>
    <row r="8" spans="3:83" ht="15.75" customHeight="1" thickBot="1">
      <c r="C8" s="253"/>
      <c r="D8" s="253"/>
      <c r="E8" s="253"/>
      <c r="F8" s="637"/>
      <c r="G8" s="637"/>
      <c r="H8" s="637"/>
      <c r="I8" s="637"/>
      <c r="J8" s="637"/>
      <c r="K8" s="637"/>
      <c r="L8" s="637"/>
      <c r="M8" s="637"/>
      <c r="N8" s="637"/>
      <c r="O8" s="637"/>
      <c r="P8" s="637"/>
      <c r="Q8" s="637"/>
      <c r="R8" s="637"/>
      <c r="S8" s="637"/>
      <c r="T8" s="637"/>
      <c r="U8" s="637"/>
      <c r="V8" s="637"/>
      <c r="W8" s="637"/>
      <c r="X8" s="637"/>
      <c r="Y8" s="637"/>
      <c r="Z8" s="637"/>
      <c r="AA8" s="637"/>
      <c r="AB8" s="637"/>
      <c r="AC8" s="637"/>
      <c r="AD8" s="637"/>
      <c r="AE8" s="637"/>
      <c r="AF8" s="637"/>
      <c r="AG8" s="637"/>
      <c r="AH8" s="637"/>
      <c r="AI8" s="637"/>
      <c r="AJ8" s="637"/>
      <c r="AK8" s="637"/>
      <c r="AL8" s="637"/>
      <c r="AM8" s="637"/>
      <c r="AN8" s="637"/>
      <c r="AO8" s="637"/>
      <c r="AP8" s="637"/>
      <c r="AU8" s="637"/>
      <c r="AV8" s="637"/>
      <c r="AW8" s="637"/>
      <c r="AX8" s="637"/>
      <c r="AY8" s="637"/>
      <c r="AZ8" s="637"/>
      <c r="BA8" s="637"/>
      <c r="BB8" s="637"/>
      <c r="BC8" s="637"/>
      <c r="BD8" s="637"/>
      <c r="BE8" s="637"/>
      <c r="BF8" s="637"/>
      <c r="BG8" s="637"/>
      <c r="BH8" s="637"/>
      <c r="BI8" s="637"/>
      <c r="BJ8" s="637"/>
      <c r="BK8" s="637"/>
      <c r="BL8" s="637"/>
      <c r="BM8" s="637"/>
      <c r="BN8" s="637"/>
      <c r="BO8" s="637"/>
      <c r="BP8" s="637"/>
      <c r="BQ8" s="637"/>
      <c r="BR8" s="637"/>
      <c r="BS8" s="637"/>
      <c r="BT8" s="637"/>
      <c r="BU8" s="637"/>
      <c r="BV8" s="637"/>
      <c r="BW8" s="637"/>
      <c r="BX8" s="637"/>
      <c r="BY8" s="637"/>
      <c r="BZ8" s="637"/>
      <c r="CA8" s="637"/>
      <c r="CB8" s="637"/>
      <c r="CC8" s="637"/>
      <c r="CD8" s="637"/>
      <c r="CE8" s="637"/>
    </row>
    <row r="9" spans="1:83" ht="12" customHeight="1">
      <c r="A9" s="12"/>
      <c r="C9" s="625" t="s">
        <v>14</v>
      </c>
      <c r="D9" s="603"/>
      <c r="E9" s="603"/>
      <c r="F9" s="603"/>
      <c r="G9" s="603"/>
      <c r="H9" s="603"/>
      <c r="I9" s="603"/>
      <c r="J9" s="604"/>
      <c r="K9" s="602" t="str">
        <f>F13</f>
        <v>山本浩之</v>
      </c>
      <c r="L9" s="603"/>
      <c r="M9" s="603"/>
      <c r="N9" s="603"/>
      <c r="O9" s="603"/>
      <c r="P9" s="603"/>
      <c r="Q9" s="603"/>
      <c r="R9" s="604"/>
      <c r="S9" s="602" t="str">
        <f>F17</f>
        <v>疋田之宏</v>
      </c>
      <c r="T9" s="603"/>
      <c r="U9" s="603"/>
      <c r="V9" s="603"/>
      <c r="W9" s="603"/>
      <c r="X9" s="603"/>
      <c r="Y9" s="603"/>
      <c r="Z9" s="604"/>
      <c r="AA9" s="602" t="str">
        <f>F21</f>
        <v>細原禎夫</v>
      </c>
      <c r="AB9" s="603"/>
      <c r="AC9" s="603"/>
      <c r="AD9" s="603"/>
      <c r="AE9" s="603"/>
      <c r="AF9" s="603"/>
      <c r="AG9" s="603"/>
      <c r="AH9" s="623"/>
      <c r="AI9" s="606">
        <f>IF(AI15&lt;&gt;"","取得","")</f>
      </c>
      <c r="AJ9" s="27"/>
      <c r="AK9" s="603" t="s">
        <v>15</v>
      </c>
      <c r="AL9" s="603"/>
      <c r="AM9" s="603"/>
      <c r="AN9" s="603"/>
      <c r="AO9" s="603"/>
      <c r="AP9" s="611"/>
      <c r="AQ9" s="257"/>
      <c r="AR9" s="625" t="s">
        <v>1148</v>
      </c>
      <c r="AS9" s="603"/>
      <c r="AT9" s="603"/>
      <c r="AU9" s="603"/>
      <c r="AV9" s="603"/>
      <c r="AW9" s="603"/>
      <c r="AX9" s="603"/>
      <c r="AY9" s="604"/>
      <c r="AZ9" s="602" t="str">
        <f>AU13</f>
        <v>山本浩之</v>
      </c>
      <c r="BA9" s="603"/>
      <c r="BB9" s="603"/>
      <c r="BC9" s="603"/>
      <c r="BD9" s="603"/>
      <c r="BE9" s="603"/>
      <c r="BF9" s="603"/>
      <c r="BG9" s="604"/>
      <c r="BH9" s="602" t="str">
        <f>AU17</f>
        <v>佐治武</v>
      </c>
      <c r="BI9" s="603"/>
      <c r="BJ9" s="603"/>
      <c r="BK9" s="603"/>
      <c r="BL9" s="603"/>
      <c r="BM9" s="603"/>
      <c r="BN9" s="603"/>
      <c r="BO9" s="604"/>
      <c r="BP9" s="602" t="str">
        <f>AU21</f>
        <v>稲泉聡</v>
      </c>
      <c r="BQ9" s="603"/>
      <c r="BR9" s="603"/>
      <c r="BS9" s="603"/>
      <c r="BT9" s="603"/>
      <c r="BU9" s="603"/>
      <c r="BV9" s="603"/>
      <c r="BW9" s="623"/>
      <c r="BX9" s="606">
        <f>IF(BX15&lt;&gt;"","取得","")</f>
      </c>
      <c r="BY9" s="27"/>
      <c r="BZ9" s="603" t="s">
        <v>15</v>
      </c>
      <c r="CA9" s="603"/>
      <c r="CB9" s="603"/>
      <c r="CC9" s="603"/>
      <c r="CD9" s="603"/>
      <c r="CE9" s="611"/>
    </row>
    <row r="10" spans="1:83" ht="12" customHeight="1">
      <c r="A10" s="12"/>
      <c r="C10" s="513"/>
      <c r="D10" s="514"/>
      <c r="E10" s="514"/>
      <c r="F10" s="514"/>
      <c r="G10" s="514"/>
      <c r="H10" s="514"/>
      <c r="I10" s="514"/>
      <c r="J10" s="605"/>
      <c r="K10" s="562"/>
      <c r="L10" s="514"/>
      <c r="M10" s="514"/>
      <c r="N10" s="514"/>
      <c r="O10" s="514"/>
      <c r="P10" s="514"/>
      <c r="Q10" s="514"/>
      <c r="R10" s="605"/>
      <c r="S10" s="562"/>
      <c r="T10" s="514"/>
      <c r="U10" s="514"/>
      <c r="V10" s="514"/>
      <c r="W10" s="514"/>
      <c r="X10" s="514"/>
      <c r="Y10" s="514"/>
      <c r="Z10" s="605"/>
      <c r="AA10" s="562"/>
      <c r="AB10" s="514"/>
      <c r="AC10" s="514"/>
      <c r="AD10" s="514"/>
      <c r="AE10" s="514"/>
      <c r="AF10" s="514"/>
      <c r="AG10" s="514"/>
      <c r="AH10" s="624"/>
      <c r="AI10" s="607"/>
      <c r="AK10" s="514"/>
      <c r="AL10" s="514"/>
      <c r="AM10" s="514"/>
      <c r="AN10" s="514"/>
      <c r="AO10" s="514"/>
      <c r="AP10" s="576"/>
      <c r="AQ10" s="257"/>
      <c r="AR10" s="513"/>
      <c r="AS10" s="514"/>
      <c r="AT10" s="514"/>
      <c r="AU10" s="514"/>
      <c r="AV10" s="514"/>
      <c r="AW10" s="514"/>
      <c r="AX10" s="514"/>
      <c r="AY10" s="605"/>
      <c r="AZ10" s="562"/>
      <c r="BA10" s="514"/>
      <c r="BB10" s="514"/>
      <c r="BC10" s="514"/>
      <c r="BD10" s="514"/>
      <c r="BE10" s="514"/>
      <c r="BF10" s="514"/>
      <c r="BG10" s="605"/>
      <c r="BH10" s="562"/>
      <c r="BI10" s="514"/>
      <c r="BJ10" s="514"/>
      <c r="BK10" s="514"/>
      <c r="BL10" s="514"/>
      <c r="BM10" s="514"/>
      <c r="BN10" s="514"/>
      <c r="BO10" s="605"/>
      <c r="BP10" s="562"/>
      <c r="BQ10" s="514"/>
      <c r="BR10" s="514"/>
      <c r="BS10" s="514"/>
      <c r="BT10" s="514"/>
      <c r="BU10" s="514"/>
      <c r="BV10" s="514"/>
      <c r="BW10" s="624"/>
      <c r="BX10" s="607"/>
      <c r="BZ10" s="514"/>
      <c r="CA10" s="514"/>
      <c r="CB10" s="514"/>
      <c r="CC10" s="514"/>
      <c r="CD10" s="514"/>
      <c r="CE10" s="576"/>
    </row>
    <row r="11" spans="1:83" ht="12" customHeight="1">
      <c r="A11" s="12"/>
      <c r="C11" s="513"/>
      <c r="D11" s="514"/>
      <c r="E11" s="514"/>
      <c r="F11" s="514"/>
      <c r="G11" s="514"/>
      <c r="H11" s="514"/>
      <c r="I11" s="514"/>
      <c r="J11" s="605"/>
      <c r="K11" s="562" t="str">
        <f>F15</f>
        <v>うさぎとかめの集い</v>
      </c>
      <c r="L11" s="514"/>
      <c r="M11" s="514"/>
      <c r="N11" s="514"/>
      <c r="O11" s="514"/>
      <c r="P11" s="514"/>
      <c r="Q11" s="514"/>
      <c r="R11" s="605"/>
      <c r="S11" s="562" t="str">
        <f>F19</f>
        <v>Ｋテニスカレッジ</v>
      </c>
      <c r="T11" s="514"/>
      <c r="U11" s="514"/>
      <c r="V11" s="514"/>
      <c r="W11" s="514"/>
      <c r="X11" s="514"/>
      <c r="Y11" s="514"/>
      <c r="Z11" s="514"/>
      <c r="AA11" s="562" t="str">
        <f>F23</f>
        <v>一般</v>
      </c>
      <c r="AB11" s="514"/>
      <c r="AC11" s="514"/>
      <c r="AD11" s="514"/>
      <c r="AE11" s="514"/>
      <c r="AF11" s="514"/>
      <c r="AG11" s="514"/>
      <c r="AH11" s="605"/>
      <c r="AI11" s="607">
        <f>IF(AI15&lt;&gt;"","ゲーム率","")</f>
      </c>
      <c r="AJ11" s="514"/>
      <c r="AK11" s="514" t="s">
        <v>16</v>
      </c>
      <c r="AL11" s="514"/>
      <c r="AM11" s="514"/>
      <c r="AN11" s="514"/>
      <c r="AO11" s="514"/>
      <c r="AP11" s="576"/>
      <c r="AQ11" s="257"/>
      <c r="AR11" s="513"/>
      <c r="AS11" s="514"/>
      <c r="AT11" s="514"/>
      <c r="AU11" s="514"/>
      <c r="AV11" s="514"/>
      <c r="AW11" s="514"/>
      <c r="AX11" s="514"/>
      <c r="AY11" s="605"/>
      <c r="AZ11" s="562" t="str">
        <f>AU15</f>
        <v>うさぎとかめの集い</v>
      </c>
      <c r="BA11" s="514"/>
      <c r="BB11" s="514"/>
      <c r="BC11" s="514"/>
      <c r="BD11" s="514"/>
      <c r="BE11" s="514"/>
      <c r="BF11" s="514"/>
      <c r="BG11" s="605"/>
      <c r="BH11" s="562" t="str">
        <f>AU19</f>
        <v>京セラTC</v>
      </c>
      <c r="BI11" s="514"/>
      <c r="BJ11" s="514"/>
      <c r="BK11" s="514"/>
      <c r="BL11" s="514"/>
      <c r="BM11" s="514"/>
      <c r="BN11" s="514"/>
      <c r="BO11" s="514"/>
      <c r="BP11" s="562" t="str">
        <f>AU23</f>
        <v>一般</v>
      </c>
      <c r="BQ11" s="514"/>
      <c r="BR11" s="514"/>
      <c r="BS11" s="514"/>
      <c r="BT11" s="514"/>
      <c r="BU11" s="514"/>
      <c r="BV11" s="514"/>
      <c r="BW11" s="605"/>
      <c r="BX11" s="607">
        <f>IF(BX15&lt;&gt;"","ゲーム率","")</f>
      </c>
      <c r="BY11" s="514"/>
      <c r="BZ11" s="514" t="s">
        <v>16</v>
      </c>
      <c r="CA11" s="514"/>
      <c r="CB11" s="514"/>
      <c r="CC11" s="514"/>
      <c r="CD11" s="514"/>
      <c r="CE11" s="576"/>
    </row>
    <row r="12" spans="1:83" ht="12" customHeight="1">
      <c r="A12" s="12"/>
      <c r="C12" s="601"/>
      <c r="D12" s="563"/>
      <c r="E12" s="563"/>
      <c r="F12" s="563"/>
      <c r="G12" s="563"/>
      <c r="H12" s="563"/>
      <c r="I12" s="563"/>
      <c r="J12" s="609"/>
      <c r="K12" s="608"/>
      <c r="L12" s="563"/>
      <c r="M12" s="563"/>
      <c r="N12" s="563"/>
      <c r="O12" s="563"/>
      <c r="P12" s="563"/>
      <c r="Q12" s="563"/>
      <c r="R12" s="609"/>
      <c r="S12" s="608"/>
      <c r="T12" s="563"/>
      <c r="U12" s="563"/>
      <c r="V12" s="563"/>
      <c r="W12" s="563"/>
      <c r="X12" s="563"/>
      <c r="Y12" s="563"/>
      <c r="Z12" s="563"/>
      <c r="AA12" s="608"/>
      <c r="AB12" s="563"/>
      <c r="AC12" s="563"/>
      <c r="AD12" s="563"/>
      <c r="AE12" s="563"/>
      <c r="AF12" s="563"/>
      <c r="AG12" s="563"/>
      <c r="AH12" s="609"/>
      <c r="AI12" s="610"/>
      <c r="AJ12" s="563"/>
      <c r="AK12" s="563"/>
      <c r="AL12" s="563"/>
      <c r="AM12" s="563"/>
      <c r="AN12" s="563"/>
      <c r="AO12" s="563"/>
      <c r="AP12" s="577"/>
      <c r="AQ12" s="257"/>
      <c r="AR12" s="601"/>
      <c r="AS12" s="563"/>
      <c r="AT12" s="563"/>
      <c r="AU12" s="563"/>
      <c r="AV12" s="563"/>
      <c r="AW12" s="563"/>
      <c r="AX12" s="563"/>
      <c r="AY12" s="609"/>
      <c r="AZ12" s="608"/>
      <c r="BA12" s="563"/>
      <c r="BB12" s="563"/>
      <c r="BC12" s="563"/>
      <c r="BD12" s="563"/>
      <c r="BE12" s="563"/>
      <c r="BF12" s="563"/>
      <c r="BG12" s="609"/>
      <c r="BH12" s="608"/>
      <c r="BI12" s="563"/>
      <c r="BJ12" s="563"/>
      <c r="BK12" s="563"/>
      <c r="BL12" s="563"/>
      <c r="BM12" s="563"/>
      <c r="BN12" s="563"/>
      <c r="BO12" s="563"/>
      <c r="BP12" s="608"/>
      <c r="BQ12" s="563"/>
      <c r="BR12" s="563"/>
      <c r="BS12" s="563"/>
      <c r="BT12" s="563"/>
      <c r="BU12" s="563"/>
      <c r="BV12" s="563"/>
      <c r="BW12" s="609"/>
      <c r="BX12" s="610"/>
      <c r="BY12" s="563"/>
      <c r="BZ12" s="563"/>
      <c r="CA12" s="563"/>
      <c r="CB12" s="563"/>
      <c r="CC12" s="563"/>
      <c r="CD12" s="563"/>
      <c r="CE12" s="577"/>
    </row>
    <row r="13" spans="1:83" s="2" customFormat="1" ht="12.75" customHeight="1">
      <c r="A13" s="247"/>
      <c r="B13" s="689">
        <f>AM15</f>
        <v>1</v>
      </c>
      <c r="C13" s="525" t="s">
        <v>1075</v>
      </c>
      <c r="D13" s="526"/>
      <c r="E13" s="526"/>
      <c r="F13" s="590" t="str">
        <f>IF(C13="ここに","",VLOOKUP(C13,'登録ナンバー'!$F$1:$I$600,2,0))</f>
        <v>山本浩之</v>
      </c>
      <c r="G13" s="590"/>
      <c r="H13" s="590"/>
      <c r="I13" s="590"/>
      <c r="J13" s="590"/>
      <c r="K13" s="626">
        <f>IF(S13="","丸付き数字は試合順番","")</f>
      </c>
      <c r="L13" s="627"/>
      <c r="M13" s="627"/>
      <c r="N13" s="627"/>
      <c r="O13" s="627"/>
      <c r="P13" s="627"/>
      <c r="Q13" s="627"/>
      <c r="R13" s="628"/>
      <c r="S13" s="573" t="s">
        <v>1157</v>
      </c>
      <c r="T13" s="551"/>
      <c r="U13" s="551"/>
      <c r="V13" s="551" t="s">
        <v>18</v>
      </c>
      <c r="W13" s="551">
        <v>1</v>
      </c>
      <c r="X13" s="551"/>
      <c r="Y13" s="551"/>
      <c r="Z13" s="566"/>
      <c r="AA13" s="573" t="s">
        <v>1157</v>
      </c>
      <c r="AB13" s="551"/>
      <c r="AC13" s="551"/>
      <c r="AD13" s="551" t="s">
        <v>18</v>
      </c>
      <c r="AE13" s="551">
        <v>4</v>
      </c>
      <c r="AF13" s="551"/>
      <c r="AG13" s="551"/>
      <c r="AH13" s="566"/>
      <c r="AI13" s="557">
        <f>IF(COUNTIF(AJ13:AL23,1)=2,"直接対決","")</f>
      </c>
      <c r="AJ13" s="559">
        <f>COUNTIF(K13:AH14,"⑥")+COUNTIF(K13:AH14,"⑦")</f>
        <v>2</v>
      </c>
      <c r="AK13" s="559"/>
      <c r="AL13" s="559"/>
      <c r="AM13" s="584">
        <f>IF(S13="","",2-AJ13)</f>
        <v>0</v>
      </c>
      <c r="AN13" s="584"/>
      <c r="AO13" s="584"/>
      <c r="AP13" s="585"/>
      <c r="AQ13" s="258"/>
      <c r="AR13" s="525"/>
      <c r="AS13" s="526"/>
      <c r="AT13" s="526"/>
      <c r="AU13" s="590" t="s">
        <v>1165</v>
      </c>
      <c r="AV13" s="590"/>
      <c r="AW13" s="590"/>
      <c r="AX13" s="590"/>
      <c r="AY13" s="590"/>
      <c r="AZ13" s="626">
        <f>IF(BH13="","丸付き数字は試合順番","")</f>
      </c>
      <c r="BA13" s="627"/>
      <c r="BB13" s="627"/>
      <c r="BC13" s="627"/>
      <c r="BD13" s="627"/>
      <c r="BE13" s="627"/>
      <c r="BF13" s="627"/>
      <c r="BG13" s="628"/>
      <c r="BH13" s="573" t="s">
        <v>1157</v>
      </c>
      <c r="BI13" s="551"/>
      <c r="BJ13" s="551"/>
      <c r="BK13" s="551" t="s">
        <v>18</v>
      </c>
      <c r="BL13" s="551">
        <v>3</v>
      </c>
      <c r="BM13" s="551"/>
      <c r="BN13" s="551"/>
      <c r="BO13" s="566"/>
      <c r="BP13" s="573" t="s">
        <v>1157</v>
      </c>
      <c r="BQ13" s="551"/>
      <c r="BR13" s="551"/>
      <c r="BS13" s="551" t="s">
        <v>18</v>
      </c>
      <c r="BT13" s="551">
        <v>3</v>
      </c>
      <c r="BU13" s="551"/>
      <c r="BV13" s="551"/>
      <c r="BW13" s="566"/>
      <c r="BX13" s="557">
        <f>IF(COUNTIF(BY13:CA23,1)=2,"直接対決","")</f>
      </c>
      <c r="BY13" s="559">
        <f>COUNTIF(AZ13:BW14,"⑥")+COUNTIF(AZ13:BW14,"⑦")</f>
        <v>2</v>
      </c>
      <c r="BZ13" s="559"/>
      <c r="CA13" s="559"/>
      <c r="CB13" s="584">
        <f>IF(BH13="","",2-BY13)</f>
        <v>0</v>
      </c>
      <c r="CC13" s="584"/>
      <c r="CD13" s="584"/>
      <c r="CE13" s="585"/>
    </row>
    <row r="14" spans="1:83" s="2" customFormat="1" ht="12.75" customHeight="1">
      <c r="A14" s="247"/>
      <c r="B14" s="689"/>
      <c r="C14" s="513"/>
      <c r="D14" s="514"/>
      <c r="E14" s="514"/>
      <c r="F14" s="568"/>
      <c r="G14" s="568"/>
      <c r="H14" s="568"/>
      <c r="I14" s="568"/>
      <c r="J14" s="568"/>
      <c r="K14" s="629"/>
      <c r="L14" s="630"/>
      <c r="M14" s="630"/>
      <c r="N14" s="630"/>
      <c r="O14" s="630"/>
      <c r="P14" s="630"/>
      <c r="Q14" s="630"/>
      <c r="R14" s="631"/>
      <c r="S14" s="574"/>
      <c r="T14" s="553"/>
      <c r="U14" s="553"/>
      <c r="V14" s="553"/>
      <c r="W14" s="553"/>
      <c r="X14" s="553"/>
      <c r="Y14" s="553"/>
      <c r="Z14" s="567"/>
      <c r="AA14" s="574"/>
      <c r="AB14" s="553"/>
      <c r="AC14" s="553"/>
      <c r="AD14" s="553"/>
      <c r="AE14" s="553"/>
      <c r="AF14" s="553"/>
      <c r="AG14" s="553"/>
      <c r="AH14" s="567"/>
      <c r="AI14" s="558"/>
      <c r="AJ14" s="560"/>
      <c r="AK14" s="560"/>
      <c r="AL14" s="560"/>
      <c r="AM14" s="586"/>
      <c r="AN14" s="586"/>
      <c r="AO14" s="586"/>
      <c r="AP14" s="587"/>
      <c r="AQ14" s="258"/>
      <c r="AR14" s="513"/>
      <c r="AS14" s="514"/>
      <c r="AT14" s="514"/>
      <c r="AU14" s="568"/>
      <c r="AV14" s="568"/>
      <c r="AW14" s="568"/>
      <c r="AX14" s="568"/>
      <c r="AY14" s="568"/>
      <c r="AZ14" s="629"/>
      <c r="BA14" s="630"/>
      <c r="BB14" s="630"/>
      <c r="BC14" s="630"/>
      <c r="BD14" s="630"/>
      <c r="BE14" s="630"/>
      <c r="BF14" s="630"/>
      <c r="BG14" s="631"/>
      <c r="BH14" s="574"/>
      <c r="BI14" s="553"/>
      <c r="BJ14" s="553"/>
      <c r="BK14" s="553"/>
      <c r="BL14" s="553"/>
      <c r="BM14" s="553"/>
      <c r="BN14" s="553"/>
      <c r="BO14" s="567"/>
      <c r="BP14" s="574"/>
      <c r="BQ14" s="553"/>
      <c r="BR14" s="553"/>
      <c r="BS14" s="553"/>
      <c r="BT14" s="553"/>
      <c r="BU14" s="553"/>
      <c r="BV14" s="553"/>
      <c r="BW14" s="567"/>
      <c r="BX14" s="558"/>
      <c r="BY14" s="560"/>
      <c r="BZ14" s="560"/>
      <c r="CA14" s="560"/>
      <c r="CB14" s="586"/>
      <c r="CC14" s="586"/>
      <c r="CD14" s="586"/>
      <c r="CE14" s="587"/>
    </row>
    <row r="15" spans="1:83" ht="12.75" customHeight="1">
      <c r="A15" s="12"/>
      <c r="C15" s="513" t="s">
        <v>19</v>
      </c>
      <c r="D15" s="514"/>
      <c r="E15" s="514"/>
      <c r="F15" s="568" t="str">
        <f>IF(C13="ここに","",VLOOKUP(C13,'登録ナンバー'!$F$4:$I$484,3,0))</f>
        <v>うさぎとかめの集い</v>
      </c>
      <c r="G15" s="568"/>
      <c r="H15" s="568"/>
      <c r="I15" s="568"/>
      <c r="J15" s="568"/>
      <c r="K15" s="629"/>
      <c r="L15" s="630"/>
      <c r="M15" s="630"/>
      <c r="N15" s="630"/>
      <c r="O15" s="630"/>
      <c r="P15" s="630"/>
      <c r="Q15" s="630"/>
      <c r="R15" s="631"/>
      <c r="S15" s="574"/>
      <c r="T15" s="553"/>
      <c r="U15" s="553"/>
      <c r="V15" s="553"/>
      <c r="W15" s="553"/>
      <c r="X15" s="553"/>
      <c r="Y15" s="553"/>
      <c r="Z15" s="567"/>
      <c r="AA15" s="574"/>
      <c r="AB15" s="553"/>
      <c r="AC15" s="553"/>
      <c r="AD15" s="553"/>
      <c r="AE15" s="553"/>
      <c r="AF15" s="553"/>
      <c r="AG15" s="553"/>
      <c r="AH15" s="567"/>
      <c r="AI15" s="588">
        <f>IF(OR(COUNTIF(AJ13:AL23,2)=3,COUNTIF(AJ13:AL23,1)=3),(S16+AA16)/(S16+AA16+W13+AE13),"")</f>
      </c>
      <c r="AJ15" s="578"/>
      <c r="AK15" s="578"/>
      <c r="AL15" s="578"/>
      <c r="AM15" s="580">
        <f>IF(AI15&lt;&gt;"",RANK(AI15,AI15:AI23),RANK(AJ13,AJ13:AL23))</f>
        <v>1</v>
      </c>
      <c r="AN15" s="580"/>
      <c r="AO15" s="580"/>
      <c r="AP15" s="581"/>
      <c r="AQ15" s="257"/>
      <c r="AR15" s="513"/>
      <c r="AS15" s="514"/>
      <c r="AT15" s="514"/>
      <c r="AU15" s="568" t="s">
        <v>1166</v>
      </c>
      <c r="AV15" s="568"/>
      <c r="AW15" s="568"/>
      <c r="AX15" s="568"/>
      <c r="AY15" s="568"/>
      <c r="AZ15" s="629"/>
      <c r="BA15" s="630"/>
      <c r="BB15" s="630"/>
      <c r="BC15" s="630"/>
      <c r="BD15" s="630"/>
      <c r="BE15" s="630"/>
      <c r="BF15" s="630"/>
      <c r="BG15" s="631"/>
      <c r="BH15" s="574"/>
      <c r="BI15" s="553"/>
      <c r="BJ15" s="553"/>
      <c r="BK15" s="553"/>
      <c r="BL15" s="553"/>
      <c r="BM15" s="553"/>
      <c r="BN15" s="553"/>
      <c r="BO15" s="567"/>
      <c r="BP15" s="574"/>
      <c r="BQ15" s="553"/>
      <c r="BR15" s="553"/>
      <c r="BS15" s="553"/>
      <c r="BT15" s="553"/>
      <c r="BU15" s="553"/>
      <c r="BV15" s="553"/>
      <c r="BW15" s="567"/>
      <c r="BX15" s="588">
        <f>IF(OR(COUNTIF(BY13:CA23,2)=3,COUNTIF(BY13:CA23,1)=3),(BH16+BP16)/(BH16+BP16+BL13+BT13),"")</f>
      </c>
      <c r="BY15" s="578"/>
      <c r="BZ15" s="578"/>
      <c r="CA15" s="578"/>
      <c r="CB15" s="580">
        <f>IF(BX15&lt;&gt;"",RANK(BX15,BX15:BX23),RANK(BY13,BY13:CA23))</f>
        <v>1</v>
      </c>
      <c r="CC15" s="580"/>
      <c r="CD15" s="580"/>
      <c r="CE15" s="581"/>
    </row>
    <row r="16" spans="1:83" ht="12.75" customHeight="1" hidden="1">
      <c r="A16" s="12"/>
      <c r="C16" s="513"/>
      <c r="D16" s="514"/>
      <c r="E16" s="514"/>
      <c r="F16" s="274"/>
      <c r="G16" s="274"/>
      <c r="H16" s="274"/>
      <c r="I16" s="274"/>
      <c r="J16" s="274"/>
      <c r="K16" s="632"/>
      <c r="L16" s="633"/>
      <c r="M16" s="633"/>
      <c r="N16" s="633"/>
      <c r="O16" s="633"/>
      <c r="P16" s="633"/>
      <c r="Q16" s="633"/>
      <c r="R16" s="634"/>
      <c r="S16" s="281" t="str">
        <f>IF(S13="⑦","7",IF(S13="⑥","6",S13))</f>
        <v>6</v>
      </c>
      <c r="T16" s="282"/>
      <c r="U16" s="282"/>
      <c r="V16" s="282"/>
      <c r="W16" s="282"/>
      <c r="X16" s="282"/>
      <c r="Y16" s="282"/>
      <c r="Z16" s="282"/>
      <c r="AA16" s="281" t="str">
        <f>IF(AA13="⑦","7",IF(AA13="⑥","6",AA13))</f>
        <v>6</v>
      </c>
      <c r="AB16" s="282"/>
      <c r="AC16" s="282"/>
      <c r="AD16" s="282"/>
      <c r="AE16" s="282"/>
      <c r="AF16" s="282"/>
      <c r="AG16" s="282"/>
      <c r="AH16" s="283"/>
      <c r="AI16" s="589"/>
      <c r="AJ16" s="579"/>
      <c r="AK16" s="579"/>
      <c r="AL16" s="579"/>
      <c r="AM16" s="582"/>
      <c r="AN16" s="582"/>
      <c r="AO16" s="582"/>
      <c r="AP16" s="583"/>
      <c r="AQ16" s="257"/>
      <c r="AR16" s="513"/>
      <c r="AS16" s="514"/>
      <c r="AT16" s="514"/>
      <c r="AU16" s="274"/>
      <c r="AV16" s="274"/>
      <c r="AW16" s="274"/>
      <c r="AX16" s="274"/>
      <c r="AY16" s="274"/>
      <c r="AZ16" s="632"/>
      <c r="BA16" s="633"/>
      <c r="BB16" s="633"/>
      <c r="BC16" s="633"/>
      <c r="BD16" s="633"/>
      <c r="BE16" s="633"/>
      <c r="BF16" s="633"/>
      <c r="BG16" s="634"/>
      <c r="BH16" s="284" t="str">
        <f>IF(BH13="⑦","7",IF(BH13="⑥","6",BH13))</f>
        <v>6</v>
      </c>
      <c r="BI16" s="294"/>
      <c r="BJ16" s="294"/>
      <c r="BK16" s="294"/>
      <c r="BL16" s="294"/>
      <c r="BM16" s="294"/>
      <c r="BN16" s="294"/>
      <c r="BO16" s="294"/>
      <c r="BP16" s="281" t="str">
        <f>IF(BP13="⑦","7",IF(BP13="⑥","6",BP13))</f>
        <v>6</v>
      </c>
      <c r="BQ16" s="282"/>
      <c r="BR16" s="282"/>
      <c r="BS16" s="282"/>
      <c r="BT16" s="282"/>
      <c r="BU16" s="282"/>
      <c r="BV16" s="282"/>
      <c r="BW16" s="283"/>
      <c r="BX16" s="589"/>
      <c r="BY16" s="579"/>
      <c r="BZ16" s="579"/>
      <c r="CA16" s="579"/>
      <c r="CB16" s="582"/>
      <c r="CC16" s="582"/>
      <c r="CD16" s="582"/>
      <c r="CE16" s="583"/>
    </row>
    <row r="17" spans="1:83" ht="12.75" customHeight="1">
      <c r="A17" s="12"/>
      <c r="B17" s="689">
        <f>AM19</f>
        <v>3</v>
      </c>
      <c r="C17" s="525" t="s">
        <v>1078</v>
      </c>
      <c r="D17" s="526"/>
      <c r="E17" s="526"/>
      <c r="F17" s="526" t="str">
        <f>IF(C17="ここに","",VLOOKUP(C17,'登録ナンバー'!$F$1:$I$600,2,0))</f>
        <v>疋田之宏</v>
      </c>
      <c r="G17" s="526"/>
      <c r="H17" s="526"/>
      <c r="I17" s="526"/>
      <c r="J17" s="526"/>
      <c r="K17" s="561">
        <f>IF(S13="","",IF(AND(W13=6,S13&lt;&gt;"⑦"),"⑥",IF(W13=7,"⑦",W13)))</f>
        <v>1</v>
      </c>
      <c r="L17" s="526"/>
      <c r="M17" s="526"/>
      <c r="N17" s="526" t="s">
        <v>18</v>
      </c>
      <c r="O17" s="526">
        <f>IF(S13="","",IF(S13="⑥",6,IF(S13="⑦",7,S13)))</f>
        <v>6</v>
      </c>
      <c r="P17" s="526"/>
      <c r="Q17" s="526"/>
      <c r="R17" s="527"/>
      <c r="S17" s="481"/>
      <c r="T17" s="482"/>
      <c r="U17" s="482"/>
      <c r="V17" s="482"/>
      <c r="W17" s="482"/>
      <c r="X17" s="482"/>
      <c r="Y17" s="482"/>
      <c r="Z17" s="482"/>
      <c r="AA17" s="662">
        <v>0</v>
      </c>
      <c r="AB17" s="515"/>
      <c r="AC17" s="515"/>
      <c r="AD17" s="515" t="s">
        <v>18</v>
      </c>
      <c r="AE17" s="515">
        <v>6</v>
      </c>
      <c r="AF17" s="515"/>
      <c r="AG17" s="515"/>
      <c r="AH17" s="618"/>
      <c r="AI17" s="564">
        <f>IF(COUNTIF(AJ13:AL23,1)=2,"直接対決","")</f>
      </c>
      <c r="AJ17" s="538">
        <f>COUNTIF(K17:AH18,"⑥")+COUNTIF(K17:AH18,"⑦")</f>
        <v>0</v>
      </c>
      <c r="AK17" s="538"/>
      <c r="AL17" s="538"/>
      <c r="AM17" s="540">
        <f>IF(S13="","",2-AJ17)</f>
        <v>2</v>
      </c>
      <c r="AN17" s="540"/>
      <c r="AO17" s="540"/>
      <c r="AP17" s="541"/>
      <c r="AQ17" s="257"/>
      <c r="AR17" s="525"/>
      <c r="AS17" s="526"/>
      <c r="AT17" s="526"/>
      <c r="AU17" s="526" t="s">
        <v>1170</v>
      </c>
      <c r="AV17" s="526"/>
      <c r="AW17" s="526"/>
      <c r="AX17" s="526"/>
      <c r="AY17" s="526"/>
      <c r="AZ17" s="561">
        <f>IF(BH13="","",IF(AND(BL13=6,BH13&lt;&gt;"⑦"),"⑥",IF(BL13=7,"⑦",BL13)))</f>
        <v>3</v>
      </c>
      <c r="BA17" s="526"/>
      <c r="BB17" s="526"/>
      <c r="BC17" s="526" t="s">
        <v>18</v>
      </c>
      <c r="BD17" s="526">
        <f>IF(BH13="","",IF(BH13="⑥",6,IF(BH13="⑦",7,BH13)))</f>
        <v>6</v>
      </c>
      <c r="BE17" s="526"/>
      <c r="BF17" s="526"/>
      <c r="BG17" s="526"/>
      <c r="BH17" s="481"/>
      <c r="BI17" s="482"/>
      <c r="BJ17" s="482"/>
      <c r="BK17" s="482"/>
      <c r="BL17" s="482"/>
      <c r="BM17" s="482"/>
      <c r="BN17" s="482"/>
      <c r="BO17" s="483"/>
      <c r="BP17" s="515">
        <v>3</v>
      </c>
      <c r="BQ17" s="515"/>
      <c r="BR17" s="515"/>
      <c r="BS17" s="515" t="s">
        <v>18</v>
      </c>
      <c r="BT17" s="515">
        <v>6</v>
      </c>
      <c r="BU17" s="515"/>
      <c r="BV17" s="515"/>
      <c r="BW17" s="618"/>
      <c r="BX17" s="564">
        <f>IF(COUNTIF(BY13:CA23,1)=2,"直接対決","")</f>
      </c>
      <c r="BY17" s="538">
        <f>COUNTIF(AZ17:BW18,"⑥")+COUNTIF(AZ17:BW18,"⑦")</f>
        <v>0</v>
      </c>
      <c r="BZ17" s="538"/>
      <c r="CA17" s="538"/>
      <c r="CB17" s="540">
        <f>IF(BH13="","",2-BY17)</f>
        <v>2</v>
      </c>
      <c r="CC17" s="540"/>
      <c r="CD17" s="540"/>
      <c r="CE17" s="541"/>
    </row>
    <row r="18" spans="1:83" ht="12.75" customHeight="1">
      <c r="A18" s="12"/>
      <c r="B18" s="689"/>
      <c r="C18" s="513"/>
      <c r="D18" s="514"/>
      <c r="E18" s="514"/>
      <c r="F18" s="514"/>
      <c r="G18" s="514"/>
      <c r="H18" s="514"/>
      <c r="I18" s="514"/>
      <c r="J18" s="514"/>
      <c r="K18" s="562"/>
      <c r="L18" s="514"/>
      <c r="M18" s="514"/>
      <c r="N18" s="514"/>
      <c r="O18" s="514"/>
      <c r="P18" s="514"/>
      <c r="Q18" s="514"/>
      <c r="R18" s="605"/>
      <c r="S18" s="484"/>
      <c r="T18" s="485"/>
      <c r="U18" s="485"/>
      <c r="V18" s="485"/>
      <c r="W18" s="485"/>
      <c r="X18" s="485"/>
      <c r="Y18" s="485"/>
      <c r="Z18" s="485"/>
      <c r="AA18" s="663"/>
      <c r="AB18" s="516"/>
      <c r="AC18" s="516"/>
      <c r="AD18" s="516"/>
      <c r="AE18" s="516"/>
      <c r="AF18" s="516"/>
      <c r="AG18" s="516"/>
      <c r="AH18" s="619"/>
      <c r="AI18" s="565"/>
      <c r="AJ18" s="539"/>
      <c r="AK18" s="539"/>
      <c r="AL18" s="539"/>
      <c r="AM18" s="542"/>
      <c r="AN18" s="542"/>
      <c r="AO18" s="542"/>
      <c r="AP18" s="543"/>
      <c r="AQ18" s="257"/>
      <c r="AR18" s="513"/>
      <c r="AS18" s="514"/>
      <c r="AT18" s="514"/>
      <c r="AU18" s="514"/>
      <c r="AV18" s="514"/>
      <c r="AW18" s="514"/>
      <c r="AX18" s="514"/>
      <c r="AY18" s="514"/>
      <c r="AZ18" s="562"/>
      <c r="BA18" s="514"/>
      <c r="BB18" s="514"/>
      <c r="BC18" s="514"/>
      <c r="BD18" s="514"/>
      <c r="BE18" s="514"/>
      <c r="BF18" s="514"/>
      <c r="BG18" s="514"/>
      <c r="BH18" s="484"/>
      <c r="BI18" s="485"/>
      <c r="BJ18" s="485"/>
      <c r="BK18" s="485"/>
      <c r="BL18" s="485"/>
      <c r="BM18" s="485"/>
      <c r="BN18" s="485"/>
      <c r="BO18" s="486"/>
      <c r="BP18" s="516"/>
      <c r="BQ18" s="516"/>
      <c r="BR18" s="516"/>
      <c r="BS18" s="516"/>
      <c r="BT18" s="516"/>
      <c r="BU18" s="516"/>
      <c r="BV18" s="516"/>
      <c r="BW18" s="619"/>
      <c r="BX18" s="565"/>
      <c r="BY18" s="539"/>
      <c r="BZ18" s="539"/>
      <c r="CA18" s="539"/>
      <c r="CB18" s="542"/>
      <c r="CC18" s="542"/>
      <c r="CD18" s="542"/>
      <c r="CE18" s="543"/>
    </row>
    <row r="19" spans="1:83" ht="12.75" customHeight="1">
      <c r="A19" s="12"/>
      <c r="B19" s="12"/>
      <c r="C19" s="513" t="s">
        <v>19</v>
      </c>
      <c r="D19" s="514"/>
      <c r="E19" s="514"/>
      <c r="F19" s="514" t="str">
        <f>IF(C17="ここに","",VLOOKUP(C17,'登録ナンバー'!$F$4:$H$484,3,0))</f>
        <v>Ｋテニスカレッジ</v>
      </c>
      <c r="G19" s="514"/>
      <c r="H19" s="514"/>
      <c r="I19" s="514"/>
      <c r="J19" s="514"/>
      <c r="K19" s="562"/>
      <c r="L19" s="514"/>
      <c r="M19" s="514"/>
      <c r="N19" s="514"/>
      <c r="O19" s="514"/>
      <c r="P19" s="514"/>
      <c r="Q19" s="514"/>
      <c r="R19" s="605"/>
      <c r="S19" s="484"/>
      <c r="T19" s="485"/>
      <c r="U19" s="485"/>
      <c r="V19" s="485"/>
      <c r="W19" s="485"/>
      <c r="X19" s="485"/>
      <c r="Y19" s="485"/>
      <c r="Z19" s="485"/>
      <c r="AA19" s="663"/>
      <c r="AB19" s="516"/>
      <c r="AC19" s="516"/>
      <c r="AD19" s="516"/>
      <c r="AE19" s="620"/>
      <c r="AF19" s="620"/>
      <c r="AG19" s="620"/>
      <c r="AH19" s="621"/>
      <c r="AI19" s="521">
        <f>IF(OR(COUNTIF(AJ13:AL23,2)=3,COUNTIF(AJ13:AL23,1)=3),(K20+AA20)/(K20+AA20+O17+AE17),"")</f>
      </c>
      <c r="AJ19" s="514"/>
      <c r="AK19" s="514"/>
      <c r="AL19" s="514"/>
      <c r="AM19" s="544">
        <f>IF(AI19&lt;&gt;"",RANK(AI19,AI15:AI23),RANK(AJ17,AJ13:AL23))</f>
        <v>3</v>
      </c>
      <c r="AN19" s="544"/>
      <c r="AO19" s="544"/>
      <c r="AP19" s="545"/>
      <c r="AQ19" s="257"/>
      <c r="AR19" s="513"/>
      <c r="AS19" s="514"/>
      <c r="AT19" s="514"/>
      <c r="AU19" s="514" t="s">
        <v>27</v>
      </c>
      <c r="AV19" s="514"/>
      <c r="AW19" s="514"/>
      <c r="AX19" s="514"/>
      <c r="AY19" s="514"/>
      <c r="AZ19" s="562"/>
      <c r="BA19" s="514"/>
      <c r="BB19" s="514"/>
      <c r="BC19" s="514"/>
      <c r="BD19" s="514"/>
      <c r="BE19" s="514"/>
      <c r="BF19" s="514"/>
      <c r="BG19" s="514"/>
      <c r="BH19" s="487"/>
      <c r="BI19" s="488"/>
      <c r="BJ19" s="488"/>
      <c r="BK19" s="488"/>
      <c r="BL19" s="488"/>
      <c r="BM19" s="488"/>
      <c r="BN19" s="488"/>
      <c r="BO19" s="489"/>
      <c r="BP19" s="516"/>
      <c r="BQ19" s="516"/>
      <c r="BR19" s="516"/>
      <c r="BS19" s="516"/>
      <c r="BT19" s="620"/>
      <c r="BU19" s="620"/>
      <c r="BV19" s="620"/>
      <c r="BW19" s="621"/>
      <c r="BX19" s="521">
        <f>IF(OR(COUNTIF(BY13:CA23,2)=3,COUNTIF(BY13:CA23,1)=3),(AZ20+BP20)/(AZ20+BP20+BD17+BT17),"")</f>
      </c>
      <c r="BY19" s="514"/>
      <c r="BZ19" s="514"/>
      <c r="CA19" s="514"/>
      <c r="CB19" s="544">
        <f>IF(BX19&lt;&gt;"",RANK(BX19,BX15:BX23),RANK(BY17,BY13:CA23))</f>
        <v>3</v>
      </c>
      <c r="CC19" s="544"/>
      <c r="CD19" s="544"/>
      <c r="CE19" s="545"/>
    </row>
    <row r="20" spans="1:83" ht="12.75" customHeight="1" hidden="1">
      <c r="A20" s="12"/>
      <c r="B20" s="12"/>
      <c r="C20" s="513"/>
      <c r="D20" s="514"/>
      <c r="E20" s="514"/>
      <c r="F20" s="2"/>
      <c r="G20" s="2"/>
      <c r="H20" s="2"/>
      <c r="I20" s="2"/>
      <c r="J20" s="2"/>
      <c r="K20" s="17">
        <f>IF(K17="⑦","7",IF(K17="⑥","6",K17))</f>
        <v>1</v>
      </c>
      <c r="L20" s="8"/>
      <c r="M20" s="8"/>
      <c r="N20" s="8"/>
      <c r="O20" s="8"/>
      <c r="P20" s="8"/>
      <c r="Q20" s="8"/>
      <c r="R20" s="20"/>
      <c r="S20" s="487"/>
      <c r="T20" s="488"/>
      <c r="U20" s="488"/>
      <c r="V20" s="488"/>
      <c r="W20" s="488"/>
      <c r="X20" s="488"/>
      <c r="Y20" s="488"/>
      <c r="Z20" s="488"/>
      <c r="AA20" s="17">
        <f>IF(AA17="⑦","7",IF(AA17="⑥","6",AA17))</f>
        <v>0</v>
      </c>
      <c r="AB20" s="18"/>
      <c r="AC20" s="18"/>
      <c r="AD20" s="18"/>
      <c r="AE20" s="18"/>
      <c r="AF20" s="18"/>
      <c r="AG20" s="18"/>
      <c r="AH20" s="19"/>
      <c r="AI20" s="622"/>
      <c r="AJ20" s="563"/>
      <c r="AK20" s="563"/>
      <c r="AL20" s="563"/>
      <c r="AM20" s="546"/>
      <c r="AN20" s="546"/>
      <c r="AO20" s="546"/>
      <c r="AP20" s="547"/>
      <c r="AQ20" s="257"/>
      <c r="AR20" s="513"/>
      <c r="AS20" s="514"/>
      <c r="AT20" s="514"/>
      <c r="AU20" s="2"/>
      <c r="AV20" s="2"/>
      <c r="AW20" s="2"/>
      <c r="AX20" s="2"/>
      <c r="AY20" s="2"/>
      <c r="AZ20" s="17">
        <f>IF(AZ17="⑦","7",IF(AZ17="⑥","6",AZ17))</f>
        <v>3</v>
      </c>
      <c r="BA20" s="8"/>
      <c r="BB20" s="8"/>
      <c r="BC20" s="8"/>
      <c r="BD20" s="8"/>
      <c r="BE20" s="8"/>
      <c r="BF20" s="8"/>
      <c r="BG20" s="20"/>
      <c r="BH20" s="262"/>
      <c r="BI20" s="263"/>
      <c r="BJ20" s="263"/>
      <c r="BK20" s="263"/>
      <c r="BL20" s="263"/>
      <c r="BM20" s="263"/>
      <c r="BN20" s="263"/>
      <c r="BO20" s="263"/>
      <c r="BP20" s="28">
        <f>IF(BP17="⑦","7",IF(BP17="⑥","6",BP17))</f>
        <v>3</v>
      </c>
      <c r="BQ20" s="7"/>
      <c r="BR20" s="7"/>
      <c r="BS20" s="7"/>
      <c r="BT20" s="7"/>
      <c r="BU20" s="7"/>
      <c r="BV20" s="7"/>
      <c r="BW20" s="254"/>
      <c r="BX20" s="622"/>
      <c r="BY20" s="563"/>
      <c r="BZ20" s="563"/>
      <c r="CA20" s="563"/>
      <c r="CB20" s="546"/>
      <c r="CC20" s="546"/>
      <c r="CD20" s="546"/>
      <c r="CE20" s="547"/>
    </row>
    <row r="21" spans="1:83" ht="12.75" customHeight="1">
      <c r="A21" s="12"/>
      <c r="B21" s="689">
        <f>AM23</f>
        <v>2</v>
      </c>
      <c r="C21" s="525" t="s">
        <v>1080</v>
      </c>
      <c r="D21" s="526"/>
      <c r="E21" s="526"/>
      <c r="F21" s="528" t="s">
        <v>1081</v>
      </c>
      <c r="G21" s="528"/>
      <c r="H21" s="528"/>
      <c r="I21" s="528"/>
      <c r="J21" s="528"/>
      <c r="K21" s="550">
        <v>4</v>
      </c>
      <c r="L21" s="528"/>
      <c r="M21" s="528"/>
      <c r="N21" s="528" t="s">
        <v>18</v>
      </c>
      <c r="O21" s="528">
        <v>6</v>
      </c>
      <c r="P21" s="528"/>
      <c r="Q21" s="528"/>
      <c r="R21" s="615"/>
      <c r="S21" s="550" t="s">
        <v>1157</v>
      </c>
      <c r="T21" s="528"/>
      <c r="U21" s="528"/>
      <c r="V21" s="528" t="s">
        <v>18</v>
      </c>
      <c r="W21" s="528">
        <v>0</v>
      </c>
      <c r="X21" s="528"/>
      <c r="Y21" s="528"/>
      <c r="Z21" s="615"/>
      <c r="AA21" s="499"/>
      <c r="AB21" s="500"/>
      <c r="AC21" s="500"/>
      <c r="AD21" s="500"/>
      <c r="AE21" s="500"/>
      <c r="AF21" s="500"/>
      <c r="AG21" s="503"/>
      <c r="AH21" s="668"/>
      <c r="AI21" s="640">
        <f>IF(COUNTIF(AJ13:AL27,1)=2,"直接対決","")</f>
      </c>
      <c r="AJ21" s="532">
        <f>COUNTIF(K21:AH22,"⑥")+COUNTIF(K21:AH22,"⑦")</f>
        <v>1</v>
      </c>
      <c r="AK21" s="532"/>
      <c r="AL21" s="532"/>
      <c r="AM21" s="534">
        <f>IF(S13="","",2-AJ21)</f>
        <v>1</v>
      </c>
      <c r="AN21" s="534"/>
      <c r="AO21" s="534"/>
      <c r="AP21" s="535"/>
      <c r="AQ21" s="257"/>
      <c r="AR21" s="525"/>
      <c r="AS21" s="526"/>
      <c r="AT21" s="526"/>
      <c r="AU21" s="528" t="s">
        <v>1084</v>
      </c>
      <c r="AV21" s="528"/>
      <c r="AW21" s="528"/>
      <c r="AX21" s="528"/>
      <c r="AY21" s="528"/>
      <c r="AZ21" s="550">
        <f>IF(BH13="","",IF(AND(BT13=6,BP13&lt;&gt;"⑦"),"⑥",IF(BT13=7,"⑦",BT13)))</f>
        <v>3</v>
      </c>
      <c r="BA21" s="528"/>
      <c r="BB21" s="528"/>
      <c r="BC21" s="528" t="s">
        <v>18</v>
      </c>
      <c r="BD21" s="528">
        <f>IF(BH13="","",IF(BP13="⑥",6,IF(BP13="⑦",7,BP13)))</f>
        <v>6</v>
      </c>
      <c r="BE21" s="528"/>
      <c r="BF21" s="528"/>
      <c r="BG21" s="615"/>
      <c r="BH21" s="550" t="str">
        <f>IF(BH13="","",IF(AND(BT17=6,BP17&lt;&gt;"⑦"),"⑥",IF(BT17=7,"⑦",BT17)))</f>
        <v>⑥</v>
      </c>
      <c r="BI21" s="528"/>
      <c r="BJ21" s="528"/>
      <c r="BK21" s="528" t="s">
        <v>18</v>
      </c>
      <c r="BL21" s="528">
        <f>IF(BH13="","",IF(BP17="⑥",6,IF(BP17="⑦",7,BP17)))</f>
        <v>3</v>
      </c>
      <c r="BM21" s="528"/>
      <c r="BN21" s="528"/>
      <c r="BO21" s="528"/>
      <c r="BP21" s="499"/>
      <c r="BQ21" s="500"/>
      <c r="BR21" s="500"/>
      <c r="BS21" s="500"/>
      <c r="BT21" s="500"/>
      <c r="BU21" s="500"/>
      <c r="BV21" s="500"/>
      <c r="BW21" s="501"/>
      <c r="BX21" s="612">
        <f>IF(COUNTIF(BY13:CA27,1)=2,"直接対決","")</f>
      </c>
      <c r="BY21" s="532">
        <f>COUNTIF(AZ21:BW22,"⑥")+COUNTIF(AZ21:BW22,"⑦")</f>
        <v>1</v>
      </c>
      <c r="BZ21" s="532"/>
      <c r="CA21" s="532"/>
      <c r="CB21" s="534">
        <f>IF(BH13="","",2-BY21)</f>
        <v>1</v>
      </c>
      <c r="CC21" s="534"/>
      <c r="CD21" s="534"/>
      <c r="CE21" s="535"/>
    </row>
    <row r="22" spans="1:83" ht="12.75" customHeight="1">
      <c r="A22" s="12"/>
      <c r="B22" s="689"/>
      <c r="C22" s="513"/>
      <c r="D22" s="514"/>
      <c r="E22" s="514"/>
      <c r="F22" s="519"/>
      <c r="G22" s="519"/>
      <c r="H22" s="519"/>
      <c r="I22" s="519"/>
      <c r="J22" s="519"/>
      <c r="K22" s="548"/>
      <c r="L22" s="519"/>
      <c r="M22" s="519"/>
      <c r="N22" s="519"/>
      <c r="O22" s="519"/>
      <c r="P22" s="519"/>
      <c r="Q22" s="519"/>
      <c r="R22" s="529"/>
      <c r="S22" s="548"/>
      <c r="T22" s="519"/>
      <c r="U22" s="519"/>
      <c r="V22" s="519"/>
      <c r="W22" s="519"/>
      <c r="X22" s="519"/>
      <c r="Y22" s="519"/>
      <c r="Z22" s="529"/>
      <c r="AA22" s="502"/>
      <c r="AB22" s="503"/>
      <c r="AC22" s="503"/>
      <c r="AD22" s="503"/>
      <c r="AE22" s="503"/>
      <c r="AF22" s="503"/>
      <c r="AG22" s="503"/>
      <c r="AH22" s="668"/>
      <c r="AI22" s="641"/>
      <c r="AJ22" s="533"/>
      <c r="AK22" s="533"/>
      <c r="AL22" s="533"/>
      <c r="AM22" s="536"/>
      <c r="AN22" s="536"/>
      <c r="AO22" s="536"/>
      <c r="AP22" s="537"/>
      <c r="AQ22" s="257"/>
      <c r="AR22" s="513"/>
      <c r="AS22" s="514"/>
      <c r="AT22" s="514"/>
      <c r="AU22" s="519"/>
      <c r="AV22" s="519"/>
      <c r="AW22" s="519"/>
      <c r="AX22" s="519"/>
      <c r="AY22" s="519"/>
      <c r="AZ22" s="548"/>
      <c r="BA22" s="519"/>
      <c r="BB22" s="519"/>
      <c r="BC22" s="519"/>
      <c r="BD22" s="519"/>
      <c r="BE22" s="519"/>
      <c r="BF22" s="519"/>
      <c r="BG22" s="529"/>
      <c r="BH22" s="548"/>
      <c r="BI22" s="519"/>
      <c r="BJ22" s="519"/>
      <c r="BK22" s="519"/>
      <c r="BL22" s="519"/>
      <c r="BM22" s="519"/>
      <c r="BN22" s="519"/>
      <c r="BO22" s="519"/>
      <c r="BP22" s="502"/>
      <c r="BQ22" s="503"/>
      <c r="BR22" s="503"/>
      <c r="BS22" s="503"/>
      <c r="BT22" s="503"/>
      <c r="BU22" s="503"/>
      <c r="BV22" s="503"/>
      <c r="BW22" s="504"/>
      <c r="BX22" s="522"/>
      <c r="BY22" s="533"/>
      <c r="BZ22" s="533"/>
      <c r="CA22" s="533"/>
      <c r="CB22" s="536"/>
      <c r="CC22" s="536"/>
      <c r="CD22" s="536"/>
      <c r="CE22" s="537"/>
    </row>
    <row r="23" spans="1:83" ht="12.75" customHeight="1" thickBot="1">
      <c r="A23" s="12"/>
      <c r="B23" s="12"/>
      <c r="C23" s="513" t="s">
        <v>19</v>
      </c>
      <c r="D23" s="514"/>
      <c r="E23" s="514"/>
      <c r="F23" s="519" t="s">
        <v>1080</v>
      </c>
      <c r="G23" s="519"/>
      <c r="H23" s="519"/>
      <c r="I23" s="519"/>
      <c r="J23" s="519"/>
      <c r="K23" s="548"/>
      <c r="L23" s="519"/>
      <c r="M23" s="519"/>
      <c r="N23" s="519"/>
      <c r="O23" s="616"/>
      <c r="P23" s="616"/>
      <c r="Q23" s="616"/>
      <c r="R23" s="617"/>
      <c r="S23" s="548"/>
      <c r="T23" s="519"/>
      <c r="U23" s="519"/>
      <c r="V23" s="519"/>
      <c r="W23" s="519"/>
      <c r="X23" s="519"/>
      <c r="Y23" s="519"/>
      <c r="Z23" s="529"/>
      <c r="AA23" s="502"/>
      <c r="AB23" s="503"/>
      <c r="AC23" s="503"/>
      <c r="AD23" s="503"/>
      <c r="AE23" s="503"/>
      <c r="AF23" s="503"/>
      <c r="AG23" s="503"/>
      <c r="AH23" s="668"/>
      <c r="AI23" s="614">
        <f>IF(OR(COUNTIF(AJ13:AL23,2)=3,COUNTIF(AJ13:AL23,1)=3),(S24+K24)/(K24+W21+O21+S24),"")</f>
      </c>
      <c r="AJ23" s="522"/>
      <c r="AK23" s="522"/>
      <c r="AL23" s="522"/>
      <c r="AM23" s="523">
        <f>IF(AI23&lt;&gt;"",RANK(AI23,AI15:AI23),RANK(AJ21,AJ13:AL23))</f>
        <v>2</v>
      </c>
      <c r="AN23" s="523"/>
      <c r="AO23" s="523"/>
      <c r="AP23" s="524"/>
      <c r="AQ23" s="257"/>
      <c r="AR23" s="513"/>
      <c r="AS23" s="514"/>
      <c r="AT23" s="514"/>
      <c r="AU23" s="519" t="s">
        <v>1080</v>
      </c>
      <c r="AV23" s="519"/>
      <c r="AW23" s="519"/>
      <c r="AX23" s="519"/>
      <c r="AY23" s="519"/>
      <c r="AZ23" s="548"/>
      <c r="BA23" s="519"/>
      <c r="BB23" s="519"/>
      <c r="BC23" s="519"/>
      <c r="BD23" s="616"/>
      <c r="BE23" s="616"/>
      <c r="BF23" s="616"/>
      <c r="BG23" s="617"/>
      <c r="BH23" s="548"/>
      <c r="BI23" s="519"/>
      <c r="BJ23" s="519"/>
      <c r="BK23" s="519"/>
      <c r="BL23" s="519"/>
      <c r="BM23" s="519"/>
      <c r="BN23" s="519"/>
      <c r="BO23" s="519"/>
      <c r="BP23" s="505"/>
      <c r="BQ23" s="506"/>
      <c r="BR23" s="506"/>
      <c r="BS23" s="506"/>
      <c r="BT23" s="506"/>
      <c r="BU23" s="506"/>
      <c r="BV23" s="506"/>
      <c r="BW23" s="507"/>
      <c r="BX23" s="613">
        <f>IF(OR(COUNTIF(BY13:CA23,2)=3,COUNTIF(BY13:CA23,1)=3),(BH24+AZ24)/(AZ24+BL21+BD21+BH24),"")</f>
      </c>
      <c r="BY23" s="522"/>
      <c r="BZ23" s="522"/>
      <c r="CA23" s="522"/>
      <c r="CB23" s="523">
        <f>IF(BX23&lt;&gt;"",RANK(BX23,BX15:BX23),RANK(BY21,BY13:CA23))</f>
        <v>2</v>
      </c>
      <c r="CC23" s="523"/>
      <c r="CD23" s="523"/>
      <c r="CE23" s="524"/>
    </row>
    <row r="24" spans="2:83" ht="12.75" customHeight="1" hidden="1" thickBot="1">
      <c r="B24" s="12"/>
      <c r="C24" s="513"/>
      <c r="D24" s="514"/>
      <c r="E24" s="514"/>
      <c r="F24" s="287"/>
      <c r="G24" s="287"/>
      <c r="H24" s="287"/>
      <c r="I24" s="287"/>
      <c r="J24" s="287"/>
      <c r="K24" s="291">
        <f>IF(K21="⑦","7",IF(K21="⑥","6",K21))</f>
        <v>4</v>
      </c>
      <c r="L24" s="292"/>
      <c r="M24" s="292"/>
      <c r="N24" s="292"/>
      <c r="O24" s="292"/>
      <c r="P24" s="292"/>
      <c r="Q24" s="292"/>
      <c r="R24" s="293"/>
      <c r="S24" s="291" t="str">
        <f>IF(S21="⑦","7",IF(S21="⑥","6",S21))</f>
        <v>6</v>
      </c>
      <c r="T24" s="292"/>
      <c r="U24" s="292"/>
      <c r="V24" s="292"/>
      <c r="W24" s="292"/>
      <c r="X24" s="292"/>
      <c r="Y24" s="292"/>
      <c r="Z24" s="292"/>
      <c r="AA24" s="669"/>
      <c r="AB24" s="670"/>
      <c r="AC24" s="670"/>
      <c r="AD24" s="670"/>
      <c r="AE24" s="670"/>
      <c r="AF24" s="670"/>
      <c r="AG24" s="670"/>
      <c r="AH24" s="671"/>
      <c r="AI24" s="614"/>
      <c r="AJ24" s="522"/>
      <c r="AK24" s="522"/>
      <c r="AL24" s="522"/>
      <c r="AM24" s="523"/>
      <c r="AN24" s="523"/>
      <c r="AO24" s="523"/>
      <c r="AP24" s="524"/>
      <c r="AR24" s="513"/>
      <c r="AS24" s="514"/>
      <c r="AT24" s="514"/>
      <c r="AU24" s="287"/>
      <c r="AV24" s="287"/>
      <c r="AW24" s="287"/>
      <c r="AX24" s="287"/>
      <c r="AY24" s="287"/>
      <c r="AZ24" s="291">
        <f>IF(AZ21="⑦","7",IF(AZ21="⑥","6",AZ21))</f>
        <v>3</v>
      </c>
      <c r="BA24" s="292"/>
      <c r="BB24" s="292"/>
      <c r="BC24" s="292"/>
      <c r="BD24" s="292"/>
      <c r="BE24" s="292"/>
      <c r="BF24" s="292"/>
      <c r="BG24" s="293"/>
      <c r="BH24" s="291" t="str">
        <f>IF(BH21="⑦","7",IF(BH21="⑥","6",BH21))</f>
        <v>6</v>
      </c>
      <c r="BI24" s="292"/>
      <c r="BJ24" s="292"/>
      <c r="BK24" s="292"/>
      <c r="BL24" s="292"/>
      <c r="BM24" s="292"/>
      <c r="BN24" s="292"/>
      <c r="BO24" s="292"/>
      <c r="BP24" s="295"/>
      <c r="BQ24" s="296"/>
      <c r="BR24" s="296"/>
      <c r="BS24" s="296"/>
      <c r="BT24" s="296"/>
      <c r="BU24" s="296"/>
      <c r="BV24" s="296"/>
      <c r="BW24" s="297"/>
      <c r="BX24" s="614"/>
      <c r="BY24" s="522"/>
      <c r="BZ24" s="522"/>
      <c r="CA24" s="522"/>
      <c r="CB24" s="523"/>
      <c r="CC24" s="523"/>
      <c r="CD24" s="523"/>
      <c r="CE24" s="524"/>
    </row>
    <row r="25" spans="3:83" ht="12.75" customHeight="1">
      <c r="C25" s="34"/>
      <c r="D25" s="34"/>
      <c r="E25" s="34"/>
      <c r="F25" s="34"/>
      <c r="G25" s="34"/>
      <c r="H25" s="34"/>
      <c r="I25" s="26"/>
      <c r="J25" s="26"/>
      <c r="K25" s="23"/>
      <c r="L25" s="23"/>
      <c r="M25" s="23"/>
      <c r="N25" s="23"/>
      <c r="O25" s="23"/>
      <c r="P25" s="23"/>
      <c r="Q25" s="23"/>
      <c r="R25" s="22"/>
      <c r="S25" s="22"/>
      <c r="T25" s="22"/>
      <c r="U25" s="22"/>
      <c r="V25" s="22"/>
      <c r="W25" s="22"/>
      <c r="X25" s="22"/>
      <c r="Y25" s="22"/>
      <c r="Z25" s="24"/>
      <c r="AA25" s="24"/>
      <c r="AB25" s="24"/>
      <c r="AC25" s="24"/>
      <c r="AD25" s="25"/>
      <c r="AE25" s="25"/>
      <c r="AF25" s="25"/>
      <c r="AG25" s="25"/>
      <c r="AI25" s="35"/>
      <c r="AJ25" s="27"/>
      <c r="AK25" s="27"/>
      <c r="AL25" s="27"/>
      <c r="AM25" s="27"/>
      <c r="AN25" s="27"/>
      <c r="AO25" s="27"/>
      <c r="AP25" s="27"/>
      <c r="AQ25" s="7"/>
      <c r="AR25" s="34"/>
      <c r="AS25" s="34"/>
      <c r="AT25" s="34"/>
      <c r="AU25" s="34"/>
      <c r="AV25" s="34"/>
      <c r="AW25" s="34"/>
      <c r="AX25" s="26"/>
      <c r="AY25" s="26"/>
      <c r="AZ25" s="23"/>
      <c r="BA25" s="23"/>
      <c r="BB25" s="23"/>
      <c r="BC25" s="23"/>
      <c r="BD25" s="23"/>
      <c r="BE25" s="23"/>
      <c r="BF25" s="23"/>
      <c r="BG25" s="22"/>
      <c r="BH25" s="22"/>
      <c r="BI25" s="22"/>
      <c r="BJ25" s="22"/>
      <c r="BK25" s="22"/>
      <c r="BL25" s="22"/>
      <c r="BM25" s="22"/>
      <c r="BN25" s="22"/>
      <c r="BO25" s="24"/>
      <c r="BP25" s="24"/>
      <c r="BQ25" s="24"/>
      <c r="BR25" s="24"/>
      <c r="BS25" s="25"/>
      <c r="BT25" s="25"/>
      <c r="BU25" s="25"/>
      <c r="BV25" s="25"/>
      <c r="BW25" s="27"/>
      <c r="BX25" s="35"/>
      <c r="BY25" s="27"/>
      <c r="BZ25" s="27"/>
      <c r="CA25" s="27"/>
      <c r="CB25" s="27"/>
      <c r="CC25" s="27"/>
      <c r="CD25" s="27"/>
      <c r="CE25" s="27"/>
    </row>
    <row r="26" spans="3:83" ht="6" customHeight="1" thickBot="1">
      <c r="C26" s="600"/>
      <c r="D26" s="600"/>
      <c r="E26" s="600"/>
      <c r="F26" s="600"/>
      <c r="G26" s="600"/>
      <c r="H26" s="600"/>
      <c r="I26" s="600"/>
      <c r="J26" s="600"/>
      <c r="K26" s="600"/>
      <c r="L26" s="600"/>
      <c r="M26" s="600"/>
      <c r="N26" s="600"/>
      <c r="O26" s="600"/>
      <c r="P26" s="600"/>
      <c r="Q26" s="600"/>
      <c r="R26" s="600"/>
      <c r="S26" s="600"/>
      <c r="T26" s="600"/>
      <c r="U26" s="600"/>
      <c r="V26" s="600"/>
      <c r="W26" s="600"/>
      <c r="X26" s="600"/>
      <c r="Y26" s="600"/>
      <c r="Z26" s="600"/>
      <c r="AA26" s="600"/>
      <c r="AB26" s="600"/>
      <c r="AC26" s="600"/>
      <c r="AD26" s="600"/>
      <c r="AE26" s="600"/>
      <c r="AF26" s="600"/>
      <c r="AG26" s="600"/>
      <c r="AI26" s="2"/>
      <c r="AJ26" s="2"/>
      <c r="AK26" s="2"/>
      <c r="AL26" s="2"/>
      <c r="AM26" s="2"/>
      <c r="AN26" s="2"/>
      <c r="AO26" s="2"/>
      <c r="AP26" s="2"/>
      <c r="AQ26" s="2"/>
      <c r="AR26" s="600"/>
      <c r="AS26" s="600"/>
      <c r="AT26" s="600"/>
      <c r="AU26" s="600"/>
      <c r="AV26" s="600"/>
      <c r="AW26" s="600"/>
      <c r="AX26" s="600"/>
      <c r="AY26" s="600"/>
      <c r="AZ26" s="600"/>
      <c r="BA26" s="600"/>
      <c r="BB26" s="600"/>
      <c r="BC26" s="600"/>
      <c r="BD26" s="600"/>
      <c r="BE26" s="600"/>
      <c r="BF26" s="600"/>
      <c r="BG26" s="600"/>
      <c r="BH26" s="600"/>
      <c r="BI26" s="600"/>
      <c r="BJ26" s="600"/>
      <c r="BK26" s="600"/>
      <c r="BL26" s="600"/>
      <c r="BM26" s="600"/>
      <c r="BN26" s="600"/>
      <c r="BO26" s="600"/>
      <c r="BP26" s="600"/>
      <c r="BQ26" s="600"/>
      <c r="BR26" s="600"/>
      <c r="BS26" s="600"/>
      <c r="BT26" s="600"/>
      <c r="BU26" s="600"/>
      <c r="BV26" s="600"/>
      <c r="BW26" s="6"/>
      <c r="BX26" s="2"/>
      <c r="BY26" s="2"/>
      <c r="BZ26" s="2"/>
      <c r="CA26" s="2"/>
      <c r="CB26" s="2"/>
      <c r="CC26" s="2"/>
      <c r="CD26" s="2"/>
      <c r="CE26" s="2"/>
    </row>
    <row r="27" spans="1:83" ht="12.75" customHeight="1">
      <c r="A27" s="12"/>
      <c r="C27" s="513" t="s">
        <v>21</v>
      </c>
      <c r="D27" s="514"/>
      <c r="E27" s="514"/>
      <c r="F27" s="514"/>
      <c r="G27" s="514"/>
      <c r="H27" s="514"/>
      <c r="I27" s="514"/>
      <c r="J27" s="514"/>
      <c r="K27" s="602" t="str">
        <f>F31</f>
        <v>小澤藤信</v>
      </c>
      <c r="L27" s="603"/>
      <c r="M27" s="603"/>
      <c r="N27" s="603"/>
      <c r="O27" s="603"/>
      <c r="P27" s="603"/>
      <c r="Q27" s="603"/>
      <c r="R27" s="604"/>
      <c r="S27" s="562" t="str">
        <f>F35</f>
        <v>小倉俊郎</v>
      </c>
      <c r="T27" s="514"/>
      <c r="U27" s="514"/>
      <c r="V27" s="514"/>
      <c r="W27" s="514"/>
      <c r="X27" s="514"/>
      <c r="Y27" s="514"/>
      <c r="Z27" s="514"/>
      <c r="AA27" s="562" t="str">
        <f>F39</f>
        <v>佐治武</v>
      </c>
      <c r="AB27" s="514"/>
      <c r="AC27" s="514"/>
      <c r="AD27" s="514"/>
      <c r="AE27" s="514"/>
      <c r="AF27" s="514"/>
      <c r="AG27" s="514"/>
      <c r="AH27" s="605"/>
      <c r="AI27" s="606">
        <f>IF(AI33&lt;&gt;"","取得","")</f>
      </c>
      <c r="AJ27" s="27"/>
      <c r="AK27" s="603" t="s">
        <v>15</v>
      </c>
      <c r="AL27" s="603"/>
      <c r="AM27" s="603"/>
      <c r="AN27" s="603"/>
      <c r="AO27" s="603"/>
      <c r="AP27" s="611"/>
      <c r="AQ27" s="259"/>
      <c r="AR27" s="513" t="s">
        <v>1149</v>
      </c>
      <c r="AS27" s="514"/>
      <c r="AT27" s="514"/>
      <c r="AU27" s="514"/>
      <c r="AV27" s="514"/>
      <c r="AW27" s="514"/>
      <c r="AX27" s="514"/>
      <c r="AY27" s="514"/>
      <c r="AZ27" s="602" t="str">
        <f>AU31</f>
        <v>細原禎夫</v>
      </c>
      <c r="BA27" s="603"/>
      <c r="BB27" s="603"/>
      <c r="BC27" s="603"/>
      <c r="BD27" s="603"/>
      <c r="BE27" s="603"/>
      <c r="BF27" s="603"/>
      <c r="BG27" s="604"/>
      <c r="BH27" s="562" t="str">
        <f>AU35</f>
        <v>小澤藤信</v>
      </c>
      <c r="BI27" s="514"/>
      <c r="BJ27" s="514"/>
      <c r="BK27" s="514"/>
      <c r="BL27" s="514"/>
      <c r="BM27" s="514"/>
      <c r="BN27" s="514"/>
      <c r="BO27" s="514"/>
      <c r="BP27" s="562" t="str">
        <f>AU39</f>
        <v>岩花功</v>
      </c>
      <c r="BQ27" s="514"/>
      <c r="BR27" s="514"/>
      <c r="BS27" s="514"/>
      <c r="BT27" s="514"/>
      <c r="BU27" s="514"/>
      <c r="BV27" s="514"/>
      <c r="BW27" s="605"/>
      <c r="BX27" s="606">
        <f>IF(BX33&lt;&gt;"","取得","")</f>
      </c>
      <c r="BY27" s="27"/>
      <c r="BZ27" s="603" t="s">
        <v>15</v>
      </c>
      <c r="CA27" s="603"/>
      <c r="CB27" s="603"/>
      <c r="CC27" s="603"/>
      <c r="CD27" s="603"/>
      <c r="CE27" s="611"/>
    </row>
    <row r="28" spans="1:83" ht="12.75" customHeight="1">
      <c r="A28" s="12"/>
      <c r="C28" s="513"/>
      <c r="D28" s="514"/>
      <c r="E28" s="514"/>
      <c r="F28" s="514"/>
      <c r="G28" s="514"/>
      <c r="H28" s="514"/>
      <c r="I28" s="514"/>
      <c r="J28" s="514"/>
      <c r="K28" s="562"/>
      <c r="L28" s="514"/>
      <c r="M28" s="514"/>
      <c r="N28" s="514"/>
      <c r="O28" s="514"/>
      <c r="P28" s="514"/>
      <c r="Q28" s="514"/>
      <c r="R28" s="605"/>
      <c r="S28" s="562"/>
      <c r="T28" s="514"/>
      <c r="U28" s="514"/>
      <c r="V28" s="514"/>
      <c r="W28" s="514"/>
      <c r="X28" s="514"/>
      <c r="Y28" s="514"/>
      <c r="Z28" s="514"/>
      <c r="AA28" s="562"/>
      <c r="AB28" s="514"/>
      <c r="AC28" s="514"/>
      <c r="AD28" s="514"/>
      <c r="AE28" s="514"/>
      <c r="AF28" s="514"/>
      <c r="AG28" s="514"/>
      <c r="AH28" s="605"/>
      <c r="AI28" s="607"/>
      <c r="AK28" s="514"/>
      <c r="AL28" s="514"/>
      <c r="AM28" s="514"/>
      <c r="AN28" s="514"/>
      <c r="AO28" s="514"/>
      <c r="AP28" s="576"/>
      <c r="AQ28" s="259"/>
      <c r="AR28" s="513"/>
      <c r="AS28" s="514"/>
      <c r="AT28" s="514"/>
      <c r="AU28" s="514"/>
      <c r="AV28" s="514"/>
      <c r="AW28" s="514"/>
      <c r="AX28" s="514"/>
      <c r="AY28" s="514"/>
      <c r="AZ28" s="562"/>
      <c r="BA28" s="514"/>
      <c r="BB28" s="514"/>
      <c r="BC28" s="514"/>
      <c r="BD28" s="514"/>
      <c r="BE28" s="514"/>
      <c r="BF28" s="514"/>
      <c r="BG28" s="605"/>
      <c r="BH28" s="562"/>
      <c r="BI28" s="514"/>
      <c r="BJ28" s="514"/>
      <c r="BK28" s="514"/>
      <c r="BL28" s="514"/>
      <c r="BM28" s="514"/>
      <c r="BN28" s="514"/>
      <c r="BO28" s="514"/>
      <c r="BP28" s="562"/>
      <c r="BQ28" s="514"/>
      <c r="BR28" s="514"/>
      <c r="BS28" s="514"/>
      <c r="BT28" s="514"/>
      <c r="BU28" s="514"/>
      <c r="BV28" s="514"/>
      <c r="BW28" s="605"/>
      <c r="BX28" s="607"/>
      <c r="BZ28" s="514"/>
      <c r="CA28" s="514"/>
      <c r="CB28" s="514"/>
      <c r="CC28" s="514"/>
      <c r="CD28" s="514"/>
      <c r="CE28" s="576"/>
    </row>
    <row r="29" spans="1:83" ht="12.75" customHeight="1">
      <c r="A29" s="12"/>
      <c r="C29" s="513"/>
      <c r="D29" s="514"/>
      <c r="E29" s="514"/>
      <c r="F29" s="514"/>
      <c r="G29" s="514"/>
      <c r="H29" s="514"/>
      <c r="I29" s="514"/>
      <c r="J29" s="514"/>
      <c r="K29" s="562" t="str">
        <f>F33</f>
        <v>Ｋテニスカレッジ</v>
      </c>
      <c r="L29" s="514"/>
      <c r="M29" s="514"/>
      <c r="N29" s="514"/>
      <c r="O29" s="514"/>
      <c r="P29" s="514"/>
      <c r="Q29" s="514"/>
      <c r="R29" s="605"/>
      <c r="S29" s="562" t="str">
        <f>F37</f>
        <v>うさぎとかめの集い</v>
      </c>
      <c r="T29" s="514"/>
      <c r="U29" s="514"/>
      <c r="V29" s="514"/>
      <c r="W29" s="514"/>
      <c r="X29" s="514"/>
      <c r="Y29" s="514"/>
      <c r="Z29" s="514"/>
      <c r="AA29" s="562" t="str">
        <f>F41</f>
        <v>京セラTC</v>
      </c>
      <c r="AB29" s="514"/>
      <c r="AC29" s="514"/>
      <c r="AD29" s="514"/>
      <c r="AE29" s="514"/>
      <c r="AF29" s="514"/>
      <c r="AG29" s="514"/>
      <c r="AH29" s="605"/>
      <c r="AI29" s="607">
        <f>IF(AI33&lt;&gt;"","ゲーム率","")</f>
      </c>
      <c r="AJ29" s="514"/>
      <c r="AK29" s="514" t="s">
        <v>16</v>
      </c>
      <c r="AL29" s="514"/>
      <c r="AM29" s="514"/>
      <c r="AN29" s="514"/>
      <c r="AO29" s="514"/>
      <c r="AP29" s="576"/>
      <c r="AQ29" s="257"/>
      <c r="AR29" s="513"/>
      <c r="AS29" s="514"/>
      <c r="AT29" s="514"/>
      <c r="AU29" s="514"/>
      <c r="AV29" s="514"/>
      <c r="AW29" s="514"/>
      <c r="AX29" s="514"/>
      <c r="AY29" s="514"/>
      <c r="AZ29" s="562" t="str">
        <f>AU33</f>
        <v>一般</v>
      </c>
      <c r="BA29" s="514"/>
      <c r="BB29" s="514"/>
      <c r="BC29" s="514"/>
      <c r="BD29" s="514"/>
      <c r="BE29" s="514"/>
      <c r="BF29" s="514"/>
      <c r="BG29" s="605"/>
      <c r="BH29" s="562" t="str">
        <f>AU37</f>
        <v>Ｋテニスカレッジ</v>
      </c>
      <c r="BI29" s="514"/>
      <c r="BJ29" s="514"/>
      <c r="BK29" s="514"/>
      <c r="BL29" s="514"/>
      <c r="BM29" s="514"/>
      <c r="BN29" s="514"/>
      <c r="BO29" s="514"/>
      <c r="BP29" s="562" t="str">
        <f>AU41</f>
        <v>うさぎとかめの集い</v>
      </c>
      <c r="BQ29" s="514"/>
      <c r="BR29" s="514"/>
      <c r="BS29" s="514"/>
      <c r="BT29" s="514"/>
      <c r="BU29" s="514"/>
      <c r="BV29" s="514"/>
      <c r="BW29" s="605"/>
      <c r="BX29" s="607">
        <f>IF(BX33&lt;&gt;"","ゲーム率","")</f>
      </c>
      <c r="BY29" s="514"/>
      <c r="BZ29" s="514" t="s">
        <v>16</v>
      </c>
      <c r="CA29" s="514"/>
      <c r="CB29" s="514"/>
      <c r="CC29" s="514"/>
      <c r="CD29" s="514"/>
      <c r="CE29" s="576"/>
    </row>
    <row r="30" spans="1:83" ht="12.75" customHeight="1">
      <c r="A30" s="12"/>
      <c r="C30" s="601"/>
      <c r="D30" s="563"/>
      <c r="E30" s="563"/>
      <c r="F30" s="563"/>
      <c r="G30" s="563"/>
      <c r="H30" s="563"/>
      <c r="I30" s="563"/>
      <c r="J30" s="563"/>
      <c r="K30" s="608"/>
      <c r="L30" s="563"/>
      <c r="M30" s="563"/>
      <c r="N30" s="563"/>
      <c r="O30" s="563"/>
      <c r="P30" s="563"/>
      <c r="Q30" s="563"/>
      <c r="R30" s="609"/>
      <c r="S30" s="608"/>
      <c r="T30" s="563"/>
      <c r="U30" s="563"/>
      <c r="V30" s="563"/>
      <c r="W30" s="563"/>
      <c r="X30" s="563"/>
      <c r="Y30" s="563"/>
      <c r="Z30" s="563"/>
      <c r="AA30" s="608"/>
      <c r="AB30" s="563"/>
      <c r="AC30" s="563"/>
      <c r="AD30" s="563"/>
      <c r="AE30" s="563"/>
      <c r="AF30" s="563"/>
      <c r="AG30" s="563"/>
      <c r="AH30" s="609"/>
      <c r="AI30" s="610"/>
      <c r="AJ30" s="563"/>
      <c r="AK30" s="563"/>
      <c r="AL30" s="563"/>
      <c r="AM30" s="563"/>
      <c r="AN30" s="563"/>
      <c r="AO30" s="563"/>
      <c r="AP30" s="577"/>
      <c r="AQ30" s="257"/>
      <c r="AR30" s="601"/>
      <c r="AS30" s="563"/>
      <c r="AT30" s="563"/>
      <c r="AU30" s="563"/>
      <c r="AV30" s="563"/>
      <c r="AW30" s="563"/>
      <c r="AX30" s="563"/>
      <c r="AY30" s="563"/>
      <c r="AZ30" s="608"/>
      <c r="BA30" s="563"/>
      <c r="BB30" s="563"/>
      <c r="BC30" s="563"/>
      <c r="BD30" s="563"/>
      <c r="BE30" s="563"/>
      <c r="BF30" s="563"/>
      <c r="BG30" s="609"/>
      <c r="BH30" s="608"/>
      <c r="BI30" s="563"/>
      <c r="BJ30" s="563"/>
      <c r="BK30" s="563"/>
      <c r="BL30" s="563"/>
      <c r="BM30" s="563"/>
      <c r="BN30" s="563"/>
      <c r="BO30" s="563"/>
      <c r="BP30" s="608"/>
      <c r="BQ30" s="563"/>
      <c r="BR30" s="563"/>
      <c r="BS30" s="563"/>
      <c r="BT30" s="563"/>
      <c r="BU30" s="563"/>
      <c r="BV30" s="563"/>
      <c r="BW30" s="609"/>
      <c r="BX30" s="610"/>
      <c r="BY30" s="563"/>
      <c r="BZ30" s="563"/>
      <c r="CA30" s="563"/>
      <c r="CB30" s="563"/>
      <c r="CC30" s="563"/>
      <c r="CD30" s="563"/>
      <c r="CE30" s="577"/>
    </row>
    <row r="31" spans="1:83" s="2" customFormat="1" ht="12.75" customHeight="1">
      <c r="A31" s="247"/>
      <c r="B31" s="689">
        <f>AM33</f>
        <v>2</v>
      </c>
      <c r="C31" s="525" t="s">
        <v>1077</v>
      </c>
      <c r="D31" s="526"/>
      <c r="E31" s="526"/>
      <c r="F31" s="528" t="str">
        <f>IF(C31="ここに","",VLOOKUP(C31,'登録ナンバー'!$F$1:$I$600,2,0))</f>
        <v>小澤藤信</v>
      </c>
      <c r="G31" s="528"/>
      <c r="H31" s="528"/>
      <c r="I31" s="528"/>
      <c r="J31" s="528"/>
      <c r="K31" s="677">
        <f>IF(S31="","丸付き数字は試合順番","")</f>
      </c>
      <c r="L31" s="678"/>
      <c r="M31" s="678"/>
      <c r="N31" s="678"/>
      <c r="O31" s="678"/>
      <c r="P31" s="678"/>
      <c r="Q31" s="678"/>
      <c r="R31" s="679"/>
      <c r="S31" s="664" t="s">
        <v>1157</v>
      </c>
      <c r="T31" s="647"/>
      <c r="U31" s="647"/>
      <c r="V31" s="647" t="s">
        <v>18</v>
      </c>
      <c r="W31" s="647">
        <v>2</v>
      </c>
      <c r="X31" s="647"/>
      <c r="Y31" s="647"/>
      <c r="Z31" s="666"/>
      <c r="AA31" s="664">
        <v>1</v>
      </c>
      <c r="AB31" s="647"/>
      <c r="AC31" s="647"/>
      <c r="AD31" s="647" t="s">
        <v>18</v>
      </c>
      <c r="AE31" s="647">
        <v>6</v>
      </c>
      <c r="AF31" s="647"/>
      <c r="AG31" s="647"/>
      <c r="AH31" s="666"/>
      <c r="AI31" s="640">
        <f>IF(COUNTIF(AJ31:AL41,1)=2,"直接対決","")</f>
      </c>
      <c r="AJ31" s="532">
        <f>COUNTIF(K31:AH32,"⑥")+COUNTIF(K31:AH32,"⑦")</f>
        <v>1</v>
      </c>
      <c r="AK31" s="532"/>
      <c r="AL31" s="532"/>
      <c r="AM31" s="534">
        <f>IF(S31="","",2-AJ31)</f>
        <v>1</v>
      </c>
      <c r="AN31" s="534"/>
      <c r="AO31" s="534"/>
      <c r="AP31" s="535"/>
      <c r="AQ31" s="258"/>
      <c r="AR31" s="525"/>
      <c r="AS31" s="526"/>
      <c r="AT31" s="526"/>
      <c r="AU31" s="590" t="s">
        <v>1081</v>
      </c>
      <c r="AV31" s="590"/>
      <c r="AW31" s="590"/>
      <c r="AX31" s="590"/>
      <c r="AY31" s="590"/>
      <c r="AZ31" s="591">
        <f>IF(BH31="","丸付き数字は試合順番","")</f>
      </c>
      <c r="BA31" s="592"/>
      <c r="BB31" s="592"/>
      <c r="BC31" s="592"/>
      <c r="BD31" s="592"/>
      <c r="BE31" s="592"/>
      <c r="BF31" s="592"/>
      <c r="BG31" s="593"/>
      <c r="BH31" s="573" t="s">
        <v>1157</v>
      </c>
      <c r="BI31" s="551"/>
      <c r="BJ31" s="551"/>
      <c r="BK31" s="551" t="s">
        <v>18</v>
      </c>
      <c r="BL31" s="551">
        <v>1</v>
      </c>
      <c r="BM31" s="551"/>
      <c r="BN31" s="551"/>
      <c r="BO31" s="566"/>
      <c r="BP31" s="573" t="s">
        <v>1157</v>
      </c>
      <c r="BQ31" s="551"/>
      <c r="BR31" s="551"/>
      <c r="BS31" s="551" t="s">
        <v>18</v>
      </c>
      <c r="BT31" s="551">
        <v>2</v>
      </c>
      <c r="BU31" s="551"/>
      <c r="BV31" s="551"/>
      <c r="BW31" s="566"/>
      <c r="BX31" s="557">
        <f>IF(COUNTIF(BY31:CA41,1)=2,"直接対決","")</f>
      </c>
      <c r="BY31" s="559">
        <f>COUNTIF(AZ31:BW32,"⑥")+COUNTIF(AZ31:BW32,"⑦")</f>
        <v>2</v>
      </c>
      <c r="BZ31" s="559"/>
      <c r="CA31" s="559"/>
      <c r="CB31" s="584">
        <f>IF(BH31="","",2-BY31)</f>
        <v>0</v>
      </c>
      <c r="CC31" s="584"/>
      <c r="CD31" s="584"/>
      <c r="CE31" s="585"/>
    </row>
    <row r="32" spans="1:83" s="2" customFormat="1" ht="12.75" customHeight="1">
      <c r="A32" s="247"/>
      <c r="B32" s="689"/>
      <c r="C32" s="513"/>
      <c r="D32" s="514"/>
      <c r="E32" s="514"/>
      <c r="F32" s="519"/>
      <c r="G32" s="519"/>
      <c r="H32" s="519"/>
      <c r="I32" s="519"/>
      <c r="J32" s="519"/>
      <c r="K32" s="680"/>
      <c r="L32" s="681"/>
      <c r="M32" s="681"/>
      <c r="N32" s="681"/>
      <c r="O32" s="681"/>
      <c r="P32" s="681"/>
      <c r="Q32" s="681"/>
      <c r="R32" s="682"/>
      <c r="S32" s="665"/>
      <c r="T32" s="649"/>
      <c r="U32" s="649"/>
      <c r="V32" s="649"/>
      <c r="W32" s="649"/>
      <c r="X32" s="649"/>
      <c r="Y32" s="649"/>
      <c r="Z32" s="667"/>
      <c r="AA32" s="665"/>
      <c r="AB32" s="649"/>
      <c r="AC32" s="649"/>
      <c r="AD32" s="649"/>
      <c r="AE32" s="649"/>
      <c r="AF32" s="649"/>
      <c r="AG32" s="649"/>
      <c r="AH32" s="667"/>
      <c r="AI32" s="641"/>
      <c r="AJ32" s="533"/>
      <c r="AK32" s="533"/>
      <c r="AL32" s="533"/>
      <c r="AM32" s="536"/>
      <c r="AN32" s="536"/>
      <c r="AO32" s="536"/>
      <c r="AP32" s="537"/>
      <c r="AQ32" s="258"/>
      <c r="AR32" s="513"/>
      <c r="AS32" s="514"/>
      <c r="AT32" s="514"/>
      <c r="AU32" s="568"/>
      <c r="AV32" s="568"/>
      <c r="AW32" s="568"/>
      <c r="AX32" s="568"/>
      <c r="AY32" s="568"/>
      <c r="AZ32" s="594"/>
      <c r="BA32" s="595"/>
      <c r="BB32" s="595"/>
      <c r="BC32" s="595"/>
      <c r="BD32" s="595"/>
      <c r="BE32" s="595"/>
      <c r="BF32" s="595"/>
      <c r="BG32" s="596"/>
      <c r="BH32" s="574"/>
      <c r="BI32" s="553"/>
      <c r="BJ32" s="553"/>
      <c r="BK32" s="553"/>
      <c r="BL32" s="553"/>
      <c r="BM32" s="553"/>
      <c r="BN32" s="553"/>
      <c r="BO32" s="567"/>
      <c r="BP32" s="574"/>
      <c r="BQ32" s="553"/>
      <c r="BR32" s="553"/>
      <c r="BS32" s="553"/>
      <c r="BT32" s="553"/>
      <c r="BU32" s="553"/>
      <c r="BV32" s="553"/>
      <c r="BW32" s="567"/>
      <c r="BX32" s="558"/>
      <c r="BY32" s="560"/>
      <c r="BZ32" s="560"/>
      <c r="CA32" s="560"/>
      <c r="CB32" s="586"/>
      <c r="CC32" s="586"/>
      <c r="CD32" s="586"/>
      <c r="CE32" s="587"/>
    </row>
    <row r="33" spans="1:83" ht="15" customHeight="1">
      <c r="A33" s="12"/>
      <c r="C33" s="513" t="s">
        <v>19</v>
      </c>
      <c r="D33" s="514"/>
      <c r="E33" s="514"/>
      <c r="F33" s="519" t="str">
        <f>IF(C31="ここに","",VLOOKUP(C31,'登録ナンバー'!$F$4:$I$484,3,0))</f>
        <v>Ｋテニスカレッジ</v>
      </c>
      <c r="G33" s="519"/>
      <c r="H33" s="519"/>
      <c r="I33" s="519"/>
      <c r="J33" s="519"/>
      <c r="K33" s="680"/>
      <c r="L33" s="681"/>
      <c r="M33" s="681"/>
      <c r="N33" s="681"/>
      <c r="O33" s="681"/>
      <c r="P33" s="681"/>
      <c r="Q33" s="681"/>
      <c r="R33" s="682"/>
      <c r="S33" s="665"/>
      <c r="T33" s="649"/>
      <c r="U33" s="649"/>
      <c r="V33" s="649"/>
      <c r="W33" s="649"/>
      <c r="X33" s="649"/>
      <c r="Y33" s="649"/>
      <c r="Z33" s="667"/>
      <c r="AA33" s="665"/>
      <c r="AB33" s="649"/>
      <c r="AC33" s="649"/>
      <c r="AD33" s="649"/>
      <c r="AE33" s="649"/>
      <c r="AF33" s="649"/>
      <c r="AG33" s="649"/>
      <c r="AH33" s="667"/>
      <c r="AI33" s="614">
        <f>IF(OR(COUNTIF(AJ31:AL41,2)=3,COUNTIF(AJ31:AL41,1)=3),(S34+AA34)/(S34+AA34+W31+AE31),"")</f>
      </c>
      <c r="AJ33" s="522"/>
      <c r="AK33" s="522"/>
      <c r="AL33" s="522"/>
      <c r="AM33" s="523">
        <f>IF(AI33&lt;&gt;"",RANK(AI33,AI33:AI41),RANK(AJ31,AJ31:AL41))</f>
        <v>2</v>
      </c>
      <c r="AN33" s="523"/>
      <c r="AO33" s="523"/>
      <c r="AP33" s="524"/>
      <c r="AQ33" s="257"/>
      <c r="AR33" s="513"/>
      <c r="AS33" s="514"/>
      <c r="AT33" s="514"/>
      <c r="AU33" s="568" t="s">
        <v>1080</v>
      </c>
      <c r="AV33" s="568"/>
      <c r="AW33" s="568"/>
      <c r="AX33" s="568"/>
      <c r="AY33" s="568"/>
      <c r="AZ33" s="594"/>
      <c r="BA33" s="595"/>
      <c r="BB33" s="595"/>
      <c r="BC33" s="595"/>
      <c r="BD33" s="595"/>
      <c r="BE33" s="595"/>
      <c r="BF33" s="595"/>
      <c r="BG33" s="596"/>
      <c r="BH33" s="574"/>
      <c r="BI33" s="553"/>
      <c r="BJ33" s="553"/>
      <c r="BK33" s="553"/>
      <c r="BL33" s="553"/>
      <c r="BM33" s="553"/>
      <c r="BN33" s="553"/>
      <c r="BO33" s="567"/>
      <c r="BP33" s="574"/>
      <c r="BQ33" s="553"/>
      <c r="BR33" s="553"/>
      <c r="BS33" s="553"/>
      <c r="BT33" s="553"/>
      <c r="BU33" s="553"/>
      <c r="BV33" s="553"/>
      <c r="BW33" s="567"/>
      <c r="BX33" s="588">
        <f>IF(OR(COUNTIF(BY31:CA41,2)=3,COUNTIF(BY31:CA41,1)=3),(BH34+BP34)/(BH34+BP34+BL31+BT31),"")</f>
      </c>
      <c r="BY33" s="578"/>
      <c r="BZ33" s="578"/>
      <c r="CA33" s="578"/>
      <c r="CB33" s="580">
        <f>IF(BX33&lt;&gt;"",RANK(BX33,BX33:BX41),RANK(BY31,BY31:CA41))</f>
        <v>1</v>
      </c>
      <c r="CC33" s="580"/>
      <c r="CD33" s="580"/>
      <c r="CE33" s="581"/>
    </row>
    <row r="34" spans="1:83" ht="12.75" customHeight="1" hidden="1">
      <c r="A34" s="12"/>
      <c r="C34" s="513"/>
      <c r="D34" s="514"/>
      <c r="E34" s="514"/>
      <c r="F34" s="287"/>
      <c r="G34" s="287"/>
      <c r="H34" s="287"/>
      <c r="I34" s="287"/>
      <c r="J34" s="287"/>
      <c r="K34" s="683"/>
      <c r="L34" s="684"/>
      <c r="M34" s="684"/>
      <c r="N34" s="684"/>
      <c r="O34" s="684"/>
      <c r="P34" s="684"/>
      <c r="Q34" s="684"/>
      <c r="R34" s="685"/>
      <c r="S34" s="288" t="str">
        <f>IF(S31="⑦","7",IF(S31="⑥","6",S31))</f>
        <v>6</v>
      </c>
      <c r="T34" s="289"/>
      <c r="U34" s="289"/>
      <c r="V34" s="289"/>
      <c r="W34" s="289"/>
      <c r="X34" s="289"/>
      <c r="Y34" s="289"/>
      <c r="Z34" s="289"/>
      <c r="AA34" s="288">
        <f>IF(AA31="⑦","7",IF(AA31="⑥","6",AA31))</f>
        <v>1</v>
      </c>
      <c r="AB34" s="289"/>
      <c r="AC34" s="289"/>
      <c r="AD34" s="289"/>
      <c r="AE34" s="289"/>
      <c r="AF34" s="289"/>
      <c r="AG34" s="289"/>
      <c r="AH34" s="290"/>
      <c r="AI34" s="642"/>
      <c r="AJ34" s="661"/>
      <c r="AK34" s="661"/>
      <c r="AL34" s="661"/>
      <c r="AM34" s="638"/>
      <c r="AN34" s="638"/>
      <c r="AO34" s="638"/>
      <c r="AP34" s="639"/>
      <c r="AQ34" s="257"/>
      <c r="AR34" s="513"/>
      <c r="AS34" s="514"/>
      <c r="AT34" s="514"/>
      <c r="AU34" s="2"/>
      <c r="AV34" s="2"/>
      <c r="AW34" s="2"/>
      <c r="AX34" s="2"/>
      <c r="AY34" s="2"/>
      <c r="AZ34" s="597"/>
      <c r="BA34" s="598"/>
      <c r="BB34" s="598"/>
      <c r="BC34" s="598"/>
      <c r="BD34" s="598"/>
      <c r="BE34" s="598"/>
      <c r="BF34" s="598"/>
      <c r="BG34" s="599"/>
      <c r="BH34" s="284" t="str">
        <f>IF(BH31="⑦","7",IF(BH31="⑥","6",BH31))</f>
        <v>6</v>
      </c>
      <c r="BI34" s="294"/>
      <c r="BJ34" s="294"/>
      <c r="BK34" s="294"/>
      <c r="BL34" s="294"/>
      <c r="BM34" s="294"/>
      <c r="BN34" s="294"/>
      <c r="BO34" s="294"/>
      <c r="BP34" s="281" t="str">
        <f>IF(BP31="⑦","7",IF(BP31="⑥","6",BP31))</f>
        <v>6</v>
      </c>
      <c r="BQ34" s="282"/>
      <c r="BR34" s="282"/>
      <c r="BS34" s="282"/>
      <c r="BT34" s="282"/>
      <c r="BU34" s="282"/>
      <c r="BV34" s="282"/>
      <c r="BW34" s="283"/>
      <c r="BX34" s="589"/>
      <c r="BY34" s="579"/>
      <c r="BZ34" s="579"/>
      <c r="CA34" s="579"/>
      <c r="CB34" s="582"/>
      <c r="CC34" s="582"/>
      <c r="CD34" s="582"/>
      <c r="CE34" s="583"/>
    </row>
    <row r="35" spans="1:83" ht="12.75" customHeight="1">
      <c r="A35" s="12"/>
      <c r="B35" s="689">
        <f>AM37</f>
        <v>3</v>
      </c>
      <c r="C35" s="525" t="s">
        <v>1079</v>
      </c>
      <c r="D35" s="526"/>
      <c r="E35" s="526"/>
      <c r="F35" s="526" t="str">
        <f>IF(C35="ここに","",VLOOKUP(C35,'登録ナンバー'!$F$1:$I$600,2,0))</f>
        <v>小倉俊郎</v>
      </c>
      <c r="G35" s="526"/>
      <c r="H35" s="526"/>
      <c r="I35" s="526"/>
      <c r="J35" s="526"/>
      <c r="K35" s="561">
        <f>IF(S31="","",IF(AND(W31=6,S31&lt;&gt;"⑦"),"⑥",IF(W31=7,"⑦",W31)))</f>
        <v>2</v>
      </c>
      <c r="L35" s="526"/>
      <c r="M35" s="526"/>
      <c r="N35" s="526" t="s">
        <v>18</v>
      </c>
      <c r="O35" s="526">
        <f>IF(S31="","",IF(S31="⑥",6,IF(S31="⑦",7,S31)))</f>
        <v>6</v>
      </c>
      <c r="P35" s="526"/>
      <c r="Q35" s="526"/>
      <c r="R35" s="527"/>
      <c r="S35" s="481"/>
      <c r="T35" s="482"/>
      <c r="U35" s="482"/>
      <c r="V35" s="482"/>
      <c r="W35" s="482"/>
      <c r="X35" s="482"/>
      <c r="Y35" s="482"/>
      <c r="Z35" s="482"/>
      <c r="AA35" s="662">
        <v>1</v>
      </c>
      <c r="AB35" s="515"/>
      <c r="AC35" s="515"/>
      <c r="AD35" s="515" t="s">
        <v>18</v>
      </c>
      <c r="AE35" s="515">
        <v>6</v>
      </c>
      <c r="AF35" s="515"/>
      <c r="AG35" s="515"/>
      <c r="AH35" s="618"/>
      <c r="AI35" s="564">
        <f>IF(COUNTIF(AJ31:AL41,1)=2,"直接対決","")</f>
      </c>
      <c r="AJ35" s="538">
        <f>COUNTIF(K35:AH36,"⑥")+COUNTIF(K35:AH36,"⑦")</f>
        <v>0</v>
      </c>
      <c r="AK35" s="538"/>
      <c r="AL35" s="538"/>
      <c r="AM35" s="540">
        <f>IF(S31="","",2-AJ35)</f>
        <v>2</v>
      </c>
      <c r="AN35" s="540"/>
      <c r="AO35" s="540"/>
      <c r="AP35" s="541"/>
      <c r="AQ35" s="257"/>
      <c r="AR35" s="525"/>
      <c r="AS35" s="526"/>
      <c r="AT35" s="526"/>
      <c r="AU35" s="526" t="s">
        <v>1168</v>
      </c>
      <c r="AV35" s="526"/>
      <c r="AW35" s="526"/>
      <c r="AX35" s="526"/>
      <c r="AY35" s="526"/>
      <c r="AZ35" s="561">
        <f>IF(BH31="","",IF(AND(BL31=6,BH31&lt;&gt;"⑦"),"⑥",IF(BL31=7,"⑦",BL31)))</f>
        <v>1</v>
      </c>
      <c r="BA35" s="526"/>
      <c r="BB35" s="526"/>
      <c r="BC35" s="526" t="s">
        <v>18</v>
      </c>
      <c r="BD35" s="526">
        <f>IF(BH31="","",IF(BH31="⑥",6,IF(BH31="⑦",7,BH31)))</f>
        <v>6</v>
      </c>
      <c r="BE35" s="526"/>
      <c r="BF35" s="526"/>
      <c r="BG35" s="526"/>
      <c r="BH35" s="481"/>
      <c r="BI35" s="482"/>
      <c r="BJ35" s="482"/>
      <c r="BK35" s="482"/>
      <c r="BL35" s="482"/>
      <c r="BM35" s="482"/>
      <c r="BN35" s="482"/>
      <c r="BO35" s="483"/>
      <c r="BP35" s="515">
        <v>1</v>
      </c>
      <c r="BQ35" s="515"/>
      <c r="BR35" s="515"/>
      <c r="BS35" s="515" t="s">
        <v>18</v>
      </c>
      <c r="BT35" s="515">
        <v>6</v>
      </c>
      <c r="BU35" s="515"/>
      <c r="BV35" s="515"/>
      <c r="BW35" s="618"/>
      <c r="BX35" s="564">
        <f>IF(COUNTIF(BY31:CA41,1)=2,"直接対決","")</f>
      </c>
      <c r="BY35" s="538">
        <f>COUNTIF(AZ35:BW36,"⑥")+COUNTIF(AZ35:BW36,"⑦")</f>
        <v>0</v>
      </c>
      <c r="BZ35" s="538"/>
      <c r="CA35" s="538"/>
      <c r="CB35" s="540">
        <f>IF(BH31="","",2-BY35)</f>
        <v>2</v>
      </c>
      <c r="CC35" s="540"/>
      <c r="CD35" s="540"/>
      <c r="CE35" s="541"/>
    </row>
    <row r="36" spans="1:83" ht="12.75" customHeight="1">
      <c r="A36" s="12"/>
      <c r="B36" s="689"/>
      <c r="C36" s="513"/>
      <c r="D36" s="514"/>
      <c r="E36" s="514"/>
      <c r="F36" s="514"/>
      <c r="G36" s="514"/>
      <c r="H36" s="514"/>
      <c r="I36" s="514"/>
      <c r="J36" s="514"/>
      <c r="K36" s="562"/>
      <c r="L36" s="514"/>
      <c r="M36" s="514"/>
      <c r="N36" s="514"/>
      <c r="O36" s="514"/>
      <c r="P36" s="514"/>
      <c r="Q36" s="514"/>
      <c r="R36" s="605"/>
      <c r="S36" s="484"/>
      <c r="T36" s="485"/>
      <c r="U36" s="485"/>
      <c r="V36" s="485"/>
      <c r="W36" s="485"/>
      <c r="X36" s="485"/>
      <c r="Y36" s="485"/>
      <c r="Z36" s="485"/>
      <c r="AA36" s="663"/>
      <c r="AB36" s="516"/>
      <c r="AC36" s="516"/>
      <c r="AD36" s="516"/>
      <c r="AE36" s="516"/>
      <c r="AF36" s="516"/>
      <c r="AG36" s="516"/>
      <c r="AH36" s="619"/>
      <c r="AI36" s="565"/>
      <c r="AJ36" s="539"/>
      <c r="AK36" s="539"/>
      <c r="AL36" s="539"/>
      <c r="AM36" s="542"/>
      <c r="AN36" s="542"/>
      <c r="AO36" s="542"/>
      <c r="AP36" s="543"/>
      <c r="AQ36" s="257"/>
      <c r="AR36" s="513"/>
      <c r="AS36" s="514"/>
      <c r="AT36" s="514"/>
      <c r="AU36" s="514"/>
      <c r="AV36" s="514"/>
      <c r="AW36" s="514"/>
      <c r="AX36" s="514"/>
      <c r="AY36" s="514"/>
      <c r="AZ36" s="562"/>
      <c r="BA36" s="514"/>
      <c r="BB36" s="514"/>
      <c r="BC36" s="514"/>
      <c r="BD36" s="514"/>
      <c r="BE36" s="514"/>
      <c r="BF36" s="514"/>
      <c r="BG36" s="514"/>
      <c r="BH36" s="484"/>
      <c r="BI36" s="485"/>
      <c r="BJ36" s="485"/>
      <c r="BK36" s="485"/>
      <c r="BL36" s="485"/>
      <c r="BM36" s="485"/>
      <c r="BN36" s="485"/>
      <c r="BO36" s="486"/>
      <c r="BP36" s="516"/>
      <c r="BQ36" s="516"/>
      <c r="BR36" s="516"/>
      <c r="BS36" s="516"/>
      <c r="BT36" s="516"/>
      <c r="BU36" s="516"/>
      <c r="BV36" s="516"/>
      <c r="BW36" s="619"/>
      <c r="BX36" s="565"/>
      <c r="BY36" s="539"/>
      <c r="BZ36" s="539"/>
      <c r="CA36" s="539"/>
      <c r="CB36" s="542"/>
      <c r="CC36" s="542"/>
      <c r="CD36" s="542"/>
      <c r="CE36" s="543"/>
    </row>
    <row r="37" spans="1:83" ht="12.75" customHeight="1">
      <c r="A37" s="12"/>
      <c r="B37" s="12"/>
      <c r="C37" s="513" t="s">
        <v>19</v>
      </c>
      <c r="D37" s="514"/>
      <c r="E37" s="514"/>
      <c r="F37" s="514" t="str">
        <f>IF(C35="ここに","",VLOOKUP(C35,'登録ナンバー'!$F$4:$H$484,3,0))</f>
        <v>うさぎとかめの集い</v>
      </c>
      <c r="G37" s="514"/>
      <c r="H37" s="514"/>
      <c r="I37" s="514"/>
      <c r="J37" s="514"/>
      <c r="K37" s="562"/>
      <c r="L37" s="514"/>
      <c r="M37" s="514"/>
      <c r="N37" s="514"/>
      <c r="O37" s="514"/>
      <c r="P37" s="514"/>
      <c r="Q37" s="514"/>
      <c r="R37" s="605"/>
      <c r="S37" s="484"/>
      <c r="T37" s="485"/>
      <c r="U37" s="485"/>
      <c r="V37" s="485"/>
      <c r="W37" s="485"/>
      <c r="X37" s="485"/>
      <c r="Y37" s="485"/>
      <c r="Z37" s="485"/>
      <c r="AA37" s="663"/>
      <c r="AB37" s="516"/>
      <c r="AC37" s="516"/>
      <c r="AD37" s="516"/>
      <c r="AE37" s="620"/>
      <c r="AF37" s="620"/>
      <c r="AG37" s="620"/>
      <c r="AH37" s="621"/>
      <c r="AI37" s="521">
        <f>IF(OR(COUNTIF(AJ31:AL41,2)=3,COUNTIF(AJ31:AL41,1)=3),(K38+AA38)/(K38+AA38+O35+AE35),"")</f>
      </c>
      <c r="AJ37" s="514"/>
      <c r="AK37" s="514"/>
      <c r="AL37" s="514"/>
      <c r="AM37" s="544">
        <f>IF(AI37&lt;&gt;"",RANK(AI37,AI33:AI41),RANK(AJ35,AJ31:AL41))</f>
        <v>3</v>
      </c>
      <c r="AN37" s="544"/>
      <c r="AO37" s="544"/>
      <c r="AP37" s="545"/>
      <c r="AQ37" s="257"/>
      <c r="AR37" s="513"/>
      <c r="AS37" s="514"/>
      <c r="AT37" s="514"/>
      <c r="AU37" s="514" t="s">
        <v>54</v>
      </c>
      <c r="AV37" s="514"/>
      <c r="AW37" s="514"/>
      <c r="AX37" s="514"/>
      <c r="AY37" s="514"/>
      <c r="AZ37" s="562"/>
      <c r="BA37" s="514"/>
      <c r="BB37" s="514"/>
      <c r="BC37" s="514"/>
      <c r="BD37" s="514"/>
      <c r="BE37" s="514"/>
      <c r="BF37" s="514"/>
      <c r="BG37" s="514"/>
      <c r="BH37" s="487"/>
      <c r="BI37" s="488"/>
      <c r="BJ37" s="488"/>
      <c r="BK37" s="488"/>
      <c r="BL37" s="488"/>
      <c r="BM37" s="488"/>
      <c r="BN37" s="488"/>
      <c r="BO37" s="489"/>
      <c r="BP37" s="516"/>
      <c r="BQ37" s="516"/>
      <c r="BR37" s="516"/>
      <c r="BS37" s="516"/>
      <c r="BT37" s="620"/>
      <c r="BU37" s="620"/>
      <c r="BV37" s="620"/>
      <c r="BW37" s="621"/>
      <c r="BX37" s="521">
        <f>IF(OR(COUNTIF(BY31:CA41,2)=3,COUNTIF(BY31:CA41,1)=3),(AZ38+BP38)/(AZ38+BP38+BD35+BT35),"")</f>
      </c>
      <c r="BY37" s="514"/>
      <c r="BZ37" s="514"/>
      <c r="CA37" s="514"/>
      <c r="CB37" s="544">
        <f>IF(BX37&lt;&gt;"",RANK(BX37,BX33:BX41),RANK(BY35,BY31:CA41))</f>
        <v>3</v>
      </c>
      <c r="CC37" s="544"/>
      <c r="CD37" s="544"/>
      <c r="CE37" s="545"/>
    </row>
    <row r="38" spans="1:83" ht="12.75" customHeight="1" hidden="1">
      <c r="A38" s="12"/>
      <c r="B38" s="12"/>
      <c r="C38" s="513"/>
      <c r="D38" s="514"/>
      <c r="E38" s="514"/>
      <c r="F38" s="2"/>
      <c r="G38" s="2"/>
      <c r="H38" s="2"/>
      <c r="I38" s="2"/>
      <c r="J38" s="2"/>
      <c r="K38" s="17">
        <f>IF(K35="⑦","7",IF(K35="⑥","6",K35))</f>
        <v>2</v>
      </c>
      <c r="L38" s="8"/>
      <c r="M38" s="8"/>
      <c r="N38" s="8"/>
      <c r="O38" s="8"/>
      <c r="P38" s="8"/>
      <c r="Q38" s="8"/>
      <c r="R38" s="20"/>
      <c r="S38" s="487"/>
      <c r="T38" s="488"/>
      <c r="U38" s="488"/>
      <c r="V38" s="488"/>
      <c r="W38" s="488"/>
      <c r="X38" s="488"/>
      <c r="Y38" s="488"/>
      <c r="Z38" s="488"/>
      <c r="AA38" s="17">
        <f>IF(AA35="⑦","7",IF(AA35="⑥","6",AA35))</f>
        <v>1</v>
      </c>
      <c r="AB38" s="18"/>
      <c r="AC38" s="18"/>
      <c r="AD38" s="18"/>
      <c r="AE38" s="18"/>
      <c r="AF38" s="18"/>
      <c r="AG38" s="18"/>
      <c r="AH38" s="19"/>
      <c r="AI38" s="622"/>
      <c r="AJ38" s="563"/>
      <c r="AK38" s="563"/>
      <c r="AL38" s="563"/>
      <c r="AM38" s="546"/>
      <c r="AN38" s="546"/>
      <c r="AO38" s="546"/>
      <c r="AP38" s="547"/>
      <c r="AQ38" s="257"/>
      <c r="AR38" s="513"/>
      <c r="AS38" s="514"/>
      <c r="AT38" s="514"/>
      <c r="AU38" s="2"/>
      <c r="AV38" s="2"/>
      <c r="AW38" s="2"/>
      <c r="AX38" s="2"/>
      <c r="AY38" s="2"/>
      <c r="AZ38" s="17">
        <f>IF(AZ35="⑦","7",IF(AZ35="⑥","6",AZ35))</f>
        <v>1</v>
      </c>
      <c r="BA38" s="8"/>
      <c r="BB38" s="8"/>
      <c r="BC38" s="8"/>
      <c r="BD38" s="8"/>
      <c r="BE38" s="8"/>
      <c r="BF38" s="8"/>
      <c r="BG38" s="20"/>
      <c r="BH38" s="262"/>
      <c r="BI38" s="263"/>
      <c r="BJ38" s="263"/>
      <c r="BK38" s="263"/>
      <c r="BL38" s="263"/>
      <c r="BM38" s="263"/>
      <c r="BN38" s="263"/>
      <c r="BO38" s="263"/>
      <c r="BP38" s="28">
        <f>IF(BP35="⑦","7",IF(BP35="⑥","6",BP35))</f>
        <v>1</v>
      </c>
      <c r="BQ38" s="7"/>
      <c r="BR38" s="7"/>
      <c r="BS38" s="7"/>
      <c r="BT38" s="7"/>
      <c r="BU38" s="7"/>
      <c r="BV38" s="7"/>
      <c r="BW38" s="254"/>
      <c r="BX38" s="622"/>
      <c r="BY38" s="563"/>
      <c r="BZ38" s="563"/>
      <c r="CA38" s="563"/>
      <c r="CB38" s="546"/>
      <c r="CC38" s="546"/>
      <c r="CD38" s="546"/>
      <c r="CE38" s="547"/>
    </row>
    <row r="39" spans="1:83" ht="12.75" customHeight="1">
      <c r="A39" s="12"/>
      <c r="B39" s="689">
        <f>AM41</f>
        <v>1</v>
      </c>
      <c r="C39" s="525" t="s">
        <v>1082</v>
      </c>
      <c r="D39" s="526"/>
      <c r="E39" s="526"/>
      <c r="F39" s="590" t="str">
        <f>IF(C39="ここに","",VLOOKUP(C39,'登録ナンバー'!$F$1:$I$600,2,0))</f>
        <v>佐治武</v>
      </c>
      <c r="G39" s="590"/>
      <c r="H39" s="590"/>
      <c r="I39" s="590"/>
      <c r="J39" s="590"/>
      <c r="K39" s="645" t="s">
        <v>1157</v>
      </c>
      <c r="L39" s="590"/>
      <c r="M39" s="590"/>
      <c r="N39" s="590" t="s">
        <v>18</v>
      </c>
      <c r="O39" s="590">
        <v>1</v>
      </c>
      <c r="P39" s="590"/>
      <c r="Q39" s="590"/>
      <c r="R39" s="672"/>
      <c r="S39" s="645" t="s">
        <v>1157</v>
      </c>
      <c r="T39" s="590"/>
      <c r="U39" s="590"/>
      <c r="V39" s="590" t="s">
        <v>18</v>
      </c>
      <c r="W39" s="590">
        <v>1</v>
      </c>
      <c r="X39" s="590"/>
      <c r="Y39" s="590"/>
      <c r="Z39" s="672"/>
      <c r="AA39" s="653"/>
      <c r="AB39" s="654"/>
      <c r="AC39" s="654"/>
      <c r="AD39" s="654"/>
      <c r="AE39" s="654"/>
      <c r="AF39" s="654"/>
      <c r="AG39" s="655"/>
      <c r="AH39" s="656"/>
      <c r="AI39" s="557">
        <f>IF(COUNTIF(AJ31:AL44,1)=2,"直接対決","")</f>
      </c>
      <c r="AJ39" s="559">
        <f>COUNTIF(K39:AH40,"⑥")+COUNTIF(K39:AH40,"⑦")</f>
        <v>2</v>
      </c>
      <c r="AK39" s="559"/>
      <c r="AL39" s="559"/>
      <c r="AM39" s="584">
        <f>IF(S31="","",2-AJ39)</f>
        <v>0</v>
      </c>
      <c r="AN39" s="584"/>
      <c r="AO39" s="584"/>
      <c r="AP39" s="585"/>
      <c r="AQ39" s="257"/>
      <c r="AR39" s="525"/>
      <c r="AS39" s="526"/>
      <c r="AT39" s="526"/>
      <c r="AU39" s="528" t="s">
        <v>1171</v>
      </c>
      <c r="AV39" s="528"/>
      <c r="AW39" s="528"/>
      <c r="AX39" s="528"/>
      <c r="AY39" s="528"/>
      <c r="AZ39" s="550">
        <v>2</v>
      </c>
      <c r="BA39" s="528"/>
      <c r="BB39" s="528"/>
      <c r="BC39" s="528" t="s">
        <v>18</v>
      </c>
      <c r="BD39" s="528">
        <v>6</v>
      </c>
      <c r="BE39" s="528"/>
      <c r="BF39" s="528"/>
      <c r="BG39" s="615"/>
      <c r="BH39" s="550" t="s">
        <v>1157</v>
      </c>
      <c r="BI39" s="528"/>
      <c r="BJ39" s="528"/>
      <c r="BK39" s="528" t="s">
        <v>18</v>
      </c>
      <c r="BL39" s="528">
        <v>1</v>
      </c>
      <c r="BM39" s="528"/>
      <c r="BN39" s="528"/>
      <c r="BO39" s="528"/>
      <c r="BP39" s="499"/>
      <c r="BQ39" s="500"/>
      <c r="BR39" s="500"/>
      <c r="BS39" s="500"/>
      <c r="BT39" s="500"/>
      <c r="BU39" s="500"/>
      <c r="BV39" s="500"/>
      <c r="BW39" s="501"/>
      <c r="BX39" s="612">
        <f>IF(COUNTIF(BY31:CA44,1)=2,"直接対決","")</f>
      </c>
      <c r="BY39" s="532">
        <f>COUNTIF(AZ39:BW40,"⑥")+COUNTIF(AZ39:BW40,"⑦")</f>
        <v>1</v>
      </c>
      <c r="BZ39" s="532"/>
      <c r="CA39" s="532"/>
      <c r="CB39" s="534">
        <f>IF(BH31="","",2-BY39)</f>
        <v>1</v>
      </c>
      <c r="CC39" s="534"/>
      <c r="CD39" s="534"/>
      <c r="CE39" s="535"/>
    </row>
    <row r="40" spans="1:83" ht="12.75" customHeight="1">
      <c r="A40" s="12"/>
      <c r="B40" s="689"/>
      <c r="C40" s="513"/>
      <c r="D40" s="514"/>
      <c r="E40" s="514"/>
      <c r="F40" s="568"/>
      <c r="G40" s="568"/>
      <c r="H40" s="568"/>
      <c r="I40" s="568"/>
      <c r="J40" s="568"/>
      <c r="K40" s="646"/>
      <c r="L40" s="568"/>
      <c r="M40" s="568"/>
      <c r="N40" s="568"/>
      <c r="O40" s="568"/>
      <c r="P40" s="568"/>
      <c r="Q40" s="568"/>
      <c r="R40" s="644"/>
      <c r="S40" s="646"/>
      <c r="T40" s="568"/>
      <c r="U40" s="568"/>
      <c r="V40" s="568"/>
      <c r="W40" s="568"/>
      <c r="X40" s="568"/>
      <c r="Y40" s="568"/>
      <c r="Z40" s="644"/>
      <c r="AA40" s="657"/>
      <c r="AB40" s="655"/>
      <c r="AC40" s="655"/>
      <c r="AD40" s="655"/>
      <c r="AE40" s="655"/>
      <c r="AF40" s="655"/>
      <c r="AG40" s="655"/>
      <c r="AH40" s="656"/>
      <c r="AI40" s="558"/>
      <c r="AJ40" s="560"/>
      <c r="AK40" s="560"/>
      <c r="AL40" s="560"/>
      <c r="AM40" s="586"/>
      <c r="AN40" s="586"/>
      <c r="AO40" s="586"/>
      <c r="AP40" s="587"/>
      <c r="AQ40" s="257"/>
      <c r="AR40" s="513"/>
      <c r="AS40" s="514"/>
      <c r="AT40" s="514"/>
      <c r="AU40" s="519"/>
      <c r="AV40" s="519"/>
      <c r="AW40" s="519"/>
      <c r="AX40" s="519"/>
      <c r="AY40" s="519"/>
      <c r="AZ40" s="548"/>
      <c r="BA40" s="519"/>
      <c r="BB40" s="519"/>
      <c r="BC40" s="519"/>
      <c r="BD40" s="519"/>
      <c r="BE40" s="519"/>
      <c r="BF40" s="519"/>
      <c r="BG40" s="529"/>
      <c r="BH40" s="548"/>
      <c r="BI40" s="519"/>
      <c r="BJ40" s="519"/>
      <c r="BK40" s="519"/>
      <c r="BL40" s="519"/>
      <c r="BM40" s="519"/>
      <c r="BN40" s="519"/>
      <c r="BO40" s="519"/>
      <c r="BP40" s="502"/>
      <c r="BQ40" s="503"/>
      <c r="BR40" s="503"/>
      <c r="BS40" s="503"/>
      <c r="BT40" s="503"/>
      <c r="BU40" s="503"/>
      <c r="BV40" s="503"/>
      <c r="BW40" s="504"/>
      <c r="BX40" s="522"/>
      <c r="BY40" s="533"/>
      <c r="BZ40" s="533"/>
      <c r="CA40" s="533"/>
      <c r="CB40" s="536"/>
      <c r="CC40" s="536"/>
      <c r="CD40" s="536"/>
      <c r="CE40" s="537"/>
    </row>
    <row r="41" spans="1:83" ht="12.75" customHeight="1" thickBot="1">
      <c r="A41" s="12"/>
      <c r="B41" s="12"/>
      <c r="C41" s="513" t="s">
        <v>19</v>
      </c>
      <c r="D41" s="514"/>
      <c r="E41" s="514"/>
      <c r="F41" s="568" t="str">
        <f>IF(C39="ここに","",VLOOKUP(C39,'登録ナンバー'!$F$4:$H$484,3,0))</f>
        <v>京セラTC</v>
      </c>
      <c r="G41" s="568"/>
      <c r="H41" s="568"/>
      <c r="I41" s="568"/>
      <c r="J41" s="568"/>
      <c r="K41" s="646"/>
      <c r="L41" s="568"/>
      <c r="M41" s="568"/>
      <c r="N41" s="568"/>
      <c r="O41" s="673"/>
      <c r="P41" s="673"/>
      <c r="Q41" s="673"/>
      <c r="R41" s="674"/>
      <c r="S41" s="646"/>
      <c r="T41" s="568"/>
      <c r="U41" s="568"/>
      <c r="V41" s="568"/>
      <c r="W41" s="568"/>
      <c r="X41" s="568"/>
      <c r="Y41" s="568"/>
      <c r="Z41" s="644"/>
      <c r="AA41" s="657"/>
      <c r="AB41" s="655"/>
      <c r="AC41" s="655"/>
      <c r="AD41" s="655"/>
      <c r="AE41" s="655"/>
      <c r="AF41" s="655"/>
      <c r="AG41" s="655"/>
      <c r="AH41" s="656"/>
      <c r="AI41" s="588">
        <f>IF(OR(COUNTIF(AJ31:AL41,2)=3,COUNTIF(AJ31:AL41,1)=3),(S42+K42)/(K42+W39+O39+S42),"")</f>
      </c>
      <c r="AJ41" s="578"/>
      <c r="AK41" s="578"/>
      <c r="AL41" s="578"/>
      <c r="AM41" s="580">
        <f>IF(AI41&lt;&gt;"",RANK(AI41,AI33:AI41),RANK(AJ39,AJ31:AL41))</f>
        <v>1</v>
      </c>
      <c r="AN41" s="580"/>
      <c r="AO41" s="580"/>
      <c r="AP41" s="581"/>
      <c r="AQ41" s="257"/>
      <c r="AR41" s="513"/>
      <c r="AS41" s="514"/>
      <c r="AT41" s="514"/>
      <c r="AU41" s="519" t="s">
        <v>1166</v>
      </c>
      <c r="AV41" s="519"/>
      <c r="AW41" s="519"/>
      <c r="AX41" s="519"/>
      <c r="AY41" s="519"/>
      <c r="AZ41" s="548"/>
      <c r="BA41" s="519"/>
      <c r="BB41" s="519"/>
      <c r="BC41" s="519"/>
      <c r="BD41" s="616"/>
      <c r="BE41" s="616"/>
      <c r="BF41" s="616"/>
      <c r="BG41" s="617"/>
      <c r="BH41" s="548"/>
      <c r="BI41" s="519"/>
      <c r="BJ41" s="519"/>
      <c r="BK41" s="519"/>
      <c r="BL41" s="519"/>
      <c r="BM41" s="519"/>
      <c r="BN41" s="519"/>
      <c r="BO41" s="519"/>
      <c r="BP41" s="505"/>
      <c r="BQ41" s="506"/>
      <c r="BR41" s="506"/>
      <c r="BS41" s="506"/>
      <c r="BT41" s="506"/>
      <c r="BU41" s="506"/>
      <c r="BV41" s="506"/>
      <c r="BW41" s="507"/>
      <c r="BX41" s="613">
        <f>IF(OR(COUNTIF(BY31:CA41,2)=3,COUNTIF(BY31:CA41,1)=3),(BH42+AZ42)/(AZ42+BL39+BD39+BH42),"")</f>
      </c>
      <c r="BY41" s="522"/>
      <c r="BZ41" s="522"/>
      <c r="CA41" s="522"/>
      <c r="CB41" s="523">
        <f>IF(BX41&lt;&gt;"",RANK(BX41,BX33:BX41),RANK(BY39,BY31:CA41))</f>
        <v>2</v>
      </c>
      <c r="CC41" s="523"/>
      <c r="CD41" s="523"/>
      <c r="CE41" s="524"/>
    </row>
    <row r="42" spans="2:83" ht="12.75" customHeight="1" hidden="1" thickBot="1">
      <c r="B42" s="12"/>
      <c r="C42" s="513"/>
      <c r="D42" s="514"/>
      <c r="E42" s="514"/>
      <c r="F42" s="274"/>
      <c r="G42" s="274"/>
      <c r="H42" s="274"/>
      <c r="I42" s="274"/>
      <c r="J42" s="274"/>
      <c r="K42" s="284" t="str">
        <f>IF(K39="⑦","7",IF(K39="⑥","6",K39))</f>
        <v>6</v>
      </c>
      <c r="L42" s="285"/>
      <c r="M42" s="285"/>
      <c r="N42" s="285"/>
      <c r="O42" s="285"/>
      <c r="P42" s="285"/>
      <c r="Q42" s="285"/>
      <c r="R42" s="286"/>
      <c r="S42" s="284" t="str">
        <f>IF(S39="⑦","7",IF(S39="⑥","6",S39))</f>
        <v>6</v>
      </c>
      <c r="T42" s="285"/>
      <c r="U42" s="285"/>
      <c r="V42" s="285"/>
      <c r="W42" s="285"/>
      <c r="X42" s="285"/>
      <c r="Y42" s="285"/>
      <c r="Z42" s="285"/>
      <c r="AA42" s="658"/>
      <c r="AB42" s="659"/>
      <c r="AC42" s="659"/>
      <c r="AD42" s="659"/>
      <c r="AE42" s="659"/>
      <c r="AF42" s="659"/>
      <c r="AG42" s="659"/>
      <c r="AH42" s="660"/>
      <c r="AI42" s="588"/>
      <c r="AJ42" s="578"/>
      <c r="AK42" s="578"/>
      <c r="AL42" s="578"/>
      <c r="AM42" s="580"/>
      <c r="AN42" s="580"/>
      <c r="AO42" s="580"/>
      <c r="AP42" s="581"/>
      <c r="AR42" s="513"/>
      <c r="AS42" s="514"/>
      <c r="AT42" s="514"/>
      <c r="AU42" s="2"/>
      <c r="AV42" s="2"/>
      <c r="AW42" s="2"/>
      <c r="AX42" s="2"/>
      <c r="AY42" s="2"/>
      <c r="AZ42" s="291">
        <f>IF(AZ39="⑦","7",IF(AZ39="⑥","6",AZ39))</f>
        <v>2</v>
      </c>
      <c r="BA42" s="292"/>
      <c r="BB42" s="292"/>
      <c r="BC42" s="292"/>
      <c r="BD42" s="292"/>
      <c r="BE42" s="292"/>
      <c r="BF42" s="292"/>
      <c r="BG42" s="293"/>
      <c r="BH42" s="291" t="str">
        <f>IF(BH39="⑦","7",IF(BH39="⑥","6",BH39))</f>
        <v>6</v>
      </c>
      <c r="BI42" s="292"/>
      <c r="BJ42" s="292"/>
      <c r="BK42" s="292"/>
      <c r="BL42" s="292"/>
      <c r="BM42" s="292"/>
      <c r="BN42" s="292"/>
      <c r="BO42" s="292"/>
      <c r="BP42" s="295"/>
      <c r="BQ42" s="296"/>
      <c r="BR42" s="296"/>
      <c r="BS42" s="296"/>
      <c r="BT42" s="296"/>
      <c r="BU42" s="296"/>
      <c r="BV42" s="296"/>
      <c r="BW42" s="297"/>
      <c r="BX42" s="614"/>
      <c r="BY42" s="522"/>
      <c r="BZ42" s="522"/>
      <c r="CA42" s="522"/>
      <c r="CB42" s="523"/>
      <c r="CC42" s="523"/>
      <c r="CD42" s="523"/>
      <c r="CE42" s="524"/>
    </row>
    <row r="43" spans="3:83" ht="12.75" customHeight="1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10"/>
      <c r="AA43" s="10"/>
      <c r="AB43" s="10"/>
      <c r="AC43" s="10"/>
      <c r="AD43" s="10"/>
      <c r="AE43" s="10"/>
      <c r="AF43" s="10"/>
      <c r="AG43" s="10"/>
      <c r="AI43" s="27"/>
      <c r="AJ43" s="27"/>
      <c r="AK43" s="27"/>
      <c r="AL43" s="27"/>
      <c r="AM43" s="27"/>
      <c r="AN43" s="27"/>
      <c r="AO43" s="27"/>
      <c r="AP43" s="27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10"/>
      <c r="BP43" s="10"/>
      <c r="BQ43" s="10"/>
      <c r="BR43" s="10"/>
      <c r="BS43" s="10"/>
      <c r="BT43" s="10"/>
      <c r="BU43" s="10"/>
      <c r="BV43" s="10"/>
      <c r="BW43" s="27"/>
      <c r="BX43" s="27"/>
      <c r="BY43" s="27"/>
      <c r="BZ43" s="27"/>
      <c r="CA43" s="27"/>
      <c r="CB43" s="27"/>
      <c r="CC43" s="27"/>
      <c r="CD43" s="27"/>
      <c r="CE43" s="27"/>
    </row>
    <row r="44" spans="3:83" ht="3.75" customHeight="1" thickBot="1">
      <c r="C44" s="600"/>
      <c r="D44" s="600"/>
      <c r="E44" s="600"/>
      <c r="F44" s="600"/>
      <c r="G44" s="600"/>
      <c r="H44" s="600"/>
      <c r="I44" s="600"/>
      <c r="J44" s="600"/>
      <c r="K44" s="600"/>
      <c r="L44" s="600"/>
      <c r="M44" s="600"/>
      <c r="N44" s="600"/>
      <c r="O44" s="600"/>
      <c r="P44" s="600"/>
      <c r="Q44" s="600"/>
      <c r="R44" s="600"/>
      <c r="S44" s="600"/>
      <c r="T44" s="600"/>
      <c r="U44" s="600"/>
      <c r="V44" s="600"/>
      <c r="W44" s="600"/>
      <c r="X44" s="600"/>
      <c r="Y44" s="600"/>
      <c r="Z44" s="600"/>
      <c r="AA44" s="600"/>
      <c r="AB44" s="600"/>
      <c r="AC44" s="600"/>
      <c r="AD44" s="600"/>
      <c r="AE44" s="600"/>
      <c r="AF44" s="600"/>
      <c r="AG44" s="600"/>
      <c r="AH44" s="600"/>
      <c r="AI44" s="6"/>
      <c r="AJ44" s="6"/>
      <c r="AK44" s="6"/>
      <c r="AL44" s="6"/>
      <c r="AM44" s="6"/>
      <c r="AN44" s="6"/>
      <c r="AO44" s="6"/>
      <c r="AP44" s="6"/>
      <c r="AR44" s="600"/>
      <c r="AS44" s="600"/>
      <c r="AT44" s="600"/>
      <c r="AU44" s="600"/>
      <c r="AV44" s="600"/>
      <c r="AW44" s="600"/>
      <c r="AX44" s="600"/>
      <c r="AY44" s="600"/>
      <c r="AZ44" s="600"/>
      <c r="BA44" s="600"/>
      <c r="BB44" s="600"/>
      <c r="BC44" s="600"/>
      <c r="BD44" s="600"/>
      <c r="BE44" s="600"/>
      <c r="BF44" s="600"/>
      <c r="BG44" s="600"/>
      <c r="BH44" s="600"/>
      <c r="BI44" s="600"/>
      <c r="BJ44" s="600"/>
      <c r="BK44" s="600"/>
      <c r="BL44" s="600"/>
      <c r="BM44" s="600"/>
      <c r="BN44" s="600"/>
      <c r="BO44" s="600"/>
      <c r="BP44" s="600"/>
      <c r="BQ44" s="600"/>
      <c r="BR44" s="600"/>
      <c r="BS44" s="600"/>
      <c r="BT44" s="600"/>
      <c r="BU44" s="600"/>
      <c r="BV44" s="600"/>
      <c r="BW44" s="600"/>
      <c r="BX44" s="6"/>
      <c r="BY44" s="6"/>
      <c r="BZ44" s="6"/>
      <c r="CA44" s="6"/>
      <c r="CB44" s="6"/>
      <c r="CC44" s="6"/>
      <c r="CD44" s="6"/>
      <c r="CE44" s="6"/>
    </row>
    <row r="45" spans="1:83" ht="12.75" customHeight="1">
      <c r="A45" s="12"/>
      <c r="C45" s="513" t="s">
        <v>22</v>
      </c>
      <c r="D45" s="514"/>
      <c r="E45" s="514"/>
      <c r="F45" s="514"/>
      <c r="G45" s="514"/>
      <c r="H45" s="514"/>
      <c r="I45" s="514"/>
      <c r="J45" s="514"/>
      <c r="K45" s="602" t="str">
        <f>F49</f>
        <v>岩花功</v>
      </c>
      <c r="L45" s="603"/>
      <c r="M45" s="603"/>
      <c r="N45" s="603"/>
      <c r="O45" s="603"/>
      <c r="P45" s="603"/>
      <c r="Q45" s="603"/>
      <c r="R45" s="604"/>
      <c r="S45" s="562" t="str">
        <f>F54</f>
        <v>野田正己</v>
      </c>
      <c r="T45" s="514"/>
      <c r="U45" s="514"/>
      <c r="V45" s="514"/>
      <c r="W45" s="514"/>
      <c r="X45" s="514"/>
      <c r="Y45" s="514"/>
      <c r="Z45" s="514"/>
      <c r="AA45" s="562" t="str">
        <f>F58</f>
        <v>稲泉聡</v>
      </c>
      <c r="AB45" s="514"/>
      <c r="AC45" s="514"/>
      <c r="AD45" s="514"/>
      <c r="AE45" s="514"/>
      <c r="AF45" s="514"/>
      <c r="AG45" s="514"/>
      <c r="AH45" s="605"/>
      <c r="AI45" s="606">
        <f>IF(AI51&lt;&gt;"","取得","")</f>
      </c>
      <c r="AJ45" s="27"/>
      <c r="AK45" s="603" t="s">
        <v>15</v>
      </c>
      <c r="AL45" s="603"/>
      <c r="AM45" s="603"/>
      <c r="AN45" s="603"/>
      <c r="AO45" s="603"/>
      <c r="AP45" s="611"/>
      <c r="AQ45" s="257"/>
      <c r="AR45" s="513" t="s">
        <v>1150</v>
      </c>
      <c r="AS45" s="514"/>
      <c r="AT45" s="514"/>
      <c r="AU45" s="514"/>
      <c r="AV45" s="514"/>
      <c r="AW45" s="514"/>
      <c r="AX45" s="514"/>
      <c r="AY45" s="514"/>
      <c r="AZ45" s="602" t="str">
        <f>AU49</f>
        <v>疋田之宏</v>
      </c>
      <c r="BA45" s="603"/>
      <c r="BB45" s="603"/>
      <c r="BC45" s="603"/>
      <c r="BD45" s="603"/>
      <c r="BE45" s="603"/>
      <c r="BF45" s="603"/>
      <c r="BG45" s="604"/>
      <c r="BH45" s="562" t="str">
        <f>AU54</f>
        <v>小倉俊郎</v>
      </c>
      <c r="BI45" s="514"/>
      <c r="BJ45" s="514"/>
      <c r="BK45" s="514"/>
      <c r="BL45" s="514"/>
      <c r="BM45" s="514"/>
      <c r="BN45" s="514"/>
      <c r="BO45" s="514"/>
      <c r="BP45" s="562" t="str">
        <f>AU58</f>
        <v>野田正己</v>
      </c>
      <c r="BQ45" s="514"/>
      <c r="BR45" s="514"/>
      <c r="BS45" s="514"/>
      <c r="BT45" s="514"/>
      <c r="BU45" s="514"/>
      <c r="BV45" s="514"/>
      <c r="BW45" s="605"/>
      <c r="BX45" s="606">
        <f>IF(BX51&lt;&gt;"","取得","")</f>
      </c>
      <c r="BY45" s="27"/>
      <c r="BZ45" s="603" t="s">
        <v>15</v>
      </c>
      <c r="CA45" s="603"/>
      <c r="CB45" s="603"/>
      <c r="CC45" s="603"/>
      <c r="CD45" s="603"/>
      <c r="CE45" s="611"/>
    </row>
    <row r="46" spans="1:83" ht="12.75" customHeight="1">
      <c r="A46" s="12"/>
      <c r="C46" s="513"/>
      <c r="D46" s="514"/>
      <c r="E46" s="514"/>
      <c r="F46" s="514"/>
      <c r="G46" s="514"/>
      <c r="H46" s="514"/>
      <c r="I46" s="514"/>
      <c r="J46" s="514"/>
      <c r="K46" s="562"/>
      <c r="L46" s="514"/>
      <c r="M46" s="514"/>
      <c r="N46" s="514"/>
      <c r="O46" s="514"/>
      <c r="P46" s="514"/>
      <c r="Q46" s="514"/>
      <c r="R46" s="605"/>
      <c r="S46" s="562"/>
      <c r="T46" s="514"/>
      <c r="U46" s="514"/>
      <c r="V46" s="514"/>
      <c r="W46" s="514"/>
      <c r="X46" s="514"/>
      <c r="Y46" s="514"/>
      <c r="Z46" s="514"/>
      <c r="AA46" s="562"/>
      <c r="AB46" s="514"/>
      <c r="AC46" s="514"/>
      <c r="AD46" s="514"/>
      <c r="AE46" s="514"/>
      <c r="AF46" s="514"/>
      <c r="AG46" s="514"/>
      <c r="AH46" s="605"/>
      <c r="AI46" s="607"/>
      <c r="AK46" s="514"/>
      <c r="AL46" s="514"/>
      <c r="AM46" s="514"/>
      <c r="AN46" s="514"/>
      <c r="AO46" s="514"/>
      <c r="AP46" s="576"/>
      <c r="AQ46" s="257"/>
      <c r="AR46" s="513"/>
      <c r="AS46" s="514"/>
      <c r="AT46" s="514"/>
      <c r="AU46" s="514"/>
      <c r="AV46" s="514"/>
      <c r="AW46" s="514"/>
      <c r="AX46" s="514"/>
      <c r="AY46" s="514"/>
      <c r="AZ46" s="562"/>
      <c r="BA46" s="514"/>
      <c r="BB46" s="514"/>
      <c r="BC46" s="514"/>
      <c r="BD46" s="514"/>
      <c r="BE46" s="514"/>
      <c r="BF46" s="514"/>
      <c r="BG46" s="605"/>
      <c r="BH46" s="562"/>
      <c r="BI46" s="514"/>
      <c r="BJ46" s="514"/>
      <c r="BK46" s="514"/>
      <c r="BL46" s="514"/>
      <c r="BM46" s="514"/>
      <c r="BN46" s="514"/>
      <c r="BO46" s="514"/>
      <c r="BP46" s="562"/>
      <c r="BQ46" s="514"/>
      <c r="BR46" s="514"/>
      <c r="BS46" s="514"/>
      <c r="BT46" s="514"/>
      <c r="BU46" s="514"/>
      <c r="BV46" s="514"/>
      <c r="BW46" s="605"/>
      <c r="BX46" s="607"/>
      <c r="BZ46" s="514"/>
      <c r="CA46" s="514"/>
      <c r="CB46" s="514"/>
      <c r="CC46" s="514"/>
      <c r="CD46" s="514"/>
      <c r="CE46" s="576"/>
    </row>
    <row r="47" spans="1:83" ht="12.75" customHeight="1">
      <c r="A47" s="12"/>
      <c r="C47" s="513"/>
      <c r="D47" s="514"/>
      <c r="E47" s="514"/>
      <c r="F47" s="514"/>
      <c r="G47" s="514"/>
      <c r="H47" s="514"/>
      <c r="I47" s="514"/>
      <c r="J47" s="514"/>
      <c r="K47" s="562" t="str">
        <f>F51</f>
        <v>うさぎとかめの集い</v>
      </c>
      <c r="L47" s="514"/>
      <c r="M47" s="514"/>
      <c r="N47" s="514"/>
      <c r="O47" s="514"/>
      <c r="P47" s="514"/>
      <c r="Q47" s="514"/>
      <c r="R47" s="605"/>
      <c r="S47" s="562" t="str">
        <f>F56</f>
        <v>一般</v>
      </c>
      <c r="T47" s="514"/>
      <c r="U47" s="514"/>
      <c r="V47" s="514"/>
      <c r="W47" s="514"/>
      <c r="X47" s="514"/>
      <c r="Y47" s="514"/>
      <c r="Z47" s="514"/>
      <c r="AA47" s="562" t="str">
        <f>F56</f>
        <v>一般</v>
      </c>
      <c r="AB47" s="514"/>
      <c r="AC47" s="514"/>
      <c r="AD47" s="514"/>
      <c r="AE47" s="514"/>
      <c r="AF47" s="514"/>
      <c r="AG47" s="514"/>
      <c r="AH47" s="605"/>
      <c r="AI47" s="607">
        <f>IF(AI51&lt;&gt;"","ゲーム率","")</f>
      </c>
      <c r="AJ47" s="514"/>
      <c r="AK47" s="514" t="s">
        <v>16</v>
      </c>
      <c r="AL47" s="514"/>
      <c r="AM47" s="514"/>
      <c r="AN47" s="514"/>
      <c r="AO47" s="514"/>
      <c r="AP47" s="576"/>
      <c r="AQ47" s="257"/>
      <c r="AR47" s="513"/>
      <c r="AS47" s="514"/>
      <c r="AT47" s="514"/>
      <c r="AU47" s="514"/>
      <c r="AV47" s="514"/>
      <c r="AW47" s="514"/>
      <c r="AX47" s="514"/>
      <c r="AY47" s="514"/>
      <c r="AZ47" s="562" t="str">
        <f>AU51</f>
        <v>Ｋテニスカレッジ</v>
      </c>
      <c r="BA47" s="514"/>
      <c r="BB47" s="514"/>
      <c r="BC47" s="514"/>
      <c r="BD47" s="514"/>
      <c r="BE47" s="514"/>
      <c r="BF47" s="514"/>
      <c r="BG47" s="605"/>
      <c r="BH47" s="562" t="str">
        <f>AU56</f>
        <v>うさぎとかめの集い</v>
      </c>
      <c r="BI47" s="514"/>
      <c r="BJ47" s="514"/>
      <c r="BK47" s="514"/>
      <c r="BL47" s="514"/>
      <c r="BM47" s="514"/>
      <c r="BN47" s="514"/>
      <c r="BO47" s="514"/>
      <c r="BP47" s="562" t="str">
        <f>AU56</f>
        <v>うさぎとかめの集い</v>
      </c>
      <c r="BQ47" s="514"/>
      <c r="BR47" s="514"/>
      <c r="BS47" s="514"/>
      <c r="BT47" s="514"/>
      <c r="BU47" s="514"/>
      <c r="BV47" s="514"/>
      <c r="BW47" s="605"/>
      <c r="BX47" s="607">
        <f>IF(BX51&lt;&gt;"","ゲーム率","")</f>
      </c>
      <c r="BY47" s="514"/>
      <c r="BZ47" s="514" t="s">
        <v>16</v>
      </c>
      <c r="CA47" s="514"/>
      <c r="CB47" s="514"/>
      <c r="CC47" s="514"/>
      <c r="CD47" s="514"/>
      <c r="CE47" s="576"/>
    </row>
    <row r="48" spans="1:83" ht="12.75" customHeight="1">
      <c r="A48" s="12"/>
      <c r="C48" s="601"/>
      <c r="D48" s="563"/>
      <c r="E48" s="563"/>
      <c r="F48" s="563"/>
      <c r="G48" s="563"/>
      <c r="H48" s="563"/>
      <c r="I48" s="563"/>
      <c r="J48" s="563"/>
      <c r="K48" s="608"/>
      <c r="L48" s="563"/>
      <c r="M48" s="563"/>
      <c r="N48" s="563"/>
      <c r="O48" s="563"/>
      <c r="P48" s="563"/>
      <c r="Q48" s="563"/>
      <c r="R48" s="609"/>
      <c r="S48" s="608"/>
      <c r="T48" s="563"/>
      <c r="U48" s="563"/>
      <c r="V48" s="563"/>
      <c r="W48" s="563"/>
      <c r="X48" s="563"/>
      <c r="Y48" s="563"/>
      <c r="Z48" s="563"/>
      <c r="AA48" s="608"/>
      <c r="AB48" s="563"/>
      <c r="AC48" s="563"/>
      <c r="AD48" s="563"/>
      <c r="AE48" s="563"/>
      <c r="AF48" s="563"/>
      <c r="AG48" s="563"/>
      <c r="AH48" s="609"/>
      <c r="AI48" s="610"/>
      <c r="AJ48" s="563"/>
      <c r="AK48" s="563"/>
      <c r="AL48" s="563"/>
      <c r="AM48" s="563"/>
      <c r="AN48" s="563"/>
      <c r="AO48" s="563"/>
      <c r="AP48" s="577"/>
      <c r="AQ48" s="257"/>
      <c r="AR48" s="601"/>
      <c r="AS48" s="563"/>
      <c r="AT48" s="563"/>
      <c r="AU48" s="563"/>
      <c r="AV48" s="563"/>
      <c r="AW48" s="563"/>
      <c r="AX48" s="563"/>
      <c r="AY48" s="563"/>
      <c r="AZ48" s="608"/>
      <c r="BA48" s="563"/>
      <c r="BB48" s="563"/>
      <c r="BC48" s="563"/>
      <c r="BD48" s="563"/>
      <c r="BE48" s="563"/>
      <c r="BF48" s="563"/>
      <c r="BG48" s="609"/>
      <c r="BH48" s="608"/>
      <c r="BI48" s="563"/>
      <c r="BJ48" s="563"/>
      <c r="BK48" s="563"/>
      <c r="BL48" s="563"/>
      <c r="BM48" s="563"/>
      <c r="BN48" s="563"/>
      <c r="BO48" s="563"/>
      <c r="BP48" s="608"/>
      <c r="BQ48" s="563"/>
      <c r="BR48" s="563"/>
      <c r="BS48" s="563"/>
      <c r="BT48" s="563"/>
      <c r="BU48" s="563"/>
      <c r="BV48" s="563"/>
      <c r="BW48" s="609"/>
      <c r="BX48" s="610"/>
      <c r="BY48" s="563"/>
      <c r="BZ48" s="563"/>
      <c r="CA48" s="563"/>
      <c r="CB48" s="563"/>
      <c r="CC48" s="563"/>
      <c r="CD48" s="563"/>
      <c r="CE48" s="577"/>
    </row>
    <row r="49" spans="1:83" s="2" customFormat="1" ht="12.75" customHeight="1">
      <c r="A49" s="247"/>
      <c r="B49" s="689" t="str">
        <f>AM51</f>
        <v>2位</v>
      </c>
      <c r="C49" s="525" t="s">
        <v>1076</v>
      </c>
      <c r="D49" s="526"/>
      <c r="E49" s="526"/>
      <c r="F49" s="528" t="str">
        <f>IF(C49="ここに","",VLOOKUP(C49,'登録ナンバー'!$F$1:$I$600,2,0))</f>
        <v>岩花功</v>
      </c>
      <c r="G49" s="528"/>
      <c r="H49" s="528"/>
      <c r="I49" s="528"/>
      <c r="J49" s="528"/>
      <c r="K49" s="677">
        <f>IF(S49="","丸付き数字は試合順番","")</f>
      </c>
      <c r="L49" s="678"/>
      <c r="M49" s="678"/>
      <c r="N49" s="678"/>
      <c r="O49" s="678"/>
      <c r="P49" s="678"/>
      <c r="Q49" s="678"/>
      <c r="R49" s="679"/>
      <c r="S49" s="664" t="s">
        <v>1157</v>
      </c>
      <c r="T49" s="647"/>
      <c r="U49" s="647"/>
      <c r="V49" s="647" t="s">
        <v>18</v>
      </c>
      <c r="W49" s="647">
        <v>0</v>
      </c>
      <c r="X49" s="647"/>
      <c r="Y49" s="647"/>
      <c r="Z49" s="666"/>
      <c r="AA49" s="664">
        <v>4</v>
      </c>
      <c r="AB49" s="647"/>
      <c r="AC49" s="647"/>
      <c r="AD49" s="647" t="s">
        <v>18</v>
      </c>
      <c r="AE49" s="647">
        <v>6</v>
      </c>
      <c r="AF49" s="647"/>
      <c r="AG49" s="647"/>
      <c r="AH49" s="648"/>
      <c r="AI49" s="640">
        <f>IF(COUNTIF(AJ49:AL59,1)=2,"直接対決","")</f>
      </c>
      <c r="AJ49" s="532">
        <f>COUNTIF(K49:AH50,"⑥")+COUNTIF(K49:AH50,"⑦")</f>
        <v>1</v>
      </c>
      <c r="AK49" s="532"/>
      <c r="AL49" s="532"/>
      <c r="AM49" s="534">
        <f>IF(S49="","",2-AJ49)</f>
        <v>1</v>
      </c>
      <c r="AN49" s="534"/>
      <c r="AO49" s="534"/>
      <c r="AP49" s="535"/>
      <c r="AQ49" s="258"/>
      <c r="AR49" s="525"/>
      <c r="AS49" s="526"/>
      <c r="AT49" s="526"/>
      <c r="AU49" s="590" t="s">
        <v>1167</v>
      </c>
      <c r="AV49" s="590"/>
      <c r="AW49" s="590"/>
      <c r="AX49" s="590"/>
      <c r="AY49" s="590"/>
      <c r="AZ49" s="591">
        <f>IF(BH49="","丸付き数字は試合順番","")</f>
      </c>
      <c r="BA49" s="592"/>
      <c r="BB49" s="592"/>
      <c r="BC49" s="592"/>
      <c r="BD49" s="592"/>
      <c r="BE49" s="592"/>
      <c r="BF49" s="592"/>
      <c r="BG49" s="593"/>
      <c r="BH49" s="573" t="s">
        <v>1157</v>
      </c>
      <c r="BI49" s="551"/>
      <c r="BJ49" s="551"/>
      <c r="BK49" s="551" t="s">
        <v>18</v>
      </c>
      <c r="BL49" s="551">
        <v>5</v>
      </c>
      <c r="BM49" s="551"/>
      <c r="BN49" s="551"/>
      <c r="BO49" s="566"/>
      <c r="BP49" s="573" t="s">
        <v>1157</v>
      </c>
      <c r="BQ49" s="551"/>
      <c r="BR49" s="551"/>
      <c r="BS49" s="551" t="s">
        <v>18</v>
      </c>
      <c r="BT49" s="551">
        <v>2</v>
      </c>
      <c r="BU49" s="551"/>
      <c r="BV49" s="551"/>
      <c r="BW49" s="552"/>
      <c r="BX49" s="557">
        <f>IF(COUNTIF(BY49:CA59,1)=2,"直接対決","")</f>
      </c>
      <c r="BY49" s="559">
        <f>COUNTIF(AZ49:BW50,"⑥")+COUNTIF(AZ49:BW50,"⑦")</f>
        <v>2</v>
      </c>
      <c r="BZ49" s="559"/>
      <c r="CA49" s="559"/>
      <c r="CB49" s="584" t="s">
        <v>1159</v>
      </c>
      <c r="CC49" s="584"/>
      <c r="CD49" s="584"/>
      <c r="CE49" s="585"/>
    </row>
    <row r="50" spans="1:83" s="2" customFormat="1" ht="12.75" customHeight="1">
      <c r="A50" s="247"/>
      <c r="B50" s="689"/>
      <c r="C50" s="513"/>
      <c r="D50" s="514"/>
      <c r="E50" s="514"/>
      <c r="F50" s="519"/>
      <c r="G50" s="519"/>
      <c r="H50" s="519"/>
      <c r="I50" s="519"/>
      <c r="J50" s="519"/>
      <c r="K50" s="680"/>
      <c r="L50" s="681"/>
      <c r="M50" s="681"/>
      <c r="N50" s="681"/>
      <c r="O50" s="681"/>
      <c r="P50" s="681"/>
      <c r="Q50" s="681"/>
      <c r="R50" s="682"/>
      <c r="S50" s="665"/>
      <c r="T50" s="649"/>
      <c r="U50" s="649"/>
      <c r="V50" s="649"/>
      <c r="W50" s="649"/>
      <c r="X50" s="649"/>
      <c r="Y50" s="649"/>
      <c r="Z50" s="667"/>
      <c r="AA50" s="665"/>
      <c r="AB50" s="649"/>
      <c r="AC50" s="649"/>
      <c r="AD50" s="649"/>
      <c r="AE50" s="649"/>
      <c r="AF50" s="649"/>
      <c r="AG50" s="649"/>
      <c r="AH50" s="650"/>
      <c r="AI50" s="641"/>
      <c r="AJ50" s="533"/>
      <c r="AK50" s="533"/>
      <c r="AL50" s="533"/>
      <c r="AM50" s="536"/>
      <c r="AN50" s="536"/>
      <c r="AO50" s="536"/>
      <c r="AP50" s="537"/>
      <c r="AQ50" s="258"/>
      <c r="AR50" s="513"/>
      <c r="AS50" s="514"/>
      <c r="AT50" s="514"/>
      <c r="AU50" s="568"/>
      <c r="AV50" s="568"/>
      <c r="AW50" s="568"/>
      <c r="AX50" s="568"/>
      <c r="AY50" s="568"/>
      <c r="AZ50" s="594"/>
      <c r="BA50" s="595"/>
      <c r="BB50" s="595"/>
      <c r="BC50" s="595"/>
      <c r="BD50" s="595"/>
      <c r="BE50" s="595"/>
      <c r="BF50" s="595"/>
      <c r="BG50" s="596"/>
      <c r="BH50" s="574"/>
      <c r="BI50" s="553"/>
      <c r="BJ50" s="553"/>
      <c r="BK50" s="553"/>
      <c r="BL50" s="553"/>
      <c r="BM50" s="553"/>
      <c r="BN50" s="553"/>
      <c r="BO50" s="567"/>
      <c r="BP50" s="574"/>
      <c r="BQ50" s="553"/>
      <c r="BR50" s="553"/>
      <c r="BS50" s="553"/>
      <c r="BT50" s="553"/>
      <c r="BU50" s="553"/>
      <c r="BV50" s="553"/>
      <c r="BW50" s="554"/>
      <c r="BX50" s="558"/>
      <c r="BY50" s="560"/>
      <c r="BZ50" s="560"/>
      <c r="CA50" s="560"/>
      <c r="CB50" s="586"/>
      <c r="CC50" s="586"/>
      <c r="CD50" s="586"/>
      <c r="CE50" s="587"/>
    </row>
    <row r="51" spans="1:83" ht="12.75" customHeight="1">
      <c r="A51" s="12"/>
      <c r="C51" s="513" t="s">
        <v>19</v>
      </c>
      <c r="D51" s="514"/>
      <c r="E51" s="514"/>
      <c r="F51" s="519" t="str">
        <f>IF(C49="ここに","",VLOOKUP(C49,'登録ナンバー'!$F$4:$I$484,3,0))</f>
        <v>うさぎとかめの集い</v>
      </c>
      <c r="G51" s="519"/>
      <c r="H51" s="519"/>
      <c r="I51" s="519"/>
      <c r="J51" s="519"/>
      <c r="K51" s="680"/>
      <c r="L51" s="681"/>
      <c r="M51" s="681"/>
      <c r="N51" s="681"/>
      <c r="O51" s="681"/>
      <c r="P51" s="681"/>
      <c r="Q51" s="681"/>
      <c r="R51" s="682"/>
      <c r="S51" s="665"/>
      <c r="T51" s="649"/>
      <c r="U51" s="649"/>
      <c r="V51" s="649"/>
      <c r="W51" s="649"/>
      <c r="X51" s="649"/>
      <c r="Y51" s="649"/>
      <c r="Z51" s="667"/>
      <c r="AA51" s="688"/>
      <c r="AB51" s="651"/>
      <c r="AC51" s="651"/>
      <c r="AD51" s="651"/>
      <c r="AE51" s="651"/>
      <c r="AF51" s="651"/>
      <c r="AG51" s="651"/>
      <c r="AH51" s="652"/>
      <c r="AI51" s="614">
        <f>IF(OR(COUNTIF(AJ49:AL59,2)=3,COUNTIF(AJ49:AL59,1)=3),(S52+AA52+#REF!)/(S52+AA52+W49+AE49+#REF!+#REF!),"")</f>
      </c>
      <c r="AJ51" s="522"/>
      <c r="AK51" s="522"/>
      <c r="AL51" s="522"/>
      <c r="AM51" s="523" t="s">
        <v>1164</v>
      </c>
      <c r="AN51" s="523"/>
      <c r="AO51" s="523"/>
      <c r="AP51" s="524"/>
      <c r="AQ51" s="257"/>
      <c r="AR51" s="513"/>
      <c r="AS51" s="514"/>
      <c r="AT51" s="514"/>
      <c r="AU51" s="568" t="s">
        <v>54</v>
      </c>
      <c r="AV51" s="568"/>
      <c r="AW51" s="568"/>
      <c r="AX51" s="568"/>
      <c r="AY51" s="568"/>
      <c r="AZ51" s="594"/>
      <c r="BA51" s="595"/>
      <c r="BB51" s="595"/>
      <c r="BC51" s="595"/>
      <c r="BD51" s="595"/>
      <c r="BE51" s="595"/>
      <c r="BF51" s="595"/>
      <c r="BG51" s="596"/>
      <c r="BH51" s="574"/>
      <c r="BI51" s="553"/>
      <c r="BJ51" s="553"/>
      <c r="BK51" s="553"/>
      <c r="BL51" s="553"/>
      <c r="BM51" s="553"/>
      <c r="BN51" s="553"/>
      <c r="BO51" s="567"/>
      <c r="BP51" s="575"/>
      <c r="BQ51" s="555"/>
      <c r="BR51" s="555"/>
      <c r="BS51" s="555"/>
      <c r="BT51" s="555"/>
      <c r="BU51" s="555"/>
      <c r="BV51" s="555"/>
      <c r="BW51" s="556"/>
      <c r="BX51" s="588">
        <f>IF(OR(COUNTIF(BY49:CA59,2)=3,COUNTIF(BY49:CA59,1)=3),(BH52+BP52+#REF!)/(BH52+BP52+BL49+BT49+#REF!+#REF!),"")</f>
      </c>
      <c r="BY51" s="578"/>
      <c r="BZ51" s="578"/>
      <c r="CA51" s="578"/>
      <c r="CB51" s="580">
        <f>IF(BX51&lt;&gt;"",RANK(BX51,BX51:BX61),RANK(BY49,BY49:CA59))</f>
        <v>1</v>
      </c>
      <c r="CC51" s="580"/>
      <c r="CD51" s="580"/>
      <c r="CE51" s="581"/>
    </row>
    <row r="52" spans="1:83" ht="12.75" customHeight="1" hidden="1">
      <c r="A52" s="12"/>
      <c r="C52" s="513"/>
      <c r="D52" s="514"/>
      <c r="E52" s="514"/>
      <c r="F52" s="287"/>
      <c r="G52" s="287"/>
      <c r="H52" s="287"/>
      <c r="I52" s="287"/>
      <c r="J52" s="287"/>
      <c r="K52" s="683"/>
      <c r="L52" s="684"/>
      <c r="M52" s="684"/>
      <c r="N52" s="684"/>
      <c r="O52" s="684"/>
      <c r="P52" s="684"/>
      <c r="Q52" s="684"/>
      <c r="R52" s="685"/>
      <c r="S52" s="288" t="str">
        <f>IF(S49="⑦","7",IF(S49="⑥","6",S49))</f>
        <v>6</v>
      </c>
      <c r="T52" s="289"/>
      <c r="U52" s="289"/>
      <c r="V52" s="289"/>
      <c r="W52" s="289"/>
      <c r="X52" s="289"/>
      <c r="Y52" s="289"/>
      <c r="Z52" s="289"/>
      <c r="AA52" s="288">
        <f>IF(AA49="⑦","7",IF(AA49="⑥","6",AA49))</f>
        <v>4</v>
      </c>
      <c r="AB52" s="289"/>
      <c r="AC52" s="289"/>
      <c r="AD52" s="289"/>
      <c r="AE52" s="289"/>
      <c r="AF52" s="289"/>
      <c r="AG52" s="289"/>
      <c r="AH52" s="290"/>
      <c r="AI52" s="642"/>
      <c r="AJ52" s="661"/>
      <c r="AK52" s="661"/>
      <c r="AL52" s="661"/>
      <c r="AM52" s="638"/>
      <c r="AN52" s="638"/>
      <c r="AO52" s="638"/>
      <c r="AP52" s="639"/>
      <c r="AQ52" s="257"/>
      <c r="AR52" s="513"/>
      <c r="AS52" s="514"/>
      <c r="AT52" s="514"/>
      <c r="AU52" s="2"/>
      <c r="AV52" s="2"/>
      <c r="AW52" s="2"/>
      <c r="AX52" s="2"/>
      <c r="AY52" s="2"/>
      <c r="AZ52" s="597"/>
      <c r="BA52" s="598"/>
      <c r="BB52" s="598"/>
      <c r="BC52" s="598"/>
      <c r="BD52" s="598"/>
      <c r="BE52" s="598"/>
      <c r="BF52" s="598"/>
      <c r="BG52" s="599"/>
      <c r="BH52" s="284" t="str">
        <f>IF(BH49="⑦","7",IF(BH49="⑥","6",BH49))</f>
        <v>6</v>
      </c>
      <c r="BI52" s="294"/>
      <c r="BJ52" s="294"/>
      <c r="BK52" s="294"/>
      <c r="BL52" s="294"/>
      <c r="BM52" s="294"/>
      <c r="BN52" s="294"/>
      <c r="BO52" s="294"/>
      <c r="BP52" s="386" t="str">
        <f>IF(BP49="⑦","7",IF(BP49="⑥","6",BP49))</f>
        <v>6</v>
      </c>
      <c r="BQ52" s="387"/>
      <c r="BR52" s="387"/>
      <c r="BS52" s="387"/>
      <c r="BT52" s="282"/>
      <c r="BU52" s="282"/>
      <c r="BV52" s="282"/>
      <c r="BW52" s="283"/>
      <c r="BX52" s="589"/>
      <c r="BY52" s="579"/>
      <c r="BZ52" s="579"/>
      <c r="CA52" s="579"/>
      <c r="CB52" s="582"/>
      <c r="CC52" s="582"/>
      <c r="CD52" s="582"/>
      <c r="CE52" s="583"/>
    </row>
    <row r="53" spans="1:83" ht="12.75" customHeight="1" hidden="1">
      <c r="A53" s="12"/>
      <c r="B53" s="12"/>
      <c r="C53" s="513"/>
      <c r="D53" s="514"/>
      <c r="E53" s="514"/>
      <c r="F53" s="2"/>
      <c r="G53" s="2"/>
      <c r="H53" s="2"/>
      <c r="I53" s="2"/>
      <c r="J53" s="2"/>
      <c r="K53" s="17" t="e">
        <f>IF(#REF!="⑦","7",IF(#REF!="⑥","6",#REF!))</f>
        <v>#REF!</v>
      </c>
      <c r="L53" s="8"/>
      <c r="M53" s="8"/>
      <c r="N53" s="8"/>
      <c r="O53" s="8"/>
      <c r="P53" s="8"/>
      <c r="Q53" s="8"/>
      <c r="R53" s="20"/>
      <c r="S53" s="260"/>
      <c r="T53" s="261"/>
      <c r="U53" s="261"/>
      <c r="V53" s="261"/>
      <c r="W53" s="261"/>
      <c r="X53" s="261"/>
      <c r="Y53" s="261"/>
      <c r="Z53" s="261"/>
      <c r="AA53" s="662">
        <v>0</v>
      </c>
      <c r="AB53" s="515"/>
      <c r="AC53" s="515"/>
      <c r="AD53" s="515" t="s">
        <v>18</v>
      </c>
      <c r="AE53" s="515">
        <v>6</v>
      </c>
      <c r="AF53" s="515"/>
      <c r="AG53" s="515"/>
      <c r="AH53" s="569"/>
      <c r="AI53" s="252"/>
      <c r="AJ53" s="563"/>
      <c r="AK53" s="563"/>
      <c r="AL53" s="563"/>
      <c r="AM53" s="546"/>
      <c r="AN53" s="546"/>
      <c r="AO53" s="546"/>
      <c r="AP53" s="547"/>
      <c r="AQ53" s="257"/>
      <c r="AR53" s="513"/>
      <c r="AS53" s="514"/>
      <c r="AT53" s="514"/>
      <c r="AU53" s="2"/>
      <c r="AV53" s="2"/>
      <c r="AW53" s="2"/>
      <c r="AX53" s="2"/>
      <c r="AY53" s="2"/>
      <c r="AZ53" s="17" t="e">
        <f>IF(#REF!="⑦","7",IF(#REF!="⑥","6",#REF!))</f>
        <v>#REF!</v>
      </c>
      <c r="BA53" s="8"/>
      <c r="BB53" s="8"/>
      <c r="BC53" s="8"/>
      <c r="BD53" s="8"/>
      <c r="BE53" s="8"/>
      <c r="BF53" s="8"/>
      <c r="BG53" s="8"/>
      <c r="BH53" s="7"/>
      <c r="BI53" s="7"/>
      <c r="BJ53" s="7"/>
      <c r="BK53" s="7"/>
      <c r="BL53" s="7"/>
      <c r="BM53" s="7"/>
      <c r="BN53" s="7"/>
      <c r="BO53" s="7"/>
      <c r="BP53" s="515">
        <v>3</v>
      </c>
      <c r="BQ53" s="515"/>
      <c r="BR53" s="515"/>
      <c r="BS53" s="515" t="s">
        <v>18</v>
      </c>
      <c r="BT53" s="515">
        <v>6</v>
      </c>
      <c r="BU53" s="515"/>
      <c r="BV53" s="515"/>
      <c r="BW53" s="569"/>
      <c r="BX53" s="252"/>
      <c r="BY53" s="563"/>
      <c r="BZ53" s="563"/>
      <c r="CA53" s="563"/>
      <c r="CB53" s="546"/>
      <c r="CC53" s="546"/>
      <c r="CD53" s="546"/>
      <c r="CE53" s="547"/>
    </row>
    <row r="54" spans="1:83" ht="12.75" customHeight="1">
      <c r="A54" s="12"/>
      <c r="B54" s="689" t="str">
        <f>AM56</f>
        <v>3位</v>
      </c>
      <c r="C54" s="525" t="s">
        <v>17</v>
      </c>
      <c r="D54" s="526"/>
      <c r="E54" s="526"/>
      <c r="F54" s="526" t="s">
        <v>1083</v>
      </c>
      <c r="G54" s="526"/>
      <c r="H54" s="526"/>
      <c r="I54" s="526"/>
      <c r="J54" s="526"/>
      <c r="K54" s="561">
        <v>0</v>
      </c>
      <c r="L54" s="526"/>
      <c r="M54" s="526"/>
      <c r="N54" s="526" t="s">
        <v>18</v>
      </c>
      <c r="O54" s="526">
        <v>6</v>
      </c>
      <c r="P54" s="526"/>
      <c r="Q54" s="526"/>
      <c r="R54" s="526"/>
      <c r="S54" s="481"/>
      <c r="T54" s="482"/>
      <c r="U54" s="482"/>
      <c r="V54" s="482"/>
      <c r="W54" s="482"/>
      <c r="X54" s="482"/>
      <c r="Y54" s="482"/>
      <c r="Z54" s="483"/>
      <c r="AA54" s="516"/>
      <c r="AB54" s="516"/>
      <c r="AC54" s="516"/>
      <c r="AD54" s="516"/>
      <c r="AE54" s="516"/>
      <c r="AF54" s="516"/>
      <c r="AG54" s="516"/>
      <c r="AH54" s="570"/>
      <c r="AI54" s="564">
        <f>IF(COUNTIF(AJ49:AL61,1)=2,"直接対決","")</f>
      </c>
      <c r="AJ54" s="538">
        <f>COUNTIF(K54:AH55,"⑥")+COUNTIF(K54:AH55,"⑦")</f>
        <v>0</v>
      </c>
      <c r="AK54" s="538"/>
      <c r="AL54" s="538"/>
      <c r="AM54" s="540" t="s">
        <v>1178</v>
      </c>
      <c r="AN54" s="540"/>
      <c r="AO54" s="540"/>
      <c r="AP54" s="541"/>
      <c r="AQ54" s="257"/>
      <c r="AR54" s="525"/>
      <c r="AS54" s="526"/>
      <c r="AT54" s="526"/>
      <c r="AU54" s="526" t="s">
        <v>1169</v>
      </c>
      <c r="AV54" s="526"/>
      <c r="AW54" s="526"/>
      <c r="AX54" s="526"/>
      <c r="AY54" s="526"/>
      <c r="AZ54" s="561">
        <v>5</v>
      </c>
      <c r="BA54" s="526"/>
      <c r="BB54" s="526"/>
      <c r="BC54" s="526" t="s">
        <v>18</v>
      </c>
      <c r="BD54" s="526">
        <v>6</v>
      </c>
      <c r="BE54" s="526"/>
      <c r="BF54" s="526"/>
      <c r="BG54" s="526"/>
      <c r="BH54" s="481"/>
      <c r="BI54" s="482"/>
      <c r="BJ54" s="482"/>
      <c r="BK54" s="482"/>
      <c r="BL54" s="482"/>
      <c r="BM54" s="482"/>
      <c r="BN54" s="482"/>
      <c r="BO54" s="483"/>
      <c r="BP54" s="516"/>
      <c r="BQ54" s="516"/>
      <c r="BR54" s="516"/>
      <c r="BS54" s="516"/>
      <c r="BT54" s="516"/>
      <c r="BU54" s="516"/>
      <c r="BV54" s="516"/>
      <c r="BW54" s="570"/>
      <c r="BX54" s="564">
        <f>IF(COUNTIF(BY49:CA61,1)=2,"直接対決","")</f>
      </c>
      <c r="BY54" s="538">
        <f>COUNTIF(AZ54:BW55,"⑥")+COUNTIF(AZ54:BW55,"⑦")</f>
        <v>0</v>
      </c>
      <c r="BZ54" s="538"/>
      <c r="CA54" s="538"/>
      <c r="CB54" s="540" t="s">
        <v>1178</v>
      </c>
      <c r="CC54" s="540"/>
      <c r="CD54" s="540"/>
      <c r="CE54" s="541"/>
    </row>
    <row r="55" spans="1:83" ht="12.75" customHeight="1">
      <c r="A55" s="12"/>
      <c r="B55" s="689"/>
      <c r="C55" s="513"/>
      <c r="D55" s="514"/>
      <c r="E55" s="514"/>
      <c r="F55" s="514"/>
      <c r="G55" s="514"/>
      <c r="H55" s="514"/>
      <c r="I55" s="514"/>
      <c r="J55" s="514"/>
      <c r="K55" s="562"/>
      <c r="L55" s="514"/>
      <c r="M55" s="514"/>
      <c r="N55" s="514"/>
      <c r="O55" s="514"/>
      <c r="P55" s="514"/>
      <c r="Q55" s="514"/>
      <c r="R55" s="514"/>
      <c r="S55" s="484"/>
      <c r="T55" s="485"/>
      <c r="U55" s="485"/>
      <c r="V55" s="485"/>
      <c r="W55" s="485"/>
      <c r="X55" s="485"/>
      <c r="Y55" s="485"/>
      <c r="Z55" s="486"/>
      <c r="AA55" s="516"/>
      <c r="AB55" s="516"/>
      <c r="AC55" s="516"/>
      <c r="AD55" s="516"/>
      <c r="AE55" s="516"/>
      <c r="AF55" s="516"/>
      <c r="AG55" s="516"/>
      <c r="AH55" s="570"/>
      <c r="AI55" s="565"/>
      <c r="AJ55" s="539"/>
      <c r="AK55" s="539"/>
      <c r="AL55" s="539"/>
      <c r="AM55" s="542"/>
      <c r="AN55" s="542"/>
      <c r="AO55" s="542"/>
      <c r="AP55" s="543"/>
      <c r="AQ55" s="257"/>
      <c r="AR55" s="513"/>
      <c r="AS55" s="514"/>
      <c r="AT55" s="514"/>
      <c r="AU55" s="514"/>
      <c r="AV55" s="514"/>
      <c r="AW55" s="514"/>
      <c r="AX55" s="514"/>
      <c r="AY55" s="514"/>
      <c r="AZ55" s="562"/>
      <c r="BA55" s="514"/>
      <c r="BB55" s="514"/>
      <c r="BC55" s="514"/>
      <c r="BD55" s="514"/>
      <c r="BE55" s="514"/>
      <c r="BF55" s="514"/>
      <c r="BG55" s="514"/>
      <c r="BH55" s="484"/>
      <c r="BI55" s="485"/>
      <c r="BJ55" s="485"/>
      <c r="BK55" s="485"/>
      <c r="BL55" s="485"/>
      <c r="BM55" s="485"/>
      <c r="BN55" s="485"/>
      <c r="BO55" s="486"/>
      <c r="BP55" s="516"/>
      <c r="BQ55" s="516"/>
      <c r="BR55" s="516"/>
      <c r="BS55" s="516"/>
      <c r="BT55" s="516"/>
      <c r="BU55" s="516"/>
      <c r="BV55" s="516"/>
      <c r="BW55" s="570"/>
      <c r="BX55" s="565"/>
      <c r="BY55" s="539"/>
      <c r="BZ55" s="539"/>
      <c r="CA55" s="539"/>
      <c r="CB55" s="542"/>
      <c r="CC55" s="542"/>
      <c r="CD55" s="542"/>
      <c r="CE55" s="543"/>
    </row>
    <row r="56" spans="1:83" ht="12.75" customHeight="1">
      <c r="A56" s="12"/>
      <c r="B56" s="12"/>
      <c r="C56" s="513" t="s">
        <v>19</v>
      </c>
      <c r="D56" s="514"/>
      <c r="E56" s="514"/>
      <c r="F56" s="514" t="s">
        <v>1080</v>
      </c>
      <c r="G56" s="514"/>
      <c r="H56" s="514"/>
      <c r="I56" s="514"/>
      <c r="J56" s="514"/>
      <c r="K56" s="562"/>
      <c r="L56" s="514"/>
      <c r="M56" s="514"/>
      <c r="N56" s="514"/>
      <c r="O56" s="563"/>
      <c r="P56" s="563"/>
      <c r="Q56" s="563"/>
      <c r="R56" s="563"/>
      <c r="S56" s="487"/>
      <c r="T56" s="488"/>
      <c r="U56" s="488"/>
      <c r="V56" s="488"/>
      <c r="W56" s="488"/>
      <c r="X56" s="488"/>
      <c r="Y56" s="488"/>
      <c r="Z56" s="489"/>
      <c r="AA56" s="620"/>
      <c r="AB56" s="620"/>
      <c r="AC56" s="620"/>
      <c r="AD56" s="620"/>
      <c r="AE56" s="620"/>
      <c r="AF56" s="620"/>
      <c r="AG56" s="620"/>
      <c r="AH56" s="686"/>
      <c r="AI56" s="521">
        <f>IF(OR(COUNTIF(AJ49:AL59,2)=3,COUNTIF(AJ49:AL59,1)=3),(S57+#REF!+K57)/(K57+W54+O54+#REF!+#REF!+S57),"")</f>
      </c>
      <c r="AJ56" s="531"/>
      <c r="AK56" s="531"/>
      <c r="AL56" s="531"/>
      <c r="AM56" s="544" t="s">
        <v>1163</v>
      </c>
      <c r="AN56" s="544"/>
      <c r="AO56" s="544"/>
      <c r="AP56" s="545"/>
      <c r="AQ56" s="257"/>
      <c r="AR56" s="513"/>
      <c r="AS56" s="514"/>
      <c r="AT56" s="514"/>
      <c r="AU56" s="514" t="s">
        <v>1166</v>
      </c>
      <c r="AV56" s="514"/>
      <c r="AW56" s="514"/>
      <c r="AX56" s="514"/>
      <c r="AY56" s="514"/>
      <c r="AZ56" s="562"/>
      <c r="BA56" s="514"/>
      <c r="BB56" s="514"/>
      <c r="BC56" s="514"/>
      <c r="BD56" s="563"/>
      <c r="BE56" s="563"/>
      <c r="BF56" s="563"/>
      <c r="BG56" s="563"/>
      <c r="BH56" s="487"/>
      <c r="BI56" s="488"/>
      <c r="BJ56" s="488"/>
      <c r="BK56" s="488"/>
      <c r="BL56" s="488"/>
      <c r="BM56" s="488"/>
      <c r="BN56" s="488"/>
      <c r="BO56" s="489"/>
      <c r="BP56" s="516"/>
      <c r="BQ56" s="516"/>
      <c r="BR56" s="516"/>
      <c r="BS56" s="516"/>
      <c r="BT56" s="516"/>
      <c r="BU56" s="516"/>
      <c r="BV56" s="516"/>
      <c r="BW56" s="570"/>
      <c r="BX56" s="521">
        <f>IF(OR(COUNTIF(BY49:CA59,2)=3,COUNTIF(BY49:CA59,1)=3),(BH57+#REF!+AZ57)/(AZ57+BL54+BD54+#REF!+#REF!+BH57),"")</f>
      </c>
      <c r="BY56" s="531"/>
      <c r="BZ56" s="531"/>
      <c r="CA56" s="531"/>
      <c r="CB56" s="544" t="s">
        <v>1163</v>
      </c>
      <c r="CC56" s="544"/>
      <c r="CD56" s="544"/>
      <c r="CE56" s="545"/>
    </row>
    <row r="57" spans="1:83" ht="12.75" customHeight="1" hidden="1">
      <c r="A57" s="12"/>
      <c r="B57" s="12"/>
      <c r="C57" s="513"/>
      <c r="D57" s="514"/>
      <c r="E57" s="514"/>
      <c r="F57" s="274"/>
      <c r="G57" s="274"/>
      <c r="H57" s="274"/>
      <c r="I57" s="274"/>
      <c r="J57" s="274"/>
      <c r="K57" s="284">
        <f>IF(K54="⑦","7",IF(K54="⑥","6",K54))</f>
        <v>0</v>
      </c>
      <c r="L57" s="285"/>
      <c r="M57" s="285"/>
      <c r="N57" s="285"/>
      <c r="O57" s="285"/>
      <c r="P57" s="285"/>
      <c r="Q57" s="285"/>
      <c r="R57" s="286"/>
      <c r="S57" s="646" t="s">
        <v>1157</v>
      </c>
      <c r="T57" s="568"/>
      <c r="U57" s="568"/>
      <c r="V57" s="568" t="s">
        <v>18</v>
      </c>
      <c r="W57" s="568">
        <v>0</v>
      </c>
      <c r="X57" s="568"/>
      <c r="Y57" s="568"/>
      <c r="Z57" s="644"/>
      <c r="AA57" s="264"/>
      <c r="AB57" s="265"/>
      <c r="AC57" s="265"/>
      <c r="AD57" s="265"/>
      <c r="AE57" s="265"/>
      <c r="AF57" s="265"/>
      <c r="AG57" s="266"/>
      <c r="AH57" s="267"/>
      <c r="AI57" s="622"/>
      <c r="AJ57" s="572"/>
      <c r="AK57" s="572"/>
      <c r="AL57" s="572"/>
      <c r="AM57" s="546"/>
      <c r="AN57" s="546"/>
      <c r="AO57" s="546"/>
      <c r="AP57" s="547"/>
      <c r="AQ57" s="257"/>
      <c r="AR57" s="513"/>
      <c r="AS57" s="514"/>
      <c r="AT57" s="514"/>
      <c r="AU57" s="2"/>
      <c r="AV57" s="2"/>
      <c r="AW57" s="2"/>
      <c r="AX57" s="2"/>
      <c r="AY57" s="2"/>
      <c r="AZ57" s="28">
        <f>IF(AZ54="⑦","7",IF(AZ54="⑥","6",AZ54))</f>
        <v>5</v>
      </c>
      <c r="BG57" s="14"/>
      <c r="BH57" s="548" t="s">
        <v>1157</v>
      </c>
      <c r="BI57" s="519"/>
      <c r="BJ57" s="519"/>
      <c r="BK57" s="519" t="s">
        <v>18</v>
      </c>
      <c r="BL57" s="519">
        <v>3</v>
      </c>
      <c r="BM57" s="519"/>
      <c r="BN57" s="519"/>
      <c r="BO57" s="519"/>
      <c r="BP57" s="7"/>
      <c r="BQ57" s="7"/>
      <c r="BR57" s="7"/>
      <c r="BS57" s="7"/>
      <c r="BT57" s="7"/>
      <c r="BU57" s="7"/>
      <c r="BV57" s="7"/>
      <c r="BW57" s="7"/>
      <c r="BX57" s="571"/>
      <c r="BY57" s="572"/>
      <c r="BZ57" s="572"/>
      <c r="CA57" s="572"/>
      <c r="CB57" s="546"/>
      <c r="CC57" s="546"/>
      <c r="CD57" s="546"/>
      <c r="CE57" s="547"/>
    </row>
    <row r="58" spans="1:83" ht="12.75" customHeight="1">
      <c r="A58" s="12"/>
      <c r="B58" s="689" t="str">
        <f>AM60</f>
        <v>1位</v>
      </c>
      <c r="C58" s="525" t="s">
        <v>17</v>
      </c>
      <c r="D58" s="526"/>
      <c r="E58" s="526"/>
      <c r="F58" s="590" t="s">
        <v>1084</v>
      </c>
      <c r="G58" s="590"/>
      <c r="H58" s="590"/>
      <c r="I58" s="590"/>
      <c r="J58" s="590"/>
      <c r="K58" s="645" t="s">
        <v>1157</v>
      </c>
      <c r="L58" s="590"/>
      <c r="M58" s="590"/>
      <c r="N58" s="590" t="s">
        <v>18</v>
      </c>
      <c r="O58" s="568">
        <v>4</v>
      </c>
      <c r="P58" s="568"/>
      <c r="Q58" s="568"/>
      <c r="R58" s="644"/>
      <c r="S58" s="646"/>
      <c r="T58" s="568"/>
      <c r="U58" s="568"/>
      <c r="V58" s="568"/>
      <c r="W58" s="568"/>
      <c r="X58" s="568"/>
      <c r="Y58" s="568"/>
      <c r="Z58" s="568"/>
      <c r="AA58" s="490"/>
      <c r="AB58" s="491"/>
      <c r="AC58" s="491"/>
      <c r="AD58" s="491"/>
      <c r="AE58" s="491"/>
      <c r="AF58" s="491"/>
      <c r="AG58" s="491"/>
      <c r="AH58" s="492"/>
      <c r="AI58" s="530">
        <f>IF(COUNTIF(AJ49:AL59,1)=2,"直接対決","")</f>
      </c>
      <c r="AJ58" s="559" t="s">
        <v>1158</v>
      </c>
      <c r="AK58" s="559"/>
      <c r="AL58" s="559"/>
      <c r="AM58" s="584" t="s">
        <v>1159</v>
      </c>
      <c r="AN58" s="584"/>
      <c r="AO58" s="584"/>
      <c r="AP58" s="585"/>
      <c r="AQ58" s="257"/>
      <c r="AR58" s="525"/>
      <c r="AS58" s="526"/>
      <c r="AT58" s="526"/>
      <c r="AU58" s="528" t="s">
        <v>1083</v>
      </c>
      <c r="AV58" s="528"/>
      <c r="AW58" s="528"/>
      <c r="AX58" s="528"/>
      <c r="AY58" s="528"/>
      <c r="AZ58" s="550">
        <v>2</v>
      </c>
      <c r="BA58" s="528"/>
      <c r="BB58" s="528"/>
      <c r="BC58" s="528" t="s">
        <v>18</v>
      </c>
      <c r="BD58" s="519">
        <v>6</v>
      </c>
      <c r="BE58" s="519"/>
      <c r="BF58" s="519"/>
      <c r="BG58" s="529"/>
      <c r="BH58" s="548"/>
      <c r="BI58" s="519"/>
      <c r="BJ58" s="519"/>
      <c r="BK58" s="519"/>
      <c r="BL58" s="519"/>
      <c r="BM58" s="519"/>
      <c r="BN58" s="519"/>
      <c r="BO58" s="519"/>
      <c r="BP58" s="481"/>
      <c r="BQ58" s="482"/>
      <c r="BR58" s="482"/>
      <c r="BS58" s="482"/>
      <c r="BT58" s="482"/>
      <c r="BU58" s="482"/>
      <c r="BV58" s="482"/>
      <c r="BW58" s="508"/>
      <c r="BX58" s="530">
        <f>IF(COUNTIF(BY49:CA59,1)=2,"直接対決","")</f>
      </c>
      <c r="BY58" s="532" t="s">
        <v>1161</v>
      </c>
      <c r="BZ58" s="532"/>
      <c r="CA58" s="532"/>
      <c r="CB58" s="534" t="s">
        <v>1162</v>
      </c>
      <c r="CC58" s="534"/>
      <c r="CD58" s="534"/>
      <c r="CE58" s="535"/>
    </row>
    <row r="59" spans="1:83" ht="12.75" customHeight="1">
      <c r="A59" s="12"/>
      <c r="B59" s="576"/>
      <c r="C59" s="513"/>
      <c r="D59" s="514"/>
      <c r="E59" s="514"/>
      <c r="F59" s="568"/>
      <c r="G59" s="568"/>
      <c r="H59" s="568"/>
      <c r="I59" s="568"/>
      <c r="J59" s="568"/>
      <c r="K59" s="646"/>
      <c r="L59" s="568"/>
      <c r="M59" s="568"/>
      <c r="N59" s="568"/>
      <c r="O59" s="568"/>
      <c r="P59" s="568"/>
      <c r="Q59" s="568"/>
      <c r="R59" s="644"/>
      <c r="S59" s="646"/>
      <c r="T59" s="568"/>
      <c r="U59" s="568"/>
      <c r="V59" s="568"/>
      <c r="W59" s="568"/>
      <c r="X59" s="568"/>
      <c r="Y59" s="568"/>
      <c r="Z59" s="568"/>
      <c r="AA59" s="493"/>
      <c r="AB59" s="494"/>
      <c r="AC59" s="494"/>
      <c r="AD59" s="494"/>
      <c r="AE59" s="494"/>
      <c r="AF59" s="494"/>
      <c r="AG59" s="494"/>
      <c r="AH59" s="495"/>
      <c r="AI59" s="531"/>
      <c r="AJ59" s="560"/>
      <c r="AK59" s="560"/>
      <c r="AL59" s="560"/>
      <c r="AM59" s="586"/>
      <c r="AN59" s="586"/>
      <c r="AO59" s="586"/>
      <c r="AP59" s="587"/>
      <c r="AQ59" s="257"/>
      <c r="AR59" s="513"/>
      <c r="AS59" s="514"/>
      <c r="AT59" s="514"/>
      <c r="AU59" s="519"/>
      <c r="AV59" s="519"/>
      <c r="AW59" s="519"/>
      <c r="AX59" s="519"/>
      <c r="AY59" s="519"/>
      <c r="AZ59" s="548"/>
      <c r="BA59" s="519"/>
      <c r="BB59" s="519"/>
      <c r="BC59" s="519"/>
      <c r="BD59" s="519"/>
      <c r="BE59" s="519"/>
      <c r="BF59" s="519"/>
      <c r="BG59" s="529"/>
      <c r="BH59" s="548"/>
      <c r="BI59" s="519"/>
      <c r="BJ59" s="519"/>
      <c r="BK59" s="519"/>
      <c r="BL59" s="519"/>
      <c r="BM59" s="519"/>
      <c r="BN59" s="519"/>
      <c r="BO59" s="519"/>
      <c r="BP59" s="484"/>
      <c r="BQ59" s="485"/>
      <c r="BR59" s="485"/>
      <c r="BS59" s="485"/>
      <c r="BT59" s="485"/>
      <c r="BU59" s="485"/>
      <c r="BV59" s="485"/>
      <c r="BW59" s="509"/>
      <c r="BX59" s="531"/>
      <c r="BY59" s="533"/>
      <c r="BZ59" s="533"/>
      <c r="CA59" s="533"/>
      <c r="CB59" s="536"/>
      <c r="CC59" s="536"/>
      <c r="CD59" s="536"/>
      <c r="CE59" s="537"/>
    </row>
    <row r="60" spans="1:83" ht="12.75" customHeight="1" thickBot="1">
      <c r="A60" s="12"/>
      <c r="B60" s="12"/>
      <c r="C60" s="517" t="s">
        <v>19</v>
      </c>
      <c r="D60" s="518"/>
      <c r="E60" s="518"/>
      <c r="F60" s="568" t="s">
        <v>1080</v>
      </c>
      <c r="G60" s="568"/>
      <c r="H60" s="568"/>
      <c r="I60" s="568"/>
      <c r="J60" s="568"/>
      <c r="K60" s="646"/>
      <c r="L60" s="568"/>
      <c r="M60" s="568"/>
      <c r="N60" s="568"/>
      <c r="O60" s="568"/>
      <c r="P60" s="568"/>
      <c r="Q60" s="568"/>
      <c r="R60" s="644"/>
      <c r="S60" s="646"/>
      <c r="T60" s="568"/>
      <c r="U60" s="568"/>
      <c r="V60" s="568"/>
      <c r="W60" s="687"/>
      <c r="X60" s="687"/>
      <c r="Y60" s="687"/>
      <c r="Z60" s="687"/>
      <c r="AA60" s="496"/>
      <c r="AB60" s="497"/>
      <c r="AC60" s="497"/>
      <c r="AD60" s="497"/>
      <c r="AE60" s="497"/>
      <c r="AF60" s="497"/>
      <c r="AG60" s="497"/>
      <c r="AH60" s="498"/>
      <c r="AI60" s="520">
        <f>IF(OR(COUNTIF(AJ49:AL59,2)=3,COUNTIF(AJ49:AL59,1)=3),(S61+AA61+K61)/(S61+AA61+W58+AE58+O58+K61),"")</f>
      </c>
      <c r="AJ60" s="578"/>
      <c r="AK60" s="578"/>
      <c r="AL60" s="578"/>
      <c r="AM60" s="580" t="s">
        <v>1160</v>
      </c>
      <c r="AN60" s="580"/>
      <c r="AO60" s="580"/>
      <c r="AP60" s="581"/>
      <c r="AQ60" s="257"/>
      <c r="AR60" s="517"/>
      <c r="AS60" s="518"/>
      <c r="AT60" s="518"/>
      <c r="AU60" s="519" t="s">
        <v>1080</v>
      </c>
      <c r="AV60" s="519"/>
      <c r="AW60" s="519"/>
      <c r="AX60" s="519"/>
      <c r="AY60" s="519"/>
      <c r="AZ60" s="548"/>
      <c r="BA60" s="519"/>
      <c r="BB60" s="519"/>
      <c r="BC60" s="519"/>
      <c r="BD60" s="519"/>
      <c r="BE60" s="519"/>
      <c r="BF60" s="519"/>
      <c r="BG60" s="529"/>
      <c r="BH60" s="548"/>
      <c r="BI60" s="519"/>
      <c r="BJ60" s="519"/>
      <c r="BK60" s="519"/>
      <c r="BL60" s="549"/>
      <c r="BM60" s="549"/>
      <c r="BN60" s="549"/>
      <c r="BO60" s="549"/>
      <c r="BP60" s="510"/>
      <c r="BQ60" s="511"/>
      <c r="BR60" s="511"/>
      <c r="BS60" s="511"/>
      <c r="BT60" s="511"/>
      <c r="BU60" s="511"/>
      <c r="BV60" s="511"/>
      <c r="BW60" s="512"/>
      <c r="BX60" s="520">
        <f>IF(OR(COUNTIF(BY49:CA59,2)=3,COUNTIF(BY49:CA59,1)=3),(BH61+BP61+AZ61)/(BH61+BP61+BL58+BT58+BD58+AZ61),"")</f>
      </c>
      <c r="BY60" s="522"/>
      <c r="BZ60" s="522"/>
      <c r="CA60" s="522"/>
      <c r="CB60" s="523" t="s">
        <v>1164</v>
      </c>
      <c r="CC60" s="523"/>
      <c r="CD60" s="523"/>
      <c r="CE60" s="524"/>
    </row>
    <row r="61" spans="2:83" ht="5.25" customHeight="1" hidden="1" thickBot="1">
      <c r="B61" s="12"/>
      <c r="C61" s="525"/>
      <c r="D61" s="526"/>
      <c r="E61" s="526"/>
      <c r="F61" s="526"/>
      <c r="G61" s="526"/>
      <c r="H61" s="526"/>
      <c r="I61" s="526"/>
      <c r="J61" s="527"/>
      <c r="K61" s="17" t="str">
        <f>IF(K58="⑦","7",IF(K58="⑥","6",K58))</f>
        <v>6</v>
      </c>
      <c r="R61" s="14"/>
      <c r="S61" s="17">
        <f>IF(S58="⑦","7",IF(S58="⑥","6",S58))</f>
        <v>0</v>
      </c>
      <c r="W61" s="27"/>
      <c r="X61" s="27"/>
      <c r="Y61" s="27"/>
      <c r="Z61" s="37"/>
      <c r="AA61" s="28">
        <f>IF(AA58="⑦","7",IF(AA58="⑥","6",AA58))</f>
        <v>0</v>
      </c>
      <c r="AH61" s="14"/>
      <c r="AI61" s="521"/>
      <c r="AJ61" s="578"/>
      <c r="AK61" s="578"/>
      <c r="AL61" s="578"/>
      <c r="AM61" s="580"/>
      <c r="AN61" s="580"/>
      <c r="AO61" s="580"/>
      <c r="AP61" s="581"/>
      <c r="AR61" s="525"/>
      <c r="AS61" s="526"/>
      <c r="AT61" s="526"/>
      <c r="AU61" s="526"/>
      <c r="AV61" s="526"/>
      <c r="AW61" s="526"/>
      <c r="AX61" s="526"/>
      <c r="AY61" s="527"/>
      <c r="AZ61" s="28">
        <f>IF(AZ58="⑦","7",IF(AZ58="⑥","6",AZ58))</f>
        <v>2</v>
      </c>
      <c r="BG61" s="14"/>
      <c r="BH61" s="28">
        <f>IF(BH58="⑦","7",IF(BH58="⑥","6",BH58))</f>
        <v>0</v>
      </c>
      <c r="BL61" s="27"/>
      <c r="BM61" s="27"/>
      <c r="BN61" s="27"/>
      <c r="BO61" s="37"/>
      <c r="BP61" s="28">
        <f>IF(BP58="⑦","7",IF(BP58="⑥","6",BP58))</f>
        <v>0</v>
      </c>
      <c r="BW61" s="14"/>
      <c r="BX61" s="521"/>
      <c r="BY61" s="522"/>
      <c r="BZ61" s="522"/>
      <c r="CA61" s="522"/>
      <c r="CB61" s="523"/>
      <c r="CC61" s="523"/>
      <c r="CD61" s="523"/>
      <c r="CE61" s="524"/>
    </row>
    <row r="62" spans="3:83" ht="2.25" customHeight="1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27"/>
      <c r="CE62" s="27"/>
    </row>
    <row r="63" spans="3:83" s="30" customFormat="1" ht="14.25" customHeight="1">
      <c r="C63" s="635" t="s">
        <v>20</v>
      </c>
      <c r="D63" s="635"/>
      <c r="E63" s="635"/>
      <c r="F63" s="635"/>
      <c r="G63" s="635"/>
      <c r="H63" s="635"/>
      <c r="I63" s="635"/>
      <c r="J63" s="635"/>
      <c r="K63" s="635"/>
      <c r="L63" s="635"/>
      <c r="M63" s="635"/>
      <c r="N63" s="635"/>
      <c r="O63" s="635"/>
      <c r="P63" s="635"/>
      <c r="Q63" s="635"/>
      <c r="R63" s="635"/>
      <c r="S63" s="635"/>
      <c r="T63" s="635"/>
      <c r="U63" s="635"/>
      <c r="V63" s="635"/>
      <c r="W63" s="635"/>
      <c r="X63" s="635"/>
      <c r="Y63" s="635"/>
      <c r="Z63" s="635"/>
      <c r="AA63" s="635"/>
      <c r="AB63" s="635"/>
      <c r="AC63" s="635"/>
      <c r="AD63" s="635"/>
      <c r="AE63" s="635"/>
      <c r="AF63" s="635"/>
      <c r="AG63" s="635"/>
      <c r="AH63" s="635"/>
      <c r="AI63" s="635"/>
      <c r="AJ63" s="635"/>
      <c r="AK63" s="635"/>
      <c r="AL63" s="635"/>
      <c r="AM63" s="635"/>
      <c r="AN63" s="635"/>
      <c r="AO63" s="635"/>
      <c r="AP63" s="635"/>
      <c r="AQ63" s="635"/>
      <c r="AR63" s="635"/>
      <c r="AS63" s="635"/>
      <c r="AT63" s="635"/>
      <c r="AU63" s="635"/>
      <c r="AV63" s="635"/>
      <c r="AW63" s="635"/>
      <c r="AX63" s="635"/>
      <c r="AY63" s="635"/>
      <c r="AZ63" s="635"/>
      <c r="BA63" s="635"/>
      <c r="BB63" s="635"/>
      <c r="BC63" s="635"/>
      <c r="BD63" s="635"/>
      <c r="BE63" s="635"/>
      <c r="BF63" s="635"/>
      <c r="BG63" s="635"/>
      <c r="BH63" s="635"/>
      <c r="BI63" s="635"/>
      <c r="BJ63" s="635"/>
      <c r="BK63" s="635"/>
      <c r="BL63" s="635"/>
      <c r="BM63" s="635"/>
      <c r="BN63" s="635"/>
      <c r="BO63" s="635"/>
      <c r="BP63" s="635"/>
      <c r="BQ63" s="635"/>
      <c r="BR63" s="635"/>
      <c r="BS63" s="635"/>
      <c r="BT63" s="635"/>
      <c r="BU63" s="635"/>
      <c r="BV63" s="635"/>
      <c r="BW63" s="635"/>
      <c r="BX63" s="635"/>
      <c r="BY63" s="635"/>
      <c r="BZ63" s="635"/>
      <c r="CA63" s="635"/>
      <c r="CB63" s="635"/>
      <c r="CC63" s="635"/>
      <c r="CD63" s="635"/>
      <c r="CE63" s="635"/>
    </row>
    <row r="64" spans="3:83" s="30" customFormat="1" ht="14.25" customHeight="1">
      <c r="C64" s="635"/>
      <c r="D64" s="635"/>
      <c r="E64" s="635"/>
      <c r="F64" s="635"/>
      <c r="G64" s="635"/>
      <c r="H64" s="635"/>
      <c r="I64" s="635"/>
      <c r="J64" s="635"/>
      <c r="K64" s="635"/>
      <c r="L64" s="635"/>
      <c r="M64" s="635"/>
      <c r="N64" s="635"/>
      <c r="O64" s="635"/>
      <c r="P64" s="635"/>
      <c r="Q64" s="635"/>
      <c r="R64" s="635"/>
      <c r="S64" s="635"/>
      <c r="T64" s="635"/>
      <c r="U64" s="635"/>
      <c r="V64" s="635"/>
      <c r="W64" s="635"/>
      <c r="X64" s="635"/>
      <c r="Y64" s="635"/>
      <c r="Z64" s="635"/>
      <c r="AA64" s="635"/>
      <c r="AB64" s="635"/>
      <c r="AC64" s="635"/>
      <c r="AD64" s="635"/>
      <c r="AE64" s="635"/>
      <c r="AF64" s="635"/>
      <c r="AG64" s="635"/>
      <c r="AH64" s="635"/>
      <c r="AI64" s="635"/>
      <c r="AJ64" s="635"/>
      <c r="AK64" s="635"/>
      <c r="AL64" s="635"/>
      <c r="AM64" s="635"/>
      <c r="AN64" s="635"/>
      <c r="AO64" s="635"/>
      <c r="AP64" s="635"/>
      <c r="AQ64" s="635"/>
      <c r="AR64" s="635"/>
      <c r="AS64" s="635"/>
      <c r="AT64" s="635"/>
      <c r="AU64" s="635"/>
      <c r="AV64" s="635"/>
      <c r="AW64" s="635"/>
      <c r="AX64" s="635"/>
      <c r="AY64" s="635"/>
      <c r="AZ64" s="635"/>
      <c r="BA64" s="635"/>
      <c r="BB64" s="635"/>
      <c r="BC64" s="635"/>
      <c r="BD64" s="635"/>
      <c r="BE64" s="635"/>
      <c r="BF64" s="635"/>
      <c r="BG64" s="635"/>
      <c r="BH64" s="635"/>
      <c r="BI64" s="635"/>
      <c r="BJ64" s="635"/>
      <c r="BK64" s="635"/>
      <c r="BL64" s="635"/>
      <c r="BM64" s="635"/>
      <c r="BN64" s="635"/>
      <c r="BO64" s="635"/>
      <c r="BP64" s="635"/>
      <c r="BQ64" s="635"/>
      <c r="BR64" s="635"/>
      <c r="BS64" s="635"/>
      <c r="BT64" s="635"/>
      <c r="BU64" s="635"/>
      <c r="BV64" s="635"/>
      <c r="BW64" s="635"/>
      <c r="BX64" s="635"/>
      <c r="BY64" s="635"/>
      <c r="BZ64" s="635"/>
      <c r="CA64" s="635"/>
      <c r="CB64" s="635"/>
      <c r="CC64" s="635"/>
      <c r="CD64" s="635"/>
      <c r="CE64" s="635"/>
    </row>
    <row r="65" spans="1:42" ht="9" customHeight="1" hidden="1">
      <c r="A65" s="12"/>
      <c r="C65" s="625" t="s">
        <v>1148</v>
      </c>
      <c r="D65" s="603"/>
      <c r="E65" s="603"/>
      <c r="F65" s="603"/>
      <c r="G65" s="603"/>
      <c r="H65" s="603"/>
      <c r="I65" s="603"/>
      <c r="J65" s="603"/>
      <c r="K65" s="602"/>
      <c r="L65" s="603"/>
      <c r="M65" s="603"/>
      <c r="N65" s="603"/>
      <c r="O65" s="603"/>
      <c r="P65" s="603"/>
      <c r="Q65" s="603"/>
      <c r="R65" s="604"/>
      <c r="S65" s="602"/>
      <c r="T65" s="603"/>
      <c r="U65" s="603"/>
      <c r="V65" s="603"/>
      <c r="W65" s="603"/>
      <c r="X65" s="603"/>
      <c r="Y65" s="603"/>
      <c r="Z65" s="603"/>
      <c r="AA65" s="602"/>
      <c r="AB65" s="603"/>
      <c r="AC65" s="603"/>
      <c r="AD65" s="603"/>
      <c r="AE65" s="603"/>
      <c r="AF65" s="603"/>
      <c r="AG65" s="603"/>
      <c r="AH65" s="604"/>
      <c r="AI65" s="606">
        <f>IF(AI71&lt;&gt;"","取得","")</f>
      </c>
      <c r="AJ65" s="27"/>
      <c r="AK65" s="603" t="s">
        <v>15</v>
      </c>
      <c r="AL65" s="603"/>
      <c r="AM65" s="603"/>
      <c r="AN65" s="603"/>
      <c r="AO65" s="603"/>
      <c r="AP65" s="611"/>
    </row>
    <row r="66" spans="1:42" ht="9" customHeight="1" hidden="1">
      <c r="A66" s="12"/>
      <c r="C66" s="513"/>
      <c r="D66" s="514"/>
      <c r="E66" s="514"/>
      <c r="F66" s="514"/>
      <c r="G66" s="514"/>
      <c r="H66" s="514"/>
      <c r="I66" s="514"/>
      <c r="J66" s="514"/>
      <c r="K66" s="562"/>
      <c r="L66" s="514"/>
      <c r="M66" s="514"/>
      <c r="N66" s="514"/>
      <c r="O66" s="514"/>
      <c r="P66" s="514"/>
      <c r="Q66" s="514"/>
      <c r="R66" s="605"/>
      <c r="S66" s="562"/>
      <c r="T66" s="514"/>
      <c r="U66" s="514"/>
      <c r="V66" s="514"/>
      <c r="W66" s="514"/>
      <c r="X66" s="514"/>
      <c r="Y66" s="514"/>
      <c r="Z66" s="514"/>
      <c r="AA66" s="562"/>
      <c r="AB66" s="514"/>
      <c r="AC66" s="514"/>
      <c r="AD66" s="514"/>
      <c r="AE66" s="514"/>
      <c r="AF66" s="514"/>
      <c r="AG66" s="514"/>
      <c r="AH66" s="605"/>
      <c r="AI66" s="607"/>
      <c r="AK66" s="514"/>
      <c r="AL66" s="514"/>
      <c r="AM66" s="514"/>
      <c r="AN66" s="514"/>
      <c r="AO66" s="514"/>
      <c r="AP66" s="576"/>
    </row>
    <row r="67" spans="1:42" ht="9" customHeight="1" hidden="1">
      <c r="A67" s="12"/>
      <c r="C67" s="513"/>
      <c r="D67" s="514"/>
      <c r="E67" s="514"/>
      <c r="F67" s="514"/>
      <c r="G67" s="514"/>
      <c r="H67" s="514"/>
      <c r="I67" s="514"/>
      <c r="J67" s="514"/>
      <c r="K67" s="562"/>
      <c r="L67" s="514"/>
      <c r="M67" s="514"/>
      <c r="N67" s="514"/>
      <c r="O67" s="514"/>
      <c r="P67" s="514"/>
      <c r="Q67" s="514"/>
      <c r="R67" s="605"/>
      <c r="S67" s="562"/>
      <c r="T67" s="514"/>
      <c r="U67" s="514"/>
      <c r="V67" s="514"/>
      <c r="W67" s="514"/>
      <c r="X67" s="514"/>
      <c r="Y67" s="514"/>
      <c r="Z67" s="514"/>
      <c r="AA67" s="562"/>
      <c r="AB67" s="514"/>
      <c r="AC67" s="514"/>
      <c r="AD67" s="514"/>
      <c r="AE67" s="514"/>
      <c r="AF67" s="514"/>
      <c r="AG67" s="514"/>
      <c r="AH67" s="605"/>
      <c r="AI67" s="607">
        <f>IF(AI71&lt;&gt;"","ゲーム率","")</f>
      </c>
      <c r="AJ67" s="514"/>
      <c r="AK67" s="514" t="s">
        <v>16</v>
      </c>
      <c r="AL67" s="514"/>
      <c r="AM67" s="514"/>
      <c r="AN67" s="514"/>
      <c r="AO67" s="514"/>
      <c r="AP67" s="576"/>
    </row>
    <row r="68" spans="1:42" ht="9" customHeight="1" hidden="1">
      <c r="A68" s="12"/>
      <c r="C68" s="601"/>
      <c r="D68" s="563"/>
      <c r="E68" s="563"/>
      <c r="F68" s="563"/>
      <c r="G68" s="563"/>
      <c r="H68" s="563"/>
      <c r="I68" s="563"/>
      <c r="J68" s="563"/>
      <c r="K68" s="608"/>
      <c r="L68" s="563"/>
      <c r="M68" s="563"/>
      <c r="N68" s="563"/>
      <c r="O68" s="563"/>
      <c r="P68" s="563"/>
      <c r="Q68" s="563"/>
      <c r="R68" s="609"/>
      <c r="S68" s="608"/>
      <c r="T68" s="563"/>
      <c r="U68" s="563"/>
      <c r="V68" s="563"/>
      <c r="W68" s="563"/>
      <c r="X68" s="563"/>
      <c r="Y68" s="563"/>
      <c r="Z68" s="563"/>
      <c r="AA68" s="608"/>
      <c r="AB68" s="563"/>
      <c r="AC68" s="563"/>
      <c r="AD68" s="563"/>
      <c r="AE68" s="563"/>
      <c r="AF68" s="563"/>
      <c r="AG68" s="563"/>
      <c r="AH68" s="609"/>
      <c r="AI68" s="610"/>
      <c r="AJ68" s="563"/>
      <c r="AK68" s="563"/>
      <c r="AL68" s="563"/>
      <c r="AM68" s="563"/>
      <c r="AN68" s="563"/>
      <c r="AO68" s="563"/>
      <c r="AP68" s="577"/>
    </row>
    <row r="69" spans="1:42" s="2" customFormat="1" ht="9" customHeight="1" hidden="1">
      <c r="A69" s="247"/>
      <c r="B69" s="689">
        <f>AM71</f>
        <v>1</v>
      </c>
      <c r="C69" s="525"/>
      <c r="D69" s="526"/>
      <c r="E69" s="526"/>
      <c r="F69" s="526"/>
      <c r="G69" s="526"/>
      <c r="H69" s="526"/>
      <c r="I69" s="526"/>
      <c r="J69" s="526"/>
      <c r="K69" s="591" t="str">
        <f>IF(S69="","丸付き数字は試合順番","")</f>
        <v>丸付き数字は試合順番</v>
      </c>
      <c r="L69" s="592"/>
      <c r="M69" s="592"/>
      <c r="N69" s="592"/>
      <c r="O69" s="592"/>
      <c r="P69" s="592"/>
      <c r="Q69" s="592"/>
      <c r="R69" s="593"/>
      <c r="S69" s="662"/>
      <c r="T69" s="515"/>
      <c r="U69" s="515"/>
      <c r="V69" s="515" t="s">
        <v>18</v>
      </c>
      <c r="W69" s="515" t="s">
        <v>119</v>
      </c>
      <c r="X69" s="515"/>
      <c r="Y69" s="515"/>
      <c r="Z69" s="618"/>
      <c r="AA69" s="662"/>
      <c r="AB69" s="515"/>
      <c r="AC69" s="515"/>
      <c r="AD69" s="515" t="s">
        <v>18</v>
      </c>
      <c r="AE69" s="515" t="s">
        <v>118</v>
      </c>
      <c r="AF69" s="515"/>
      <c r="AG69" s="515"/>
      <c r="AH69" s="618"/>
      <c r="AI69" s="564">
        <f>IF(COUNTIF(AJ69:AL79,1)=2,"直接対決","")</f>
      </c>
      <c r="AJ69" s="538">
        <f>COUNTIF(K69:AH70,"⑥")+COUNTIF(K69:AH70,"⑦")</f>
        <v>0</v>
      </c>
      <c r="AK69" s="538"/>
      <c r="AL69" s="538"/>
      <c r="AM69" s="540">
        <f>IF(S69="","",2-AJ69)</f>
      </c>
      <c r="AN69" s="540"/>
      <c r="AO69" s="540"/>
      <c r="AP69" s="541"/>
    </row>
    <row r="70" spans="1:42" s="2" customFormat="1" ht="9" customHeight="1" hidden="1">
      <c r="A70" s="247"/>
      <c r="B70" s="689"/>
      <c r="C70" s="513"/>
      <c r="D70" s="514"/>
      <c r="E70" s="514"/>
      <c r="F70" s="514"/>
      <c r="G70" s="514"/>
      <c r="H70" s="514"/>
      <c r="I70" s="514"/>
      <c r="J70" s="514"/>
      <c r="K70" s="594"/>
      <c r="L70" s="595"/>
      <c r="M70" s="595"/>
      <c r="N70" s="595"/>
      <c r="O70" s="595"/>
      <c r="P70" s="595"/>
      <c r="Q70" s="595"/>
      <c r="R70" s="596"/>
      <c r="S70" s="663"/>
      <c r="T70" s="516"/>
      <c r="U70" s="516"/>
      <c r="V70" s="516"/>
      <c r="W70" s="516"/>
      <c r="X70" s="516"/>
      <c r="Y70" s="516"/>
      <c r="Z70" s="619"/>
      <c r="AA70" s="663"/>
      <c r="AB70" s="516"/>
      <c r="AC70" s="516"/>
      <c r="AD70" s="516"/>
      <c r="AE70" s="516"/>
      <c r="AF70" s="516"/>
      <c r="AG70" s="516"/>
      <c r="AH70" s="619"/>
      <c r="AI70" s="565"/>
      <c r="AJ70" s="539"/>
      <c r="AK70" s="539"/>
      <c r="AL70" s="539"/>
      <c r="AM70" s="542"/>
      <c r="AN70" s="542"/>
      <c r="AO70" s="542"/>
      <c r="AP70" s="543"/>
    </row>
    <row r="71" spans="1:42" ht="16.5" customHeight="1" hidden="1">
      <c r="A71" s="12"/>
      <c r="C71" s="513"/>
      <c r="D71" s="514"/>
      <c r="E71" s="514"/>
      <c r="F71" s="514"/>
      <c r="G71" s="514"/>
      <c r="H71" s="514"/>
      <c r="I71" s="514"/>
      <c r="J71" s="514"/>
      <c r="K71" s="594"/>
      <c r="L71" s="595"/>
      <c r="M71" s="595"/>
      <c r="N71" s="595"/>
      <c r="O71" s="595"/>
      <c r="P71" s="595"/>
      <c r="Q71" s="595"/>
      <c r="R71" s="596"/>
      <c r="S71" s="663"/>
      <c r="T71" s="516"/>
      <c r="U71" s="516"/>
      <c r="V71" s="516"/>
      <c r="W71" s="516"/>
      <c r="X71" s="516"/>
      <c r="Y71" s="516"/>
      <c r="Z71" s="619"/>
      <c r="AA71" s="663"/>
      <c r="AB71" s="516"/>
      <c r="AC71" s="516"/>
      <c r="AD71" s="516"/>
      <c r="AE71" s="516"/>
      <c r="AF71" s="516"/>
      <c r="AG71" s="516"/>
      <c r="AH71" s="619"/>
      <c r="AI71" s="521">
        <f>IF(OR(COUNTIF(AJ69:AL79,2)=3,COUNTIF(AJ69:AL79,1)=3),(S72+AA72)/(S72+AA72+W69+AE69),"")</f>
      </c>
      <c r="AJ71" s="531"/>
      <c r="AK71" s="531"/>
      <c r="AL71" s="531"/>
      <c r="AM71" s="544">
        <f>IF(AI71&lt;&gt;"",RANK(AI71,AI71:AI79),RANK(AJ69,AJ69:AL79))</f>
        <v>1</v>
      </c>
      <c r="AN71" s="544"/>
      <c r="AO71" s="544"/>
      <c r="AP71" s="545"/>
    </row>
    <row r="72" spans="1:42" ht="4.5" customHeight="1" hidden="1">
      <c r="A72" s="12"/>
      <c r="C72" s="513"/>
      <c r="D72" s="514"/>
      <c r="E72" s="514"/>
      <c r="F72" s="2"/>
      <c r="G72" s="2"/>
      <c r="H72" s="2"/>
      <c r="I72" s="2"/>
      <c r="J72" s="2"/>
      <c r="K72" s="597"/>
      <c r="L72" s="598"/>
      <c r="M72" s="598"/>
      <c r="N72" s="598"/>
      <c r="O72" s="598"/>
      <c r="P72" s="598"/>
      <c r="Q72" s="598"/>
      <c r="R72" s="599"/>
      <c r="S72" s="17">
        <f>IF(S69="⑦","7",IF(S69="⑥","6",S69))</f>
        <v>0</v>
      </c>
      <c r="T72" s="18"/>
      <c r="U72" s="18"/>
      <c r="V72" s="18"/>
      <c r="W72" s="18"/>
      <c r="X72" s="18"/>
      <c r="Y72" s="18"/>
      <c r="Z72" s="18"/>
      <c r="AA72" s="17">
        <f>IF(AA69="⑦","7",IF(AA69="⑥","6",AA69))</f>
        <v>0</v>
      </c>
      <c r="AB72" s="18"/>
      <c r="AC72" s="18"/>
      <c r="AD72" s="18"/>
      <c r="AE72" s="18"/>
      <c r="AF72" s="18"/>
      <c r="AG72" s="18"/>
      <c r="AH72" s="19"/>
      <c r="AI72" s="622"/>
      <c r="AJ72" s="572"/>
      <c r="AK72" s="572"/>
      <c r="AL72" s="572"/>
      <c r="AM72" s="546"/>
      <c r="AN72" s="546"/>
      <c r="AO72" s="546"/>
      <c r="AP72" s="547"/>
    </row>
    <row r="73" spans="1:42" ht="9" customHeight="1" hidden="1">
      <c r="A73" s="12"/>
      <c r="B73" s="689">
        <f>AM75</f>
        <v>1</v>
      </c>
      <c r="C73" s="525"/>
      <c r="D73" s="526"/>
      <c r="E73" s="526"/>
      <c r="F73" s="526"/>
      <c r="G73" s="526"/>
      <c r="H73" s="526"/>
      <c r="I73" s="526"/>
      <c r="J73" s="526"/>
      <c r="K73" s="561">
        <f>IF(S69="","",IF(AND(W69=6,S69&lt;&gt;"⑦"),"⑥",IF(W69=7,"⑦",W69)))</f>
      </c>
      <c r="L73" s="526"/>
      <c r="M73" s="526"/>
      <c r="N73" s="526" t="s">
        <v>18</v>
      </c>
      <c r="O73" s="526">
        <f>IF(S69="","",IF(S69="⑥",6,IF(S69="⑦",7,S69)))</f>
      </c>
      <c r="P73" s="526"/>
      <c r="Q73" s="526"/>
      <c r="R73" s="527"/>
      <c r="S73" s="481"/>
      <c r="T73" s="482"/>
      <c r="U73" s="482"/>
      <c r="V73" s="482"/>
      <c r="W73" s="482"/>
      <c r="X73" s="482"/>
      <c r="Y73" s="482"/>
      <c r="Z73" s="482"/>
      <c r="AA73" s="662"/>
      <c r="AB73" s="515"/>
      <c r="AC73" s="515"/>
      <c r="AD73" s="515" t="s">
        <v>18</v>
      </c>
      <c r="AE73" s="515" t="s">
        <v>117</v>
      </c>
      <c r="AF73" s="515"/>
      <c r="AG73" s="515"/>
      <c r="AH73" s="618"/>
      <c r="AI73" s="564">
        <f>IF(COUNTIF(AJ69:AL79,1)=2,"直接対決","")</f>
      </c>
      <c r="AJ73" s="538">
        <f>COUNTIF(K73:AH74,"⑥")+COUNTIF(K73:AH74,"⑦")</f>
        <v>0</v>
      </c>
      <c r="AK73" s="538"/>
      <c r="AL73" s="538"/>
      <c r="AM73" s="540">
        <f>IF(S69="","",2-AJ73)</f>
      </c>
      <c r="AN73" s="540"/>
      <c r="AO73" s="540"/>
      <c r="AP73" s="541"/>
    </row>
    <row r="74" spans="1:42" ht="9" customHeight="1" hidden="1">
      <c r="A74" s="12"/>
      <c r="B74" s="689"/>
      <c r="C74" s="513"/>
      <c r="D74" s="514"/>
      <c r="E74" s="514"/>
      <c r="F74" s="514"/>
      <c r="G74" s="514"/>
      <c r="H74" s="514"/>
      <c r="I74" s="514"/>
      <c r="J74" s="514"/>
      <c r="K74" s="562"/>
      <c r="L74" s="514"/>
      <c r="M74" s="514"/>
      <c r="N74" s="514"/>
      <c r="O74" s="514"/>
      <c r="P74" s="514"/>
      <c r="Q74" s="514"/>
      <c r="R74" s="605"/>
      <c r="S74" s="484"/>
      <c r="T74" s="485"/>
      <c r="U74" s="485"/>
      <c r="V74" s="485"/>
      <c r="W74" s="485"/>
      <c r="X74" s="485"/>
      <c r="Y74" s="485"/>
      <c r="Z74" s="485"/>
      <c r="AA74" s="663"/>
      <c r="AB74" s="516"/>
      <c r="AC74" s="516"/>
      <c r="AD74" s="516"/>
      <c r="AE74" s="516"/>
      <c r="AF74" s="516"/>
      <c r="AG74" s="516"/>
      <c r="AH74" s="619"/>
      <c r="AI74" s="565"/>
      <c r="AJ74" s="539"/>
      <c r="AK74" s="539"/>
      <c r="AL74" s="539"/>
      <c r="AM74" s="542"/>
      <c r="AN74" s="542"/>
      <c r="AO74" s="542"/>
      <c r="AP74" s="543"/>
    </row>
    <row r="75" spans="1:42" ht="15" customHeight="1" hidden="1">
      <c r="A75" s="12"/>
      <c r="B75" s="12"/>
      <c r="C75" s="513"/>
      <c r="D75" s="514"/>
      <c r="E75" s="514"/>
      <c r="F75" s="514"/>
      <c r="G75" s="514"/>
      <c r="H75" s="514"/>
      <c r="I75" s="514"/>
      <c r="J75" s="514"/>
      <c r="K75" s="562"/>
      <c r="L75" s="514"/>
      <c r="M75" s="514"/>
      <c r="N75" s="514"/>
      <c r="O75" s="514"/>
      <c r="P75" s="514"/>
      <c r="Q75" s="514"/>
      <c r="R75" s="605"/>
      <c r="S75" s="484"/>
      <c r="T75" s="485"/>
      <c r="U75" s="485"/>
      <c r="V75" s="485"/>
      <c r="W75" s="485"/>
      <c r="X75" s="485"/>
      <c r="Y75" s="485"/>
      <c r="Z75" s="485"/>
      <c r="AA75" s="663"/>
      <c r="AB75" s="516"/>
      <c r="AC75" s="516"/>
      <c r="AD75" s="516"/>
      <c r="AE75" s="620"/>
      <c r="AF75" s="620"/>
      <c r="AG75" s="620"/>
      <c r="AH75" s="621"/>
      <c r="AI75" s="521">
        <f>IF(OR(COUNTIF(AJ69:AL79,2)=3,COUNTIF(AJ69:AL79,1)=3),(K76+AA76)/(K76+AA76+O73+AE73),"")</f>
      </c>
      <c r="AJ75" s="514"/>
      <c r="AK75" s="514"/>
      <c r="AL75" s="514"/>
      <c r="AM75" s="544">
        <f>IF(AI75&lt;&gt;"",RANK(AI75,AI71:AI79),RANK(AJ73,AJ69:AL79))</f>
        <v>1</v>
      </c>
      <c r="AN75" s="544"/>
      <c r="AO75" s="544"/>
      <c r="AP75" s="545"/>
    </row>
    <row r="76" spans="1:42" ht="5.25" customHeight="1" hidden="1">
      <c r="A76" s="12"/>
      <c r="B76" s="12"/>
      <c r="C76" s="513"/>
      <c r="D76" s="514"/>
      <c r="E76" s="514"/>
      <c r="F76" s="2"/>
      <c r="G76" s="2"/>
      <c r="H76" s="2"/>
      <c r="I76" s="2"/>
      <c r="J76" s="2"/>
      <c r="K76" s="17">
        <f>IF(K73="⑦","7",IF(K73="⑥","6",K73))</f>
      </c>
      <c r="L76" s="8"/>
      <c r="M76" s="8"/>
      <c r="N76" s="8"/>
      <c r="O76" s="8"/>
      <c r="P76" s="8"/>
      <c r="Q76" s="8"/>
      <c r="R76" s="20"/>
      <c r="S76" s="487"/>
      <c r="T76" s="488"/>
      <c r="U76" s="488"/>
      <c r="V76" s="488"/>
      <c r="W76" s="488"/>
      <c r="X76" s="488"/>
      <c r="Y76" s="488"/>
      <c r="Z76" s="488"/>
      <c r="AA76" s="17">
        <f>IF(AA73="⑦","7",IF(AA73="⑥","6",AA73))</f>
        <v>0</v>
      </c>
      <c r="AB76" s="18"/>
      <c r="AC76" s="18"/>
      <c r="AD76" s="18"/>
      <c r="AE76" s="18"/>
      <c r="AF76" s="18"/>
      <c r="AG76" s="18"/>
      <c r="AH76" s="19"/>
      <c r="AI76" s="622"/>
      <c r="AJ76" s="563"/>
      <c r="AK76" s="563"/>
      <c r="AL76" s="563"/>
      <c r="AM76" s="546"/>
      <c r="AN76" s="546"/>
      <c r="AO76" s="546"/>
      <c r="AP76" s="547"/>
    </row>
    <row r="77" spans="1:42" ht="9" customHeight="1" hidden="1">
      <c r="A77" s="12"/>
      <c r="B77" s="689">
        <f>AM79</f>
        <v>1</v>
      </c>
      <c r="C77" s="525"/>
      <c r="D77" s="526"/>
      <c r="E77" s="526"/>
      <c r="F77" s="526"/>
      <c r="G77" s="526"/>
      <c r="H77" s="526"/>
      <c r="I77" s="526"/>
      <c r="J77" s="526"/>
      <c r="K77" s="561">
        <f>IF(S69="","",IF(AND(AE69=6,AA69&lt;&gt;"⑦"),"⑥",IF(AE69=7,"⑦",AE69)))</f>
      </c>
      <c r="L77" s="526"/>
      <c r="M77" s="526"/>
      <c r="N77" s="526" t="s">
        <v>18</v>
      </c>
      <c r="O77" s="526">
        <f>IF(S69="","",IF(AA69="⑥",6,IF(AA69="⑦",7,AA69)))</f>
      </c>
      <c r="P77" s="526"/>
      <c r="Q77" s="526"/>
      <c r="R77" s="527"/>
      <c r="S77" s="561">
        <f>IF(S69="","",IF(AND(AE73=6,AA73&lt;&gt;"⑦"),"⑥",IF(AE73=7,"⑦",AE73)))</f>
      </c>
      <c r="T77" s="526"/>
      <c r="U77" s="526"/>
      <c r="V77" s="526" t="s">
        <v>18</v>
      </c>
      <c r="W77" s="526">
        <f>IF(S69="","",IF(AA73="⑥",6,IF(AA73="⑦",7,AA73)))</f>
      </c>
      <c r="X77" s="526"/>
      <c r="Y77" s="526"/>
      <c r="Z77" s="527"/>
      <c r="AA77" s="490"/>
      <c r="AB77" s="491"/>
      <c r="AC77" s="491"/>
      <c r="AD77" s="491"/>
      <c r="AE77" s="491"/>
      <c r="AF77" s="491"/>
      <c r="AG77" s="494"/>
      <c r="AH77" s="694"/>
      <c r="AI77" s="564">
        <f>IF(COUNTIF(AJ69:AL84,1)=2,"直接対決","")</f>
      </c>
      <c r="AJ77" s="538">
        <f>COUNTIF(K77:AH78,"⑥")+COUNTIF(K77:AH78,"⑦")</f>
        <v>0</v>
      </c>
      <c r="AK77" s="538"/>
      <c r="AL77" s="538"/>
      <c r="AM77" s="540">
        <f>IF(S69="","",2-AJ77)</f>
      </c>
      <c r="AN77" s="540"/>
      <c r="AO77" s="540"/>
      <c r="AP77" s="541"/>
    </row>
    <row r="78" spans="1:42" ht="9" customHeight="1" hidden="1">
      <c r="A78" s="12"/>
      <c r="B78" s="689"/>
      <c r="C78" s="513"/>
      <c r="D78" s="514"/>
      <c r="E78" s="514"/>
      <c r="F78" s="514"/>
      <c r="G78" s="514"/>
      <c r="H78" s="514"/>
      <c r="I78" s="514"/>
      <c r="J78" s="514"/>
      <c r="K78" s="562"/>
      <c r="L78" s="514"/>
      <c r="M78" s="514"/>
      <c r="N78" s="514"/>
      <c r="O78" s="514"/>
      <c r="P78" s="514"/>
      <c r="Q78" s="514"/>
      <c r="R78" s="605"/>
      <c r="S78" s="562"/>
      <c r="T78" s="514"/>
      <c r="U78" s="514"/>
      <c r="V78" s="514"/>
      <c r="W78" s="514"/>
      <c r="X78" s="514"/>
      <c r="Y78" s="514"/>
      <c r="Z78" s="605"/>
      <c r="AA78" s="493"/>
      <c r="AB78" s="494"/>
      <c r="AC78" s="494"/>
      <c r="AD78" s="494"/>
      <c r="AE78" s="494"/>
      <c r="AF78" s="494"/>
      <c r="AG78" s="494"/>
      <c r="AH78" s="694"/>
      <c r="AI78" s="565"/>
      <c r="AJ78" s="539"/>
      <c r="AK78" s="539"/>
      <c r="AL78" s="539"/>
      <c r="AM78" s="542"/>
      <c r="AN78" s="542"/>
      <c r="AO78" s="542"/>
      <c r="AP78" s="543"/>
    </row>
    <row r="79" spans="1:42" ht="17.25" customHeight="1" hidden="1" thickBot="1">
      <c r="A79" s="12"/>
      <c r="B79" s="12"/>
      <c r="C79" s="513"/>
      <c r="D79" s="514"/>
      <c r="E79" s="514"/>
      <c r="F79" s="514"/>
      <c r="G79" s="514"/>
      <c r="H79" s="514"/>
      <c r="I79" s="514"/>
      <c r="J79" s="514"/>
      <c r="K79" s="562"/>
      <c r="L79" s="514"/>
      <c r="M79" s="514"/>
      <c r="N79" s="514"/>
      <c r="O79" s="563"/>
      <c r="P79" s="563"/>
      <c r="Q79" s="563"/>
      <c r="R79" s="609"/>
      <c r="S79" s="562"/>
      <c r="T79" s="514"/>
      <c r="U79" s="514"/>
      <c r="V79" s="514"/>
      <c r="W79" s="514"/>
      <c r="X79" s="514"/>
      <c r="Y79" s="514"/>
      <c r="Z79" s="605"/>
      <c r="AA79" s="493"/>
      <c r="AB79" s="494"/>
      <c r="AC79" s="494"/>
      <c r="AD79" s="494"/>
      <c r="AE79" s="494"/>
      <c r="AF79" s="494"/>
      <c r="AG79" s="494"/>
      <c r="AH79" s="694"/>
      <c r="AI79" s="521">
        <f>IF(OR(COUNTIF(AJ69:AL79,2)=3,COUNTIF(AJ69:AL79,1)=3),(S80+K80)/(K80+W77+O77+S80),"")</f>
      </c>
      <c r="AJ79" s="531"/>
      <c r="AK79" s="531"/>
      <c r="AL79" s="531"/>
      <c r="AM79" s="544">
        <f>IF(AI79&lt;&gt;"",RANK(AI79,AI71:AI79),RANK(AJ77,AJ69:AL79))</f>
        <v>1</v>
      </c>
      <c r="AN79" s="544"/>
      <c r="AO79" s="544"/>
      <c r="AP79" s="545"/>
    </row>
    <row r="80" spans="2:42" ht="6" customHeight="1" hidden="1">
      <c r="B80" s="12"/>
      <c r="C80" s="517"/>
      <c r="D80" s="518"/>
      <c r="E80" s="518"/>
      <c r="F80" s="36"/>
      <c r="G80" s="36"/>
      <c r="H80" s="36"/>
      <c r="I80" s="36"/>
      <c r="J80" s="36"/>
      <c r="K80" s="21">
        <f>IF(K77="⑦","7",IF(K77="⑥","6",K77))</f>
      </c>
      <c r="L80" s="6"/>
      <c r="M80" s="6"/>
      <c r="N80" s="6"/>
      <c r="O80" s="6"/>
      <c r="P80" s="6"/>
      <c r="Q80" s="6"/>
      <c r="R80" s="15"/>
      <c r="S80" s="21">
        <f>IF(S77="⑦","7",IF(S77="⑥","6",S77))</f>
      </c>
      <c r="T80" s="6"/>
      <c r="U80" s="6"/>
      <c r="V80" s="6"/>
      <c r="W80" s="6"/>
      <c r="X80" s="6"/>
      <c r="Y80" s="6"/>
      <c r="Z80" s="6"/>
      <c r="AA80" s="496"/>
      <c r="AB80" s="497"/>
      <c r="AC80" s="497"/>
      <c r="AD80" s="497"/>
      <c r="AE80" s="497"/>
      <c r="AF80" s="497"/>
      <c r="AG80" s="497"/>
      <c r="AH80" s="695"/>
      <c r="AI80" s="690"/>
      <c r="AJ80" s="691"/>
      <c r="AK80" s="691"/>
      <c r="AL80" s="691"/>
      <c r="AM80" s="692"/>
      <c r="AN80" s="692"/>
      <c r="AO80" s="692"/>
      <c r="AP80" s="693"/>
    </row>
    <row r="81" spans="3:66" ht="8.25" customHeight="1" hidden="1" thickBot="1">
      <c r="C81" s="34"/>
      <c r="D81" s="34"/>
      <c r="E81" s="34"/>
      <c r="F81" s="34"/>
      <c r="G81" s="34"/>
      <c r="H81" s="34"/>
      <c r="I81" s="34"/>
      <c r="J81" s="34"/>
      <c r="K81" s="27"/>
      <c r="L81" s="27"/>
      <c r="M81" s="27"/>
      <c r="N81" s="27"/>
      <c r="O81" s="27"/>
      <c r="P81" s="27"/>
      <c r="Q81" s="27"/>
      <c r="R81" s="4"/>
      <c r="S81" s="4"/>
      <c r="T81" s="4"/>
      <c r="U81" s="4"/>
      <c r="V81" s="4"/>
      <c r="W81" s="4"/>
      <c r="X81" s="4"/>
      <c r="Y81" s="4"/>
      <c r="Z81" s="250"/>
      <c r="AA81" s="250"/>
      <c r="AB81" s="250"/>
      <c r="AC81" s="250"/>
      <c r="AD81" s="251"/>
      <c r="AE81" s="251"/>
      <c r="AF81" s="251"/>
      <c r="AG81" s="251"/>
      <c r="AH81" s="27"/>
      <c r="AI81" s="35"/>
      <c r="AJ81" s="27"/>
      <c r="AK81" s="27"/>
      <c r="AL81" s="27"/>
      <c r="AM81" s="27"/>
      <c r="AN81" s="27"/>
      <c r="AO81" s="27"/>
      <c r="AP81" s="27"/>
      <c r="AQ81" s="7"/>
      <c r="AY81" s="2"/>
      <c r="AZ81" s="2"/>
      <c r="BA81" s="2"/>
      <c r="BB81" s="2"/>
      <c r="BC81" s="2"/>
      <c r="BD81" s="2"/>
      <c r="BE81" s="2"/>
      <c r="BF81" s="2"/>
      <c r="BG81" s="31"/>
      <c r="BH81" s="31"/>
      <c r="BI81" s="31"/>
      <c r="BJ81" s="31"/>
      <c r="BK81" s="32"/>
      <c r="BL81" s="32"/>
      <c r="BM81" s="32"/>
      <c r="BN81" s="32"/>
    </row>
    <row r="82" spans="3:66" ht="9" customHeight="1" hidden="1" thickBot="1">
      <c r="C82" s="675" t="s">
        <v>1145</v>
      </c>
      <c r="D82" s="675"/>
      <c r="E82" s="675"/>
      <c r="F82" s="675"/>
      <c r="G82" s="675"/>
      <c r="H82" s="675"/>
      <c r="I82" s="675"/>
      <c r="J82" s="675"/>
      <c r="K82" s="675"/>
      <c r="L82" s="675"/>
      <c r="M82" s="675"/>
      <c r="N82" s="675"/>
      <c r="O82" s="675"/>
      <c r="P82" s="675"/>
      <c r="Q82" s="675"/>
      <c r="R82" s="675"/>
      <c r="S82" s="675"/>
      <c r="T82" s="675"/>
      <c r="U82" s="675"/>
      <c r="V82" s="675"/>
      <c r="W82" s="675"/>
      <c r="X82" s="675"/>
      <c r="Y82" s="675"/>
      <c r="Z82" s="675"/>
      <c r="AA82" s="675"/>
      <c r="AB82" s="675"/>
      <c r="AC82" s="675"/>
      <c r="AD82" s="675"/>
      <c r="AE82" s="675"/>
      <c r="AF82" s="675"/>
      <c r="AG82" s="675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5"/>
      <c r="BH82" s="5"/>
      <c r="BI82" s="5"/>
      <c r="BJ82" s="5"/>
      <c r="BK82" s="5"/>
      <c r="BL82" s="5"/>
      <c r="BM82" s="5"/>
      <c r="BN82" s="5"/>
    </row>
    <row r="83" spans="3:66" ht="8.25" customHeight="1" hidden="1" thickBot="1">
      <c r="C83" s="675"/>
      <c r="D83" s="675"/>
      <c r="E83" s="675"/>
      <c r="F83" s="675"/>
      <c r="G83" s="675"/>
      <c r="H83" s="675"/>
      <c r="I83" s="675"/>
      <c r="J83" s="675"/>
      <c r="K83" s="675"/>
      <c r="L83" s="675"/>
      <c r="M83" s="675"/>
      <c r="N83" s="675"/>
      <c r="O83" s="675"/>
      <c r="P83" s="675"/>
      <c r="Q83" s="675"/>
      <c r="R83" s="675"/>
      <c r="S83" s="675"/>
      <c r="T83" s="675"/>
      <c r="U83" s="675"/>
      <c r="V83" s="675"/>
      <c r="W83" s="675"/>
      <c r="X83" s="675"/>
      <c r="Y83" s="675"/>
      <c r="Z83" s="675"/>
      <c r="AA83" s="675"/>
      <c r="AB83" s="675"/>
      <c r="AC83" s="675"/>
      <c r="AD83" s="675"/>
      <c r="AE83" s="675"/>
      <c r="AF83" s="675"/>
      <c r="AG83" s="675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5"/>
      <c r="BH83" s="5"/>
      <c r="BI83" s="5"/>
      <c r="BJ83" s="5"/>
      <c r="BK83" s="5"/>
      <c r="BL83" s="5"/>
      <c r="BM83" s="5"/>
      <c r="BN83" s="5"/>
    </row>
    <row r="84" spans="1:66" ht="9" customHeight="1" hidden="1">
      <c r="A84" s="12"/>
      <c r="C84" s="625" t="s">
        <v>1149</v>
      </c>
      <c r="D84" s="603"/>
      <c r="E84" s="603"/>
      <c r="F84" s="603"/>
      <c r="G84" s="603"/>
      <c r="H84" s="603"/>
      <c r="I84" s="603"/>
      <c r="J84" s="603"/>
      <c r="K84" s="602"/>
      <c r="L84" s="603"/>
      <c r="M84" s="603"/>
      <c r="N84" s="603"/>
      <c r="O84" s="603"/>
      <c r="P84" s="603"/>
      <c r="Q84" s="603"/>
      <c r="R84" s="604"/>
      <c r="S84" s="602"/>
      <c r="T84" s="603"/>
      <c r="U84" s="603"/>
      <c r="V84" s="603"/>
      <c r="W84" s="603"/>
      <c r="X84" s="603"/>
      <c r="Y84" s="603"/>
      <c r="Z84" s="603"/>
      <c r="AA84" s="602"/>
      <c r="AB84" s="603"/>
      <c r="AC84" s="603"/>
      <c r="AD84" s="603"/>
      <c r="AE84" s="603"/>
      <c r="AF84" s="603"/>
      <c r="AG84" s="603"/>
      <c r="AH84" s="604"/>
      <c r="AI84" s="606">
        <f>IF(AI90&lt;&gt;"","取得","")</f>
      </c>
      <c r="AJ84" s="27"/>
      <c r="AK84" s="603" t="s">
        <v>15</v>
      </c>
      <c r="AL84" s="603"/>
      <c r="AM84" s="603"/>
      <c r="AN84" s="603"/>
      <c r="AO84" s="603"/>
      <c r="AP84" s="611"/>
      <c r="AQ84" s="5"/>
      <c r="AR84" s="5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</row>
    <row r="85" spans="1:66" ht="9" customHeight="1" hidden="1">
      <c r="A85" s="12"/>
      <c r="C85" s="513"/>
      <c r="D85" s="514"/>
      <c r="E85" s="514"/>
      <c r="F85" s="514"/>
      <c r="G85" s="514"/>
      <c r="H85" s="514"/>
      <c r="I85" s="514"/>
      <c r="J85" s="514"/>
      <c r="K85" s="562"/>
      <c r="L85" s="514"/>
      <c r="M85" s="514"/>
      <c r="N85" s="514"/>
      <c r="O85" s="514"/>
      <c r="P85" s="514"/>
      <c r="Q85" s="514"/>
      <c r="R85" s="605"/>
      <c r="S85" s="562"/>
      <c r="T85" s="514"/>
      <c r="U85" s="514"/>
      <c r="V85" s="514"/>
      <c r="W85" s="514"/>
      <c r="X85" s="514"/>
      <c r="Y85" s="514"/>
      <c r="Z85" s="514"/>
      <c r="AA85" s="562"/>
      <c r="AB85" s="514"/>
      <c r="AC85" s="514"/>
      <c r="AD85" s="514"/>
      <c r="AE85" s="514"/>
      <c r="AF85" s="514"/>
      <c r="AG85" s="514"/>
      <c r="AH85" s="605"/>
      <c r="AI85" s="607"/>
      <c r="AK85" s="514"/>
      <c r="AL85" s="514"/>
      <c r="AM85" s="514"/>
      <c r="AN85" s="514"/>
      <c r="AO85" s="514"/>
      <c r="AP85" s="576"/>
      <c r="AQ85" s="5"/>
      <c r="AR85" s="5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</row>
    <row r="86" spans="1:42" ht="9" customHeight="1" hidden="1">
      <c r="A86" s="12"/>
      <c r="C86" s="513"/>
      <c r="D86" s="514"/>
      <c r="E86" s="514"/>
      <c r="F86" s="514"/>
      <c r="G86" s="514"/>
      <c r="H86" s="514"/>
      <c r="I86" s="514"/>
      <c r="J86" s="514"/>
      <c r="K86" s="562"/>
      <c r="L86" s="514"/>
      <c r="M86" s="514"/>
      <c r="N86" s="514"/>
      <c r="O86" s="514"/>
      <c r="P86" s="514"/>
      <c r="Q86" s="514"/>
      <c r="R86" s="605"/>
      <c r="S86" s="562"/>
      <c r="T86" s="514"/>
      <c r="U86" s="514"/>
      <c r="V86" s="514"/>
      <c r="W86" s="514"/>
      <c r="X86" s="514"/>
      <c r="Y86" s="514"/>
      <c r="Z86" s="514"/>
      <c r="AA86" s="562"/>
      <c r="AB86" s="514"/>
      <c r="AC86" s="514"/>
      <c r="AD86" s="514"/>
      <c r="AE86" s="514"/>
      <c r="AF86" s="514"/>
      <c r="AG86" s="514"/>
      <c r="AH86" s="605"/>
      <c r="AI86" s="607">
        <f>IF(AI90&lt;&gt;"","ゲーム率","")</f>
      </c>
      <c r="AJ86" s="514"/>
      <c r="AK86" s="514" t="s">
        <v>16</v>
      </c>
      <c r="AL86" s="514"/>
      <c r="AM86" s="514"/>
      <c r="AN86" s="514"/>
      <c r="AO86" s="514"/>
      <c r="AP86" s="576"/>
    </row>
    <row r="87" spans="1:42" ht="9" customHeight="1" hidden="1">
      <c r="A87" s="12"/>
      <c r="C87" s="601"/>
      <c r="D87" s="563"/>
      <c r="E87" s="563"/>
      <c r="F87" s="563"/>
      <c r="G87" s="563"/>
      <c r="H87" s="563"/>
      <c r="I87" s="563"/>
      <c r="J87" s="563"/>
      <c r="K87" s="608"/>
      <c r="L87" s="563"/>
      <c r="M87" s="563"/>
      <c r="N87" s="563"/>
      <c r="O87" s="563"/>
      <c r="P87" s="563"/>
      <c r="Q87" s="563"/>
      <c r="R87" s="609"/>
      <c r="S87" s="608"/>
      <c r="T87" s="563"/>
      <c r="U87" s="563"/>
      <c r="V87" s="563"/>
      <c r="W87" s="563"/>
      <c r="X87" s="563"/>
      <c r="Y87" s="563"/>
      <c r="Z87" s="563"/>
      <c r="AA87" s="608"/>
      <c r="AB87" s="563"/>
      <c r="AC87" s="563"/>
      <c r="AD87" s="563"/>
      <c r="AE87" s="563"/>
      <c r="AF87" s="563"/>
      <c r="AG87" s="563"/>
      <c r="AH87" s="609"/>
      <c r="AI87" s="610"/>
      <c r="AJ87" s="563"/>
      <c r="AK87" s="563"/>
      <c r="AL87" s="563"/>
      <c r="AM87" s="563"/>
      <c r="AN87" s="563"/>
      <c r="AO87" s="563"/>
      <c r="AP87" s="577"/>
    </row>
    <row r="88" spans="1:42" s="2" customFormat="1" ht="9" customHeight="1" hidden="1">
      <c r="A88" s="247"/>
      <c r="B88" s="689">
        <f>AM90</f>
        <v>1</v>
      </c>
      <c r="C88" s="525"/>
      <c r="D88" s="526"/>
      <c r="E88" s="526"/>
      <c r="F88" s="526"/>
      <c r="G88" s="526"/>
      <c r="H88" s="526"/>
      <c r="I88" s="526"/>
      <c r="J88" s="526"/>
      <c r="K88" s="591" t="str">
        <f>IF(S88="","丸付き数字は試合順番","")</f>
        <v>丸付き数字は試合順番</v>
      </c>
      <c r="L88" s="592"/>
      <c r="M88" s="592"/>
      <c r="N88" s="592"/>
      <c r="O88" s="592"/>
      <c r="P88" s="592"/>
      <c r="Q88" s="592"/>
      <c r="R88" s="593"/>
      <c r="S88" s="662"/>
      <c r="T88" s="515"/>
      <c r="U88" s="515"/>
      <c r="V88" s="515" t="s">
        <v>18</v>
      </c>
      <c r="W88" s="515" t="s">
        <v>119</v>
      </c>
      <c r="X88" s="515"/>
      <c r="Y88" s="515"/>
      <c r="Z88" s="618"/>
      <c r="AA88" s="662"/>
      <c r="AB88" s="515"/>
      <c r="AC88" s="515"/>
      <c r="AD88" s="515" t="s">
        <v>18</v>
      </c>
      <c r="AE88" s="515" t="s">
        <v>118</v>
      </c>
      <c r="AF88" s="515"/>
      <c r="AG88" s="515"/>
      <c r="AH88" s="618"/>
      <c r="AI88" s="564">
        <f>IF(COUNTIF(AJ88:AL98,1)=2,"直接対決","")</f>
      </c>
      <c r="AJ88" s="538">
        <f>COUNTIF(K88:AH89,"⑥")+COUNTIF(K88:AH89,"⑦")</f>
        <v>0</v>
      </c>
      <c r="AK88" s="538"/>
      <c r="AL88" s="538"/>
      <c r="AM88" s="540">
        <f>IF(S88="","",2-AJ88)</f>
      </c>
      <c r="AN88" s="540"/>
      <c r="AO88" s="540"/>
      <c r="AP88" s="541"/>
    </row>
    <row r="89" spans="1:42" s="2" customFormat="1" ht="9" customHeight="1" hidden="1">
      <c r="A89" s="247"/>
      <c r="B89" s="689"/>
      <c r="C89" s="513"/>
      <c r="D89" s="514"/>
      <c r="E89" s="514"/>
      <c r="F89" s="514"/>
      <c r="G89" s="514"/>
      <c r="H89" s="514"/>
      <c r="I89" s="514"/>
      <c r="J89" s="514"/>
      <c r="K89" s="594"/>
      <c r="L89" s="595"/>
      <c r="M89" s="595"/>
      <c r="N89" s="595"/>
      <c r="O89" s="595"/>
      <c r="P89" s="595"/>
      <c r="Q89" s="595"/>
      <c r="R89" s="596"/>
      <c r="S89" s="663"/>
      <c r="T89" s="516"/>
      <c r="U89" s="516"/>
      <c r="V89" s="516"/>
      <c r="W89" s="516"/>
      <c r="X89" s="516"/>
      <c r="Y89" s="516"/>
      <c r="Z89" s="619"/>
      <c r="AA89" s="663"/>
      <c r="AB89" s="516"/>
      <c r="AC89" s="516"/>
      <c r="AD89" s="516"/>
      <c r="AE89" s="516"/>
      <c r="AF89" s="516"/>
      <c r="AG89" s="516"/>
      <c r="AH89" s="619"/>
      <c r="AI89" s="565"/>
      <c r="AJ89" s="539"/>
      <c r="AK89" s="539"/>
      <c r="AL89" s="539"/>
      <c r="AM89" s="542"/>
      <c r="AN89" s="542"/>
      <c r="AO89" s="542"/>
      <c r="AP89" s="543"/>
    </row>
    <row r="90" spans="1:42" ht="15.75" customHeight="1" hidden="1">
      <c r="A90" s="12"/>
      <c r="C90" s="513"/>
      <c r="D90" s="514"/>
      <c r="E90" s="514"/>
      <c r="F90" s="514"/>
      <c r="G90" s="514"/>
      <c r="H90" s="514"/>
      <c r="I90" s="514"/>
      <c r="J90" s="514"/>
      <c r="K90" s="594"/>
      <c r="L90" s="595"/>
      <c r="M90" s="595"/>
      <c r="N90" s="595"/>
      <c r="O90" s="595"/>
      <c r="P90" s="595"/>
      <c r="Q90" s="595"/>
      <c r="R90" s="596"/>
      <c r="S90" s="663"/>
      <c r="T90" s="516"/>
      <c r="U90" s="516"/>
      <c r="V90" s="516"/>
      <c r="W90" s="516"/>
      <c r="X90" s="516"/>
      <c r="Y90" s="516"/>
      <c r="Z90" s="619"/>
      <c r="AA90" s="663"/>
      <c r="AB90" s="516"/>
      <c r="AC90" s="516"/>
      <c r="AD90" s="516"/>
      <c r="AE90" s="516"/>
      <c r="AF90" s="516"/>
      <c r="AG90" s="516"/>
      <c r="AH90" s="619"/>
      <c r="AI90" s="521">
        <f>IF(OR(COUNTIF(AJ88:AL98,2)=3,COUNTIF(AJ88:AL98,1)=3),(S91+AA91)/(S91+AA91+W88+AE88),"")</f>
      </c>
      <c r="AJ90" s="531"/>
      <c r="AK90" s="531"/>
      <c r="AL90" s="531"/>
      <c r="AM90" s="544">
        <f>IF(AI90&lt;&gt;"",RANK(AI90,AI90:AI98),RANK(AJ88,AJ88:AL98))</f>
        <v>1</v>
      </c>
      <c r="AN90" s="544"/>
      <c r="AO90" s="544"/>
      <c r="AP90" s="545"/>
    </row>
    <row r="91" spans="1:42" ht="5.25" customHeight="1" hidden="1">
      <c r="A91" s="12"/>
      <c r="C91" s="513"/>
      <c r="D91" s="514"/>
      <c r="E91" s="514"/>
      <c r="F91" s="2"/>
      <c r="G91" s="2"/>
      <c r="H91" s="2"/>
      <c r="I91" s="2"/>
      <c r="J91" s="2"/>
      <c r="K91" s="597"/>
      <c r="L91" s="598"/>
      <c r="M91" s="598"/>
      <c r="N91" s="598"/>
      <c r="O91" s="598"/>
      <c r="P91" s="598"/>
      <c r="Q91" s="598"/>
      <c r="R91" s="599"/>
      <c r="S91" s="17">
        <f>IF(S88="⑦","7",IF(S88="⑥","6",S88))</f>
        <v>0</v>
      </c>
      <c r="T91" s="18"/>
      <c r="U91" s="18"/>
      <c r="V91" s="18"/>
      <c r="W91" s="18"/>
      <c r="X91" s="18"/>
      <c r="Y91" s="18"/>
      <c r="Z91" s="18"/>
      <c r="AA91" s="17">
        <f>IF(AA88="⑦","7",IF(AA88="⑥","6",AA88))</f>
        <v>0</v>
      </c>
      <c r="AB91" s="18"/>
      <c r="AC91" s="18"/>
      <c r="AD91" s="18"/>
      <c r="AE91" s="18"/>
      <c r="AF91" s="18"/>
      <c r="AG91" s="18"/>
      <c r="AH91" s="19"/>
      <c r="AI91" s="622"/>
      <c r="AJ91" s="572"/>
      <c r="AK91" s="572"/>
      <c r="AL91" s="572"/>
      <c r="AM91" s="546"/>
      <c r="AN91" s="546"/>
      <c r="AO91" s="546"/>
      <c r="AP91" s="547"/>
    </row>
    <row r="92" spans="1:42" ht="9" customHeight="1" hidden="1">
      <c r="A92" s="12"/>
      <c r="B92" s="689">
        <f>AM94</f>
        <v>1</v>
      </c>
      <c r="C92" s="525"/>
      <c r="D92" s="526"/>
      <c r="E92" s="526"/>
      <c r="F92" s="526"/>
      <c r="G92" s="526"/>
      <c r="H92" s="526"/>
      <c r="I92" s="526"/>
      <c r="J92" s="526"/>
      <c r="K92" s="561">
        <f>IF(S88="","",IF(AND(W88=6,S88&lt;&gt;"⑦"),"⑥",IF(W88=7,"⑦",W88)))</f>
      </c>
      <c r="L92" s="526"/>
      <c r="M92" s="526"/>
      <c r="N92" s="526" t="s">
        <v>18</v>
      </c>
      <c r="O92" s="526">
        <f>IF(S88="","",IF(S88="⑥",6,IF(S88="⑦",7,S88)))</f>
      </c>
      <c r="P92" s="526"/>
      <c r="Q92" s="526"/>
      <c r="R92" s="527"/>
      <c r="S92" s="481"/>
      <c r="T92" s="482"/>
      <c r="U92" s="482"/>
      <c r="V92" s="482"/>
      <c r="W92" s="482"/>
      <c r="X92" s="482"/>
      <c r="Y92" s="482"/>
      <c r="Z92" s="482"/>
      <c r="AA92" s="662"/>
      <c r="AB92" s="515"/>
      <c r="AC92" s="515"/>
      <c r="AD92" s="515" t="s">
        <v>18</v>
      </c>
      <c r="AE92" s="515" t="s">
        <v>117</v>
      </c>
      <c r="AF92" s="515"/>
      <c r="AG92" s="515"/>
      <c r="AH92" s="618"/>
      <c r="AI92" s="564">
        <f>IF(COUNTIF(AJ88:AL98,1)=2,"直接対決","")</f>
      </c>
      <c r="AJ92" s="538">
        <f>COUNTIF(K92:AH93,"⑥")+COUNTIF(K92:AH93,"⑦")</f>
        <v>0</v>
      </c>
      <c r="AK92" s="538"/>
      <c r="AL92" s="538"/>
      <c r="AM92" s="540">
        <f>IF(S88="","",2-AJ92)</f>
      </c>
      <c r="AN92" s="540"/>
      <c r="AO92" s="540"/>
      <c r="AP92" s="541"/>
    </row>
    <row r="93" spans="1:42" ht="9" customHeight="1" hidden="1">
      <c r="A93" s="12"/>
      <c r="B93" s="689"/>
      <c r="C93" s="513"/>
      <c r="D93" s="514"/>
      <c r="E93" s="514"/>
      <c r="F93" s="514"/>
      <c r="G93" s="514"/>
      <c r="H93" s="514"/>
      <c r="I93" s="514"/>
      <c r="J93" s="514"/>
      <c r="K93" s="562"/>
      <c r="L93" s="514"/>
      <c r="M93" s="514"/>
      <c r="N93" s="514"/>
      <c r="O93" s="514"/>
      <c r="P93" s="514"/>
      <c r="Q93" s="514"/>
      <c r="R93" s="605"/>
      <c r="S93" s="484"/>
      <c r="T93" s="485"/>
      <c r="U93" s="485"/>
      <c r="V93" s="485"/>
      <c r="W93" s="485"/>
      <c r="X93" s="485"/>
      <c r="Y93" s="485"/>
      <c r="Z93" s="485"/>
      <c r="AA93" s="663"/>
      <c r="AB93" s="516"/>
      <c r="AC93" s="516"/>
      <c r="AD93" s="516"/>
      <c r="AE93" s="516"/>
      <c r="AF93" s="516"/>
      <c r="AG93" s="516"/>
      <c r="AH93" s="619"/>
      <c r="AI93" s="565"/>
      <c r="AJ93" s="539"/>
      <c r="AK93" s="539"/>
      <c r="AL93" s="539"/>
      <c r="AM93" s="542"/>
      <c r="AN93" s="542"/>
      <c r="AO93" s="542"/>
      <c r="AP93" s="543"/>
    </row>
    <row r="94" spans="1:42" ht="14.25" customHeight="1" hidden="1">
      <c r="A94" s="12"/>
      <c r="B94" s="12"/>
      <c r="C94" s="513"/>
      <c r="D94" s="514"/>
      <c r="E94" s="514"/>
      <c r="F94" s="514"/>
      <c r="G94" s="514"/>
      <c r="H94" s="514"/>
      <c r="I94" s="514"/>
      <c r="J94" s="514"/>
      <c r="K94" s="562"/>
      <c r="L94" s="514"/>
      <c r="M94" s="514"/>
      <c r="N94" s="514"/>
      <c r="O94" s="514"/>
      <c r="P94" s="514"/>
      <c r="Q94" s="514"/>
      <c r="R94" s="605"/>
      <c r="S94" s="484"/>
      <c r="T94" s="485"/>
      <c r="U94" s="485"/>
      <c r="V94" s="485"/>
      <c r="W94" s="485"/>
      <c r="X94" s="485"/>
      <c r="Y94" s="485"/>
      <c r="Z94" s="485"/>
      <c r="AA94" s="663"/>
      <c r="AB94" s="516"/>
      <c r="AC94" s="516"/>
      <c r="AD94" s="516"/>
      <c r="AE94" s="620"/>
      <c r="AF94" s="620"/>
      <c r="AG94" s="620"/>
      <c r="AH94" s="621"/>
      <c r="AI94" s="521">
        <f>IF(OR(COUNTIF(AJ88:AL98,2)=3,COUNTIF(AJ88:AL98,1)=3),(K95+AA95)/(K95+AA95+O92+AE92),"")</f>
      </c>
      <c r="AJ94" s="514"/>
      <c r="AK94" s="514"/>
      <c r="AL94" s="514"/>
      <c r="AM94" s="544">
        <f>IF(AI94&lt;&gt;"",RANK(AI94,AI90:AI98),RANK(AJ92,AJ88:AL98))</f>
        <v>1</v>
      </c>
      <c r="AN94" s="544"/>
      <c r="AO94" s="544"/>
      <c r="AP94" s="545"/>
    </row>
    <row r="95" spans="1:42" ht="5.25" customHeight="1" hidden="1">
      <c r="A95" s="12"/>
      <c r="B95" s="12"/>
      <c r="C95" s="513"/>
      <c r="D95" s="514"/>
      <c r="E95" s="514"/>
      <c r="F95" s="2"/>
      <c r="G95" s="2"/>
      <c r="H95" s="2"/>
      <c r="I95" s="2"/>
      <c r="J95" s="2"/>
      <c r="K95" s="17">
        <f>IF(K92="⑦","7",IF(K92="⑥","6",K92))</f>
      </c>
      <c r="L95" s="8"/>
      <c r="M95" s="8"/>
      <c r="N95" s="8"/>
      <c r="O95" s="8"/>
      <c r="P95" s="8"/>
      <c r="Q95" s="8"/>
      <c r="R95" s="20"/>
      <c r="S95" s="487"/>
      <c r="T95" s="488"/>
      <c r="U95" s="488"/>
      <c r="V95" s="488"/>
      <c r="W95" s="488"/>
      <c r="X95" s="488"/>
      <c r="Y95" s="488"/>
      <c r="Z95" s="488"/>
      <c r="AA95" s="17">
        <f>IF(AA92="⑦","7",IF(AA92="⑥","6",AA92))</f>
        <v>0</v>
      </c>
      <c r="AB95" s="18"/>
      <c r="AC95" s="18"/>
      <c r="AD95" s="18"/>
      <c r="AE95" s="18"/>
      <c r="AF95" s="18"/>
      <c r="AG95" s="18"/>
      <c r="AH95" s="19"/>
      <c r="AI95" s="622"/>
      <c r="AJ95" s="563"/>
      <c r="AK95" s="563"/>
      <c r="AL95" s="563"/>
      <c r="AM95" s="546"/>
      <c r="AN95" s="546"/>
      <c r="AO95" s="546"/>
      <c r="AP95" s="547"/>
    </row>
    <row r="96" spans="1:42" ht="9" customHeight="1" hidden="1">
      <c r="A96" s="12"/>
      <c r="B96" s="689">
        <f>AM98</f>
        <v>1</v>
      </c>
      <c r="C96" s="525"/>
      <c r="D96" s="526"/>
      <c r="E96" s="526"/>
      <c r="F96" s="526"/>
      <c r="G96" s="526"/>
      <c r="H96" s="526"/>
      <c r="I96" s="526"/>
      <c r="J96" s="526"/>
      <c r="K96" s="561">
        <f>IF(S88="","",IF(AND(AE88=6,AA88&lt;&gt;"⑦"),"⑥",IF(AE88=7,"⑦",AE88)))</f>
      </c>
      <c r="L96" s="526"/>
      <c r="M96" s="526"/>
      <c r="N96" s="526" t="s">
        <v>18</v>
      </c>
      <c r="O96" s="526">
        <f>IF(S88="","",IF(AA88="⑥",6,IF(AA88="⑦",7,AA88)))</f>
      </c>
      <c r="P96" s="526"/>
      <c r="Q96" s="526"/>
      <c r="R96" s="527"/>
      <c r="S96" s="561">
        <f>IF(S88="","",IF(AND(AE92=6,AA92&lt;&gt;"⑦"),"⑥",IF(AE92=7,"⑦",AE92)))</f>
      </c>
      <c r="T96" s="526"/>
      <c r="U96" s="526"/>
      <c r="V96" s="526" t="s">
        <v>18</v>
      </c>
      <c r="W96" s="526">
        <f>IF(S88="","",IF(AA92="⑥",6,IF(AA92="⑦",7,AA92)))</f>
      </c>
      <c r="X96" s="526"/>
      <c r="Y96" s="526"/>
      <c r="Z96" s="527"/>
      <c r="AA96" s="490"/>
      <c r="AB96" s="491"/>
      <c r="AC96" s="491"/>
      <c r="AD96" s="491"/>
      <c r="AE96" s="491"/>
      <c r="AF96" s="491"/>
      <c r="AG96" s="494"/>
      <c r="AH96" s="694"/>
      <c r="AI96" s="564">
        <f>IF(COUNTIF(AJ88:AL102,1)=2,"直接対決","")</f>
      </c>
      <c r="AJ96" s="538">
        <f>COUNTIF(K96:AH97,"⑥")+COUNTIF(K96:AH97,"⑦")</f>
        <v>0</v>
      </c>
      <c r="AK96" s="538"/>
      <c r="AL96" s="538"/>
      <c r="AM96" s="540">
        <f>IF(S88="","",2-AJ96)</f>
      </c>
      <c r="AN96" s="540"/>
      <c r="AO96" s="540"/>
      <c r="AP96" s="541"/>
    </row>
    <row r="97" spans="1:42" ht="9" customHeight="1" hidden="1">
      <c r="A97" s="12"/>
      <c r="B97" s="689"/>
      <c r="C97" s="513"/>
      <c r="D97" s="514"/>
      <c r="E97" s="514"/>
      <c r="F97" s="514"/>
      <c r="G97" s="514"/>
      <c r="H97" s="514"/>
      <c r="I97" s="514"/>
      <c r="J97" s="514"/>
      <c r="K97" s="562"/>
      <c r="L97" s="514"/>
      <c r="M97" s="514"/>
      <c r="N97" s="514"/>
      <c r="O97" s="514"/>
      <c r="P97" s="514"/>
      <c r="Q97" s="514"/>
      <c r="R97" s="605"/>
      <c r="S97" s="562"/>
      <c r="T97" s="514"/>
      <c r="U97" s="514"/>
      <c r="V97" s="514"/>
      <c r="W97" s="514"/>
      <c r="X97" s="514"/>
      <c r="Y97" s="514"/>
      <c r="Z97" s="605"/>
      <c r="AA97" s="493"/>
      <c r="AB97" s="494"/>
      <c r="AC97" s="494"/>
      <c r="AD97" s="494"/>
      <c r="AE97" s="494"/>
      <c r="AF97" s="494"/>
      <c r="AG97" s="494"/>
      <c r="AH97" s="694"/>
      <c r="AI97" s="565"/>
      <c r="AJ97" s="539"/>
      <c r="AK97" s="539"/>
      <c r="AL97" s="539"/>
      <c r="AM97" s="542"/>
      <c r="AN97" s="542"/>
      <c r="AO97" s="542"/>
      <c r="AP97" s="543"/>
    </row>
    <row r="98" spans="1:42" ht="13.5" customHeight="1" hidden="1" thickBot="1">
      <c r="A98" s="12"/>
      <c r="B98" s="12"/>
      <c r="C98" s="513"/>
      <c r="D98" s="514"/>
      <c r="E98" s="514"/>
      <c r="F98" s="514"/>
      <c r="G98" s="514"/>
      <c r="H98" s="514"/>
      <c r="I98" s="514"/>
      <c r="J98" s="514"/>
      <c r="K98" s="562"/>
      <c r="L98" s="514"/>
      <c r="M98" s="514"/>
      <c r="N98" s="514"/>
      <c r="O98" s="563"/>
      <c r="P98" s="563"/>
      <c r="Q98" s="563"/>
      <c r="R98" s="609"/>
      <c r="S98" s="562"/>
      <c r="T98" s="514"/>
      <c r="U98" s="514"/>
      <c r="V98" s="514"/>
      <c r="W98" s="514"/>
      <c r="X98" s="514"/>
      <c r="Y98" s="514"/>
      <c r="Z98" s="605"/>
      <c r="AA98" s="493"/>
      <c r="AB98" s="494"/>
      <c r="AC98" s="494"/>
      <c r="AD98" s="494"/>
      <c r="AE98" s="494"/>
      <c r="AF98" s="494"/>
      <c r="AG98" s="494"/>
      <c r="AH98" s="694"/>
      <c r="AI98" s="521">
        <f>IF(OR(COUNTIF(AJ88:AL98,2)=3,COUNTIF(AJ88:AL98,1)=3),(S99+K99)/(K99+W96+O96+S99),"")</f>
      </c>
      <c r="AJ98" s="531"/>
      <c r="AK98" s="531"/>
      <c r="AL98" s="531"/>
      <c r="AM98" s="544">
        <f>IF(AI98&lt;&gt;"",RANK(AI98,AI90:AI98),RANK(AJ96,AJ88:AL98))</f>
        <v>1</v>
      </c>
      <c r="AN98" s="544"/>
      <c r="AO98" s="544"/>
      <c r="AP98" s="545"/>
    </row>
    <row r="99" spans="2:42" ht="6" customHeight="1" hidden="1">
      <c r="B99" s="12"/>
      <c r="C99" s="517"/>
      <c r="D99" s="518"/>
      <c r="E99" s="518"/>
      <c r="F99" s="36"/>
      <c r="G99" s="36"/>
      <c r="H99" s="36"/>
      <c r="I99" s="36"/>
      <c r="J99" s="36"/>
      <c r="K99" s="21">
        <f>IF(K96="⑦","7",IF(K96="⑥","6",K96))</f>
      </c>
      <c r="L99" s="6"/>
      <c r="M99" s="6"/>
      <c r="N99" s="6"/>
      <c r="O99" s="6"/>
      <c r="P99" s="6"/>
      <c r="Q99" s="6"/>
      <c r="R99" s="15"/>
      <c r="S99" s="21">
        <f>IF(S96="⑦","7",IF(S96="⑥","6",S96))</f>
      </c>
      <c r="T99" s="6"/>
      <c r="U99" s="6"/>
      <c r="V99" s="6"/>
      <c r="W99" s="6"/>
      <c r="X99" s="6"/>
      <c r="Y99" s="6"/>
      <c r="Z99" s="6"/>
      <c r="AA99" s="496"/>
      <c r="AB99" s="497"/>
      <c r="AC99" s="497"/>
      <c r="AD99" s="497"/>
      <c r="AE99" s="497"/>
      <c r="AF99" s="497"/>
      <c r="AG99" s="497"/>
      <c r="AH99" s="695"/>
      <c r="AI99" s="690"/>
      <c r="AJ99" s="691"/>
      <c r="AK99" s="691"/>
      <c r="AL99" s="691"/>
      <c r="AM99" s="692"/>
      <c r="AN99" s="692"/>
      <c r="AO99" s="692"/>
      <c r="AP99" s="693"/>
    </row>
    <row r="100" spans="3:42" ht="5.25" customHeight="1" hidden="1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10"/>
      <c r="AA100" s="10"/>
      <c r="AB100" s="10"/>
      <c r="AC100" s="10"/>
      <c r="AD100" s="10"/>
      <c r="AE100" s="10"/>
      <c r="AF100" s="10"/>
      <c r="AG100" s="10"/>
      <c r="AH100" s="27"/>
      <c r="AI100" s="27"/>
      <c r="AJ100" s="27"/>
      <c r="AK100" s="27"/>
      <c r="AL100" s="27"/>
      <c r="AM100" s="27"/>
      <c r="AN100" s="27"/>
      <c r="AO100" s="27"/>
      <c r="AP100" s="27"/>
    </row>
    <row r="101" spans="3:34" ht="0.75" customHeight="1" hidden="1">
      <c r="C101" s="675"/>
      <c r="D101" s="675"/>
      <c r="E101" s="675"/>
      <c r="F101" s="675"/>
      <c r="G101" s="675"/>
      <c r="H101" s="675"/>
      <c r="I101" s="675"/>
      <c r="J101" s="675"/>
      <c r="K101" s="675"/>
      <c r="L101" s="675"/>
      <c r="M101" s="675"/>
      <c r="N101" s="675"/>
      <c r="O101" s="675"/>
      <c r="P101" s="675"/>
      <c r="Q101" s="675"/>
      <c r="R101" s="675"/>
      <c r="S101" s="675"/>
      <c r="T101" s="675"/>
      <c r="U101" s="675"/>
      <c r="V101" s="675"/>
      <c r="W101" s="675"/>
      <c r="X101" s="675"/>
      <c r="Y101" s="675"/>
      <c r="Z101" s="675"/>
      <c r="AA101" s="675"/>
      <c r="AB101" s="675"/>
      <c r="AC101" s="675"/>
      <c r="AD101" s="675"/>
      <c r="AE101" s="675"/>
      <c r="AF101" s="675"/>
      <c r="AG101" s="675"/>
      <c r="AH101" s="675"/>
    </row>
    <row r="102" spans="3:42" ht="15" customHeight="1" hidden="1" thickBot="1">
      <c r="C102" s="600"/>
      <c r="D102" s="600"/>
      <c r="E102" s="600"/>
      <c r="F102" s="600"/>
      <c r="G102" s="600"/>
      <c r="H102" s="600"/>
      <c r="I102" s="600"/>
      <c r="J102" s="600"/>
      <c r="K102" s="600"/>
      <c r="L102" s="600"/>
      <c r="M102" s="600"/>
      <c r="N102" s="600"/>
      <c r="O102" s="600"/>
      <c r="P102" s="600"/>
      <c r="Q102" s="600"/>
      <c r="R102" s="600"/>
      <c r="S102" s="600"/>
      <c r="T102" s="600"/>
      <c r="U102" s="600"/>
      <c r="V102" s="600"/>
      <c r="W102" s="600"/>
      <c r="X102" s="600"/>
      <c r="Y102" s="600"/>
      <c r="Z102" s="600"/>
      <c r="AA102" s="600"/>
      <c r="AB102" s="600"/>
      <c r="AC102" s="600"/>
      <c r="AD102" s="600"/>
      <c r="AE102" s="600"/>
      <c r="AF102" s="600"/>
      <c r="AG102" s="600"/>
      <c r="AH102" s="600"/>
      <c r="AI102" s="6"/>
      <c r="AJ102" s="6"/>
      <c r="AK102" s="6"/>
      <c r="AL102" s="6"/>
      <c r="AM102" s="6"/>
      <c r="AN102" s="6"/>
      <c r="AO102" s="6"/>
      <c r="AP102" s="6"/>
    </row>
    <row r="103" spans="1:42" ht="15" customHeight="1" hidden="1">
      <c r="A103" s="12"/>
      <c r="C103" s="625" t="s">
        <v>1150</v>
      </c>
      <c r="D103" s="603"/>
      <c r="E103" s="603"/>
      <c r="F103" s="603"/>
      <c r="G103" s="603"/>
      <c r="H103" s="603"/>
      <c r="I103" s="603"/>
      <c r="J103" s="604"/>
      <c r="K103" s="602"/>
      <c r="L103" s="603"/>
      <c r="M103" s="603"/>
      <c r="N103" s="603"/>
      <c r="O103" s="603"/>
      <c r="P103" s="603"/>
      <c r="Q103" s="603"/>
      <c r="R103" s="604"/>
      <c r="S103" s="602"/>
      <c r="T103" s="603"/>
      <c r="U103" s="603"/>
      <c r="V103" s="603"/>
      <c r="W103" s="603"/>
      <c r="X103" s="603"/>
      <c r="Y103" s="603"/>
      <c r="Z103" s="604"/>
      <c r="AA103" s="602"/>
      <c r="AB103" s="603"/>
      <c r="AC103" s="603"/>
      <c r="AD103" s="603"/>
      <c r="AE103" s="603"/>
      <c r="AF103" s="603"/>
      <c r="AG103" s="603"/>
      <c r="AH103" s="623"/>
      <c r="AI103" s="606">
        <f>IF(AI109&lt;&gt;"","取得","")</f>
      </c>
      <c r="AJ103" s="27"/>
      <c r="AK103" s="603" t="s">
        <v>15</v>
      </c>
      <c r="AL103" s="603"/>
      <c r="AM103" s="603"/>
      <c r="AN103" s="603"/>
      <c r="AO103" s="603"/>
      <c r="AP103" s="611"/>
    </row>
    <row r="104" spans="1:42" ht="15" customHeight="1" hidden="1">
      <c r="A104" s="12"/>
      <c r="C104" s="513"/>
      <c r="D104" s="514"/>
      <c r="E104" s="514"/>
      <c r="F104" s="514"/>
      <c r="G104" s="514"/>
      <c r="H104" s="514"/>
      <c r="I104" s="514"/>
      <c r="J104" s="605"/>
      <c r="K104" s="562"/>
      <c r="L104" s="514"/>
      <c r="M104" s="514"/>
      <c r="N104" s="514"/>
      <c r="O104" s="514"/>
      <c r="P104" s="514"/>
      <c r="Q104" s="514"/>
      <c r="R104" s="605"/>
      <c r="S104" s="562"/>
      <c r="T104" s="514"/>
      <c r="U104" s="514"/>
      <c r="V104" s="514"/>
      <c r="W104" s="514"/>
      <c r="X104" s="514"/>
      <c r="Y104" s="514"/>
      <c r="Z104" s="605"/>
      <c r="AA104" s="562"/>
      <c r="AB104" s="514"/>
      <c r="AC104" s="514"/>
      <c r="AD104" s="514"/>
      <c r="AE104" s="514"/>
      <c r="AF104" s="514"/>
      <c r="AG104" s="514"/>
      <c r="AH104" s="624"/>
      <c r="AI104" s="607"/>
      <c r="AK104" s="514"/>
      <c r="AL104" s="514"/>
      <c r="AM104" s="514"/>
      <c r="AN104" s="514"/>
      <c r="AO104" s="514"/>
      <c r="AP104" s="576"/>
    </row>
    <row r="105" spans="1:42" ht="15" customHeight="1" hidden="1">
      <c r="A105" s="12"/>
      <c r="C105" s="513"/>
      <c r="D105" s="514"/>
      <c r="E105" s="514"/>
      <c r="F105" s="514"/>
      <c r="G105" s="514"/>
      <c r="H105" s="514"/>
      <c r="I105" s="514"/>
      <c r="J105" s="605"/>
      <c r="K105" s="562"/>
      <c r="L105" s="514"/>
      <c r="M105" s="514"/>
      <c r="N105" s="514"/>
      <c r="O105" s="514"/>
      <c r="P105" s="514"/>
      <c r="Q105" s="514"/>
      <c r="R105" s="605"/>
      <c r="S105" s="562"/>
      <c r="T105" s="514"/>
      <c r="U105" s="514"/>
      <c r="V105" s="514"/>
      <c r="W105" s="514"/>
      <c r="X105" s="514"/>
      <c r="Y105" s="514"/>
      <c r="Z105" s="605"/>
      <c r="AA105" s="562"/>
      <c r="AB105" s="514"/>
      <c r="AC105" s="514"/>
      <c r="AD105" s="514"/>
      <c r="AE105" s="514"/>
      <c r="AF105" s="514"/>
      <c r="AG105" s="514"/>
      <c r="AH105" s="624"/>
      <c r="AI105" s="607">
        <f>IF(AI109&lt;&gt;"","ゲーム率","")</f>
      </c>
      <c r="AJ105" s="514"/>
      <c r="AK105" s="514" t="s">
        <v>16</v>
      </c>
      <c r="AL105" s="514"/>
      <c r="AM105" s="514"/>
      <c r="AN105" s="514"/>
      <c r="AO105" s="514"/>
      <c r="AP105" s="576"/>
    </row>
    <row r="106" spans="1:42" ht="15" customHeight="1" hidden="1">
      <c r="A106" s="12"/>
      <c r="C106" s="601"/>
      <c r="D106" s="563"/>
      <c r="E106" s="563"/>
      <c r="F106" s="563"/>
      <c r="G106" s="563"/>
      <c r="H106" s="563"/>
      <c r="I106" s="563"/>
      <c r="J106" s="609"/>
      <c r="K106" s="608"/>
      <c r="L106" s="563"/>
      <c r="M106" s="563"/>
      <c r="N106" s="563"/>
      <c r="O106" s="563"/>
      <c r="P106" s="563"/>
      <c r="Q106" s="563"/>
      <c r="R106" s="609"/>
      <c r="S106" s="608"/>
      <c r="T106" s="563"/>
      <c r="U106" s="563"/>
      <c r="V106" s="563"/>
      <c r="W106" s="563"/>
      <c r="X106" s="563"/>
      <c r="Y106" s="563"/>
      <c r="Z106" s="609"/>
      <c r="AA106" s="608"/>
      <c r="AB106" s="563"/>
      <c r="AC106" s="563"/>
      <c r="AD106" s="563"/>
      <c r="AE106" s="563"/>
      <c r="AF106" s="563"/>
      <c r="AG106" s="563"/>
      <c r="AH106" s="696"/>
      <c r="AI106" s="610"/>
      <c r="AJ106" s="563"/>
      <c r="AK106" s="563"/>
      <c r="AL106" s="563"/>
      <c r="AM106" s="563"/>
      <c r="AN106" s="563"/>
      <c r="AO106" s="563"/>
      <c r="AP106" s="577"/>
    </row>
    <row r="107" spans="1:42" s="2" customFormat="1" ht="15" customHeight="1" hidden="1">
      <c r="A107" s="247"/>
      <c r="B107" s="697">
        <f>AM109</f>
        <v>1</v>
      </c>
      <c r="C107" s="525"/>
      <c r="D107" s="526"/>
      <c r="E107" s="526"/>
      <c r="F107" s="526"/>
      <c r="G107" s="526"/>
      <c r="H107" s="526"/>
      <c r="I107" s="526"/>
      <c r="J107" s="527"/>
      <c r="K107" s="591" t="str">
        <f>IF(S107="","丸付き数字は試合順番","")</f>
        <v>丸付き数字は試合順番</v>
      </c>
      <c r="L107" s="592"/>
      <c r="M107" s="592"/>
      <c r="N107" s="592"/>
      <c r="O107" s="592"/>
      <c r="P107" s="592"/>
      <c r="Q107" s="592"/>
      <c r="R107" s="593"/>
      <c r="S107" s="662"/>
      <c r="T107" s="515"/>
      <c r="U107" s="515"/>
      <c r="V107" s="515" t="s">
        <v>18</v>
      </c>
      <c r="W107" s="515" t="s">
        <v>119</v>
      </c>
      <c r="X107" s="515"/>
      <c r="Y107" s="515"/>
      <c r="Z107" s="618"/>
      <c r="AA107" s="662"/>
      <c r="AB107" s="515"/>
      <c r="AC107" s="515"/>
      <c r="AD107" s="515" t="s">
        <v>18</v>
      </c>
      <c r="AE107" s="515" t="s">
        <v>118</v>
      </c>
      <c r="AF107" s="515"/>
      <c r="AG107" s="515"/>
      <c r="AH107" s="569"/>
      <c r="AI107" s="564">
        <f>IF(COUNTIF(AJ107:AL116,1)=2,"直接対決","")</f>
      </c>
      <c r="AJ107" s="538">
        <f>COUNTIF(K107:AH108,"⑥")+COUNTIF(K107:AH108,"⑦")</f>
        <v>0</v>
      </c>
      <c r="AK107" s="538"/>
      <c r="AL107" s="538"/>
      <c r="AM107" s="540">
        <f>IF(S107="","",3-AJ107)</f>
      </c>
      <c r="AN107" s="540"/>
      <c r="AO107" s="540"/>
      <c r="AP107" s="541"/>
    </row>
    <row r="108" spans="1:42" s="2" customFormat="1" ht="15" customHeight="1" hidden="1">
      <c r="A108" s="247"/>
      <c r="B108" s="697"/>
      <c r="C108" s="513"/>
      <c r="D108" s="514"/>
      <c r="E108" s="514"/>
      <c r="F108" s="514"/>
      <c r="G108" s="514"/>
      <c r="H108" s="514"/>
      <c r="I108" s="514"/>
      <c r="J108" s="605"/>
      <c r="K108" s="594"/>
      <c r="L108" s="595"/>
      <c r="M108" s="595"/>
      <c r="N108" s="595"/>
      <c r="O108" s="595"/>
      <c r="P108" s="595"/>
      <c r="Q108" s="595"/>
      <c r="R108" s="596"/>
      <c r="S108" s="663"/>
      <c r="T108" s="516"/>
      <c r="U108" s="516"/>
      <c r="V108" s="516"/>
      <c r="W108" s="516"/>
      <c r="X108" s="516"/>
      <c r="Y108" s="516"/>
      <c r="Z108" s="619"/>
      <c r="AA108" s="663"/>
      <c r="AB108" s="516"/>
      <c r="AC108" s="516"/>
      <c r="AD108" s="516"/>
      <c r="AE108" s="516"/>
      <c r="AF108" s="516"/>
      <c r="AG108" s="516"/>
      <c r="AH108" s="570"/>
      <c r="AI108" s="565"/>
      <c r="AJ108" s="539"/>
      <c r="AK108" s="539"/>
      <c r="AL108" s="539"/>
      <c r="AM108" s="542"/>
      <c r="AN108" s="542"/>
      <c r="AO108" s="542"/>
      <c r="AP108" s="543"/>
    </row>
    <row r="109" spans="1:42" ht="15" customHeight="1" hidden="1">
      <c r="A109" s="12"/>
      <c r="C109" s="513"/>
      <c r="D109" s="514"/>
      <c r="E109" s="514"/>
      <c r="F109" s="514"/>
      <c r="G109" s="514"/>
      <c r="H109" s="514"/>
      <c r="I109" s="514"/>
      <c r="J109" s="605"/>
      <c r="K109" s="594"/>
      <c r="L109" s="595"/>
      <c r="M109" s="595"/>
      <c r="N109" s="595"/>
      <c r="O109" s="595"/>
      <c r="P109" s="595"/>
      <c r="Q109" s="595"/>
      <c r="R109" s="596"/>
      <c r="S109" s="698"/>
      <c r="T109" s="620"/>
      <c r="U109" s="620"/>
      <c r="V109" s="620"/>
      <c r="W109" s="620"/>
      <c r="X109" s="620"/>
      <c r="Y109" s="620"/>
      <c r="Z109" s="621"/>
      <c r="AA109" s="698"/>
      <c r="AB109" s="620"/>
      <c r="AC109" s="620"/>
      <c r="AD109" s="620"/>
      <c r="AE109" s="620"/>
      <c r="AF109" s="620"/>
      <c r="AG109" s="620"/>
      <c r="AH109" s="686"/>
      <c r="AI109" s="521">
        <f>IF(OR(COUNTIF(AJ107:AL116,2)=3,COUNTIF(AJ107:AL116,1)=3),(S110+AA110+#REF!)/(S110+AA110+W107+AE107+#REF!+#REF!),"")</f>
      </c>
      <c r="AJ109" s="531"/>
      <c r="AK109" s="531"/>
      <c r="AL109" s="531"/>
      <c r="AM109" s="544">
        <f>IF(AI109&lt;&gt;"",RANK(AI109,AI109:AI118),RANK(AJ107,AJ107:AL116))</f>
        <v>1</v>
      </c>
      <c r="AN109" s="544"/>
      <c r="AO109" s="544"/>
      <c r="AP109" s="545"/>
    </row>
    <row r="110" spans="1:42" ht="15" customHeight="1" hidden="1">
      <c r="A110" s="12"/>
      <c r="C110" s="513"/>
      <c r="D110" s="514"/>
      <c r="E110" s="514"/>
      <c r="F110" s="2"/>
      <c r="G110" s="2"/>
      <c r="H110" s="2"/>
      <c r="I110" s="2"/>
      <c r="J110" s="2"/>
      <c r="K110" s="597"/>
      <c r="L110" s="598"/>
      <c r="M110" s="598"/>
      <c r="N110" s="598"/>
      <c r="O110" s="598"/>
      <c r="P110" s="598"/>
      <c r="Q110" s="598"/>
      <c r="R110" s="599"/>
      <c r="S110" s="17">
        <f>IF(S107="⑦","7",IF(S107="⑥","6",S107))</f>
        <v>0</v>
      </c>
      <c r="T110" s="18"/>
      <c r="U110" s="18"/>
      <c r="V110" s="18"/>
      <c r="W110" s="18"/>
      <c r="X110" s="18"/>
      <c r="Y110" s="18"/>
      <c r="Z110" s="18"/>
      <c r="AA110" s="17">
        <f>IF(AA107="⑦","7",IF(AA107="⑥","6",AA107))</f>
        <v>0</v>
      </c>
      <c r="AB110" s="18"/>
      <c r="AC110" s="18"/>
      <c r="AD110" s="18"/>
      <c r="AE110" s="18"/>
      <c r="AF110" s="18"/>
      <c r="AG110" s="18"/>
      <c r="AH110" s="19"/>
      <c r="AI110" s="622"/>
      <c r="AJ110" s="572"/>
      <c r="AK110" s="572"/>
      <c r="AL110" s="572"/>
      <c r="AM110" s="546"/>
      <c r="AN110" s="546"/>
      <c r="AO110" s="546"/>
      <c r="AP110" s="547"/>
    </row>
    <row r="111" spans="1:42" ht="15" customHeight="1" hidden="1">
      <c r="A111" s="12"/>
      <c r="B111" s="12"/>
      <c r="C111" s="601"/>
      <c r="D111" s="563"/>
      <c r="E111" s="563"/>
      <c r="F111" s="2"/>
      <c r="G111" s="2"/>
      <c r="H111" s="2"/>
      <c r="I111" s="2"/>
      <c r="J111" s="2"/>
      <c r="K111" s="17" t="e">
        <f>IF(#REF!="⑦","7",IF(#REF!="⑥","6",#REF!))</f>
        <v>#REF!</v>
      </c>
      <c r="L111" s="8"/>
      <c r="M111" s="8"/>
      <c r="N111" s="8"/>
      <c r="O111" s="8"/>
      <c r="P111" s="8"/>
      <c r="Q111" s="8"/>
      <c r="R111" s="20"/>
      <c r="S111" s="699"/>
      <c r="T111" s="699"/>
      <c r="U111" s="699"/>
      <c r="V111" s="699"/>
      <c r="W111" s="699"/>
      <c r="X111" s="699"/>
      <c r="Y111" s="699"/>
      <c r="Z111" s="699"/>
      <c r="AA111" s="662"/>
      <c r="AB111" s="515"/>
      <c r="AC111" s="515"/>
      <c r="AD111" s="515" t="s">
        <v>18</v>
      </c>
      <c r="AE111" s="515" t="s">
        <v>117</v>
      </c>
      <c r="AF111" s="515"/>
      <c r="AG111" s="515"/>
      <c r="AH111" s="569"/>
      <c r="AI111" s="252"/>
      <c r="AJ111" s="700"/>
      <c r="AK111" s="700"/>
      <c r="AL111" s="700"/>
      <c r="AM111" s="701"/>
      <c r="AN111" s="701"/>
      <c r="AO111" s="701"/>
      <c r="AP111" s="702"/>
    </row>
    <row r="112" spans="1:42" ht="15" customHeight="1" hidden="1">
      <c r="A112" s="12"/>
      <c r="B112" s="697">
        <f>AM114</f>
        <v>1</v>
      </c>
      <c r="C112" s="525"/>
      <c r="D112" s="526"/>
      <c r="E112" s="526"/>
      <c r="F112" s="526"/>
      <c r="G112" s="526"/>
      <c r="H112" s="526"/>
      <c r="I112" s="526"/>
      <c r="J112" s="527"/>
      <c r="K112" s="561">
        <f>IF(S107="","",IF(AND(AE107=6,AA107&lt;&gt;"⑦"),"⑥",IF(AE107=7,"⑦",AE107)))</f>
      </c>
      <c r="L112" s="526"/>
      <c r="M112" s="526"/>
      <c r="N112" s="526" t="s">
        <v>18</v>
      </c>
      <c r="O112" s="526">
        <f>IF(S107="","",IF(AA107="⑥",6,IF(AA107="⑦",7,AA107)))</f>
      </c>
      <c r="P112" s="526"/>
      <c r="Q112" s="526"/>
      <c r="R112" s="527"/>
      <c r="S112" s="699"/>
      <c r="T112" s="699"/>
      <c r="U112" s="699"/>
      <c r="V112" s="699"/>
      <c r="W112" s="699"/>
      <c r="X112" s="699"/>
      <c r="Y112" s="699"/>
      <c r="Z112" s="699"/>
      <c r="AA112" s="663"/>
      <c r="AB112" s="516"/>
      <c r="AC112" s="516"/>
      <c r="AD112" s="516"/>
      <c r="AE112" s="516"/>
      <c r="AF112" s="516"/>
      <c r="AG112" s="516"/>
      <c r="AH112" s="570"/>
      <c r="AI112" s="564">
        <f>IF(COUNTIF(AJ107:AL118,1)=2,"直接対決","")</f>
      </c>
      <c r="AJ112" s="538">
        <f>COUNTIF(K112:AH113,"⑥")+COUNTIF(K112:AH113,"⑦")</f>
        <v>0</v>
      </c>
      <c r="AK112" s="538"/>
      <c r="AL112" s="538"/>
      <c r="AM112" s="540">
        <f>IF(S107="","",3-AJ112)</f>
      </c>
      <c r="AN112" s="540"/>
      <c r="AO112" s="540"/>
      <c r="AP112" s="541"/>
    </row>
    <row r="113" spans="1:42" ht="15" customHeight="1" hidden="1">
      <c r="A113" s="12"/>
      <c r="B113" s="697"/>
      <c r="C113" s="513"/>
      <c r="D113" s="514"/>
      <c r="E113" s="514"/>
      <c r="F113" s="514"/>
      <c r="G113" s="514"/>
      <c r="H113" s="514"/>
      <c r="I113" s="514"/>
      <c r="J113" s="605"/>
      <c r="K113" s="562"/>
      <c r="L113" s="514"/>
      <c r="M113" s="514"/>
      <c r="N113" s="514"/>
      <c r="O113" s="514"/>
      <c r="P113" s="514"/>
      <c r="Q113" s="514"/>
      <c r="R113" s="605"/>
      <c r="S113" s="699"/>
      <c r="T113" s="699"/>
      <c r="U113" s="699"/>
      <c r="V113" s="699"/>
      <c r="W113" s="699"/>
      <c r="X113" s="699"/>
      <c r="Y113" s="699"/>
      <c r="Z113" s="699"/>
      <c r="AA113" s="663"/>
      <c r="AB113" s="516"/>
      <c r="AC113" s="516"/>
      <c r="AD113" s="516"/>
      <c r="AE113" s="516"/>
      <c r="AF113" s="516"/>
      <c r="AG113" s="516"/>
      <c r="AH113" s="570"/>
      <c r="AI113" s="565"/>
      <c r="AJ113" s="539"/>
      <c r="AK113" s="539"/>
      <c r="AL113" s="539"/>
      <c r="AM113" s="542"/>
      <c r="AN113" s="542"/>
      <c r="AO113" s="542"/>
      <c r="AP113" s="543"/>
    </row>
    <row r="114" spans="1:42" ht="15" customHeight="1" hidden="1">
      <c r="A114" s="12"/>
      <c r="B114" s="12"/>
      <c r="C114" s="513"/>
      <c r="D114" s="514"/>
      <c r="E114" s="514"/>
      <c r="F114" s="514"/>
      <c r="G114" s="514"/>
      <c r="H114" s="514"/>
      <c r="I114" s="514"/>
      <c r="J114" s="605"/>
      <c r="K114" s="562"/>
      <c r="L114" s="514"/>
      <c r="M114" s="514"/>
      <c r="N114" s="514"/>
      <c r="O114" s="563"/>
      <c r="P114" s="563"/>
      <c r="Q114" s="563"/>
      <c r="R114" s="609"/>
      <c r="S114" s="699"/>
      <c r="T114" s="699"/>
      <c r="U114" s="699"/>
      <c r="V114" s="699"/>
      <c r="W114" s="699"/>
      <c r="X114" s="699"/>
      <c r="Y114" s="699"/>
      <c r="Z114" s="699"/>
      <c r="AA114" s="698"/>
      <c r="AB114" s="620"/>
      <c r="AC114" s="620"/>
      <c r="AD114" s="620"/>
      <c r="AE114" s="620"/>
      <c r="AF114" s="620"/>
      <c r="AG114" s="620"/>
      <c r="AH114" s="686"/>
      <c r="AI114" s="38">
        <f>IF(OR(COUNTIF(AJ107:AL116,2)=3,COUNTIF(AJ107:AL116,1)=3),(#REF!+#REF!+#REF!)/(#REF!+W112+O112+#REF!+#REF!+#REF!),"")</f>
      </c>
      <c r="AJ114" s="531"/>
      <c r="AK114" s="531"/>
      <c r="AL114" s="531"/>
      <c r="AM114" s="544">
        <f>IF(AI114&lt;&gt;"",RANK(AI114,AI109:AI118),RANK(AJ112,AJ107:AL116))</f>
        <v>1</v>
      </c>
      <c r="AN114" s="544"/>
      <c r="AO114" s="544"/>
      <c r="AP114" s="545"/>
    </row>
    <row r="115" spans="1:42" ht="15" customHeight="1" hidden="1">
      <c r="A115" s="12"/>
      <c r="B115" s="697">
        <f>AM117</f>
        <v>0</v>
      </c>
      <c r="C115" s="525"/>
      <c r="D115" s="526"/>
      <c r="E115" s="526"/>
      <c r="F115" s="526"/>
      <c r="G115" s="526"/>
      <c r="H115" s="526"/>
      <c r="I115" s="526"/>
      <c r="J115" s="527"/>
      <c r="K115" s="561">
        <f>IF(S107="","",IF(AND(#REF!=6,#REF!&lt;&gt;"⑦"),"⑥",IF(#REF!=7,"⑦",#REF!)))</f>
      </c>
      <c r="L115" s="526"/>
      <c r="M115" s="526"/>
      <c r="N115" s="526" t="s">
        <v>18</v>
      </c>
      <c r="O115" s="514">
        <f>IF(S107="","",IF(#REF!="⑥",6,IF(#REF!="⑦",7,#REF!)))</f>
      </c>
      <c r="P115" s="514"/>
      <c r="Q115" s="514"/>
      <c r="R115" s="605"/>
      <c r="S115" s="562"/>
      <c r="T115" s="514"/>
      <c r="U115" s="514"/>
      <c r="V115" s="514"/>
      <c r="W115" s="514"/>
      <c r="X115" s="514"/>
      <c r="Y115" s="514"/>
      <c r="Z115" s="605"/>
      <c r="AA115" s="493"/>
      <c r="AB115" s="494"/>
      <c r="AC115" s="494"/>
      <c r="AD115" s="494"/>
      <c r="AE115" s="494"/>
      <c r="AF115" s="494"/>
      <c r="AG115" s="494"/>
      <c r="AH115" s="694"/>
      <c r="AI115" s="564">
        <f>IF(COUNTIF(AJ107:AL116,1)=2,"直接対決","")</f>
      </c>
      <c r="AJ115" s="538">
        <f>COUNTIF(K115:AH116,"⑥")+COUNTIF(K115:AH116,"⑦")</f>
        <v>0</v>
      </c>
      <c r="AK115" s="538"/>
      <c r="AL115" s="538"/>
      <c r="AM115" s="540">
        <f>IF(S107="","",3-AJ115)</f>
      </c>
      <c r="AN115" s="540"/>
      <c r="AO115" s="540"/>
      <c r="AP115" s="541"/>
    </row>
    <row r="116" spans="1:42" ht="15" customHeight="1" hidden="1">
      <c r="A116" s="12"/>
      <c r="B116" s="697"/>
      <c r="C116" s="513"/>
      <c r="D116" s="514"/>
      <c r="E116" s="514"/>
      <c r="F116" s="514"/>
      <c r="G116" s="514"/>
      <c r="H116" s="514"/>
      <c r="I116" s="514"/>
      <c r="J116" s="605"/>
      <c r="K116" s="562"/>
      <c r="L116" s="514"/>
      <c r="M116" s="514"/>
      <c r="N116" s="514"/>
      <c r="O116" s="514"/>
      <c r="P116" s="514"/>
      <c r="Q116" s="514"/>
      <c r="R116" s="605"/>
      <c r="S116" s="562"/>
      <c r="T116" s="514"/>
      <c r="U116" s="514"/>
      <c r="V116" s="514"/>
      <c r="W116" s="514"/>
      <c r="X116" s="514"/>
      <c r="Y116" s="514"/>
      <c r="Z116" s="605"/>
      <c r="AA116" s="493"/>
      <c r="AB116" s="494"/>
      <c r="AC116" s="494"/>
      <c r="AD116" s="494"/>
      <c r="AE116" s="494"/>
      <c r="AF116" s="494"/>
      <c r="AG116" s="494"/>
      <c r="AH116" s="694"/>
      <c r="AI116" s="565"/>
      <c r="AJ116" s="539"/>
      <c r="AK116" s="539"/>
      <c r="AL116" s="539"/>
      <c r="AM116" s="542"/>
      <c r="AN116" s="542"/>
      <c r="AO116" s="542"/>
      <c r="AP116" s="543"/>
    </row>
    <row r="117" spans="1:42" ht="15" customHeight="1" hidden="1" thickBot="1">
      <c r="A117" s="12"/>
      <c r="B117" s="12"/>
      <c r="C117" s="517"/>
      <c r="D117" s="518"/>
      <c r="E117" s="518"/>
      <c r="F117" s="518"/>
      <c r="G117" s="518"/>
      <c r="H117" s="518"/>
      <c r="I117" s="518"/>
      <c r="J117" s="703"/>
      <c r="K117" s="562"/>
      <c r="L117" s="514"/>
      <c r="M117" s="514"/>
      <c r="N117" s="514"/>
      <c r="O117" s="514"/>
      <c r="P117" s="514"/>
      <c r="Q117" s="514"/>
      <c r="R117" s="605"/>
      <c r="S117" s="562"/>
      <c r="T117" s="514"/>
      <c r="U117" s="514"/>
      <c r="V117" s="514"/>
      <c r="W117" s="514"/>
      <c r="X117" s="518"/>
      <c r="Y117" s="518"/>
      <c r="Z117" s="703"/>
      <c r="AA117" s="493"/>
      <c r="AB117" s="494"/>
      <c r="AC117" s="494"/>
      <c r="AD117" s="494"/>
      <c r="AE117" s="494"/>
      <c r="AF117" s="494"/>
      <c r="AG117" s="494"/>
      <c r="AH117" s="704"/>
      <c r="AI117" s="255"/>
      <c r="AJ117" s="6"/>
      <c r="AK117" s="6"/>
      <c r="AL117" s="6"/>
      <c r="AM117" s="6"/>
      <c r="AN117" s="6"/>
      <c r="AO117" s="6"/>
      <c r="AP117" s="256"/>
    </row>
    <row r="118" spans="11:33" ht="15" customHeight="1" hidden="1"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AA118" s="27"/>
      <c r="AB118" s="27"/>
      <c r="AC118" s="27"/>
      <c r="AD118" s="27"/>
      <c r="AE118" s="27"/>
      <c r="AF118" s="27"/>
      <c r="AG118" s="27"/>
    </row>
  </sheetData>
  <sheetProtection/>
  <mergeCells count="597">
    <mergeCell ref="O115:R117"/>
    <mergeCell ref="AI115:AI116"/>
    <mergeCell ref="AJ115:AL116"/>
    <mergeCell ref="AM115:AP116"/>
    <mergeCell ref="C117:E117"/>
    <mergeCell ref="F117:J117"/>
    <mergeCell ref="AM114:AP114"/>
    <mergeCell ref="S115:U117"/>
    <mergeCell ref="V115:V117"/>
    <mergeCell ref="W115:Z117"/>
    <mergeCell ref="AA115:AH117"/>
    <mergeCell ref="B115:B116"/>
    <mergeCell ref="C115:E116"/>
    <mergeCell ref="F115:J116"/>
    <mergeCell ref="K115:M117"/>
    <mergeCell ref="N115:N117"/>
    <mergeCell ref="AM111:AP111"/>
    <mergeCell ref="B112:B113"/>
    <mergeCell ref="C112:E113"/>
    <mergeCell ref="F112:J113"/>
    <mergeCell ref="K112:M114"/>
    <mergeCell ref="N112:N114"/>
    <mergeCell ref="O112:R114"/>
    <mergeCell ref="AI112:AI113"/>
    <mergeCell ref="AJ112:AL113"/>
    <mergeCell ref="AM112:AP113"/>
    <mergeCell ref="C111:E111"/>
    <mergeCell ref="S111:Z114"/>
    <mergeCell ref="AA111:AC114"/>
    <mergeCell ref="AD111:AD114"/>
    <mergeCell ref="AE111:AH114"/>
    <mergeCell ref="AJ111:AL111"/>
    <mergeCell ref="C114:E114"/>
    <mergeCell ref="F114:J114"/>
    <mergeCell ref="AJ114:AL114"/>
    <mergeCell ref="AM107:AP108"/>
    <mergeCell ref="C109:E110"/>
    <mergeCell ref="F109:J109"/>
    <mergeCell ref="AI109:AI110"/>
    <mergeCell ref="AJ109:AL110"/>
    <mergeCell ref="AM109:AP110"/>
    <mergeCell ref="W107:Z109"/>
    <mergeCell ref="AA107:AC109"/>
    <mergeCell ref="AD107:AD109"/>
    <mergeCell ref="AE107:AH109"/>
    <mergeCell ref="AI107:AI108"/>
    <mergeCell ref="AJ107:AL108"/>
    <mergeCell ref="B107:B108"/>
    <mergeCell ref="C107:E108"/>
    <mergeCell ref="F107:J108"/>
    <mergeCell ref="K107:R110"/>
    <mergeCell ref="S107:U109"/>
    <mergeCell ref="V107:V109"/>
    <mergeCell ref="AK103:AP104"/>
    <mergeCell ref="K105:R106"/>
    <mergeCell ref="S105:Z106"/>
    <mergeCell ref="AA105:AH106"/>
    <mergeCell ref="AI105:AJ106"/>
    <mergeCell ref="AK105:AP106"/>
    <mergeCell ref="C101:AH102"/>
    <mergeCell ref="C103:J106"/>
    <mergeCell ref="K103:R104"/>
    <mergeCell ref="S103:Z104"/>
    <mergeCell ref="AA103:AH104"/>
    <mergeCell ref="AI103:AI104"/>
    <mergeCell ref="AM96:AP97"/>
    <mergeCell ref="C98:E99"/>
    <mergeCell ref="F98:J98"/>
    <mergeCell ref="AI98:AI99"/>
    <mergeCell ref="AJ98:AL99"/>
    <mergeCell ref="AM98:AP99"/>
    <mergeCell ref="S96:U98"/>
    <mergeCell ref="V96:V98"/>
    <mergeCell ref="W96:Z98"/>
    <mergeCell ref="AA96:AH99"/>
    <mergeCell ref="AI96:AI97"/>
    <mergeCell ref="AJ96:AL97"/>
    <mergeCell ref="B96:B97"/>
    <mergeCell ref="C96:E97"/>
    <mergeCell ref="F96:J97"/>
    <mergeCell ref="K96:M98"/>
    <mergeCell ref="N96:N98"/>
    <mergeCell ref="O96:R98"/>
    <mergeCell ref="AM92:AP93"/>
    <mergeCell ref="C94:E95"/>
    <mergeCell ref="F94:J94"/>
    <mergeCell ref="AI94:AI95"/>
    <mergeCell ref="AJ94:AL95"/>
    <mergeCell ref="AM94:AP95"/>
    <mergeCell ref="S92:Z95"/>
    <mergeCell ref="AA92:AC94"/>
    <mergeCell ref="AD92:AD94"/>
    <mergeCell ref="AE92:AH94"/>
    <mergeCell ref="AI92:AI93"/>
    <mergeCell ref="AJ92:AL93"/>
    <mergeCell ref="B92:B93"/>
    <mergeCell ref="C92:E93"/>
    <mergeCell ref="F92:J93"/>
    <mergeCell ref="K92:M94"/>
    <mergeCell ref="N92:N94"/>
    <mergeCell ref="O92:R94"/>
    <mergeCell ref="AM88:AP89"/>
    <mergeCell ref="C90:E91"/>
    <mergeCell ref="F90:J90"/>
    <mergeCell ref="AI90:AI91"/>
    <mergeCell ref="AJ90:AL91"/>
    <mergeCell ref="AM90:AP91"/>
    <mergeCell ref="W88:Z90"/>
    <mergeCell ref="AA88:AC90"/>
    <mergeCell ref="AD88:AD90"/>
    <mergeCell ref="AE88:AH90"/>
    <mergeCell ref="AI88:AI89"/>
    <mergeCell ref="AJ88:AL89"/>
    <mergeCell ref="B88:B89"/>
    <mergeCell ref="C88:E89"/>
    <mergeCell ref="F88:J89"/>
    <mergeCell ref="K88:R91"/>
    <mergeCell ref="S88:U90"/>
    <mergeCell ref="V88:V90"/>
    <mergeCell ref="AK84:AP85"/>
    <mergeCell ref="K86:R87"/>
    <mergeCell ref="S86:Z87"/>
    <mergeCell ref="AA86:AH87"/>
    <mergeCell ref="AI86:AJ87"/>
    <mergeCell ref="AK86:AP87"/>
    <mergeCell ref="C82:AG83"/>
    <mergeCell ref="C84:J87"/>
    <mergeCell ref="K84:R85"/>
    <mergeCell ref="S84:Z85"/>
    <mergeCell ref="AA84:AH85"/>
    <mergeCell ref="AI84:AI85"/>
    <mergeCell ref="AM77:AP78"/>
    <mergeCell ref="C79:E80"/>
    <mergeCell ref="F79:J79"/>
    <mergeCell ref="AI79:AI80"/>
    <mergeCell ref="AJ79:AL80"/>
    <mergeCell ref="AM79:AP80"/>
    <mergeCell ref="S77:U79"/>
    <mergeCell ref="V77:V79"/>
    <mergeCell ref="W77:Z79"/>
    <mergeCell ref="AA77:AH80"/>
    <mergeCell ref="AI77:AI78"/>
    <mergeCell ref="AJ77:AL78"/>
    <mergeCell ref="B77:B78"/>
    <mergeCell ref="C77:E78"/>
    <mergeCell ref="F77:J78"/>
    <mergeCell ref="K77:M79"/>
    <mergeCell ref="N77:N79"/>
    <mergeCell ref="O77:R79"/>
    <mergeCell ref="AD73:AD75"/>
    <mergeCell ref="AE73:AH75"/>
    <mergeCell ref="AI73:AI74"/>
    <mergeCell ref="AJ73:AL74"/>
    <mergeCell ref="AM73:AP74"/>
    <mergeCell ref="C75:E76"/>
    <mergeCell ref="F75:J75"/>
    <mergeCell ref="AI75:AI76"/>
    <mergeCell ref="AJ75:AL76"/>
    <mergeCell ref="AM75:AP76"/>
    <mergeCell ref="B73:B74"/>
    <mergeCell ref="C73:E74"/>
    <mergeCell ref="F73:J74"/>
    <mergeCell ref="K73:M75"/>
    <mergeCell ref="N73:N75"/>
    <mergeCell ref="O73:R75"/>
    <mergeCell ref="W69:Z71"/>
    <mergeCell ref="AA69:AC71"/>
    <mergeCell ref="AD69:AD71"/>
    <mergeCell ref="AI69:AI70"/>
    <mergeCell ref="AJ69:AL70"/>
    <mergeCell ref="AM69:AP70"/>
    <mergeCell ref="AI71:AI72"/>
    <mergeCell ref="AJ71:AL72"/>
    <mergeCell ref="AM71:AP72"/>
    <mergeCell ref="AE69:AH71"/>
    <mergeCell ref="B69:B70"/>
    <mergeCell ref="C69:E70"/>
    <mergeCell ref="F69:J70"/>
    <mergeCell ref="K69:R72"/>
    <mergeCell ref="S69:U71"/>
    <mergeCell ref="V69:V71"/>
    <mergeCell ref="C71:E72"/>
    <mergeCell ref="F71:J71"/>
    <mergeCell ref="AI65:AI66"/>
    <mergeCell ref="AK65:AP66"/>
    <mergeCell ref="K67:R68"/>
    <mergeCell ref="S67:Z68"/>
    <mergeCell ref="AA67:AH68"/>
    <mergeCell ref="AI67:AJ68"/>
    <mergeCell ref="AK67:AP68"/>
    <mergeCell ref="V57:V60"/>
    <mergeCell ref="AD53:AD56"/>
    <mergeCell ref="C65:J68"/>
    <mergeCell ref="K65:R66"/>
    <mergeCell ref="S65:Z66"/>
    <mergeCell ref="AA65:AH66"/>
    <mergeCell ref="C61:E61"/>
    <mergeCell ref="F61:J61"/>
    <mergeCell ref="C54:E55"/>
    <mergeCell ref="K54:M56"/>
    <mergeCell ref="S73:Z76"/>
    <mergeCell ref="AA73:AC75"/>
    <mergeCell ref="F33:J33"/>
    <mergeCell ref="C27:J30"/>
    <mergeCell ref="C19:E20"/>
    <mergeCell ref="C21:E22"/>
    <mergeCell ref="C33:E34"/>
    <mergeCell ref="C31:E32"/>
    <mergeCell ref="F31:J32"/>
    <mergeCell ref="AA53:AC56"/>
    <mergeCell ref="B49:B50"/>
    <mergeCell ref="F37:J37"/>
    <mergeCell ref="AA45:AH46"/>
    <mergeCell ref="C60:E60"/>
    <mergeCell ref="F60:J60"/>
    <mergeCell ref="F54:J55"/>
    <mergeCell ref="C58:E59"/>
    <mergeCell ref="F58:J59"/>
    <mergeCell ref="C56:E57"/>
    <mergeCell ref="B54:B55"/>
    <mergeCell ref="B13:B14"/>
    <mergeCell ref="B17:B18"/>
    <mergeCell ref="B21:B22"/>
    <mergeCell ref="B31:B32"/>
    <mergeCell ref="B35:B36"/>
    <mergeCell ref="B39:B40"/>
    <mergeCell ref="B58:B59"/>
    <mergeCell ref="N17:N19"/>
    <mergeCell ref="N21:N23"/>
    <mergeCell ref="N35:N37"/>
    <mergeCell ref="N39:N41"/>
    <mergeCell ref="N54:N56"/>
    <mergeCell ref="N58:N60"/>
    <mergeCell ref="C53:E53"/>
    <mergeCell ref="F56:J56"/>
    <mergeCell ref="K49:R52"/>
    <mergeCell ref="AD35:AD37"/>
    <mergeCell ref="AD49:AD51"/>
    <mergeCell ref="S47:Z48"/>
    <mergeCell ref="W49:Z51"/>
    <mergeCell ref="C44:AH44"/>
    <mergeCell ref="C45:J48"/>
    <mergeCell ref="AA49:AC51"/>
    <mergeCell ref="K45:R46"/>
    <mergeCell ref="F35:J36"/>
    <mergeCell ref="K35:M37"/>
    <mergeCell ref="AI17:AI18"/>
    <mergeCell ref="AI31:AI32"/>
    <mergeCell ref="AI33:AI34"/>
    <mergeCell ref="AI35:AI36"/>
    <mergeCell ref="AI37:AI38"/>
    <mergeCell ref="AI29:AJ30"/>
    <mergeCell ref="AJ23:AL24"/>
    <mergeCell ref="AJ35:AL36"/>
    <mergeCell ref="O54:R56"/>
    <mergeCell ref="AM41:AP42"/>
    <mergeCell ref="S45:Z46"/>
    <mergeCell ref="AE53:AH56"/>
    <mergeCell ref="S57:U60"/>
    <mergeCell ref="W57:Z60"/>
    <mergeCell ref="AJ49:AL50"/>
    <mergeCell ref="AK45:AP46"/>
    <mergeCell ref="AI47:AJ48"/>
    <mergeCell ref="AK47:AP48"/>
    <mergeCell ref="AE31:AH33"/>
    <mergeCell ref="K17:M19"/>
    <mergeCell ref="C17:E18"/>
    <mergeCell ref="O21:R23"/>
    <mergeCell ref="F17:J18"/>
    <mergeCell ref="O17:R19"/>
    <mergeCell ref="K31:R34"/>
    <mergeCell ref="AD31:AD33"/>
    <mergeCell ref="C23:E24"/>
    <mergeCell ref="AA27:AH28"/>
    <mergeCell ref="S35:Z38"/>
    <mergeCell ref="F23:J23"/>
    <mergeCell ref="F21:J22"/>
    <mergeCell ref="AJ15:AL16"/>
    <mergeCell ref="AD13:AD15"/>
    <mergeCell ref="AD17:AD19"/>
    <mergeCell ref="F19:J19"/>
    <mergeCell ref="F15:J15"/>
    <mergeCell ref="W13:Z15"/>
    <mergeCell ref="AA13:AC15"/>
    <mergeCell ref="K13:R16"/>
    <mergeCell ref="V21:V23"/>
    <mergeCell ref="C3:AN4"/>
    <mergeCell ref="AK9:AP10"/>
    <mergeCell ref="K11:R12"/>
    <mergeCell ref="S11:Z12"/>
    <mergeCell ref="AA11:AH12"/>
    <mergeCell ref="C13:E14"/>
    <mergeCell ref="F13:J14"/>
    <mergeCell ref="S13:U15"/>
    <mergeCell ref="V13:V15"/>
    <mergeCell ref="AI9:AI10"/>
    <mergeCell ref="C35:E36"/>
    <mergeCell ref="C39:E40"/>
    <mergeCell ref="C5:AG6"/>
    <mergeCell ref="K9:R10"/>
    <mergeCell ref="S9:Z10"/>
    <mergeCell ref="AA9:AH10"/>
    <mergeCell ref="C9:J12"/>
    <mergeCell ref="C15:E16"/>
    <mergeCell ref="F51:J51"/>
    <mergeCell ref="K47:R48"/>
    <mergeCell ref="V39:V41"/>
    <mergeCell ref="C37:E38"/>
    <mergeCell ref="C41:E42"/>
    <mergeCell ref="C51:E52"/>
    <mergeCell ref="C49:E50"/>
    <mergeCell ref="F49:J50"/>
    <mergeCell ref="F41:J41"/>
    <mergeCell ref="F39:J40"/>
    <mergeCell ref="W39:Z41"/>
    <mergeCell ref="V49:V51"/>
    <mergeCell ref="O39:R41"/>
    <mergeCell ref="V31:V33"/>
    <mergeCell ref="K27:R28"/>
    <mergeCell ref="S49:U51"/>
    <mergeCell ref="K39:M41"/>
    <mergeCell ref="S39:U41"/>
    <mergeCell ref="S27:Z28"/>
    <mergeCell ref="O35:R37"/>
    <mergeCell ref="K29:R30"/>
    <mergeCell ref="S29:Z30"/>
    <mergeCell ref="AA29:AH30"/>
    <mergeCell ref="W21:Z23"/>
    <mergeCell ref="AA21:AH24"/>
    <mergeCell ref="S21:U23"/>
    <mergeCell ref="K21:M23"/>
    <mergeCell ref="S17:Z20"/>
    <mergeCell ref="AA17:AC19"/>
    <mergeCell ref="AE35:AH37"/>
    <mergeCell ref="AA35:AC37"/>
    <mergeCell ref="S31:U33"/>
    <mergeCell ref="AJ31:AL32"/>
    <mergeCell ref="AK27:AP28"/>
    <mergeCell ref="C26:AG26"/>
    <mergeCell ref="W31:Z33"/>
    <mergeCell ref="AA31:AC33"/>
    <mergeCell ref="AI11:AJ12"/>
    <mergeCell ref="AK11:AP12"/>
    <mergeCell ref="AJ17:AL18"/>
    <mergeCell ref="AM17:AP18"/>
    <mergeCell ref="AM15:AP16"/>
    <mergeCell ref="AJ19:AL20"/>
    <mergeCell ref="AI13:AI14"/>
    <mergeCell ref="AM13:AP14"/>
    <mergeCell ref="AM19:AP20"/>
    <mergeCell ref="AI15:AI16"/>
    <mergeCell ref="AM33:AP34"/>
    <mergeCell ref="AM35:AP36"/>
    <mergeCell ref="AM37:AP38"/>
    <mergeCell ref="AJ37:AL38"/>
    <mergeCell ref="AE17:AH19"/>
    <mergeCell ref="AJ13:AL14"/>
    <mergeCell ref="AI19:AI20"/>
    <mergeCell ref="AE13:AH15"/>
    <mergeCell ref="AM31:AP32"/>
    <mergeCell ref="AJ33:AL34"/>
    <mergeCell ref="AM23:AP24"/>
    <mergeCell ref="AJ21:AL22"/>
    <mergeCell ref="AI21:AI22"/>
    <mergeCell ref="AI23:AI24"/>
    <mergeCell ref="AI27:AI28"/>
    <mergeCell ref="AK29:AP30"/>
    <mergeCell ref="AM21:AP22"/>
    <mergeCell ref="AI39:AI40"/>
    <mergeCell ref="AJ39:AL40"/>
    <mergeCell ref="AM39:AP40"/>
    <mergeCell ref="AI45:AI46"/>
    <mergeCell ref="AI60:AI61"/>
    <mergeCell ref="AJ58:AL59"/>
    <mergeCell ref="AM58:AP59"/>
    <mergeCell ref="AM60:AP61"/>
    <mergeCell ref="AM49:AP50"/>
    <mergeCell ref="AJ51:AL52"/>
    <mergeCell ref="AM51:AP52"/>
    <mergeCell ref="AI49:AI50"/>
    <mergeCell ref="AI51:AI52"/>
    <mergeCell ref="AI54:AI55"/>
    <mergeCell ref="C1:AO2"/>
    <mergeCell ref="O58:R60"/>
    <mergeCell ref="K58:M60"/>
    <mergeCell ref="AE49:AH51"/>
    <mergeCell ref="AA39:AH42"/>
    <mergeCell ref="AA47:AH48"/>
    <mergeCell ref="AJ54:AL55"/>
    <mergeCell ref="AI41:AI42"/>
    <mergeCell ref="AJ41:AL42"/>
    <mergeCell ref="AJ56:AL57"/>
    <mergeCell ref="C63:CE64"/>
    <mergeCell ref="F7:AP8"/>
    <mergeCell ref="AU7:CE8"/>
    <mergeCell ref="AM54:AP55"/>
    <mergeCell ref="AJ53:AL53"/>
    <mergeCell ref="AM53:AP53"/>
    <mergeCell ref="AI56:AI57"/>
    <mergeCell ref="AM56:AP57"/>
    <mergeCell ref="AJ60:AL61"/>
    <mergeCell ref="AI58:AI59"/>
    <mergeCell ref="AR9:AY12"/>
    <mergeCell ref="AZ9:BG10"/>
    <mergeCell ref="AR13:AT14"/>
    <mergeCell ref="AU13:AY14"/>
    <mergeCell ref="AZ13:BG16"/>
    <mergeCell ref="AR17:AT18"/>
    <mergeCell ref="BX9:BX10"/>
    <mergeCell ref="BZ9:CE10"/>
    <mergeCell ref="AZ11:BG12"/>
    <mergeCell ref="BH11:BO12"/>
    <mergeCell ref="BP11:BW12"/>
    <mergeCell ref="BX11:BY12"/>
    <mergeCell ref="BZ11:CE12"/>
    <mergeCell ref="BL13:BO15"/>
    <mergeCell ref="BP13:BR15"/>
    <mergeCell ref="BS13:BS15"/>
    <mergeCell ref="BT13:BW15"/>
    <mergeCell ref="BH9:BO10"/>
    <mergeCell ref="BP9:BW10"/>
    <mergeCell ref="BX13:BX14"/>
    <mergeCell ref="BY13:CA14"/>
    <mergeCell ref="CB13:CE14"/>
    <mergeCell ref="AR15:AT16"/>
    <mergeCell ref="AU15:AY15"/>
    <mergeCell ref="BX15:BX16"/>
    <mergeCell ref="BY15:CA16"/>
    <mergeCell ref="CB15:CE16"/>
    <mergeCell ref="BH13:BJ15"/>
    <mergeCell ref="BK13:BK15"/>
    <mergeCell ref="AU17:AY18"/>
    <mergeCell ref="AZ17:BB19"/>
    <mergeCell ref="BC17:BC19"/>
    <mergeCell ref="BD17:BG19"/>
    <mergeCell ref="AR19:AT20"/>
    <mergeCell ref="AU19:AY19"/>
    <mergeCell ref="BP17:BR19"/>
    <mergeCell ref="BS17:BS19"/>
    <mergeCell ref="BT17:BW19"/>
    <mergeCell ref="BX17:BX18"/>
    <mergeCell ref="BY17:CA18"/>
    <mergeCell ref="CB17:CE18"/>
    <mergeCell ref="BX19:BX20"/>
    <mergeCell ref="BY19:CA20"/>
    <mergeCell ref="CB19:CE20"/>
    <mergeCell ref="AR21:AT22"/>
    <mergeCell ref="AU21:AY22"/>
    <mergeCell ref="AZ21:BB23"/>
    <mergeCell ref="BC21:BC23"/>
    <mergeCell ref="BD21:BG23"/>
    <mergeCell ref="BH21:BJ23"/>
    <mergeCell ref="AR23:AT24"/>
    <mergeCell ref="AU23:AY23"/>
    <mergeCell ref="BK21:BK23"/>
    <mergeCell ref="BL21:BO23"/>
    <mergeCell ref="BX21:BX22"/>
    <mergeCell ref="BY21:CA22"/>
    <mergeCell ref="CB21:CE22"/>
    <mergeCell ref="BX23:BX24"/>
    <mergeCell ref="BY23:CA24"/>
    <mergeCell ref="CB23:CE24"/>
    <mergeCell ref="AR26:BV26"/>
    <mergeCell ref="AR27:AY30"/>
    <mergeCell ref="AZ27:BG28"/>
    <mergeCell ref="BH27:BO28"/>
    <mergeCell ref="BP27:BW28"/>
    <mergeCell ref="BX27:BX28"/>
    <mergeCell ref="BZ27:CE28"/>
    <mergeCell ref="AZ29:BG30"/>
    <mergeCell ref="BH29:BO30"/>
    <mergeCell ref="BP29:BW30"/>
    <mergeCell ref="BX29:BY30"/>
    <mergeCell ref="BZ29:CE30"/>
    <mergeCell ref="AR31:AT32"/>
    <mergeCell ref="AU31:AY32"/>
    <mergeCell ref="AZ31:BG34"/>
    <mergeCell ref="BH31:BJ33"/>
    <mergeCell ref="BK31:BK33"/>
    <mergeCell ref="BL31:BO33"/>
    <mergeCell ref="AR33:AT34"/>
    <mergeCell ref="AU33:AY33"/>
    <mergeCell ref="BP31:BR33"/>
    <mergeCell ref="BS31:BS33"/>
    <mergeCell ref="BT31:BW33"/>
    <mergeCell ref="BX31:BX32"/>
    <mergeCell ref="BY31:CA32"/>
    <mergeCell ref="CB31:CE32"/>
    <mergeCell ref="BX33:BX34"/>
    <mergeCell ref="BY33:CA34"/>
    <mergeCell ref="CB33:CE34"/>
    <mergeCell ref="AR35:AT36"/>
    <mergeCell ref="AU35:AY36"/>
    <mergeCell ref="AZ35:BB37"/>
    <mergeCell ref="BC35:BC37"/>
    <mergeCell ref="BD35:BG37"/>
    <mergeCell ref="AR37:AT38"/>
    <mergeCell ref="AU37:AY37"/>
    <mergeCell ref="BP35:BR37"/>
    <mergeCell ref="BS35:BS37"/>
    <mergeCell ref="BT35:BW37"/>
    <mergeCell ref="BX35:BX36"/>
    <mergeCell ref="BY35:CA36"/>
    <mergeCell ref="CB35:CE36"/>
    <mergeCell ref="BX37:BX38"/>
    <mergeCell ref="BY37:CA38"/>
    <mergeCell ref="CB37:CE38"/>
    <mergeCell ref="AR39:AT40"/>
    <mergeCell ref="AU39:AY40"/>
    <mergeCell ref="AZ39:BB41"/>
    <mergeCell ref="BC39:BC41"/>
    <mergeCell ref="BD39:BG41"/>
    <mergeCell ref="BH39:BJ41"/>
    <mergeCell ref="AR41:AT42"/>
    <mergeCell ref="AU41:AY41"/>
    <mergeCell ref="BZ45:CE46"/>
    <mergeCell ref="AZ47:BG48"/>
    <mergeCell ref="BK39:BK41"/>
    <mergeCell ref="BL39:BO41"/>
    <mergeCell ref="BX39:BX40"/>
    <mergeCell ref="BY39:CA40"/>
    <mergeCell ref="CB39:CE40"/>
    <mergeCell ref="BX41:BX42"/>
    <mergeCell ref="BY41:CA42"/>
    <mergeCell ref="CB41:CE42"/>
    <mergeCell ref="AR44:BW44"/>
    <mergeCell ref="AR45:AY48"/>
    <mergeCell ref="AZ45:BG46"/>
    <mergeCell ref="BH45:BO46"/>
    <mergeCell ref="BP45:BW46"/>
    <mergeCell ref="BX45:BX46"/>
    <mergeCell ref="BH47:BO48"/>
    <mergeCell ref="BP47:BW48"/>
    <mergeCell ref="BX47:BY48"/>
    <mergeCell ref="BZ47:CE48"/>
    <mergeCell ref="BY51:CA52"/>
    <mergeCell ref="CB51:CE52"/>
    <mergeCell ref="CB49:CE50"/>
    <mergeCell ref="BX51:BX52"/>
    <mergeCell ref="AR49:AT50"/>
    <mergeCell ref="AU49:AY50"/>
    <mergeCell ref="AZ49:BG52"/>
    <mergeCell ref="BH49:BJ51"/>
    <mergeCell ref="BK49:BK51"/>
    <mergeCell ref="BL49:BO51"/>
    <mergeCell ref="AR51:AT52"/>
    <mergeCell ref="AU51:AY51"/>
    <mergeCell ref="BT53:BW56"/>
    <mergeCell ref="BY53:CA53"/>
    <mergeCell ref="AU56:AY56"/>
    <mergeCell ref="BX56:BX57"/>
    <mergeCell ref="BY56:CA57"/>
    <mergeCell ref="BP49:BR51"/>
    <mergeCell ref="BS49:BS51"/>
    <mergeCell ref="BT49:BW51"/>
    <mergeCell ref="BX49:BX50"/>
    <mergeCell ref="BY49:CA50"/>
    <mergeCell ref="CB53:CE53"/>
    <mergeCell ref="AR54:AT55"/>
    <mergeCell ref="AU54:AY55"/>
    <mergeCell ref="AZ54:BB56"/>
    <mergeCell ref="BC54:BC56"/>
    <mergeCell ref="BD54:BG56"/>
    <mergeCell ref="BX54:BX55"/>
    <mergeCell ref="AR56:AT57"/>
    <mergeCell ref="CB56:CE57"/>
    <mergeCell ref="BH57:BJ60"/>
    <mergeCell ref="BK57:BK60"/>
    <mergeCell ref="BL57:BO60"/>
    <mergeCell ref="AR58:AT59"/>
    <mergeCell ref="AU58:AY59"/>
    <mergeCell ref="AZ58:BB60"/>
    <mergeCell ref="BP53:BR56"/>
    <mergeCell ref="BX58:BX59"/>
    <mergeCell ref="BY58:CA59"/>
    <mergeCell ref="CB58:CE59"/>
    <mergeCell ref="BY54:CA55"/>
    <mergeCell ref="CB54:CE55"/>
    <mergeCell ref="AR60:AT60"/>
    <mergeCell ref="AU60:AY60"/>
    <mergeCell ref="BX60:BX61"/>
    <mergeCell ref="BY60:CA61"/>
    <mergeCell ref="CB60:CE61"/>
    <mergeCell ref="AR61:AT61"/>
    <mergeCell ref="AU61:AY61"/>
    <mergeCell ref="BC58:BC60"/>
    <mergeCell ref="BD58:BG60"/>
    <mergeCell ref="S54:Z56"/>
    <mergeCell ref="AA58:AH60"/>
    <mergeCell ref="BH17:BO19"/>
    <mergeCell ref="BP21:BW23"/>
    <mergeCell ref="BH54:BO56"/>
    <mergeCell ref="BP58:BW60"/>
    <mergeCell ref="BH35:BO37"/>
    <mergeCell ref="BP39:BW41"/>
    <mergeCell ref="AR53:AT53"/>
    <mergeCell ref="BS53:BS56"/>
  </mergeCells>
  <conditionalFormatting sqref="AI25 AQ25 AD25:AG25">
    <cfRule type="expression" priority="53" dxfId="79" stopIfTrue="1">
      <formula>"2位"</formula>
    </cfRule>
    <cfRule type="expression" priority="54" dxfId="80" stopIfTrue="1">
      <formula>"1位"</formula>
    </cfRule>
  </conditionalFormatting>
  <conditionalFormatting sqref="V13 S16:AH16 F33 AD31 K31:S31 C33 AA31 C41 C37 K32:R34 V31 S34:AH34 F15 AD13 K13:S13 C15 AA13 C23 C19 K14:R16 S49 AA49 V49 S52:AH52 S72:AH72 F90 AD88 K88:S88 C90 AA88 C98 C94 K89:R91 V88 S91:AH91 F71 AD69 K69:S69 C71 AA69 C79 C75 K70:R72 S107 AA107 V107 S110:AH110 BH16:BW16 AU33 BS31 AZ31:BH31 AR33 BP31 AR41 AR37 AZ32:BG34 BK31 BH34:BW34 AU15 BS13 AZ13:BH13 AR15 BP13 AR23 AR19 AZ14:BG16 BH49 BP49 BK49 BH52:BW52">
    <cfRule type="expression" priority="55" dxfId="81" stopIfTrue="1">
      <formula>$AM$16=2</formula>
    </cfRule>
    <cfRule type="expression" priority="56" dxfId="82" stopIfTrue="1">
      <formula>$AM$16=1</formula>
    </cfRule>
  </conditionalFormatting>
  <conditionalFormatting sqref="K35 AA38:AH38 N35 S35:AA35 AD35 S36:Z38 K38:R38 K17 AA20:AH20 N17 S17:AA17 AD17 S18:Z20 K20:R20 S53:AA53 AA95:AH95 N92 S92:AA92 AD92 S93:Z95 K95:R95 K73 AA76:AH76 N73 S73:AA73 AD73 S74:Z76 K76:R76 AA111 S111:Z114 BC35 BH35 BS35 AZ38:BW38 AZ17 BC17 BH17 BS17 AZ20:BW20 BH53:BP53 S54 BP17 BH54 BP35">
    <cfRule type="expression" priority="57" dxfId="81" stopIfTrue="1">
      <formula>$AM$20=2</formula>
    </cfRule>
    <cfRule type="expression" priority="58" dxfId="82" stopIfTrue="1">
      <formula>$AM$20=1</formula>
    </cfRule>
  </conditionalFormatting>
  <conditionalFormatting sqref="K39 N39 S39 V39 AA39:AH42 K42:Z42 K21 N21 S21 V21 AA21:AH24 K24:Z24 AA115:AH117 V57 AA57:AH57 N96 S96 V96 AA96:AH99 K99:Z99 K77 N77 S77 V77 AA77:AH80 K80:Z80 BC39 BH39 BK39 AZ42:BW42 AZ21 BC21 BH21 BK21 AZ24:BW24 BK57 AA58 BP21 BP39">
    <cfRule type="expression" priority="59" dxfId="81" stopIfTrue="1">
      <formula>$AM$24=2</formula>
    </cfRule>
    <cfRule type="expression" priority="60" dxfId="82" stopIfTrue="1">
      <formula>$AM$24=1</formula>
    </cfRule>
  </conditionalFormatting>
  <conditionalFormatting sqref="N58 K58 K61:AH61 K115 AZ58 AZ61:BW61">
    <cfRule type="expression" priority="61" dxfId="81" stopIfTrue="1">
      <formula>$AU$27=2</formula>
    </cfRule>
    <cfRule type="expression" priority="62" dxfId="82" stopIfTrue="1">
      <formula>$AU$27=1</formula>
    </cfRule>
  </conditionalFormatting>
  <conditionalFormatting sqref="F51 C58 C51 C56 K49:R52 C109 C114:C115 K107:R110 AR58 AR51 AR56 AZ49:BG52">
    <cfRule type="expression" priority="63" dxfId="81" stopIfTrue="1">
      <formula>$AU$16=2</formula>
    </cfRule>
    <cfRule type="expression" priority="64" dxfId="82" stopIfTrue="1">
      <formula>$AU$16=1</formula>
    </cfRule>
  </conditionalFormatting>
  <conditionalFormatting sqref="K53:R53">
    <cfRule type="expression" priority="65" dxfId="81" stopIfTrue="1">
      <formula>$AU$20=2</formula>
    </cfRule>
    <cfRule type="expression" priority="66" dxfId="82" stopIfTrue="1">
      <formula>$AU$20=1</formula>
    </cfRule>
  </conditionalFormatting>
  <conditionalFormatting sqref="K54 N54 K57:R57 N112 BC54 AZ57:BG57">
    <cfRule type="expression" priority="67" dxfId="81" stopIfTrue="1">
      <formula>$AU$24=2</formula>
    </cfRule>
    <cfRule type="expression" priority="68" dxfId="82" stopIfTrue="1">
      <formula>$AU$24=1</formula>
    </cfRule>
  </conditionalFormatting>
  <conditionalFormatting sqref="AD49">
    <cfRule type="expression" priority="47" dxfId="81" stopIfTrue="1">
      <formula>$AM$16=2</formula>
    </cfRule>
    <cfRule type="expression" priority="48" dxfId="82" stopIfTrue="1">
      <formula>$AM$16=1</formula>
    </cfRule>
  </conditionalFormatting>
  <conditionalFormatting sqref="AD53">
    <cfRule type="expression" priority="49" dxfId="81" stopIfTrue="1">
      <formula>$AM$20=2</formula>
    </cfRule>
    <cfRule type="expression" priority="50" dxfId="82" stopIfTrue="1">
      <formula>$AM$20=1</formula>
    </cfRule>
  </conditionalFormatting>
  <conditionalFormatting sqref="S57">
    <cfRule type="expression" priority="51" dxfId="81" stopIfTrue="1">
      <formula>$AM$24=2</formula>
    </cfRule>
    <cfRule type="expression" priority="52" dxfId="82" stopIfTrue="1">
      <formula>$AM$24=1</formula>
    </cfRule>
  </conditionalFormatting>
  <conditionalFormatting sqref="AI81 AQ81 BK81:BN81 AD81:AG81">
    <cfRule type="expression" priority="31" dxfId="79" stopIfTrue="1">
      <formula>"2位"</formula>
    </cfRule>
    <cfRule type="expression" priority="32" dxfId="80" stopIfTrue="1">
      <formula>"1位"</formula>
    </cfRule>
  </conditionalFormatting>
  <conditionalFormatting sqref="V69">
    <cfRule type="expression" priority="33" dxfId="81" stopIfTrue="1">
      <formula>$AM$16=2</formula>
    </cfRule>
    <cfRule type="expression" priority="34" dxfId="82" stopIfTrue="1">
      <formula>$AM$16=1</formula>
    </cfRule>
  </conditionalFormatting>
  <conditionalFormatting sqref="K92">
    <cfRule type="expression" priority="35" dxfId="81" stopIfTrue="1">
      <formula>$AM$20=2</formula>
    </cfRule>
    <cfRule type="expression" priority="36" dxfId="82" stopIfTrue="1">
      <formula>$AM$20=1</formula>
    </cfRule>
  </conditionalFormatting>
  <conditionalFormatting sqref="K96">
    <cfRule type="expression" priority="37" dxfId="81" stopIfTrue="1">
      <formula>$AM$24=2</formula>
    </cfRule>
    <cfRule type="expression" priority="38" dxfId="82" stopIfTrue="1">
      <formula>$AM$24=1</formula>
    </cfRule>
  </conditionalFormatting>
  <conditionalFormatting sqref="N115">
    <cfRule type="expression" priority="39" dxfId="81" stopIfTrue="1">
      <formula>$AU$27=2</formula>
    </cfRule>
    <cfRule type="expression" priority="40" dxfId="82" stopIfTrue="1">
      <formula>$AU$27=1</formula>
    </cfRule>
  </conditionalFormatting>
  <conditionalFormatting sqref="F109">
    <cfRule type="expression" priority="41" dxfId="81" stopIfTrue="1">
      <formula>$AU$16=2</formula>
    </cfRule>
    <cfRule type="expression" priority="42" dxfId="82" stopIfTrue="1">
      <formula>$AU$16=1</formula>
    </cfRule>
  </conditionalFormatting>
  <conditionalFormatting sqref="K111:R111">
    <cfRule type="expression" priority="43" dxfId="81" stopIfTrue="1">
      <formula>$AU$20=2</formula>
    </cfRule>
    <cfRule type="expression" priority="44" dxfId="82" stopIfTrue="1">
      <formula>$AU$20=1</formula>
    </cfRule>
  </conditionalFormatting>
  <conditionalFormatting sqref="K112">
    <cfRule type="expression" priority="45" dxfId="81" stopIfTrue="1">
      <formula>$AU$24=2</formula>
    </cfRule>
    <cfRule type="expression" priority="46" dxfId="82" stopIfTrue="1">
      <formula>$AU$24=1</formula>
    </cfRule>
  </conditionalFormatting>
  <conditionalFormatting sqref="AD107">
    <cfRule type="expression" priority="25" dxfId="81" stopIfTrue="1">
      <formula>$AM$16=2</formula>
    </cfRule>
    <cfRule type="expression" priority="26" dxfId="82" stopIfTrue="1">
      <formula>$AM$16=1</formula>
    </cfRule>
  </conditionalFormatting>
  <conditionalFormatting sqref="AD111">
    <cfRule type="expression" priority="27" dxfId="81" stopIfTrue="1">
      <formula>$AM$20=2</formula>
    </cfRule>
    <cfRule type="expression" priority="28" dxfId="82" stopIfTrue="1">
      <formula>$AM$20=1</formula>
    </cfRule>
  </conditionalFormatting>
  <conditionalFormatting sqref="BX25 BS25:BV25">
    <cfRule type="expression" priority="9" dxfId="79" stopIfTrue="1">
      <formula>"2位"</formula>
    </cfRule>
    <cfRule type="expression" priority="10" dxfId="80" stopIfTrue="1">
      <formula>"1位"</formula>
    </cfRule>
  </conditionalFormatting>
  <conditionalFormatting sqref="BK13">
    <cfRule type="expression" priority="11" dxfId="81" stopIfTrue="1">
      <formula>$AM$16=2</formula>
    </cfRule>
    <cfRule type="expression" priority="12" dxfId="82" stopIfTrue="1">
      <formula>$AM$16=1</formula>
    </cfRule>
  </conditionalFormatting>
  <conditionalFormatting sqref="AZ35">
    <cfRule type="expression" priority="13" dxfId="81" stopIfTrue="1">
      <formula>$AM$20=2</formula>
    </cfRule>
    <cfRule type="expression" priority="14" dxfId="82" stopIfTrue="1">
      <formula>$AM$20=1</formula>
    </cfRule>
  </conditionalFormatting>
  <conditionalFormatting sqref="AZ39">
    <cfRule type="expression" priority="15" dxfId="81" stopIfTrue="1">
      <formula>$AM$24=2</formula>
    </cfRule>
    <cfRule type="expression" priority="16" dxfId="82" stopIfTrue="1">
      <formula>$AM$24=1</formula>
    </cfRule>
  </conditionalFormatting>
  <conditionalFormatting sqref="BC58">
    <cfRule type="expression" priority="17" dxfId="81" stopIfTrue="1">
      <formula>$AU$27=2</formula>
    </cfRule>
    <cfRule type="expression" priority="18" dxfId="82" stopIfTrue="1">
      <formula>$AU$27=1</formula>
    </cfRule>
  </conditionalFormatting>
  <conditionalFormatting sqref="AU51">
    <cfRule type="expression" priority="19" dxfId="81" stopIfTrue="1">
      <formula>$AU$16=2</formula>
    </cfRule>
    <cfRule type="expression" priority="20" dxfId="82" stopIfTrue="1">
      <formula>$AU$16=1</formula>
    </cfRule>
  </conditionalFormatting>
  <conditionalFormatting sqref="AZ53:BG53">
    <cfRule type="expression" priority="21" dxfId="81" stopIfTrue="1">
      <formula>$AU$20=2</formula>
    </cfRule>
    <cfRule type="expression" priority="22" dxfId="82" stopIfTrue="1">
      <formula>$AU$20=1</formula>
    </cfRule>
  </conditionalFormatting>
  <conditionalFormatting sqref="AZ54">
    <cfRule type="expression" priority="23" dxfId="81" stopIfTrue="1">
      <formula>$AU$24=2</formula>
    </cfRule>
    <cfRule type="expression" priority="24" dxfId="82" stopIfTrue="1">
      <formula>$AU$24=1</formula>
    </cfRule>
  </conditionalFormatting>
  <conditionalFormatting sqref="BS49">
    <cfRule type="expression" priority="3" dxfId="81" stopIfTrue="1">
      <formula>$AM$16=2</formula>
    </cfRule>
    <cfRule type="expression" priority="4" dxfId="82" stopIfTrue="1">
      <formula>$AM$16=1</formula>
    </cfRule>
  </conditionalFormatting>
  <conditionalFormatting sqref="BS53">
    <cfRule type="expression" priority="5" dxfId="81" stopIfTrue="1">
      <formula>$AM$20=2</formula>
    </cfRule>
    <cfRule type="expression" priority="6" dxfId="82" stopIfTrue="1">
      <formula>$AM$20=1</formula>
    </cfRule>
  </conditionalFormatting>
  <conditionalFormatting sqref="BH57">
    <cfRule type="expression" priority="7" dxfId="81" stopIfTrue="1">
      <formula>$AM$24=2</formula>
    </cfRule>
    <cfRule type="expression" priority="8" dxfId="82" stopIfTrue="1">
      <formula>$AM$24=1</formula>
    </cfRule>
  </conditionalFormatting>
  <conditionalFormatting sqref="BP57:BW57 BP58">
    <cfRule type="expression" priority="1" dxfId="81" stopIfTrue="1">
      <formula>$AM$20=2</formula>
    </cfRule>
    <cfRule type="expression" priority="2" dxfId="82" stopIfTrue="1">
      <formula>$AM$20=1</formula>
    </cfRule>
  </conditionalFormatting>
  <printOptions/>
  <pageMargins left="0" right="0" top="0" bottom="0" header="0.3145833333333333" footer="0.3145833333333333"/>
  <pageSetup fitToHeight="1" fitToWidth="1" horizontalDpi="300" verticalDpi="3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2:EJ102"/>
  <sheetViews>
    <sheetView zoomScaleSheetLayoutView="100" zoomScalePageLayoutView="0" workbookViewId="0" topLeftCell="A1">
      <selection activeCell="AS9" sqref="AS9"/>
    </sheetView>
  </sheetViews>
  <sheetFormatPr defaultColWidth="1.875" defaultRowHeight="7.5" customHeight="1"/>
  <cols>
    <col min="1" max="1" width="2.125" style="3" customWidth="1"/>
    <col min="2" max="2" width="0.74609375" style="3" hidden="1" customWidth="1"/>
    <col min="3" max="5" width="1.875" style="3" hidden="1" customWidth="1"/>
    <col min="6" max="9" width="1.875" style="3" customWidth="1"/>
    <col min="10" max="10" width="4.625" style="3" customWidth="1"/>
    <col min="11" max="11" width="0.875" style="3" customWidth="1"/>
    <col min="12" max="18" width="1.875" style="3" customWidth="1"/>
    <col min="19" max="19" width="0.875" style="3" customWidth="1"/>
    <col min="20" max="26" width="1.875" style="3" customWidth="1"/>
    <col min="27" max="27" width="0.74609375" style="3" customWidth="1"/>
    <col min="28" max="34" width="1.875" style="3" customWidth="1"/>
    <col min="35" max="35" width="8.375" style="3" hidden="1" customWidth="1"/>
    <col min="36" max="36" width="0" style="3" hidden="1" customWidth="1"/>
    <col min="37" max="37" width="1.875" style="3" customWidth="1"/>
    <col min="38" max="38" width="4.50390625" style="3" customWidth="1"/>
    <col min="39" max="16384" width="1.875" style="3" customWidth="1"/>
  </cols>
  <sheetData>
    <row r="1" ht="16.5" customHeight="1"/>
    <row r="2" spans="3:80" ht="12" customHeight="1">
      <c r="C2" s="643" t="s">
        <v>1142</v>
      </c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3"/>
      <c r="Y2" s="643"/>
      <c r="Z2" s="643"/>
      <c r="AA2" s="643"/>
      <c r="AB2" s="643"/>
      <c r="AC2" s="643"/>
      <c r="AD2" s="643"/>
      <c r="AE2" s="643"/>
      <c r="AF2" s="643"/>
      <c r="AG2" s="643"/>
      <c r="AH2" s="643"/>
      <c r="AI2" s="643"/>
      <c r="AJ2" s="643"/>
      <c r="AK2" s="643"/>
      <c r="AL2" s="643"/>
      <c r="AM2" s="643"/>
      <c r="AN2" s="643"/>
      <c r="AO2" s="643"/>
      <c r="AP2" s="643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</row>
    <row r="3" spans="3:80" ht="12" customHeight="1"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3"/>
      <c r="Z3" s="643"/>
      <c r="AA3" s="643"/>
      <c r="AB3" s="643"/>
      <c r="AC3" s="643"/>
      <c r="AD3" s="643"/>
      <c r="AE3" s="643"/>
      <c r="AF3" s="643"/>
      <c r="AG3" s="643"/>
      <c r="AH3" s="643"/>
      <c r="AI3" s="643"/>
      <c r="AJ3" s="643"/>
      <c r="AK3" s="643"/>
      <c r="AL3" s="643"/>
      <c r="AM3" s="643"/>
      <c r="AN3" s="643"/>
      <c r="AO3" s="643"/>
      <c r="AP3" s="643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</row>
    <row r="4" spans="3:80" ht="21" customHeight="1">
      <c r="C4" s="29"/>
      <c r="D4" s="29"/>
      <c r="E4" s="733" t="s">
        <v>1143</v>
      </c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  <c r="Q4" s="733"/>
      <c r="R4" s="733"/>
      <c r="S4" s="733"/>
      <c r="T4" s="733"/>
      <c r="U4" s="733"/>
      <c r="V4" s="733"/>
      <c r="W4" s="733"/>
      <c r="X4" s="733"/>
      <c r="Y4" s="733"/>
      <c r="Z4" s="733"/>
      <c r="AA4" s="733"/>
      <c r="AB4" s="733"/>
      <c r="AC4" s="733"/>
      <c r="AD4" s="733"/>
      <c r="AE4" s="733"/>
      <c r="AF4" s="733"/>
      <c r="AG4" s="733"/>
      <c r="AH4" s="733"/>
      <c r="AI4" s="733"/>
      <c r="AJ4" s="733"/>
      <c r="AK4" s="733"/>
      <c r="AL4" s="733"/>
      <c r="AM4" s="733"/>
      <c r="AN4" s="733"/>
      <c r="AO4" s="733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</row>
    <row r="5" spans="3:80" ht="21" customHeight="1">
      <c r="C5" s="29"/>
      <c r="D5" s="29"/>
      <c r="E5" s="1"/>
      <c r="F5" s="735" t="s">
        <v>1144</v>
      </c>
      <c r="G5" s="735"/>
      <c r="H5" s="735"/>
      <c r="I5" s="735"/>
      <c r="J5" s="735"/>
      <c r="K5" s="735"/>
      <c r="L5" s="735"/>
      <c r="M5" s="735"/>
      <c r="N5" s="735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</row>
    <row r="6" spans="3:42" ht="12" customHeight="1" hidden="1">
      <c r="C6" s="705" t="s">
        <v>13</v>
      </c>
      <c r="D6" s="705"/>
      <c r="E6" s="705"/>
      <c r="F6" s="705"/>
      <c r="G6" s="705"/>
      <c r="H6" s="705"/>
      <c r="I6" s="705"/>
      <c r="J6" s="705"/>
      <c r="K6" s="705"/>
      <c r="L6" s="705"/>
      <c r="M6" s="705"/>
      <c r="N6" s="705"/>
      <c r="O6" s="705"/>
      <c r="P6" s="705"/>
      <c r="Q6" s="705"/>
      <c r="R6" s="705"/>
      <c r="S6" s="705"/>
      <c r="T6" s="705"/>
      <c r="U6" s="705"/>
      <c r="V6" s="705"/>
      <c r="W6" s="705"/>
      <c r="X6" s="705"/>
      <c r="Y6" s="705"/>
      <c r="Z6" s="705"/>
      <c r="AA6" s="705"/>
      <c r="AB6" s="705"/>
      <c r="AC6" s="705"/>
      <c r="AD6" s="705"/>
      <c r="AE6" s="705"/>
      <c r="AF6" s="705"/>
      <c r="AG6" s="705"/>
      <c r="AH6" s="705"/>
      <c r="AI6" s="705"/>
      <c r="AJ6" s="705"/>
      <c r="AK6" s="705"/>
      <c r="AL6" s="705"/>
      <c r="AM6" s="705"/>
      <c r="AN6" s="705"/>
      <c r="AO6" s="705"/>
      <c r="AP6" s="705"/>
    </row>
    <row r="7" spans="3:42" ht="14.25" customHeight="1" hidden="1" thickBot="1">
      <c r="C7" s="705"/>
      <c r="D7" s="705"/>
      <c r="E7" s="705"/>
      <c r="F7" s="705"/>
      <c r="G7" s="705"/>
      <c r="H7" s="705"/>
      <c r="I7" s="705"/>
      <c r="J7" s="705"/>
      <c r="K7" s="705"/>
      <c r="L7" s="705"/>
      <c r="M7" s="705"/>
      <c r="N7" s="705"/>
      <c r="O7" s="705"/>
      <c r="P7" s="705"/>
      <c r="Q7" s="705"/>
      <c r="R7" s="705"/>
      <c r="S7" s="705"/>
      <c r="T7" s="705"/>
      <c r="U7" s="705"/>
      <c r="V7" s="705"/>
      <c r="W7" s="705"/>
      <c r="X7" s="705"/>
      <c r="Y7" s="705"/>
      <c r="Z7" s="705"/>
      <c r="AA7" s="705"/>
      <c r="AB7" s="705"/>
      <c r="AC7" s="705"/>
      <c r="AD7" s="705"/>
      <c r="AE7" s="705"/>
      <c r="AF7" s="705"/>
      <c r="AG7" s="705"/>
      <c r="AH7" s="705"/>
      <c r="AI7" s="705"/>
      <c r="AJ7" s="705"/>
      <c r="AK7" s="705"/>
      <c r="AL7" s="705"/>
      <c r="AM7" s="705"/>
      <c r="AN7" s="705"/>
      <c r="AO7" s="705"/>
      <c r="AP7" s="705"/>
    </row>
    <row r="8" spans="3:42" ht="10.5" customHeight="1" thickBot="1"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3"/>
    </row>
    <row r="9" spans="1:42" ht="18.75" customHeight="1">
      <c r="A9" s="12"/>
      <c r="C9" s="625" t="s">
        <v>14</v>
      </c>
      <c r="D9" s="603"/>
      <c r="E9" s="603"/>
      <c r="F9" s="603"/>
      <c r="G9" s="603"/>
      <c r="H9" s="603"/>
      <c r="I9" s="603"/>
      <c r="J9" s="603"/>
      <c r="K9" s="602" t="s">
        <v>1137</v>
      </c>
      <c r="L9" s="603"/>
      <c r="M9" s="603"/>
      <c r="N9" s="603"/>
      <c r="O9" s="603"/>
      <c r="P9" s="603"/>
      <c r="Q9" s="603"/>
      <c r="R9" s="604"/>
      <c r="S9" s="602" t="s">
        <v>1134</v>
      </c>
      <c r="T9" s="603"/>
      <c r="U9" s="603"/>
      <c r="V9" s="603"/>
      <c r="W9" s="603"/>
      <c r="X9" s="603"/>
      <c r="Y9" s="603"/>
      <c r="Z9" s="603"/>
      <c r="AA9" s="602" t="s">
        <v>1136</v>
      </c>
      <c r="AB9" s="603"/>
      <c r="AC9" s="603"/>
      <c r="AD9" s="603"/>
      <c r="AE9" s="603"/>
      <c r="AF9" s="603"/>
      <c r="AG9" s="603"/>
      <c r="AH9" s="604"/>
      <c r="AI9" s="606">
        <f>IF(AI15&lt;&gt;"","取得","")</f>
      </c>
      <c r="AJ9" s="4"/>
      <c r="AK9" s="603" t="s">
        <v>15</v>
      </c>
      <c r="AL9" s="603"/>
      <c r="AM9" s="603"/>
      <c r="AN9" s="603"/>
      <c r="AO9" s="603"/>
      <c r="AP9" s="611"/>
    </row>
    <row r="10" spans="1:42" ht="18.75" customHeight="1">
      <c r="A10" s="12"/>
      <c r="C10" s="513"/>
      <c r="D10" s="514"/>
      <c r="E10" s="514"/>
      <c r="F10" s="514"/>
      <c r="G10" s="514"/>
      <c r="H10" s="514"/>
      <c r="I10" s="514"/>
      <c r="J10" s="514"/>
      <c r="K10" s="562"/>
      <c r="L10" s="514"/>
      <c r="M10" s="514"/>
      <c r="N10" s="514"/>
      <c r="O10" s="514"/>
      <c r="P10" s="514"/>
      <c r="Q10" s="514"/>
      <c r="R10" s="605"/>
      <c r="S10" s="562"/>
      <c r="T10" s="514"/>
      <c r="U10" s="514"/>
      <c r="V10" s="514"/>
      <c r="W10" s="514"/>
      <c r="X10" s="514"/>
      <c r="Y10" s="514"/>
      <c r="Z10" s="514"/>
      <c r="AA10" s="562"/>
      <c r="AB10" s="514"/>
      <c r="AC10" s="514"/>
      <c r="AD10" s="514"/>
      <c r="AE10" s="514"/>
      <c r="AF10" s="514"/>
      <c r="AG10" s="514"/>
      <c r="AH10" s="605"/>
      <c r="AI10" s="607"/>
      <c r="AJ10" s="2"/>
      <c r="AK10" s="514"/>
      <c r="AL10" s="514"/>
      <c r="AM10" s="514"/>
      <c r="AN10" s="514"/>
      <c r="AO10" s="514"/>
      <c r="AP10" s="576"/>
    </row>
    <row r="11" spans="1:42" ht="18.75" customHeight="1">
      <c r="A11" s="12"/>
      <c r="C11" s="513"/>
      <c r="D11" s="514"/>
      <c r="E11" s="514"/>
      <c r="F11" s="514"/>
      <c r="G11" s="514"/>
      <c r="H11" s="514"/>
      <c r="I11" s="514"/>
      <c r="J11" s="514"/>
      <c r="K11" s="562" t="str">
        <f>F15</f>
        <v>フレンズ</v>
      </c>
      <c r="L11" s="514"/>
      <c r="M11" s="514"/>
      <c r="N11" s="514"/>
      <c r="O11" s="514"/>
      <c r="P11" s="514"/>
      <c r="Q11" s="514"/>
      <c r="R11" s="605"/>
      <c r="S11" s="562" t="str">
        <f>F19</f>
        <v>フレンズ</v>
      </c>
      <c r="T11" s="514"/>
      <c r="U11" s="514"/>
      <c r="V11" s="514"/>
      <c r="W11" s="514"/>
      <c r="X11" s="514"/>
      <c r="Y11" s="514"/>
      <c r="Z11" s="514"/>
      <c r="AA11" s="562" t="str">
        <f>F23</f>
        <v>一般Jr</v>
      </c>
      <c r="AB11" s="514"/>
      <c r="AC11" s="514"/>
      <c r="AD11" s="514"/>
      <c r="AE11" s="514"/>
      <c r="AF11" s="514"/>
      <c r="AG11" s="514"/>
      <c r="AH11" s="605"/>
      <c r="AI11" s="607">
        <f>IF(AI15&lt;&gt;"","ゲーム率","")</f>
      </c>
      <c r="AJ11" s="514"/>
      <c r="AK11" s="514" t="s">
        <v>16</v>
      </c>
      <c r="AL11" s="514"/>
      <c r="AM11" s="514"/>
      <c r="AN11" s="514"/>
      <c r="AO11" s="514"/>
      <c r="AP11" s="576"/>
    </row>
    <row r="12" spans="1:42" ht="18.75" customHeight="1">
      <c r="A12" s="12"/>
      <c r="C12" s="601"/>
      <c r="D12" s="563"/>
      <c r="E12" s="563"/>
      <c r="F12" s="563"/>
      <c r="G12" s="563"/>
      <c r="H12" s="563"/>
      <c r="I12" s="563"/>
      <c r="J12" s="563"/>
      <c r="K12" s="608"/>
      <c r="L12" s="563"/>
      <c r="M12" s="563"/>
      <c r="N12" s="563"/>
      <c r="O12" s="563"/>
      <c r="P12" s="563"/>
      <c r="Q12" s="563"/>
      <c r="R12" s="609"/>
      <c r="S12" s="608"/>
      <c r="T12" s="563"/>
      <c r="U12" s="563"/>
      <c r="V12" s="563"/>
      <c r="W12" s="563"/>
      <c r="X12" s="563"/>
      <c r="Y12" s="563"/>
      <c r="Z12" s="563"/>
      <c r="AA12" s="608"/>
      <c r="AB12" s="563"/>
      <c r="AC12" s="563"/>
      <c r="AD12" s="563"/>
      <c r="AE12" s="563"/>
      <c r="AF12" s="563"/>
      <c r="AG12" s="563"/>
      <c r="AH12" s="609"/>
      <c r="AI12" s="610"/>
      <c r="AJ12" s="563"/>
      <c r="AK12" s="563"/>
      <c r="AL12" s="563"/>
      <c r="AM12" s="563"/>
      <c r="AN12" s="563"/>
      <c r="AO12" s="563"/>
      <c r="AP12" s="577"/>
    </row>
    <row r="13" spans="1:42" s="2" customFormat="1" ht="18.75" customHeight="1">
      <c r="A13" s="247"/>
      <c r="B13" s="732" t="str">
        <f>AM15</f>
        <v>1位</v>
      </c>
      <c r="C13" s="525" t="s">
        <v>1132</v>
      </c>
      <c r="D13" s="526"/>
      <c r="E13" s="526"/>
      <c r="F13" s="590" t="str">
        <f>IF(C13="ここに","",VLOOKUP(C13,'登録ナンバー'!$F$4:$I$609,2,0))</f>
        <v>大野美南</v>
      </c>
      <c r="G13" s="590"/>
      <c r="H13" s="590"/>
      <c r="I13" s="590"/>
      <c r="J13" s="590"/>
      <c r="K13" s="626">
        <f>IF(S13="","丸付き数字は試合順番","")</f>
      </c>
      <c r="L13" s="627"/>
      <c r="M13" s="627"/>
      <c r="N13" s="627"/>
      <c r="O13" s="627"/>
      <c r="P13" s="627"/>
      <c r="Q13" s="627"/>
      <c r="R13" s="628"/>
      <c r="S13" s="573" t="s">
        <v>1156</v>
      </c>
      <c r="T13" s="551"/>
      <c r="U13" s="551"/>
      <c r="V13" s="551" t="s">
        <v>18</v>
      </c>
      <c r="W13" s="551"/>
      <c r="X13" s="551">
        <v>1</v>
      </c>
      <c r="Y13" s="551"/>
      <c r="Z13" s="551"/>
      <c r="AA13" s="573" t="s">
        <v>1156</v>
      </c>
      <c r="AB13" s="551"/>
      <c r="AC13" s="551"/>
      <c r="AD13" s="551" t="s">
        <v>18</v>
      </c>
      <c r="AE13" s="551"/>
      <c r="AF13" s="551">
        <v>0</v>
      </c>
      <c r="AG13" s="551"/>
      <c r="AH13" s="566"/>
      <c r="AI13" s="557">
        <f>IF(COUNTIF(AJ13:AL24,1)=2,"直接対決","")</f>
      </c>
      <c r="AJ13" s="559" t="s">
        <v>1158</v>
      </c>
      <c r="AK13" s="559"/>
      <c r="AL13" s="559"/>
      <c r="AM13" s="706" t="s">
        <v>1159</v>
      </c>
      <c r="AN13" s="706"/>
      <c r="AO13" s="706"/>
      <c r="AP13" s="707"/>
    </row>
    <row r="14" spans="1:42" s="2" customFormat="1" ht="18.75" customHeight="1">
      <c r="A14" s="247"/>
      <c r="B14" s="732"/>
      <c r="C14" s="513"/>
      <c r="D14" s="514"/>
      <c r="E14" s="514"/>
      <c r="F14" s="568"/>
      <c r="G14" s="568"/>
      <c r="H14" s="568"/>
      <c r="I14" s="568"/>
      <c r="J14" s="568"/>
      <c r="K14" s="629"/>
      <c r="L14" s="630"/>
      <c r="M14" s="630"/>
      <c r="N14" s="630"/>
      <c r="O14" s="630"/>
      <c r="P14" s="630"/>
      <c r="Q14" s="630"/>
      <c r="R14" s="631"/>
      <c r="S14" s="574"/>
      <c r="T14" s="553"/>
      <c r="U14" s="553"/>
      <c r="V14" s="553"/>
      <c r="W14" s="553"/>
      <c r="X14" s="553"/>
      <c r="Y14" s="553"/>
      <c r="Z14" s="553"/>
      <c r="AA14" s="574"/>
      <c r="AB14" s="553"/>
      <c r="AC14" s="553"/>
      <c r="AD14" s="553"/>
      <c r="AE14" s="553"/>
      <c r="AF14" s="553"/>
      <c r="AG14" s="553"/>
      <c r="AH14" s="567"/>
      <c r="AI14" s="558"/>
      <c r="AJ14" s="560"/>
      <c r="AK14" s="560"/>
      <c r="AL14" s="560"/>
      <c r="AM14" s="708"/>
      <c r="AN14" s="708"/>
      <c r="AO14" s="708"/>
      <c r="AP14" s="709"/>
    </row>
    <row r="15" spans="1:42" ht="18.75" customHeight="1">
      <c r="A15" s="12"/>
      <c r="C15" s="513" t="s">
        <v>19</v>
      </c>
      <c r="D15" s="514"/>
      <c r="E15" s="514"/>
      <c r="F15" s="568" t="str">
        <f>IF(C13="ここに","",VLOOKUP(C13,'登録ナンバー'!$F$4:$I$609,3,0))</f>
        <v>フレンズ</v>
      </c>
      <c r="G15" s="568"/>
      <c r="H15" s="568"/>
      <c r="I15" s="568"/>
      <c r="J15" s="568"/>
      <c r="K15" s="629"/>
      <c r="L15" s="630"/>
      <c r="M15" s="630"/>
      <c r="N15" s="630"/>
      <c r="O15" s="630"/>
      <c r="P15" s="630"/>
      <c r="Q15" s="630"/>
      <c r="R15" s="631"/>
      <c r="S15" s="574"/>
      <c r="T15" s="553"/>
      <c r="U15" s="553"/>
      <c r="V15" s="553"/>
      <c r="W15" s="553"/>
      <c r="X15" s="553"/>
      <c r="Y15" s="553"/>
      <c r="Z15" s="553"/>
      <c r="AA15" s="574"/>
      <c r="AB15" s="553"/>
      <c r="AC15" s="553"/>
      <c r="AD15" s="553"/>
      <c r="AE15" s="553"/>
      <c r="AF15" s="553"/>
      <c r="AG15" s="553"/>
      <c r="AH15" s="567"/>
      <c r="AI15" s="588">
        <f>IF(OR(COUNTIF(AJ13:AL24,2)=3,COUNTIF(AJ13:AL24,1)=3),(S16+AA16+#REF!)/(S16+AA16+X13+AF13+#REF!+#REF!),"")</f>
      </c>
      <c r="AJ15" s="578"/>
      <c r="AK15" s="578"/>
      <c r="AL15" s="578"/>
      <c r="AM15" s="710" t="s">
        <v>1160</v>
      </c>
      <c r="AN15" s="710"/>
      <c r="AO15" s="710"/>
      <c r="AP15" s="711"/>
    </row>
    <row r="16" spans="1:42" ht="5.25" customHeight="1" hidden="1">
      <c r="A16" s="12"/>
      <c r="C16" s="513"/>
      <c r="D16" s="514"/>
      <c r="E16" s="514"/>
      <c r="F16" s="274"/>
      <c r="G16" s="274"/>
      <c r="H16" s="274"/>
      <c r="I16" s="274"/>
      <c r="J16" s="274"/>
      <c r="K16" s="632"/>
      <c r="L16" s="633"/>
      <c r="M16" s="633"/>
      <c r="N16" s="633"/>
      <c r="O16" s="633"/>
      <c r="P16" s="633"/>
      <c r="Q16" s="633"/>
      <c r="R16" s="634"/>
      <c r="S16" s="275" t="str">
        <f>IF(S13="⑦","7",IF(S13="⑥","6",S13))</f>
        <v>⑧</v>
      </c>
      <c r="T16" s="276"/>
      <c r="U16" s="276"/>
      <c r="V16" s="276"/>
      <c r="W16" s="276"/>
      <c r="X16" s="276"/>
      <c r="Y16" s="276"/>
      <c r="Z16" s="276"/>
      <c r="AA16" s="275" t="str">
        <f>IF(AA13="⑦","7",IF(AA13="⑥","6",AA13))</f>
        <v>⑧</v>
      </c>
      <c r="AB16" s="276"/>
      <c r="AC16" s="276"/>
      <c r="AD16" s="276"/>
      <c r="AE16" s="276"/>
      <c r="AF16" s="276"/>
      <c r="AG16" s="276"/>
      <c r="AH16" s="277"/>
      <c r="AI16" s="589"/>
      <c r="AJ16" s="579"/>
      <c r="AK16" s="579"/>
      <c r="AL16" s="579"/>
      <c r="AM16" s="712"/>
      <c r="AN16" s="712"/>
      <c r="AO16" s="712"/>
      <c r="AP16" s="713"/>
    </row>
    <row r="17" spans="1:42" ht="18.75" customHeight="1">
      <c r="A17" s="12"/>
      <c r="B17" s="732" t="str">
        <f>AM19</f>
        <v>3位</v>
      </c>
      <c r="C17" s="525" t="s">
        <v>1133</v>
      </c>
      <c r="D17" s="526"/>
      <c r="E17" s="526"/>
      <c r="F17" s="526" t="s">
        <v>1134</v>
      </c>
      <c r="G17" s="526"/>
      <c r="H17" s="526"/>
      <c r="I17" s="526"/>
      <c r="J17" s="526"/>
      <c r="K17" s="561">
        <f>IF(S13="","",IF(AND(X13=6,S13&lt;&gt;"⑦"),"⑥",IF(X13=7,"⑦",X13)))</f>
        <v>1</v>
      </c>
      <c r="L17" s="526"/>
      <c r="M17" s="526"/>
      <c r="N17" s="526" t="s">
        <v>18</v>
      </c>
      <c r="O17" s="526"/>
      <c r="P17" s="526" t="str">
        <f>IF(S13="","",IF(S13="⑥",6,IF(S13="⑦",7,S13)))</f>
        <v>⑧</v>
      </c>
      <c r="Q17" s="526"/>
      <c r="R17" s="527"/>
      <c r="S17" s="481"/>
      <c r="T17" s="482"/>
      <c r="U17" s="482"/>
      <c r="V17" s="482"/>
      <c r="W17" s="482"/>
      <c r="X17" s="482"/>
      <c r="Y17" s="482"/>
      <c r="Z17" s="482"/>
      <c r="AA17" s="662">
        <v>3</v>
      </c>
      <c r="AB17" s="515"/>
      <c r="AC17" s="515"/>
      <c r="AD17" s="515" t="s">
        <v>18</v>
      </c>
      <c r="AE17" s="515"/>
      <c r="AF17" s="515" t="s">
        <v>1156</v>
      </c>
      <c r="AG17" s="515"/>
      <c r="AH17" s="618"/>
      <c r="AI17" s="564">
        <f>IF(COUNTIF(AJ13:AL25,1)=2,"直接対決","")</f>
      </c>
      <c r="AJ17" s="538">
        <f>COUNTIF(K17:AH18,"⑥")+COUNTIF(K17:AH18,"⑦")</f>
        <v>0</v>
      </c>
      <c r="AK17" s="538"/>
      <c r="AL17" s="538"/>
      <c r="AM17" s="714">
        <f>IF(S13="","",2-AJ17)</f>
        <v>2</v>
      </c>
      <c r="AN17" s="714"/>
      <c r="AO17" s="714"/>
      <c r="AP17" s="715"/>
    </row>
    <row r="18" spans="1:42" ht="18.75" customHeight="1">
      <c r="A18" s="12"/>
      <c r="B18" s="732"/>
      <c r="C18" s="513"/>
      <c r="D18" s="514"/>
      <c r="E18" s="514"/>
      <c r="F18" s="514"/>
      <c r="G18" s="514"/>
      <c r="H18" s="514"/>
      <c r="I18" s="514"/>
      <c r="J18" s="514"/>
      <c r="K18" s="562"/>
      <c r="L18" s="514"/>
      <c r="M18" s="514"/>
      <c r="N18" s="514"/>
      <c r="O18" s="514"/>
      <c r="P18" s="514"/>
      <c r="Q18" s="514"/>
      <c r="R18" s="605"/>
      <c r="S18" s="484"/>
      <c r="T18" s="485"/>
      <c r="U18" s="485"/>
      <c r="V18" s="485"/>
      <c r="W18" s="485"/>
      <c r="X18" s="485"/>
      <c r="Y18" s="485"/>
      <c r="Z18" s="485"/>
      <c r="AA18" s="663"/>
      <c r="AB18" s="516"/>
      <c r="AC18" s="516"/>
      <c r="AD18" s="516"/>
      <c r="AE18" s="516"/>
      <c r="AF18" s="516"/>
      <c r="AG18" s="516"/>
      <c r="AH18" s="619"/>
      <c r="AI18" s="565"/>
      <c r="AJ18" s="539"/>
      <c r="AK18" s="539"/>
      <c r="AL18" s="539"/>
      <c r="AM18" s="716"/>
      <c r="AN18" s="716"/>
      <c r="AO18" s="716"/>
      <c r="AP18" s="717"/>
    </row>
    <row r="19" spans="1:42" ht="18.75" customHeight="1">
      <c r="A19" s="12"/>
      <c r="C19" s="513" t="s">
        <v>19</v>
      </c>
      <c r="D19" s="514"/>
      <c r="E19" s="514"/>
      <c r="F19" s="514" t="s">
        <v>1135</v>
      </c>
      <c r="G19" s="514"/>
      <c r="H19" s="514"/>
      <c r="I19" s="514"/>
      <c r="J19" s="514"/>
      <c r="K19" s="562"/>
      <c r="L19" s="514"/>
      <c r="M19" s="514"/>
      <c r="N19" s="514"/>
      <c r="O19" s="514"/>
      <c r="P19" s="514"/>
      <c r="Q19" s="514"/>
      <c r="R19" s="605"/>
      <c r="S19" s="484"/>
      <c r="T19" s="485"/>
      <c r="U19" s="485"/>
      <c r="V19" s="485"/>
      <c r="W19" s="485"/>
      <c r="X19" s="485"/>
      <c r="Y19" s="485"/>
      <c r="Z19" s="485"/>
      <c r="AA19" s="663"/>
      <c r="AB19" s="516"/>
      <c r="AC19" s="516"/>
      <c r="AD19" s="516"/>
      <c r="AE19" s="516"/>
      <c r="AF19" s="620"/>
      <c r="AG19" s="620"/>
      <c r="AH19" s="621"/>
      <c r="AI19" s="521">
        <f>IF(OR(COUNTIF(AJ13:AL24,2)=3,COUNTIF(AJ13:AL24,1)=3),(K20+AA20+#REF!)/(K20+AA20+P17+AF17+#REF!+#REF!),"")</f>
      </c>
      <c r="AJ19" s="514"/>
      <c r="AK19" s="514"/>
      <c r="AL19" s="514"/>
      <c r="AM19" s="727" t="s">
        <v>1163</v>
      </c>
      <c r="AN19" s="727"/>
      <c r="AO19" s="727"/>
      <c r="AP19" s="728"/>
    </row>
    <row r="20" spans="1:42" ht="4.5" customHeight="1" hidden="1">
      <c r="A20" s="12"/>
      <c r="C20" s="513"/>
      <c r="D20" s="514"/>
      <c r="E20" s="514"/>
      <c r="F20" s="2"/>
      <c r="G20" s="2"/>
      <c r="H20" s="2"/>
      <c r="I20" s="2"/>
      <c r="J20" s="2"/>
      <c r="K20" s="269">
        <f>IF(K17="⑦","7",IF(K17="⑥","6",K17))</f>
        <v>1</v>
      </c>
      <c r="L20" s="268"/>
      <c r="M20" s="268"/>
      <c r="N20" s="268"/>
      <c r="O20" s="268"/>
      <c r="P20" s="268"/>
      <c r="Q20" s="268"/>
      <c r="R20" s="271"/>
      <c r="S20" s="487"/>
      <c r="T20" s="488"/>
      <c r="U20" s="488"/>
      <c r="V20" s="488"/>
      <c r="W20" s="488"/>
      <c r="X20" s="488"/>
      <c r="Y20" s="488"/>
      <c r="Z20" s="488"/>
      <c r="AA20" s="269">
        <f>IF(AA17="⑦","7",IF(AA17="⑥","6",AA17))</f>
        <v>3</v>
      </c>
      <c r="AB20" s="270"/>
      <c r="AC20" s="270"/>
      <c r="AD20" s="270"/>
      <c r="AE20" s="270"/>
      <c r="AF20" s="270"/>
      <c r="AG20" s="270"/>
      <c r="AH20" s="272"/>
      <c r="AI20" s="622"/>
      <c r="AJ20" s="563"/>
      <c r="AK20" s="563"/>
      <c r="AL20" s="563"/>
      <c r="AM20" s="729"/>
      <c r="AN20" s="729"/>
      <c r="AO20" s="729"/>
      <c r="AP20" s="730"/>
    </row>
    <row r="21" spans="1:42" ht="18.75" customHeight="1">
      <c r="A21" s="12"/>
      <c r="C21" s="525" t="s">
        <v>17</v>
      </c>
      <c r="D21" s="526"/>
      <c r="E21" s="526"/>
      <c r="F21" s="528" t="s">
        <v>1136</v>
      </c>
      <c r="G21" s="528"/>
      <c r="H21" s="528"/>
      <c r="I21" s="528"/>
      <c r="J21" s="528"/>
      <c r="K21" s="550">
        <f>IF($S$13="","",IF(AND(AF13=6,AA13&lt;&gt;"⑦"),"⑥",IF(AF13=7,"⑦",AF13)))</f>
        <v>0</v>
      </c>
      <c r="L21" s="528"/>
      <c r="M21" s="528"/>
      <c r="N21" s="528" t="s">
        <v>18</v>
      </c>
      <c r="O21" s="528"/>
      <c r="P21" s="528" t="str">
        <f>IF(S13="","",IF(AA13="⑥",6,IF(AA13="⑦",7,AA13)))</f>
        <v>⑧</v>
      </c>
      <c r="Q21" s="528"/>
      <c r="R21" s="615"/>
      <c r="S21" s="550" t="str">
        <f>IF(S13="","",IF(AND(AF17=6,AA17&lt;&gt;"⑦"),"⑥",IF(AF17=7,"⑦",AF17)))</f>
        <v>⑧</v>
      </c>
      <c r="T21" s="528"/>
      <c r="U21" s="528"/>
      <c r="V21" s="528" t="s">
        <v>18</v>
      </c>
      <c r="W21" s="528"/>
      <c r="X21" s="528">
        <f>IF(S13="","",IF(AA17="⑥",6,IF(AA17="⑦",7,AA17)))</f>
        <v>3</v>
      </c>
      <c r="Y21" s="528"/>
      <c r="Z21" s="528"/>
      <c r="AA21" s="499"/>
      <c r="AB21" s="500"/>
      <c r="AC21" s="500"/>
      <c r="AD21" s="500"/>
      <c r="AE21" s="500"/>
      <c r="AF21" s="500"/>
      <c r="AG21" s="503"/>
      <c r="AH21" s="668"/>
      <c r="AI21" s="640">
        <f>IF(COUNTIF(AJ13:AL25,1)=2,"直接対決","")</f>
      </c>
      <c r="AJ21" s="532" t="s">
        <v>1161</v>
      </c>
      <c r="AK21" s="532"/>
      <c r="AL21" s="532"/>
      <c r="AM21" s="718" t="s">
        <v>1162</v>
      </c>
      <c r="AN21" s="718"/>
      <c r="AO21" s="718"/>
      <c r="AP21" s="719"/>
    </row>
    <row r="22" spans="1:42" ht="18.75" customHeight="1">
      <c r="A22" s="12"/>
      <c r="C22" s="513"/>
      <c r="D22" s="514"/>
      <c r="E22" s="514"/>
      <c r="F22" s="519"/>
      <c r="G22" s="519"/>
      <c r="H22" s="519"/>
      <c r="I22" s="519"/>
      <c r="J22" s="519"/>
      <c r="K22" s="548"/>
      <c r="L22" s="519"/>
      <c r="M22" s="519"/>
      <c r="N22" s="519"/>
      <c r="O22" s="519"/>
      <c r="P22" s="519"/>
      <c r="Q22" s="519"/>
      <c r="R22" s="529"/>
      <c r="S22" s="548"/>
      <c r="T22" s="519"/>
      <c r="U22" s="519"/>
      <c r="V22" s="519"/>
      <c r="W22" s="519"/>
      <c r="X22" s="519"/>
      <c r="Y22" s="519"/>
      <c r="Z22" s="519"/>
      <c r="AA22" s="502"/>
      <c r="AB22" s="503"/>
      <c r="AC22" s="503"/>
      <c r="AD22" s="503"/>
      <c r="AE22" s="503"/>
      <c r="AF22" s="503"/>
      <c r="AG22" s="503"/>
      <c r="AH22" s="668"/>
      <c r="AI22" s="641"/>
      <c r="AJ22" s="533"/>
      <c r="AK22" s="533"/>
      <c r="AL22" s="533"/>
      <c r="AM22" s="720"/>
      <c r="AN22" s="720"/>
      <c r="AO22" s="720"/>
      <c r="AP22" s="721"/>
    </row>
    <row r="23" spans="1:42" ht="18.75" customHeight="1" thickBot="1">
      <c r="A23" s="12"/>
      <c r="C23" s="513" t="s">
        <v>19</v>
      </c>
      <c r="D23" s="514"/>
      <c r="E23" s="514"/>
      <c r="F23" s="519" t="s">
        <v>1118</v>
      </c>
      <c r="G23" s="519"/>
      <c r="H23" s="519"/>
      <c r="I23" s="519"/>
      <c r="J23" s="519"/>
      <c r="K23" s="548"/>
      <c r="L23" s="519"/>
      <c r="M23" s="519"/>
      <c r="N23" s="519"/>
      <c r="O23" s="519"/>
      <c r="P23" s="519"/>
      <c r="Q23" s="519"/>
      <c r="R23" s="529"/>
      <c r="S23" s="548"/>
      <c r="T23" s="519"/>
      <c r="U23" s="519"/>
      <c r="V23" s="519"/>
      <c r="W23" s="519"/>
      <c r="X23" s="519"/>
      <c r="Y23" s="519"/>
      <c r="Z23" s="519"/>
      <c r="AA23" s="502"/>
      <c r="AB23" s="503"/>
      <c r="AC23" s="503"/>
      <c r="AD23" s="503"/>
      <c r="AE23" s="503"/>
      <c r="AF23" s="503"/>
      <c r="AG23" s="503"/>
      <c r="AH23" s="668"/>
      <c r="AI23" s="614">
        <f>IF(OR(COUNTIF(AJ13:AL24,2)=3,COUNTIF(AJ13:AL24,1)=3),(S24+#REF!+K24)/(K24+X21+P21+#REF!+#REF!+S24),"")</f>
      </c>
      <c r="AJ23" s="522"/>
      <c r="AK23" s="522"/>
      <c r="AL23" s="522"/>
      <c r="AM23" s="723" t="s">
        <v>1164</v>
      </c>
      <c r="AN23" s="723"/>
      <c r="AO23" s="723"/>
      <c r="AP23" s="724"/>
    </row>
    <row r="24" spans="3:42" ht="6" customHeight="1" hidden="1">
      <c r="C24" s="517"/>
      <c r="D24" s="518"/>
      <c r="E24" s="518"/>
      <c r="F24" s="278"/>
      <c r="G24" s="278"/>
      <c r="H24" s="278"/>
      <c r="I24" s="278"/>
      <c r="J24" s="278"/>
      <c r="K24" s="279">
        <f>IF(K21="⑦","7",IF(K21="⑥","6",K21))</f>
        <v>0</v>
      </c>
      <c r="L24" s="278"/>
      <c r="M24" s="278"/>
      <c r="N24" s="278"/>
      <c r="O24" s="278"/>
      <c r="P24" s="278"/>
      <c r="Q24" s="278"/>
      <c r="R24" s="280"/>
      <c r="S24" s="279" t="str">
        <f>IF(S21="⑦","7",IF(S21="⑥","6",S21))</f>
        <v>⑧</v>
      </c>
      <c r="T24" s="278"/>
      <c r="U24" s="278"/>
      <c r="V24" s="278"/>
      <c r="W24" s="278"/>
      <c r="X24" s="278"/>
      <c r="Y24" s="278"/>
      <c r="Z24" s="278"/>
      <c r="AA24" s="505"/>
      <c r="AB24" s="506"/>
      <c r="AC24" s="506"/>
      <c r="AD24" s="506"/>
      <c r="AE24" s="506"/>
      <c r="AF24" s="506"/>
      <c r="AG24" s="506"/>
      <c r="AH24" s="731"/>
      <c r="AI24" s="734"/>
      <c r="AJ24" s="722"/>
      <c r="AK24" s="722"/>
      <c r="AL24" s="722"/>
      <c r="AM24" s="725"/>
      <c r="AN24" s="725"/>
      <c r="AO24" s="725"/>
      <c r="AP24" s="726"/>
    </row>
    <row r="25" spans="2:42" ht="6.75" customHeight="1" hidden="1">
      <c r="B25" s="12"/>
      <c r="C25" s="11"/>
      <c r="K25" s="28"/>
      <c r="R25" s="14"/>
      <c r="S25" s="28"/>
      <c r="Z25" s="14"/>
      <c r="AA25" s="28"/>
      <c r="AH25" s="14"/>
      <c r="AI25" s="38"/>
      <c r="AJ25" s="531"/>
      <c r="AK25" s="531"/>
      <c r="AL25" s="531"/>
      <c r="AM25" s="544"/>
      <c r="AN25" s="544"/>
      <c r="AO25" s="544"/>
      <c r="AP25" s="545"/>
    </row>
    <row r="26" spans="3:42" ht="12" customHeight="1">
      <c r="C26" s="34"/>
      <c r="D26" s="34"/>
      <c r="E26" s="33"/>
      <c r="F26" s="34"/>
      <c r="G26" s="34"/>
      <c r="H26" s="34"/>
      <c r="I26" s="34"/>
      <c r="J26" s="34"/>
      <c r="K26" s="35"/>
      <c r="L26" s="27"/>
      <c r="M26" s="27"/>
      <c r="N26" s="27"/>
      <c r="O26" s="27"/>
      <c r="P26" s="27"/>
      <c r="Q26" s="27"/>
      <c r="R26" s="27"/>
      <c r="S26" s="35"/>
      <c r="T26" s="27"/>
      <c r="U26" s="27"/>
      <c r="V26" s="27"/>
      <c r="W26" s="27"/>
      <c r="X26" s="27"/>
      <c r="Y26" s="27"/>
      <c r="Z26" s="27"/>
      <c r="AA26" s="4"/>
      <c r="AB26" s="4"/>
      <c r="AC26" s="4"/>
      <c r="AD26" s="4"/>
      <c r="AE26" s="4"/>
      <c r="AF26" s="4"/>
      <c r="AG26" s="4"/>
      <c r="AH26" s="4"/>
      <c r="AI26" s="250"/>
      <c r="AJ26" s="250"/>
      <c r="AK26" s="250"/>
      <c r="AL26" s="250"/>
      <c r="AM26" s="251"/>
      <c r="AN26" s="251"/>
      <c r="AO26" s="251"/>
      <c r="AP26" s="251"/>
    </row>
    <row r="27" spans="3:42" ht="12" customHeight="1">
      <c r="C27" s="2"/>
      <c r="D27" s="2"/>
      <c r="E27" s="2"/>
      <c r="F27" s="514" t="s">
        <v>1153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  <c r="Q27" s="514"/>
      <c r="R27" s="514"/>
      <c r="S27" s="514"/>
      <c r="T27" s="514"/>
      <c r="U27" s="514"/>
      <c r="V27" s="514"/>
      <c r="W27" s="514"/>
      <c r="X27" s="514"/>
      <c r="Y27" s="514"/>
      <c r="Z27" s="514"/>
      <c r="AA27" s="514"/>
      <c r="AB27" s="514"/>
      <c r="AC27" s="514"/>
      <c r="AD27" s="514"/>
      <c r="AE27" s="514"/>
      <c r="AF27" s="514"/>
      <c r="AG27" s="514"/>
      <c r="AH27" s="514"/>
      <c r="AI27" s="514"/>
      <c r="AJ27" s="514"/>
      <c r="AK27" s="514"/>
      <c r="AL27" s="514"/>
      <c r="AM27" s="514"/>
      <c r="AN27" s="514"/>
      <c r="AO27" s="514"/>
      <c r="AP27" s="514"/>
    </row>
    <row r="28" spans="3:42" ht="12" customHeight="1">
      <c r="C28" s="33"/>
      <c r="D28" s="33"/>
      <c r="E28" s="33"/>
      <c r="F28" s="514"/>
      <c r="G28" s="514"/>
      <c r="H28" s="514"/>
      <c r="I28" s="514"/>
      <c r="J28" s="514"/>
      <c r="K28" s="514"/>
      <c r="L28" s="514"/>
      <c r="M28" s="514"/>
      <c r="N28" s="514"/>
      <c r="O28" s="514"/>
      <c r="P28" s="514"/>
      <c r="Q28" s="514"/>
      <c r="R28" s="514"/>
      <c r="S28" s="514"/>
      <c r="T28" s="514"/>
      <c r="U28" s="514"/>
      <c r="V28" s="514"/>
      <c r="W28" s="514"/>
      <c r="X28" s="514"/>
      <c r="Y28" s="514"/>
      <c r="Z28" s="514"/>
      <c r="AA28" s="514"/>
      <c r="AB28" s="514"/>
      <c r="AC28" s="514"/>
      <c r="AD28" s="514"/>
      <c r="AE28" s="514"/>
      <c r="AF28" s="514"/>
      <c r="AG28" s="514"/>
      <c r="AH28" s="514"/>
      <c r="AI28" s="514"/>
      <c r="AJ28" s="514"/>
      <c r="AK28" s="514"/>
      <c r="AL28" s="514"/>
      <c r="AM28" s="514"/>
      <c r="AN28" s="514"/>
      <c r="AO28" s="514"/>
      <c r="AP28" s="514"/>
    </row>
    <row r="29" spans="3:48" s="30" customFormat="1" ht="32.25" customHeight="1">
      <c r="C29" s="30" t="s">
        <v>1153</v>
      </c>
      <c r="AU29" s="3"/>
      <c r="AV29" s="3"/>
    </row>
    <row r="30" spans="47:48" s="30" customFormat="1" ht="21" customHeight="1">
      <c r="AU30" s="3"/>
      <c r="AV30" s="3"/>
    </row>
    <row r="31" spans="82:95" ht="7.5" customHeight="1"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</row>
    <row r="32" spans="43:95" ht="7.5" customHeight="1">
      <c r="AQ32" s="2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</row>
    <row r="33" spans="43:95" ht="7.5" customHeight="1">
      <c r="AQ33" s="2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</row>
    <row r="34" spans="81:95" ht="7.5" customHeight="1"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</row>
    <row r="35" spans="81:95" ht="7.5" customHeight="1"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</row>
    <row r="36" spans="43:95" ht="7.5" customHeight="1">
      <c r="AQ36" s="2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</row>
    <row r="37" spans="43:95" ht="7.5" customHeight="1">
      <c r="AQ37" s="2"/>
      <c r="CD37" s="7"/>
      <c r="CE37" s="16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</row>
    <row r="38" spans="2:95" s="13" customFormat="1" ht="7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2"/>
      <c r="CD38" s="7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</row>
    <row r="39" spans="2:95" s="13" customFormat="1" ht="7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7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</row>
    <row r="40" spans="2:95" s="13" customFormat="1" ht="7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</row>
    <row r="41" spans="2:95" s="13" customFormat="1" ht="7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</row>
    <row r="42" spans="2:99" s="13" customFormat="1" ht="7.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</row>
    <row r="43" spans="2:100" s="13" customFormat="1" ht="7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16"/>
      <c r="CE43" s="3"/>
      <c r="CF43" s="3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</row>
    <row r="44" spans="2:117" s="13" customFormat="1" ht="7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16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</row>
    <row r="45" spans="2:131" s="13" customFormat="1" ht="7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</row>
    <row r="46" spans="2:140" s="13" customFormat="1" ht="7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</row>
    <row r="47" spans="2:132" s="13" customFormat="1" ht="7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</row>
    <row r="48" spans="2:118" s="13" customFormat="1" ht="7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7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</row>
    <row r="49" spans="2:118" s="13" customFormat="1" ht="7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7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</row>
    <row r="50" spans="2:117" s="13" customFormat="1" ht="7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7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</row>
    <row r="51" spans="2:118" s="13" customFormat="1" ht="7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7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</row>
    <row r="54" ht="7.5" customHeight="1">
      <c r="DO54" s="2"/>
    </row>
    <row r="64" ht="7.5" customHeight="1">
      <c r="CC64" s="7"/>
    </row>
    <row r="65" ht="7.5" customHeight="1">
      <c r="CC65" s="7"/>
    </row>
    <row r="66" ht="7.5" customHeight="1">
      <c r="CC66" s="7"/>
    </row>
    <row r="67" ht="7.5" customHeight="1">
      <c r="CC67" s="7"/>
    </row>
    <row r="68" ht="7.5" customHeight="1">
      <c r="CC68" s="7"/>
    </row>
    <row r="69" ht="7.5" customHeight="1">
      <c r="CC69" s="7"/>
    </row>
    <row r="70" spans="81:83" ht="7.5" customHeight="1">
      <c r="CC70" s="7"/>
      <c r="CE70" s="2"/>
    </row>
    <row r="71" spans="81:116" ht="7.5" customHeight="1">
      <c r="CC71" s="7"/>
      <c r="DD71" s="2"/>
      <c r="DE71" s="9"/>
      <c r="DF71" s="9"/>
      <c r="DG71" s="9"/>
      <c r="DH71" s="9"/>
      <c r="DI71" s="9"/>
      <c r="DJ71" s="9"/>
      <c r="DK71" s="9"/>
      <c r="DL71" s="9"/>
    </row>
    <row r="72" spans="81:82" ht="7.5" customHeight="1">
      <c r="CC72" s="7"/>
      <c r="CD72" s="2"/>
    </row>
    <row r="73" ht="7.5" customHeight="1">
      <c r="CC73" s="7"/>
    </row>
    <row r="74" spans="2:89" s="13" customFormat="1" ht="7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7"/>
      <c r="CD74" s="3"/>
      <c r="CE74" s="3"/>
      <c r="CF74" s="3"/>
      <c r="CG74" s="3"/>
      <c r="CH74" s="3"/>
      <c r="CI74" s="3"/>
      <c r="CJ74" s="3"/>
      <c r="CK74" s="3"/>
    </row>
    <row r="75" spans="2:125" s="13" customFormat="1" ht="7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7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</row>
    <row r="76" spans="2:132" s="13" customFormat="1" ht="7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</row>
    <row r="77" spans="2:124" s="13" customFormat="1" ht="7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</row>
    <row r="78" spans="2:110" s="13" customFormat="1" ht="7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</row>
    <row r="79" spans="2:110" s="13" customFormat="1" ht="7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</row>
    <row r="80" spans="2:110" s="13" customFormat="1" ht="7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</row>
    <row r="81" spans="2:110" s="13" customFormat="1" ht="7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</row>
    <row r="82" spans="90:110" ht="7.5" customHeight="1"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</row>
    <row r="84" ht="7.5" customHeight="1">
      <c r="DI84" s="2"/>
    </row>
    <row r="88" spans="83:89" ht="7.5" customHeight="1">
      <c r="CE88" s="2"/>
      <c r="CF88" s="2"/>
      <c r="CG88" s="2"/>
      <c r="CH88" s="2"/>
      <c r="CJ88" s="13"/>
      <c r="CK88" s="13"/>
    </row>
    <row r="89" spans="2:100" s="13" customFormat="1" ht="7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2"/>
      <c r="CF89" s="2"/>
      <c r="CG89" s="2"/>
      <c r="CH89" s="2"/>
      <c r="CI89" s="2"/>
      <c r="CJ89" s="2"/>
      <c r="CK89" s="2"/>
      <c r="CL89" s="2"/>
      <c r="CO89" s="3"/>
      <c r="CP89" s="3"/>
      <c r="CQ89" s="3"/>
      <c r="CR89" s="3"/>
      <c r="CS89" s="3"/>
      <c r="CT89" s="3"/>
      <c r="CU89" s="3"/>
      <c r="CV89" s="3"/>
    </row>
    <row r="90" spans="2:113" s="13" customFormat="1" ht="7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</row>
    <row r="91" spans="2:122" s="13" customFormat="1" ht="7.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</row>
    <row r="92" spans="2:127" s="13" customFormat="1" ht="7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2"/>
      <c r="CF92" s="2"/>
      <c r="CG92" s="2"/>
      <c r="CH92" s="2"/>
      <c r="CI92" s="2"/>
      <c r="CJ92" s="2"/>
      <c r="CK92" s="2"/>
      <c r="CL92" s="2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</row>
    <row r="93" spans="2:114" s="13" customFormat="1" ht="7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2"/>
      <c r="CF93" s="2"/>
      <c r="CG93" s="2"/>
      <c r="CH93" s="2"/>
      <c r="CI93" s="2"/>
      <c r="CJ93" s="2"/>
      <c r="CK93" s="2"/>
      <c r="CL93" s="2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2"/>
    </row>
    <row r="94" spans="2:114" s="13" customFormat="1" ht="7.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2"/>
      <c r="CF94" s="2"/>
      <c r="CG94" s="2"/>
      <c r="CH94" s="2"/>
      <c r="CI94" s="2"/>
      <c r="CJ94" s="2"/>
      <c r="CK94" s="2"/>
      <c r="CL94" s="2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2"/>
    </row>
    <row r="95" spans="2:114" s="13" customFormat="1" ht="7.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2"/>
      <c r="CF95" s="2"/>
      <c r="CG95" s="2"/>
      <c r="CH95" s="2"/>
      <c r="CI95" s="2"/>
      <c r="CJ95" s="2"/>
      <c r="CK95" s="2"/>
      <c r="CL95" s="2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</row>
    <row r="96" spans="2:114" s="13" customFormat="1" ht="7.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2"/>
      <c r="CF96" s="2"/>
      <c r="CG96" s="2"/>
      <c r="CH96" s="2"/>
      <c r="CI96" s="2"/>
      <c r="CJ96" s="2"/>
      <c r="CK96" s="2"/>
      <c r="CL96" s="2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3"/>
    </row>
    <row r="97" spans="83:114" ht="7.5" customHeight="1">
      <c r="CE97" s="2"/>
      <c r="CF97" s="2"/>
      <c r="CG97" s="2"/>
      <c r="CH97" s="2"/>
      <c r="CI97" s="2"/>
      <c r="CJ97" s="2"/>
      <c r="CK97" s="2"/>
      <c r="CL97" s="2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2"/>
    </row>
    <row r="98" spans="83:114" ht="7.5" customHeight="1">
      <c r="CE98" s="2"/>
      <c r="CF98" s="2"/>
      <c r="CG98" s="2"/>
      <c r="CH98" s="2"/>
      <c r="CI98" s="2"/>
      <c r="CJ98" s="2"/>
      <c r="CK98" s="2"/>
      <c r="CL98" s="2"/>
      <c r="DJ98" s="2"/>
    </row>
    <row r="99" spans="83:114" ht="7.5" customHeight="1">
      <c r="CE99" s="2"/>
      <c r="CF99" s="2"/>
      <c r="CG99" s="2"/>
      <c r="CH99" s="2"/>
      <c r="CI99" s="2"/>
      <c r="CJ99" s="2"/>
      <c r="CK99" s="2"/>
      <c r="CL99" s="2"/>
      <c r="DJ99" s="2"/>
    </row>
    <row r="100" spans="83:90" ht="7.5" customHeight="1">
      <c r="CE100" s="2"/>
      <c r="CF100" s="2"/>
      <c r="CG100" s="2"/>
      <c r="CH100" s="2"/>
      <c r="CI100" s="2"/>
      <c r="CJ100" s="2"/>
      <c r="CK100" s="2"/>
      <c r="CL100" s="2"/>
    </row>
    <row r="101" spans="83:87" ht="7.5" customHeight="1">
      <c r="CE101" s="2"/>
      <c r="CF101" s="2"/>
      <c r="CG101" s="2"/>
      <c r="CH101" s="2"/>
      <c r="CI101" s="2"/>
    </row>
    <row r="102" ht="7.5" customHeight="1">
      <c r="CI102" s="2"/>
    </row>
  </sheetData>
  <sheetProtection/>
  <mergeCells count="71">
    <mergeCell ref="AM25:AP25"/>
    <mergeCell ref="E4:AO4"/>
    <mergeCell ref="F15:J15"/>
    <mergeCell ref="F19:J19"/>
    <mergeCell ref="F23:J23"/>
    <mergeCell ref="AI9:AI10"/>
    <mergeCell ref="AI21:AI22"/>
    <mergeCell ref="AI23:AI24"/>
    <mergeCell ref="F21:J22"/>
    <mergeCell ref="F5:N5"/>
    <mergeCell ref="AJ25:AL25"/>
    <mergeCell ref="B13:B14"/>
    <mergeCell ref="B17:B18"/>
    <mergeCell ref="AI13:AI14"/>
    <mergeCell ref="AI15:AI16"/>
    <mergeCell ref="AI17:AI18"/>
    <mergeCell ref="AI19:AI20"/>
    <mergeCell ref="N21:O23"/>
    <mergeCell ref="P21:R23"/>
    <mergeCell ref="C21:E22"/>
    <mergeCell ref="S21:U23"/>
    <mergeCell ref="C23:E24"/>
    <mergeCell ref="V21:W23"/>
    <mergeCell ref="K21:M23"/>
    <mergeCell ref="X21:Z23"/>
    <mergeCell ref="AA21:AH24"/>
    <mergeCell ref="P17:R19"/>
    <mergeCell ref="K13:R16"/>
    <mergeCell ref="AM21:AP22"/>
    <mergeCell ref="AJ23:AL24"/>
    <mergeCell ref="AM23:AP24"/>
    <mergeCell ref="AM19:AP20"/>
    <mergeCell ref="AA17:AC19"/>
    <mergeCell ref="AJ17:AL18"/>
    <mergeCell ref="AJ19:AL20"/>
    <mergeCell ref="AJ21:AL22"/>
    <mergeCell ref="AM13:AP14"/>
    <mergeCell ref="AM15:AP16"/>
    <mergeCell ref="AJ13:AL14"/>
    <mergeCell ref="AJ15:AL16"/>
    <mergeCell ref="AM17:AP18"/>
    <mergeCell ref="AD13:AE15"/>
    <mergeCell ref="AF13:AH15"/>
    <mergeCell ref="C13:E14"/>
    <mergeCell ref="F13:J14"/>
    <mergeCell ref="C15:E16"/>
    <mergeCell ref="K17:M19"/>
    <mergeCell ref="N17:O19"/>
    <mergeCell ref="C17:E18"/>
    <mergeCell ref="F17:J18"/>
    <mergeCell ref="C19:E20"/>
    <mergeCell ref="C2:AP3"/>
    <mergeCell ref="C6:AP7"/>
    <mergeCell ref="C9:J12"/>
    <mergeCell ref="K9:R10"/>
    <mergeCell ref="S9:Z10"/>
    <mergeCell ref="AA9:AH10"/>
    <mergeCell ref="AK9:AP10"/>
    <mergeCell ref="K11:R12"/>
    <mergeCell ref="S11:Z12"/>
    <mergeCell ref="AA11:AH12"/>
    <mergeCell ref="F27:AP28"/>
    <mergeCell ref="S13:U15"/>
    <mergeCell ref="AI11:AJ12"/>
    <mergeCell ref="X13:Z15"/>
    <mergeCell ref="V13:W15"/>
    <mergeCell ref="AK11:AP12"/>
    <mergeCell ref="S17:Z20"/>
    <mergeCell ref="AD17:AE19"/>
    <mergeCell ref="AF17:AH19"/>
    <mergeCell ref="AA13:AC15"/>
  </mergeCells>
  <printOptions/>
  <pageMargins left="1.1811023622047245" right="0" top="0" bottom="0" header="0.31496062992125984" footer="0.31496062992125984"/>
  <pageSetup horizontalDpi="300" verticalDpi="300" orientation="landscape" paperSize="9" scale="1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531"/>
  <sheetViews>
    <sheetView zoomScaleSheetLayoutView="100" zoomScalePageLayoutView="0" workbookViewId="0" topLeftCell="A1">
      <selection activeCell="U353" sqref="U353"/>
    </sheetView>
  </sheetViews>
  <sheetFormatPr defaultColWidth="16.125" defaultRowHeight="13.5" customHeight="1"/>
  <cols>
    <col min="1" max="1" width="10.75390625" style="64" customWidth="1"/>
    <col min="2" max="2" width="7.75390625" style="47" customWidth="1"/>
    <col min="3" max="3" width="7.375" style="47" customWidth="1"/>
    <col min="4" max="4" width="8.00390625" style="47" hidden="1" customWidth="1"/>
    <col min="5" max="5" width="9.375" style="47" hidden="1" customWidth="1"/>
    <col min="6" max="6" width="9.125" style="47" hidden="1" customWidth="1"/>
    <col min="7" max="7" width="7.375" style="47" hidden="1" customWidth="1"/>
    <col min="8" max="8" width="7.875" style="47" hidden="1" customWidth="1"/>
    <col min="9" max="9" width="9.25390625" style="47" hidden="1" customWidth="1"/>
    <col min="10" max="10" width="7.75390625" style="51" hidden="1" customWidth="1"/>
    <col min="11" max="11" width="6.875" style="51" hidden="1" customWidth="1"/>
    <col min="12" max="12" width="5.25390625" style="47" hidden="1" customWidth="1"/>
    <col min="13" max="13" width="5.75390625" style="47" hidden="1" customWidth="1"/>
    <col min="14" max="14" width="7.625" style="47" customWidth="1"/>
    <col min="15" max="15" width="2.625" style="47" customWidth="1"/>
    <col min="16" max="17" width="7.75390625" style="47" customWidth="1"/>
    <col min="18" max="20" width="4.875" style="82" customWidth="1"/>
    <col min="21" max="16384" width="16.125" style="82" customWidth="1"/>
  </cols>
  <sheetData>
    <row r="1" spans="1:12" ht="13.5">
      <c r="A1" s="47"/>
      <c r="B1" s="742" t="s">
        <v>140</v>
      </c>
      <c r="C1" s="742"/>
      <c r="D1" s="743" t="s">
        <v>141</v>
      </c>
      <c r="E1" s="743"/>
      <c r="F1" s="743"/>
      <c r="G1" s="743"/>
      <c r="H1" s="47" t="s">
        <v>142</v>
      </c>
      <c r="I1" s="737" t="s">
        <v>143</v>
      </c>
      <c r="J1" s="737"/>
      <c r="K1" s="737"/>
      <c r="L1" s="48"/>
    </row>
    <row r="2" spans="1:12" ht="13.5">
      <c r="A2" s="47"/>
      <c r="B2" s="742"/>
      <c r="C2" s="742"/>
      <c r="D2" s="743"/>
      <c r="E2" s="743"/>
      <c r="F2" s="743"/>
      <c r="G2" s="743"/>
      <c r="H2" s="49">
        <f>COUNTIF(M5:M36,"東近江市")</f>
        <v>1</v>
      </c>
      <c r="I2" s="744"/>
      <c r="J2" s="744"/>
      <c r="K2" s="744"/>
      <c r="L2" s="48"/>
    </row>
    <row r="3" spans="1:17" ht="12" customHeight="1">
      <c r="A3" s="82"/>
      <c r="B3" s="86" t="s">
        <v>144</v>
      </c>
      <c r="C3" s="86"/>
      <c r="D3" s="81" t="s">
        <v>145</v>
      </c>
      <c r="E3" s="82"/>
      <c r="F3" s="83"/>
      <c r="G3" s="82"/>
      <c r="H3" s="82"/>
      <c r="I3" s="738">
        <f>H2/COUNTA(M5:M36)</f>
        <v>0.03125</v>
      </c>
      <c r="J3" s="738"/>
      <c r="K3" s="738"/>
      <c r="L3" s="83"/>
      <c r="M3" s="82"/>
      <c r="N3" s="82"/>
      <c r="O3" s="82"/>
      <c r="P3" s="82"/>
      <c r="Q3" s="82"/>
    </row>
    <row r="4" spans="1:17" ht="12" customHeight="1">
      <c r="A4" s="82"/>
      <c r="B4" s="736" t="s">
        <v>146</v>
      </c>
      <c r="C4" s="736"/>
      <c r="D4" s="82" t="s">
        <v>147</v>
      </c>
      <c r="E4" s="82"/>
      <c r="F4" s="83"/>
      <c r="G4" s="82" t="str">
        <f>B4&amp;C4</f>
        <v>アビックＢＢ</v>
      </c>
      <c r="H4" s="82"/>
      <c r="I4" s="82"/>
      <c r="J4" s="87"/>
      <c r="K4" s="88">
        <f>IF(J4="","",(2012-J4))</f>
      </c>
      <c r="L4" s="83"/>
      <c r="M4" s="82"/>
      <c r="N4" s="82"/>
      <c r="O4" s="82"/>
      <c r="P4" s="82"/>
      <c r="Q4" s="82"/>
    </row>
    <row r="5" spans="1:17" ht="12" customHeight="1">
      <c r="A5" s="82" t="s">
        <v>148</v>
      </c>
      <c r="B5" s="86" t="s">
        <v>79</v>
      </c>
      <c r="C5" s="86" t="s">
        <v>149</v>
      </c>
      <c r="D5" s="82" t="str">
        <f aca="true" t="shared" si="0" ref="D5:D36">$B$4</f>
        <v>アビックＢＢ</v>
      </c>
      <c r="E5" s="82"/>
      <c r="F5" s="83" t="str">
        <f>A5</f>
        <v>あ０１</v>
      </c>
      <c r="G5" s="82" t="str">
        <f>B5&amp;C5</f>
        <v>西川昌一</v>
      </c>
      <c r="H5" s="94" t="str">
        <f>$B$4</f>
        <v>アビックＢＢ</v>
      </c>
      <c r="I5" s="94" t="s">
        <v>72</v>
      </c>
      <c r="J5" s="91">
        <v>1970</v>
      </c>
      <c r="K5" s="88">
        <f>IF(J5="","",(2023-J5))</f>
        <v>53</v>
      </c>
      <c r="L5" s="83" t="str">
        <f aca="true" t="shared" si="1" ref="L5:L36">IF(G5="","",IF(COUNTIF($G$1:$G$574,G5)&gt;1,"2重登録","OK"))</f>
        <v>OK</v>
      </c>
      <c r="M5" s="86" t="s">
        <v>110</v>
      </c>
      <c r="N5" s="82"/>
      <c r="O5" s="82"/>
      <c r="P5" s="82"/>
      <c r="Q5" s="82"/>
    </row>
    <row r="6" spans="1:17" ht="12" customHeight="1">
      <c r="A6" s="82" t="s">
        <v>150</v>
      </c>
      <c r="B6" s="82" t="s">
        <v>151</v>
      </c>
      <c r="C6" s="82" t="s">
        <v>152</v>
      </c>
      <c r="D6" s="82" t="str">
        <f t="shared" si="0"/>
        <v>アビックＢＢ</v>
      </c>
      <c r="E6" s="82"/>
      <c r="F6" s="82" t="str">
        <f>A6</f>
        <v>あ０２</v>
      </c>
      <c r="G6" s="82" t="str">
        <f>B6&amp;C6</f>
        <v>青木重之</v>
      </c>
      <c r="H6" s="94" t="str">
        <f aca="true" t="shared" si="2" ref="H6:H36">$B$4</f>
        <v>アビックＢＢ</v>
      </c>
      <c r="I6" s="94" t="s">
        <v>72</v>
      </c>
      <c r="J6" s="87">
        <v>1971</v>
      </c>
      <c r="K6" s="88">
        <f>IF(J6="","",(2023-J6))</f>
        <v>52</v>
      </c>
      <c r="L6" s="83" t="str">
        <f t="shared" si="1"/>
        <v>OK</v>
      </c>
      <c r="M6" s="86" t="s">
        <v>101</v>
      </c>
      <c r="N6" s="82"/>
      <c r="O6" s="82"/>
      <c r="P6" s="82"/>
      <c r="Q6" s="82"/>
    </row>
    <row r="7" spans="1:17" ht="12" customHeight="1">
      <c r="A7" s="82" t="s">
        <v>153</v>
      </c>
      <c r="B7" s="86" t="s">
        <v>6</v>
      </c>
      <c r="C7" s="86" t="s">
        <v>7</v>
      </c>
      <c r="D7" s="82" t="str">
        <f t="shared" si="0"/>
        <v>アビックＢＢ</v>
      </c>
      <c r="E7" s="82"/>
      <c r="F7" s="83" t="str">
        <f>A7</f>
        <v>あ０３</v>
      </c>
      <c r="G7" s="82" t="str">
        <f>B7&amp;C7</f>
        <v>安達隆一</v>
      </c>
      <c r="H7" s="94" t="str">
        <f t="shared" si="2"/>
        <v>アビックＢＢ</v>
      </c>
      <c r="I7" s="94" t="s">
        <v>72</v>
      </c>
      <c r="J7" s="91">
        <v>1970</v>
      </c>
      <c r="K7" s="88">
        <f aca="true" t="shared" si="3" ref="K7:K34">IF(J7="","",(2023-J7))</f>
        <v>53</v>
      </c>
      <c r="L7" s="83" t="str">
        <f t="shared" si="1"/>
        <v>OK</v>
      </c>
      <c r="M7" s="86" t="s">
        <v>136</v>
      </c>
      <c r="N7" s="82"/>
      <c r="O7" s="82"/>
      <c r="P7" s="82"/>
      <c r="Q7" s="82"/>
    </row>
    <row r="8" spans="1:17" ht="12" customHeight="1">
      <c r="A8" s="82" t="s">
        <v>154</v>
      </c>
      <c r="B8" s="86" t="s">
        <v>155</v>
      </c>
      <c r="C8" s="86" t="s">
        <v>156</v>
      </c>
      <c r="D8" s="82" t="str">
        <f t="shared" si="0"/>
        <v>アビックＢＢ</v>
      </c>
      <c r="E8" s="82"/>
      <c r="F8" s="83" t="str">
        <f aca="true" t="shared" si="4" ref="F8:F36">A8</f>
        <v>あ０４</v>
      </c>
      <c r="G8" s="82" t="str">
        <f aca="true" t="shared" si="5" ref="G8:G36">B8&amp;C8</f>
        <v>上原義弘</v>
      </c>
      <c r="H8" s="94" t="str">
        <f t="shared" si="2"/>
        <v>アビックＢＢ</v>
      </c>
      <c r="I8" s="94" t="s">
        <v>72</v>
      </c>
      <c r="J8" s="91">
        <v>1974</v>
      </c>
      <c r="K8" s="88">
        <f t="shared" si="3"/>
        <v>49</v>
      </c>
      <c r="L8" s="83" t="str">
        <f t="shared" si="1"/>
        <v>OK</v>
      </c>
      <c r="M8" s="86" t="s">
        <v>110</v>
      </c>
      <c r="N8" s="82"/>
      <c r="O8" s="82"/>
      <c r="P8" s="82"/>
      <c r="Q8" s="82"/>
    </row>
    <row r="9" spans="1:17" ht="12" customHeight="1">
      <c r="A9" s="82" t="s">
        <v>157</v>
      </c>
      <c r="B9" s="86" t="s">
        <v>656</v>
      </c>
      <c r="C9" s="86" t="s">
        <v>539</v>
      </c>
      <c r="D9" s="82" t="str">
        <f t="shared" si="0"/>
        <v>アビックＢＢ</v>
      </c>
      <c r="E9" s="82"/>
      <c r="F9" s="83" t="str">
        <f t="shared" si="4"/>
        <v>あ０５</v>
      </c>
      <c r="G9" s="82" t="str">
        <f t="shared" si="5"/>
        <v>寺村浩一</v>
      </c>
      <c r="H9" s="94" t="str">
        <f t="shared" si="2"/>
        <v>アビックＢＢ</v>
      </c>
      <c r="I9" s="94" t="s">
        <v>72</v>
      </c>
      <c r="J9" s="91">
        <v>1968</v>
      </c>
      <c r="K9" s="88">
        <f t="shared" si="3"/>
        <v>55</v>
      </c>
      <c r="L9" s="83" t="str">
        <f t="shared" si="1"/>
        <v>OK</v>
      </c>
      <c r="M9" s="86" t="s">
        <v>651</v>
      </c>
      <c r="N9" s="82"/>
      <c r="O9" s="82"/>
      <c r="P9" s="82"/>
      <c r="Q9" s="82"/>
    </row>
    <row r="10" spans="1:17" ht="12" customHeight="1">
      <c r="A10" s="82" t="s">
        <v>158</v>
      </c>
      <c r="B10" s="86" t="s">
        <v>159</v>
      </c>
      <c r="C10" s="86" t="s">
        <v>160</v>
      </c>
      <c r="D10" s="82" t="str">
        <f t="shared" si="0"/>
        <v>アビックＢＢ</v>
      </c>
      <c r="E10" s="82"/>
      <c r="F10" s="83" t="str">
        <f t="shared" si="4"/>
        <v>あ０６</v>
      </c>
      <c r="G10" s="82" t="str">
        <f t="shared" si="5"/>
        <v>谷崎真也</v>
      </c>
      <c r="H10" s="94" t="str">
        <f t="shared" si="2"/>
        <v>アビックＢＢ</v>
      </c>
      <c r="I10" s="94" t="s">
        <v>72</v>
      </c>
      <c r="J10" s="91">
        <v>1972</v>
      </c>
      <c r="K10" s="88">
        <f t="shared" si="3"/>
        <v>51</v>
      </c>
      <c r="L10" s="83" t="str">
        <f t="shared" si="1"/>
        <v>OK</v>
      </c>
      <c r="M10" s="86" t="s">
        <v>136</v>
      </c>
      <c r="N10" s="82"/>
      <c r="O10" s="82"/>
      <c r="P10" s="82"/>
      <c r="Q10" s="82"/>
    </row>
    <row r="11" spans="1:17" ht="12" customHeight="1">
      <c r="A11" s="82" t="s">
        <v>161</v>
      </c>
      <c r="B11" s="86" t="s">
        <v>657</v>
      </c>
      <c r="C11" s="86" t="s">
        <v>658</v>
      </c>
      <c r="D11" s="82" t="str">
        <f t="shared" si="0"/>
        <v>アビックＢＢ</v>
      </c>
      <c r="E11" s="82"/>
      <c r="F11" s="83" t="str">
        <f t="shared" si="4"/>
        <v>あ０７</v>
      </c>
      <c r="G11" s="82" t="str">
        <f t="shared" si="5"/>
        <v>廣瀬淳</v>
      </c>
      <c r="H11" s="94" t="str">
        <f t="shared" si="2"/>
        <v>アビックＢＢ</v>
      </c>
      <c r="I11" s="94" t="s">
        <v>72</v>
      </c>
      <c r="J11" s="91">
        <v>1961</v>
      </c>
      <c r="K11" s="88">
        <f t="shared" si="3"/>
        <v>62</v>
      </c>
      <c r="L11" s="83" t="str">
        <f t="shared" si="1"/>
        <v>OK</v>
      </c>
      <c r="M11" s="86" t="s">
        <v>110</v>
      </c>
      <c r="N11" s="82"/>
      <c r="O11" s="82"/>
      <c r="P11" s="82"/>
      <c r="Q11" s="82"/>
    </row>
    <row r="12" spans="1:17" ht="12" customHeight="1">
      <c r="A12" s="82" t="s">
        <v>162</v>
      </c>
      <c r="B12" s="109" t="s">
        <v>163</v>
      </c>
      <c r="C12" s="109" t="s">
        <v>132</v>
      </c>
      <c r="D12" s="82" t="str">
        <f t="shared" si="0"/>
        <v>アビックＢＢ</v>
      </c>
      <c r="E12" s="82"/>
      <c r="F12" s="83" t="str">
        <f t="shared" si="4"/>
        <v>あ０８</v>
      </c>
      <c r="G12" s="82" t="str">
        <f t="shared" si="5"/>
        <v>齋田優子</v>
      </c>
      <c r="H12" s="94" t="str">
        <f t="shared" si="2"/>
        <v>アビックＢＢ</v>
      </c>
      <c r="I12" s="161" t="s">
        <v>9</v>
      </c>
      <c r="J12" s="91">
        <v>1970</v>
      </c>
      <c r="K12" s="88">
        <f t="shared" si="3"/>
        <v>53</v>
      </c>
      <c r="L12" s="83" t="str">
        <f t="shared" si="1"/>
        <v>OK</v>
      </c>
      <c r="M12" s="86" t="s">
        <v>110</v>
      </c>
      <c r="N12" s="82"/>
      <c r="O12" s="82"/>
      <c r="P12" s="82"/>
      <c r="Q12" s="82"/>
    </row>
    <row r="13" spans="1:17" ht="12" customHeight="1">
      <c r="A13" s="82" t="s">
        <v>164</v>
      </c>
      <c r="B13" s="86" t="s">
        <v>165</v>
      </c>
      <c r="C13" s="86" t="s">
        <v>166</v>
      </c>
      <c r="D13" s="82" t="str">
        <f t="shared" si="0"/>
        <v>アビックＢＢ</v>
      </c>
      <c r="E13" s="82"/>
      <c r="F13" s="83" t="str">
        <f t="shared" si="4"/>
        <v>あ０９</v>
      </c>
      <c r="G13" s="82" t="str">
        <f t="shared" si="5"/>
        <v>平居崇</v>
      </c>
      <c r="H13" s="94" t="str">
        <f t="shared" si="2"/>
        <v>アビックＢＢ</v>
      </c>
      <c r="I13" s="94" t="s">
        <v>72</v>
      </c>
      <c r="J13" s="91">
        <v>1972</v>
      </c>
      <c r="K13" s="88">
        <f t="shared" si="3"/>
        <v>51</v>
      </c>
      <c r="L13" s="83" t="str">
        <f t="shared" si="1"/>
        <v>OK</v>
      </c>
      <c r="M13" s="86" t="s">
        <v>167</v>
      </c>
      <c r="N13" s="82"/>
      <c r="O13" s="82"/>
      <c r="P13" s="82"/>
      <c r="Q13" s="82"/>
    </row>
    <row r="14" spans="1:17" ht="12" customHeight="1">
      <c r="A14" s="82" t="s">
        <v>168</v>
      </c>
      <c r="B14" s="86" t="s">
        <v>169</v>
      </c>
      <c r="C14" s="86" t="s">
        <v>170</v>
      </c>
      <c r="D14" s="82" t="str">
        <f t="shared" si="0"/>
        <v>アビックＢＢ</v>
      </c>
      <c r="E14" s="82"/>
      <c r="F14" s="83" t="str">
        <f t="shared" si="4"/>
        <v>あ１０</v>
      </c>
      <c r="G14" s="82" t="str">
        <f t="shared" si="5"/>
        <v>大林弘典</v>
      </c>
      <c r="H14" s="94" t="str">
        <f t="shared" si="2"/>
        <v>アビックＢＢ</v>
      </c>
      <c r="I14" s="94" t="s">
        <v>72</v>
      </c>
      <c r="J14" s="91">
        <v>1989</v>
      </c>
      <c r="K14" s="88">
        <f t="shared" si="3"/>
        <v>34</v>
      </c>
      <c r="L14" s="83" t="str">
        <f t="shared" si="1"/>
        <v>OK</v>
      </c>
      <c r="M14" s="86" t="s">
        <v>123</v>
      </c>
      <c r="N14" s="82"/>
      <c r="O14" s="82"/>
      <c r="P14" s="82"/>
      <c r="Q14" s="82"/>
    </row>
    <row r="15" spans="1:17" ht="12" customHeight="1">
      <c r="A15" s="82" t="s">
        <v>171</v>
      </c>
      <c r="B15" s="97" t="s">
        <v>172</v>
      </c>
      <c r="C15" s="109" t="s">
        <v>173</v>
      </c>
      <c r="D15" s="82" t="str">
        <f t="shared" si="0"/>
        <v>アビックＢＢ</v>
      </c>
      <c r="E15" s="82"/>
      <c r="F15" s="83" t="str">
        <f t="shared" si="4"/>
        <v>あ１１</v>
      </c>
      <c r="G15" s="82" t="str">
        <f t="shared" si="5"/>
        <v>野方華子</v>
      </c>
      <c r="H15" s="94" t="str">
        <f t="shared" si="2"/>
        <v>アビックＢＢ</v>
      </c>
      <c r="I15" s="161" t="s">
        <v>9</v>
      </c>
      <c r="J15" s="91">
        <v>1968</v>
      </c>
      <c r="K15" s="88">
        <f t="shared" si="3"/>
        <v>55</v>
      </c>
      <c r="L15" s="83" t="str">
        <f t="shared" si="1"/>
        <v>OK</v>
      </c>
      <c r="M15" s="86" t="s">
        <v>125</v>
      </c>
      <c r="N15" s="82"/>
      <c r="O15" s="82"/>
      <c r="P15" s="82"/>
      <c r="Q15" s="82"/>
    </row>
    <row r="16" spans="1:17" ht="12" customHeight="1">
      <c r="A16" s="82" t="s">
        <v>174</v>
      </c>
      <c r="B16" s="109" t="s">
        <v>175</v>
      </c>
      <c r="C16" s="109" t="s">
        <v>176</v>
      </c>
      <c r="D16" s="82" t="str">
        <f t="shared" si="0"/>
        <v>アビックＢＢ</v>
      </c>
      <c r="E16" s="82"/>
      <c r="F16" s="83" t="str">
        <f t="shared" si="4"/>
        <v>あ１２</v>
      </c>
      <c r="G16" s="82" t="str">
        <f t="shared" si="5"/>
        <v>西山抄千代</v>
      </c>
      <c r="H16" s="94" t="str">
        <f t="shared" si="2"/>
        <v>アビックＢＢ</v>
      </c>
      <c r="I16" s="161" t="s">
        <v>9</v>
      </c>
      <c r="J16" s="91">
        <v>1972</v>
      </c>
      <c r="K16" s="88">
        <f t="shared" si="3"/>
        <v>51</v>
      </c>
      <c r="L16" s="83" t="str">
        <f t="shared" si="1"/>
        <v>OK</v>
      </c>
      <c r="M16" s="86" t="s">
        <v>124</v>
      </c>
      <c r="N16" s="82"/>
      <c r="O16" s="82"/>
      <c r="P16" s="82"/>
      <c r="Q16" s="82"/>
    </row>
    <row r="17" spans="1:17" ht="12" customHeight="1">
      <c r="A17" s="82" t="s">
        <v>177</v>
      </c>
      <c r="B17" s="109" t="s">
        <v>133</v>
      </c>
      <c r="C17" s="109" t="s">
        <v>134</v>
      </c>
      <c r="D17" s="82" t="str">
        <f t="shared" si="0"/>
        <v>アビックＢＢ</v>
      </c>
      <c r="E17" s="82"/>
      <c r="F17" s="83" t="str">
        <f t="shared" si="4"/>
        <v>あ１３</v>
      </c>
      <c r="G17" s="82" t="str">
        <f t="shared" si="5"/>
        <v>三原啓子</v>
      </c>
      <c r="H17" s="94" t="str">
        <f t="shared" si="2"/>
        <v>アビックＢＢ</v>
      </c>
      <c r="I17" s="161" t="s">
        <v>9</v>
      </c>
      <c r="J17" s="91">
        <v>1964</v>
      </c>
      <c r="K17" s="88">
        <f t="shared" si="3"/>
        <v>59</v>
      </c>
      <c r="L17" s="83" t="str">
        <f t="shared" si="1"/>
        <v>OK</v>
      </c>
      <c r="M17" s="86" t="s">
        <v>110</v>
      </c>
      <c r="N17" s="82"/>
      <c r="O17" s="82"/>
      <c r="P17" s="82"/>
      <c r="Q17" s="82"/>
    </row>
    <row r="18" spans="1:17" ht="12" customHeight="1">
      <c r="A18" s="82" t="s">
        <v>178</v>
      </c>
      <c r="B18" s="86" t="s">
        <v>179</v>
      </c>
      <c r="C18" s="86" t="s">
        <v>180</v>
      </c>
      <c r="D18" s="82" t="str">
        <f t="shared" si="0"/>
        <v>アビックＢＢ</v>
      </c>
      <c r="E18" s="82"/>
      <c r="F18" s="83" t="str">
        <f t="shared" si="4"/>
        <v>あ１４</v>
      </c>
      <c r="G18" s="82" t="str">
        <f t="shared" si="5"/>
        <v>落合良弘</v>
      </c>
      <c r="H18" s="94" t="str">
        <f t="shared" si="2"/>
        <v>アビックＢＢ</v>
      </c>
      <c r="I18" s="94" t="s">
        <v>72</v>
      </c>
      <c r="J18" s="91">
        <v>1968</v>
      </c>
      <c r="K18" s="88">
        <f t="shared" si="3"/>
        <v>55</v>
      </c>
      <c r="L18" s="83" t="str">
        <f t="shared" si="1"/>
        <v>OK</v>
      </c>
      <c r="M18" s="86" t="s">
        <v>123</v>
      </c>
      <c r="N18" s="82"/>
      <c r="O18" s="82"/>
      <c r="P18" s="82"/>
      <c r="Q18" s="82"/>
    </row>
    <row r="19" spans="1:13" ht="12" customHeight="1">
      <c r="A19" s="82" t="s">
        <v>181</v>
      </c>
      <c r="B19" s="86" t="s">
        <v>182</v>
      </c>
      <c r="C19" s="86" t="s">
        <v>183</v>
      </c>
      <c r="D19" s="82" t="str">
        <f t="shared" si="0"/>
        <v>アビックＢＢ</v>
      </c>
      <c r="F19" s="83" t="str">
        <f t="shared" si="4"/>
        <v>あ１５</v>
      </c>
      <c r="G19" s="82" t="str">
        <f t="shared" si="5"/>
        <v>中山泰嘉</v>
      </c>
      <c r="H19" s="94" t="str">
        <f t="shared" si="2"/>
        <v>アビックＢＢ</v>
      </c>
      <c r="I19" s="94" t="s">
        <v>72</v>
      </c>
      <c r="J19" s="91">
        <v>1964</v>
      </c>
      <c r="K19" s="88">
        <f t="shared" si="3"/>
        <v>59</v>
      </c>
      <c r="L19" s="83" t="str">
        <f t="shared" si="1"/>
        <v>OK</v>
      </c>
      <c r="M19" s="86" t="s">
        <v>110</v>
      </c>
    </row>
    <row r="20" spans="1:14" ht="12" customHeight="1">
      <c r="A20" s="82" t="s">
        <v>184</v>
      </c>
      <c r="B20" s="82" t="s">
        <v>659</v>
      </c>
      <c r="C20" s="82" t="s">
        <v>660</v>
      </c>
      <c r="D20" s="82" t="str">
        <f t="shared" si="0"/>
        <v>アビックＢＢ</v>
      </c>
      <c r="E20" s="82"/>
      <c r="F20" s="82" t="str">
        <f t="shared" si="4"/>
        <v>あ１６</v>
      </c>
      <c r="G20" s="82" t="str">
        <f t="shared" si="5"/>
        <v>松前満</v>
      </c>
      <c r="H20" s="94" t="str">
        <f t="shared" si="2"/>
        <v>アビックＢＢ</v>
      </c>
      <c r="I20" s="94" t="s">
        <v>72</v>
      </c>
      <c r="J20" s="162">
        <v>1973</v>
      </c>
      <c r="K20" s="88">
        <f>IF(J20="","",(2023-J20))</f>
        <v>50</v>
      </c>
      <c r="L20" s="83" t="str">
        <f t="shared" si="1"/>
        <v>OK</v>
      </c>
      <c r="M20" s="86" t="s">
        <v>110</v>
      </c>
      <c r="N20" s="163"/>
    </row>
    <row r="21" spans="1:13" ht="12" customHeight="1">
      <c r="A21" s="164" t="s">
        <v>185</v>
      </c>
      <c r="B21" s="165" t="s">
        <v>92</v>
      </c>
      <c r="C21" s="165" t="s">
        <v>186</v>
      </c>
      <c r="D21" s="82" t="str">
        <f t="shared" si="0"/>
        <v>アビックＢＢ</v>
      </c>
      <c r="E21" s="166"/>
      <c r="F21" s="164" t="str">
        <f t="shared" si="4"/>
        <v>あ１７</v>
      </c>
      <c r="G21" s="164" t="str">
        <f t="shared" si="5"/>
        <v>松井傳樹 </v>
      </c>
      <c r="H21" s="94" t="str">
        <f t="shared" si="2"/>
        <v>アビックＢＢ</v>
      </c>
      <c r="I21" s="99" t="s">
        <v>0</v>
      </c>
      <c r="J21" s="162">
        <v>1987</v>
      </c>
      <c r="K21" s="88">
        <f t="shared" si="3"/>
        <v>36</v>
      </c>
      <c r="L21" s="165" t="str">
        <f t="shared" si="1"/>
        <v>OK</v>
      </c>
      <c r="M21" s="165" t="s">
        <v>110</v>
      </c>
    </row>
    <row r="22" spans="1:13" ht="12" customHeight="1">
      <c r="A22" s="165" t="s">
        <v>187</v>
      </c>
      <c r="B22" s="167" t="s">
        <v>188</v>
      </c>
      <c r="C22" s="167" t="s">
        <v>189</v>
      </c>
      <c r="D22" s="82" t="str">
        <f t="shared" si="0"/>
        <v>アビックＢＢ</v>
      </c>
      <c r="E22" s="166"/>
      <c r="F22" s="165" t="str">
        <f t="shared" si="4"/>
        <v>あ１８</v>
      </c>
      <c r="G22" s="165" t="str">
        <f t="shared" si="5"/>
        <v>治田紗映子</v>
      </c>
      <c r="H22" s="94" t="str">
        <f t="shared" si="2"/>
        <v>アビックＢＢ</v>
      </c>
      <c r="I22" s="161" t="s">
        <v>9</v>
      </c>
      <c r="J22" s="162">
        <v>1983</v>
      </c>
      <c r="K22" s="88">
        <f t="shared" si="3"/>
        <v>40</v>
      </c>
      <c r="L22" s="165" t="str">
        <f t="shared" si="1"/>
        <v>OK</v>
      </c>
      <c r="M22" s="165" t="s">
        <v>111</v>
      </c>
    </row>
    <row r="23" spans="1:13" ht="12" customHeight="1">
      <c r="A23" s="82" t="s">
        <v>190</v>
      </c>
      <c r="B23" s="165" t="s">
        <v>137</v>
      </c>
      <c r="C23" s="165" t="s">
        <v>191</v>
      </c>
      <c r="D23" s="82" t="str">
        <f t="shared" si="0"/>
        <v>アビックＢＢ</v>
      </c>
      <c r="F23" s="165" t="str">
        <f t="shared" si="4"/>
        <v>あ１９</v>
      </c>
      <c r="G23" s="165" t="str">
        <f t="shared" si="5"/>
        <v>長谷川優</v>
      </c>
      <c r="H23" s="94" t="str">
        <f t="shared" si="2"/>
        <v>アビックＢＢ</v>
      </c>
      <c r="I23" s="99" t="s">
        <v>0</v>
      </c>
      <c r="J23" s="162">
        <v>1973</v>
      </c>
      <c r="K23" s="88">
        <f t="shared" si="3"/>
        <v>50</v>
      </c>
      <c r="L23" s="165" t="str">
        <f t="shared" si="1"/>
        <v>OK</v>
      </c>
      <c r="M23" s="165" t="s">
        <v>136</v>
      </c>
    </row>
    <row r="24" spans="1:13" ht="12" customHeight="1">
      <c r="A24" s="82" t="s">
        <v>192</v>
      </c>
      <c r="B24" s="167" t="s">
        <v>78</v>
      </c>
      <c r="C24" s="167" t="s">
        <v>193</v>
      </c>
      <c r="D24" s="82" t="str">
        <f t="shared" si="0"/>
        <v>アビックＢＢ</v>
      </c>
      <c r="F24" s="165" t="str">
        <f t="shared" si="4"/>
        <v>あ２０</v>
      </c>
      <c r="G24" s="165" t="str">
        <f t="shared" si="5"/>
        <v>成宮まき</v>
      </c>
      <c r="H24" s="94" t="str">
        <f t="shared" si="2"/>
        <v>アビックＢＢ</v>
      </c>
      <c r="I24" s="161" t="s">
        <v>9</v>
      </c>
      <c r="J24" s="162">
        <v>1970</v>
      </c>
      <c r="K24" s="88">
        <f t="shared" si="3"/>
        <v>53</v>
      </c>
      <c r="L24" s="165" t="str">
        <f t="shared" si="1"/>
        <v>OK</v>
      </c>
      <c r="M24" s="86" t="s">
        <v>110</v>
      </c>
    </row>
    <row r="25" spans="1:13" ht="12" customHeight="1">
      <c r="A25" s="82" t="s">
        <v>194</v>
      </c>
      <c r="B25" s="168" t="s">
        <v>80</v>
      </c>
      <c r="C25" s="167" t="s">
        <v>195</v>
      </c>
      <c r="D25" s="82" t="str">
        <f t="shared" si="0"/>
        <v>アビックＢＢ</v>
      </c>
      <c r="F25" s="165" t="str">
        <f t="shared" si="4"/>
        <v>あ２１</v>
      </c>
      <c r="G25" s="165" t="str">
        <f t="shared" si="5"/>
        <v>松本光美</v>
      </c>
      <c r="H25" s="94" t="str">
        <f t="shared" si="2"/>
        <v>アビックＢＢ</v>
      </c>
      <c r="I25" s="161" t="s">
        <v>9</v>
      </c>
      <c r="J25" s="162">
        <v>1971</v>
      </c>
      <c r="K25" s="88">
        <f t="shared" si="3"/>
        <v>52</v>
      </c>
      <c r="L25" s="165" t="str">
        <f t="shared" si="1"/>
        <v>OK</v>
      </c>
      <c r="M25" s="86" t="s">
        <v>101</v>
      </c>
    </row>
    <row r="26" spans="1:13" ht="12" customHeight="1">
      <c r="A26" s="82" t="s">
        <v>196</v>
      </c>
      <c r="B26" s="86" t="s">
        <v>197</v>
      </c>
      <c r="C26" s="86" t="s">
        <v>198</v>
      </c>
      <c r="D26" s="82" t="str">
        <f t="shared" si="0"/>
        <v>アビックＢＢ</v>
      </c>
      <c r="F26" s="83" t="str">
        <f t="shared" si="4"/>
        <v>あ２２</v>
      </c>
      <c r="G26" s="82" t="str">
        <f t="shared" si="5"/>
        <v>草野活地</v>
      </c>
      <c r="H26" s="94" t="str">
        <f t="shared" si="2"/>
        <v>アビックＢＢ</v>
      </c>
      <c r="I26" s="94" t="s">
        <v>72</v>
      </c>
      <c r="J26" s="91">
        <v>1974</v>
      </c>
      <c r="K26" s="88">
        <f t="shared" si="3"/>
        <v>49</v>
      </c>
      <c r="L26" s="83" t="str">
        <f t="shared" si="1"/>
        <v>OK</v>
      </c>
      <c r="M26" s="86" t="s">
        <v>101</v>
      </c>
    </row>
    <row r="27" spans="1:13" ht="12" customHeight="1">
      <c r="A27" s="82" t="s">
        <v>199</v>
      </c>
      <c r="B27" s="86" t="s">
        <v>200</v>
      </c>
      <c r="C27" s="86" t="s">
        <v>201</v>
      </c>
      <c r="D27" s="82" t="str">
        <f t="shared" si="0"/>
        <v>アビックＢＢ</v>
      </c>
      <c r="F27" s="83" t="str">
        <f t="shared" si="4"/>
        <v>あ２３</v>
      </c>
      <c r="G27" s="82" t="str">
        <f t="shared" si="5"/>
        <v>吉川孝次</v>
      </c>
      <c r="H27" s="94" t="str">
        <f t="shared" si="2"/>
        <v>アビックＢＢ</v>
      </c>
      <c r="I27" s="94" t="s">
        <v>72</v>
      </c>
      <c r="J27" s="91">
        <v>1976</v>
      </c>
      <c r="K27" s="88">
        <f t="shared" si="3"/>
        <v>47</v>
      </c>
      <c r="L27" s="83" t="str">
        <f t="shared" si="1"/>
        <v>OK</v>
      </c>
      <c r="M27" s="86" t="s">
        <v>110</v>
      </c>
    </row>
    <row r="28" spans="1:13" ht="12" customHeight="1">
      <c r="A28" s="82" t="s">
        <v>202</v>
      </c>
      <c r="B28" s="86" t="s">
        <v>203</v>
      </c>
      <c r="C28" s="86" t="s">
        <v>204</v>
      </c>
      <c r="D28" s="82" t="str">
        <f t="shared" si="0"/>
        <v>アビックＢＢ</v>
      </c>
      <c r="F28" s="83" t="str">
        <f t="shared" si="4"/>
        <v>あ２４</v>
      </c>
      <c r="G28" s="82" t="str">
        <f t="shared" si="5"/>
        <v>姫田和憲</v>
      </c>
      <c r="H28" s="94" t="str">
        <f t="shared" si="2"/>
        <v>アビックＢＢ</v>
      </c>
      <c r="I28" s="94" t="s">
        <v>72</v>
      </c>
      <c r="J28" s="162">
        <v>1984</v>
      </c>
      <c r="K28" s="88">
        <f t="shared" si="3"/>
        <v>39</v>
      </c>
      <c r="L28" s="83" t="str">
        <f t="shared" si="1"/>
        <v>OK</v>
      </c>
      <c r="M28" s="86" t="s">
        <v>102</v>
      </c>
    </row>
    <row r="29" spans="1:13" ht="12" customHeight="1">
      <c r="A29" s="82" t="s">
        <v>205</v>
      </c>
      <c r="B29" s="86" t="s">
        <v>88</v>
      </c>
      <c r="C29" s="86" t="s">
        <v>89</v>
      </c>
      <c r="D29" s="82" t="str">
        <f t="shared" si="0"/>
        <v>アビックＢＢ</v>
      </c>
      <c r="F29" s="83" t="str">
        <f t="shared" si="4"/>
        <v>あ２５</v>
      </c>
      <c r="G29" s="82" t="str">
        <f t="shared" si="5"/>
        <v>森本進太郎</v>
      </c>
      <c r="H29" s="94" t="str">
        <f t="shared" si="2"/>
        <v>アビックＢＢ</v>
      </c>
      <c r="I29" s="94" t="s">
        <v>72</v>
      </c>
      <c r="J29" s="162">
        <v>1971</v>
      </c>
      <c r="K29" s="88">
        <f t="shared" si="3"/>
        <v>52</v>
      </c>
      <c r="L29" s="83" t="str">
        <f t="shared" si="1"/>
        <v>OK</v>
      </c>
      <c r="M29" s="86" t="s">
        <v>130</v>
      </c>
    </row>
    <row r="30" spans="1:13" ht="12" customHeight="1">
      <c r="A30" s="82" t="s">
        <v>206</v>
      </c>
      <c r="B30" s="86" t="s">
        <v>97</v>
      </c>
      <c r="C30" s="86" t="s">
        <v>207</v>
      </c>
      <c r="D30" s="82" t="str">
        <f t="shared" si="0"/>
        <v>アビックＢＢ</v>
      </c>
      <c r="F30" s="83" t="str">
        <f t="shared" si="4"/>
        <v>あ２６</v>
      </c>
      <c r="G30" s="82" t="str">
        <f t="shared" si="5"/>
        <v>佐藤政之</v>
      </c>
      <c r="H30" s="94" t="str">
        <f t="shared" si="2"/>
        <v>アビックＢＢ</v>
      </c>
      <c r="I30" s="94" t="s">
        <v>72</v>
      </c>
      <c r="J30" s="162">
        <v>1972</v>
      </c>
      <c r="K30" s="88">
        <f t="shared" si="3"/>
        <v>51</v>
      </c>
      <c r="L30" s="83" t="str">
        <f t="shared" si="1"/>
        <v>OK</v>
      </c>
      <c r="M30" s="86" t="s">
        <v>208</v>
      </c>
    </row>
    <row r="31" spans="1:13" ht="12" customHeight="1">
      <c r="A31" s="82" t="s">
        <v>209</v>
      </c>
      <c r="B31" s="86" t="s">
        <v>86</v>
      </c>
      <c r="C31" s="86" t="s">
        <v>210</v>
      </c>
      <c r="D31" s="82" t="str">
        <f t="shared" si="0"/>
        <v>アビックＢＢ</v>
      </c>
      <c r="F31" s="83" t="str">
        <f t="shared" si="4"/>
        <v>あ２７</v>
      </c>
      <c r="G31" s="82" t="str">
        <f t="shared" si="5"/>
        <v>中村亨</v>
      </c>
      <c r="H31" s="94" t="str">
        <f t="shared" si="2"/>
        <v>アビックＢＢ</v>
      </c>
      <c r="I31" s="94" t="s">
        <v>72</v>
      </c>
      <c r="J31" s="162">
        <v>1969</v>
      </c>
      <c r="K31" s="88">
        <f t="shared" si="3"/>
        <v>54</v>
      </c>
      <c r="L31" s="83" t="str">
        <f t="shared" si="1"/>
        <v>OK</v>
      </c>
      <c r="M31" s="86" t="s">
        <v>102</v>
      </c>
    </row>
    <row r="32" spans="1:13" ht="12" customHeight="1">
      <c r="A32" s="82" t="s">
        <v>661</v>
      </c>
      <c r="B32" s="97" t="s">
        <v>662</v>
      </c>
      <c r="C32" s="97" t="s">
        <v>663</v>
      </c>
      <c r="D32" s="82" t="str">
        <f t="shared" si="0"/>
        <v>アビックＢＢ</v>
      </c>
      <c r="F32" s="83" t="str">
        <f t="shared" si="4"/>
        <v>あ２８</v>
      </c>
      <c r="G32" s="82" t="str">
        <f t="shared" si="5"/>
        <v>堅田瑞木</v>
      </c>
      <c r="H32" s="94" t="str">
        <f t="shared" si="2"/>
        <v>アビックＢＢ</v>
      </c>
      <c r="I32" s="161" t="s">
        <v>9</v>
      </c>
      <c r="J32" s="162">
        <v>1996</v>
      </c>
      <c r="K32" s="88">
        <f t="shared" si="3"/>
        <v>27</v>
      </c>
      <c r="L32" s="83" t="str">
        <f t="shared" si="1"/>
        <v>OK</v>
      </c>
      <c r="M32" s="86" t="s">
        <v>102</v>
      </c>
    </row>
    <row r="33" spans="1:13" ht="12" customHeight="1">
      <c r="A33" s="82" t="s">
        <v>664</v>
      </c>
      <c r="B33" s="97" t="s">
        <v>665</v>
      </c>
      <c r="C33" s="97" t="s">
        <v>666</v>
      </c>
      <c r="D33" s="82" t="str">
        <f t="shared" si="0"/>
        <v>アビックＢＢ</v>
      </c>
      <c r="F33" s="83" t="str">
        <f t="shared" si="4"/>
        <v>あ２９</v>
      </c>
      <c r="G33" s="82" t="str">
        <f t="shared" si="5"/>
        <v>大脇和世</v>
      </c>
      <c r="H33" s="94" t="str">
        <f t="shared" si="2"/>
        <v>アビックＢＢ</v>
      </c>
      <c r="I33" s="161" t="s">
        <v>9</v>
      </c>
      <c r="J33" s="162">
        <v>1970</v>
      </c>
      <c r="K33" s="88">
        <f t="shared" si="3"/>
        <v>53</v>
      </c>
      <c r="L33" s="83" t="str">
        <f t="shared" si="1"/>
        <v>OK</v>
      </c>
      <c r="M33" s="86" t="s">
        <v>651</v>
      </c>
    </row>
    <row r="34" spans="1:13" ht="12" customHeight="1">
      <c r="A34" s="82" t="s">
        <v>667</v>
      </c>
      <c r="B34" s="97" t="s">
        <v>668</v>
      </c>
      <c r="C34" s="97" t="s">
        <v>669</v>
      </c>
      <c r="D34" s="82" t="str">
        <f t="shared" si="0"/>
        <v>アビックＢＢ</v>
      </c>
      <c r="F34" s="83" t="str">
        <f t="shared" si="4"/>
        <v>あ３０</v>
      </c>
      <c r="G34" s="82" t="str">
        <f t="shared" si="5"/>
        <v>中野美和</v>
      </c>
      <c r="H34" s="94" t="str">
        <f t="shared" si="2"/>
        <v>アビックＢＢ</v>
      </c>
      <c r="I34" s="161" t="s">
        <v>9</v>
      </c>
      <c r="J34" s="162">
        <v>1964</v>
      </c>
      <c r="K34" s="88">
        <f t="shared" si="3"/>
        <v>59</v>
      </c>
      <c r="L34" s="83" t="str">
        <f t="shared" si="1"/>
        <v>OK</v>
      </c>
      <c r="M34" s="86" t="s">
        <v>112</v>
      </c>
    </row>
    <row r="35" spans="1:13" ht="12" customHeight="1">
      <c r="A35" s="82" t="s">
        <v>670</v>
      </c>
      <c r="B35" s="97" t="s">
        <v>671</v>
      </c>
      <c r="C35" s="97" t="s">
        <v>672</v>
      </c>
      <c r="D35" s="82" t="str">
        <f t="shared" si="0"/>
        <v>アビックＢＢ</v>
      </c>
      <c r="F35" s="83" t="str">
        <f t="shared" si="4"/>
        <v>あ３１</v>
      </c>
      <c r="G35" s="82" t="str">
        <f t="shared" si="5"/>
        <v>堀田明子</v>
      </c>
      <c r="H35" s="94" t="str">
        <f t="shared" si="2"/>
        <v>アビックＢＢ</v>
      </c>
      <c r="I35" s="161" t="s">
        <v>9</v>
      </c>
      <c r="J35" s="162">
        <v>1970</v>
      </c>
      <c r="K35" s="88">
        <f>IF(J35="","",(2023-J35))</f>
        <v>53</v>
      </c>
      <c r="L35" s="83" t="str">
        <f t="shared" si="1"/>
        <v>OK</v>
      </c>
      <c r="M35" s="97" t="s">
        <v>4</v>
      </c>
    </row>
    <row r="36" spans="1:13" ht="12" customHeight="1">
      <c r="A36" s="82" t="s">
        <v>673</v>
      </c>
      <c r="B36" s="82" t="s">
        <v>674</v>
      </c>
      <c r="C36" s="82" t="s">
        <v>675</v>
      </c>
      <c r="D36" s="82" t="str">
        <f t="shared" si="0"/>
        <v>アビックＢＢ</v>
      </c>
      <c r="F36" s="83" t="str">
        <f t="shared" si="4"/>
        <v>あ３２</v>
      </c>
      <c r="G36" s="82" t="str">
        <f t="shared" si="5"/>
        <v>法戸義也</v>
      </c>
      <c r="H36" s="94" t="str">
        <f t="shared" si="2"/>
        <v>アビックＢＢ</v>
      </c>
      <c r="I36" s="94" t="s">
        <v>72</v>
      </c>
      <c r="J36" s="162">
        <v>1983</v>
      </c>
      <c r="K36" s="88">
        <f>IF(J36="","",(2023-J36))</f>
        <v>40</v>
      </c>
      <c r="L36" s="83" t="str">
        <f t="shared" si="1"/>
        <v>OK</v>
      </c>
      <c r="M36" s="86" t="s">
        <v>124</v>
      </c>
    </row>
    <row r="37" spans="1:13" ht="12" customHeight="1">
      <c r="A37" s="82"/>
      <c r="B37" s="82"/>
      <c r="C37" s="82"/>
      <c r="D37" s="82"/>
      <c r="F37" s="83"/>
      <c r="G37" s="82"/>
      <c r="H37" s="94"/>
      <c r="I37" s="94"/>
      <c r="J37" s="162"/>
      <c r="K37" s="88"/>
      <c r="L37" s="83"/>
      <c r="M37" s="86"/>
    </row>
    <row r="38" spans="1:13" ht="12" customHeight="1">
      <c r="A38" s="82"/>
      <c r="B38" s="82"/>
      <c r="C38" s="82"/>
      <c r="D38" s="82"/>
      <c r="F38" s="83"/>
      <c r="G38" s="82"/>
      <c r="H38" s="94"/>
      <c r="I38" s="94"/>
      <c r="J38" s="162"/>
      <c r="K38" s="88"/>
      <c r="L38" s="83"/>
      <c r="M38" s="86"/>
    </row>
    <row r="39" spans="1:13" ht="12" customHeight="1">
      <c r="A39" s="82"/>
      <c r="B39" s="82"/>
      <c r="C39" s="82"/>
      <c r="D39" s="82"/>
      <c r="F39" s="83"/>
      <c r="G39" s="82"/>
      <c r="H39" s="94"/>
      <c r="I39" s="94"/>
      <c r="J39" s="162"/>
      <c r="K39" s="88"/>
      <c r="L39" s="83"/>
      <c r="M39" s="86"/>
    </row>
    <row r="40" spans="2:14" ht="12" customHeight="1">
      <c r="B40" s="745" t="s">
        <v>676</v>
      </c>
      <c r="C40" s="745"/>
      <c r="D40" s="746" t="s">
        <v>677</v>
      </c>
      <c r="E40" s="747"/>
      <c r="F40" s="747"/>
      <c r="G40" s="82"/>
      <c r="H40" s="94"/>
      <c r="I40" s="94"/>
      <c r="J40" s="87"/>
      <c r="K40" s="87"/>
      <c r="L40" s="83">
        <f>IF(G40="","",IF(COUNTIF($G$1:$G$6,G40)&gt;1,"2重登録","OK"))</f>
      </c>
      <c r="M40" s="82"/>
      <c r="N40" s="169"/>
    </row>
    <row r="41" spans="1:14" ht="12" customHeight="1">
      <c r="A41" s="82"/>
      <c r="B41" s="745"/>
      <c r="C41" s="745"/>
      <c r="D41" s="747"/>
      <c r="E41" s="747"/>
      <c r="F41" s="747"/>
      <c r="G41" s="82"/>
      <c r="H41" s="82" t="s">
        <v>142</v>
      </c>
      <c r="I41" s="745" t="s">
        <v>143</v>
      </c>
      <c r="J41" s="745"/>
      <c r="K41" s="745"/>
      <c r="L41" s="83"/>
      <c r="M41" s="82"/>
      <c r="N41" s="169"/>
    </row>
    <row r="42" spans="1:14" ht="12" customHeight="1">
      <c r="A42" s="82"/>
      <c r="B42" s="170" t="s">
        <v>678</v>
      </c>
      <c r="C42" s="82"/>
      <c r="D42" s="44" t="s">
        <v>145</v>
      </c>
      <c r="E42" s="82"/>
      <c r="F42" s="82"/>
      <c r="G42" s="82"/>
      <c r="H42" s="84">
        <f>COUNTIF(M44:M75,"東近江市")</f>
        <v>9</v>
      </c>
      <c r="I42" s="738">
        <f>H42/COUNTA(M44:M71)</f>
        <v>0.32142857142857145</v>
      </c>
      <c r="J42" s="738"/>
      <c r="K42" s="738"/>
      <c r="L42" s="83"/>
      <c r="M42" s="82"/>
      <c r="N42" s="169"/>
    </row>
    <row r="43" spans="1:14" ht="12" customHeight="1">
      <c r="A43" s="82"/>
      <c r="B43" s="170" t="s">
        <v>678</v>
      </c>
      <c r="C43" s="170"/>
      <c r="D43" s="103" t="s">
        <v>147</v>
      </c>
      <c r="E43" s="82"/>
      <c r="F43" s="82"/>
      <c r="G43" s="82"/>
      <c r="H43" s="82"/>
      <c r="I43" s="94"/>
      <c r="J43" s="87"/>
      <c r="K43" s="88"/>
      <c r="L43" s="83"/>
      <c r="M43" s="82"/>
      <c r="N43" s="169"/>
    </row>
    <row r="44" spans="1:14" ht="12" customHeight="1">
      <c r="A44" s="43" t="s">
        <v>679</v>
      </c>
      <c r="B44" s="171" t="s">
        <v>63</v>
      </c>
      <c r="C44" s="171" t="s">
        <v>64</v>
      </c>
      <c r="D44" s="170" t="s">
        <v>678</v>
      </c>
      <c r="E44" s="43"/>
      <c r="F44" s="82" t="str">
        <f aca="true" t="shared" si="6" ref="F44:F53">A44</f>
        <v>あぷ０１</v>
      </c>
      <c r="G44" s="82" t="str">
        <f aca="true" t="shared" si="7" ref="G44:G53">B44&amp;C44</f>
        <v>杉山邦夫</v>
      </c>
      <c r="H44" s="170" t="s">
        <v>678</v>
      </c>
      <c r="I44" s="43" t="s">
        <v>72</v>
      </c>
      <c r="J44" s="43">
        <v>1950</v>
      </c>
      <c r="K44" s="88">
        <f>IF(J44="","",(2023-J44))</f>
        <v>73</v>
      </c>
      <c r="L44" s="83" t="str">
        <f aca="true" t="shared" si="8" ref="L44:L51">IF(G44="","",IF(COUNTIF($G$7:$G$565,G44)&gt;1,"2重登録","OK"))</f>
        <v>OK</v>
      </c>
      <c r="M44" s="43" t="s">
        <v>549</v>
      </c>
      <c r="N44" s="169">
        <v>1</v>
      </c>
    </row>
    <row r="45" spans="1:14" ht="12" customHeight="1">
      <c r="A45" s="43" t="s">
        <v>680</v>
      </c>
      <c r="B45" s="171" t="s">
        <v>50</v>
      </c>
      <c r="C45" s="171" t="s">
        <v>65</v>
      </c>
      <c r="D45" s="170" t="s">
        <v>678</v>
      </c>
      <c r="E45" s="43"/>
      <c r="F45" s="82" t="str">
        <f t="shared" si="6"/>
        <v>あぷ０２</v>
      </c>
      <c r="G45" s="82" t="str">
        <f t="shared" si="7"/>
        <v>川上英二</v>
      </c>
      <c r="H45" s="170" t="s">
        <v>678</v>
      </c>
      <c r="I45" s="43" t="s">
        <v>72</v>
      </c>
      <c r="J45" s="43">
        <v>1963</v>
      </c>
      <c r="K45" s="88">
        <f aca="true" t="shared" si="9" ref="K45:K73">IF(J45="","",(2023-J45))</f>
        <v>60</v>
      </c>
      <c r="L45" s="83" t="str">
        <f t="shared" si="8"/>
        <v>OK</v>
      </c>
      <c r="M45" s="105" t="s">
        <v>498</v>
      </c>
      <c r="N45" s="169">
        <v>2</v>
      </c>
    </row>
    <row r="46" spans="1:14" ht="12" customHeight="1">
      <c r="A46" s="43" t="s">
        <v>681</v>
      </c>
      <c r="B46" s="171" t="s">
        <v>66</v>
      </c>
      <c r="C46" s="171" t="s">
        <v>67</v>
      </c>
      <c r="D46" s="170" t="s">
        <v>678</v>
      </c>
      <c r="E46" s="43"/>
      <c r="F46" s="82" t="str">
        <f t="shared" si="6"/>
        <v>あぷ０３</v>
      </c>
      <c r="G46" s="82" t="str">
        <f t="shared" si="7"/>
        <v>泉谷純也</v>
      </c>
      <c r="H46" s="170" t="s">
        <v>678</v>
      </c>
      <c r="I46" s="43" t="s">
        <v>72</v>
      </c>
      <c r="J46" s="43">
        <v>1982</v>
      </c>
      <c r="K46" s="88">
        <f t="shared" si="9"/>
        <v>41</v>
      </c>
      <c r="L46" s="83" t="str">
        <f t="shared" si="8"/>
        <v>OK</v>
      </c>
      <c r="M46" s="105" t="s">
        <v>498</v>
      </c>
      <c r="N46" s="169">
        <v>3</v>
      </c>
    </row>
    <row r="47" spans="1:14" ht="12" customHeight="1">
      <c r="A47" s="43" t="s">
        <v>682</v>
      </c>
      <c r="B47" s="171" t="s">
        <v>61</v>
      </c>
      <c r="C47" s="171" t="s">
        <v>68</v>
      </c>
      <c r="D47" s="170" t="s">
        <v>678</v>
      </c>
      <c r="E47" s="43"/>
      <c r="F47" s="82" t="str">
        <f t="shared" si="6"/>
        <v>あぷ０４</v>
      </c>
      <c r="G47" s="82" t="str">
        <f t="shared" si="7"/>
        <v>浅田隆昭</v>
      </c>
      <c r="H47" s="170" t="s">
        <v>678</v>
      </c>
      <c r="I47" s="43" t="s">
        <v>72</v>
      </c>
      <c r="J47" s="43">
        <v>1964</v>
      </c>
      <c r="K47" s="88">
        <f t="shared" si="9"/>
        <v>59</v>
      </c>
      <c r="L47" s="83" t="str">
        <f t="shared" si="8"/>
        <v>OK</v>
      </c>
      <c r="M47" s="43" t="s">
        <v>514</v>
      </c>
      <c r="N47" s="169">
        <v>4</v>
      </c>
    </row>
    <row r="48" spans="1:14" ht="12" customHeight="1">
      <c r="A48" s="43" t="s">
        <v>683</v>
      </c>
      <c r="B48" s="171" t="s">
        <v>550</v>
      </c>
      <c r="C48" s="171" t="s">
        <v>551</v>
      </c>
      <c r="D48" s="170" t="s">
        <v>678</v>
      </c>
      <c r="E48" s="43"/>
      <c r="F48" s="82" t="str">
        <f t="shared" si="6"/>
        <v>あぷ０５</v>
      </c>
      <c r="G48" s="82" t="str">
        <f t="shared" si="7"/>
        <v>森永洋介</v>
      </c>
      <c r="H48" s="170" t="s">
        <v>678</v>
      </c>
      <c r="I48" s="43" t="s">
        <v>72</v>
      </c>
      <c r="J48" s="43">
        <v>1986</v>
      </c>
      <c r="K48" s="88">
        <f t="shared" si="9"/>
        <v>37</v>
      </c>
      <c r="L48" s="83" t="str">
        <f t="shared" si="8"/>
        <v>OK</v>
      </c>
      <c r="M48" s="43" t="s">
        <v>283</v>
      </c>
      <c r="N48" s="169">
        <v>5</v>
      </c>
    </row>
    <row r="49" spans="1:14" ht="12" customHeight="1">
      <c r="A49" s="43" t="s">
        <v>684</v>
      </c>
      <c r="B49" s="171" t="s">
        <v>552</v>
      </c>
      <c r="C49" s="171" t="s">
        <v>553</v>
      </c>
      <c r="D49" s="170" t="s">
        <v>678</v>
      </c>
      <c r="E49" s="43"/>
      <c r="F49" s="82" t="str">
        <f t="shared" si="6"/>
        <v>あぷ０６</v>
      </c>
      <c r="G49" s="82" t="str">
        <f t="shared" si="7"/>
        <v>辰巳悟朗</v>
      </c>
      <c r="H49" s="170" t="s">
        <v>678</v>
      </c>
      <c r="I49" s="43" t="s">
        <v>72</v>
      </c>
      <c r="J49" s="43">
        <v>1974</v>
      </c>
      <c r="K49" s="88">
        <f t="shared" si="9"/>
        <v>49</v>
      </c>
      <c r="L49" s="83" t="str">
        <f t="shared" si="8"/>
        <v>OK</v>
      </c>
      <c r="M49" s="43" t="s">
        <v>138</v>
      </c>
      <c r="N49" s="169">
        <v>6</v>
      </c>
    </row>
    <row r="50" spans="1:14" ht="12" customHeight="1">
      <c r="A50" s="43" t="s">
        <v>685</v>
      </c>
      <c r="B50" s="172" t="s">
        <v>686</v>
      </c>
      <c r="C50" s="172" t="s">
        <v>687</v>
      </c>
      <c r="D50" s="170" t="s">
        <v>678</v>
      </c>
      <c r="F50" s="82" t="str">
        <f t="shared" si="6"/>
        <v>あぷ０７</v>
      </c>
      <c r="G50" s="86" t="str">
        <f t="shared" si="7"/>
        <v>川上美弥子</v>
      </c>
      <c r="H50" s="170" t="s">
        <v>678</v>
      </c>
      <c r="I50" s="172" t="s">
        <v>73</v>
      </c>
      <c r="J50" s="44">
        <v>1971</v>
      </c>
      <c r="K50" s="88">
        <f t="shared" si="9"/>
        <v>52</v>
      </c>
      <c r="L50" s="44" t="str">
        <f t="shared" si="8"/>
        <v>OK</v>
      </c>
      <c r="M50" s="173" t="s">
        <v>498</v>
      </c>
      <c r="N50" s="169">
        <v>7</v>
      </c>
    </row>
    <row r="51" spans="1:14" ht="12" customHeight="1">
      <c r="A51" s="43" t="s">
        <v>688</v>
      </c>
      <c r="B51" s="174" t="s">
        <v>689</v>
      </c>
      <c r="C51" s="174" t="s">
        <v>690</v>
      </c>
      <c r="D51" s="170" t="s">
        <v>678</v>
      </c>
      <c r="E51" s="86"/>
      <c r="F51" s="82" t="str">
        <f t="shared" si="6"/>
        <v>あぷ０８</v>
      </c>
      <c r="G51" s="174" t="str">
        <f t="shared" si="7"/>
        <v>大塚陽</v>
      </c>
      <c r="H51" s="170" t="s">
        <v>678</v>
      </c>
      <c r="I51" s="170" t="s">
        <v>0</v>
      </c>
      <c r="J51" s="175">
        <v>1985</v>
      </c>
      <c r="K51" s="88">
        <f t="shared" si="9"/>
        <v>38</v>
      </c>
      <c r="L51" s="83" t="str">
        <f t="shared" si="8"/>
        <v>OK</v>
      </c>
      <c r="M51" s="43" t="s">
        <v>691</v>
      </c>
      <c r="N51" s="169">
        <v>8</v>
      </c>
    </row>
    <row r="52" spans="1:14" ht="12" customHeight="1">
      <c r="A52" s="43" t="s">
        <v>692</v>
      </c>
      <c r="B52" s="174" t="s">
        <v>693</v>
      </c>
      <c r="C52" s="174" t="s">
        <v>694</v>
      </c>
      <c r="D52" s="170" t="s">
        <v>678</v>
      </c>
      <c r="E52" s="86"/>
      <c r="F52" s="82" t="str">
        <f t="shared" si="6"/>
        <v>あぷ０９</v>
      </c>
      <c r="G52" s="174" t="str">
        <f t="shared" si="7"/>
        <v>山内雄平</v>
      </c>
      <c r="H52" s="170" t="s">
        <v>678</v>
      </c>
      <c r="I52" s="170" t="s">
        <v>0</v>
      </c>
      <c r="J52" s="175">
        <v>1989</v>
      </c>
      <c r="K52" s="88">
        <f t="shared" si="9"/>
        <v>34</v>
      </c>
      <c r="L52" s="83" t="str">
        <f>IF(G52="","",IF(COUNTIF($G$7:$G$564,G52)&gt;1,"2重登録","OK"))</f>
        <v>OK</v>
      </c>
      <c r="M52" s="105" t="s">
        <v>695</v>
      </c>
      <c r="N52" s="169">
        <v>9</v>
      </c>
    </row>
    <row r="53" spans="1:14" ht="12" customHeight="1">
      <c r="A53" s="43" t="s">
        <v>696</v>
      </c>
      <c r="B53" s="171" t="s">
        <v>63</v>
      </c>
      <c r="C53" s="171" t="s">
        <v>697</v>
      </c>
      <c r="D53" s="170" t="s">
        <v>678</v>
      </c>
      <c r="E53" s="43"/>
      <c r="F53" s="82" t="str">
        <f t="shared" si="6"/>
        <v>あぷ１０</v>
      </c>
      <c r="G53" s="82" t="str">
        <f t="shared" si="7"/>
        <v>杉山春澄</v>
      </c>
      <c r="H53" s="170" t="s">
        <v>678</v>
      </c>
      <c r="I53" s="43" t="s">
        <v>72</v>
      </c>
      <c r="J53" s="43">
        <v>2004</v>
      </c>
      <c r="K53" s="88">
        <f t="shared" si="9"/>
        <v>19</v>
      </c>
      <c r="L53" s="83" t="str">
        <f>IF(G53="","",IF(COUNTIF($G$7:$G$565,G53)&gt;1,"2重登録","OK"))</f>
        <v>OK</v>
      </c>
      <c r="M53" s="43" t="s">
        <v>138</v>
      </c>
      <c r="N53" s="169">
        <v>10</v>
      </c>
    </row>
    <row r="54" spans="1:14" ht="12" customHeight="1">
      <c r="A54" s="43" t="s">
        <v>698</v>
      </c>
      <c r="B54" s="176" t="s">
        <v>699</v>
      </c>
      <c r="C54" s="176" t="s">
        <v>700</v>
      </c>
      <c r="D54" s="170" t="s">
        <v>678</v>
      </c>
      <c r="E54" s="86"/>
      <c r="F54" s="82" t="str">
        <f>A54</f>
        <v>あぷ１１</v>
      </c>
      <c r="G54" s="174" t="str">
        <f>B54&amp;C54</f>
        <v>木村美香</v>
      </c>
      <c r="H54" s="170" t="s">
        <v>678</v>
      </c>
      <c r="I54" s="172" t="s">
        <v>73</v>
      </c>
      <c r="J54" s="175">
        <v>1962</v>
      </c>
      <c r="K54" s="88">
        <f t="shared" si="9"/>
        <v>61</v>
      </c>
      <c r="L54" s="83" t="str">
        <f>IF(G54="","",IF(COUNTIF($G$7:$G$565,G54)&gt;1,"2重登録","OK"))</f>
        <v>OK</v>
      </c>
      <c r="M54" s="43" t="s">
        <v>691</v>
      </c>
      <c r="N54" s="169">
        <v>11</v>
      </c>
    </row>
    <row r="55" spans="1:14" ht="12" customHeight="1">
      <c r="A55" s="43" t="s">
        <v>701</v>
      </c>
      <c r="B55" s="176" t="s">
        <v>702</v>
      </c>
      <c r="C55" s="176" t="s">
        <v>703</v>
      </c>
      <c r="D55" s="170" t="s">
        <v>678</v>
      </c>
      <c r="E55" s="86"/>
      <c r="F55" s="82" t="str">
        <f>A55</f>
        <v>あぷ１２</v>
      </c>
      <c r="G55" s="174" t="str">
        <f>B55&amp;C55</f>
        <v>梶木和子</v>
      </c>
      <c r="H55" s="170" t="s">
        <v>678</v>
      </c>
      <c r="I55" s="172" t="s">
        <v>73</v>
      </c>
      <c r="J55" s="175">
        <v>1960</v>
      </c>
      <c r="K55" s="88">
        <f t="shared" si="9"/>
        <v>63</v>
      </c>
      <c r="L55" s="83" t="str">
        <f aca="true" t="shared" si="10" ref="L55:L73">IF(G55="","",IF(COUNTIF($G$7:$G$564,G55)&gt;1,"2重登録","OK"))</f>
        <v>OK</v>
      </c>
      <c r="M55" s="43" t="s">
        <v>138</v>
      </c>
      <c r="N55" s="169">
        <v>12</v>
      </c>
    </row>
    <row r="56" spans="1:14" ht="12" customHeight="1">
      <c r="A56" s="43" t="s">
        <v>704</v>
      </c>
      <c r="B56" s="97" t="s">
        <v>705</v>
      </c>
      <c r="C56" s="97" t="s">
        <v>706</v>
      </c>
      <c r="D56" s="170" t="s">
        <v>678</v>
      </c>
      <c r="E56" s="82"/>
      <c r="F56" s="82" t="str">
        <f aca="true" t="shared" si="11" ref="F56:F73">A56</f>
        <v>あぷ１３</v>
      </c>
      <c r="G56" s="174" t="str">
        <f aca="true" t="shared" si="12" ref="G56:G73">B56&amp;C56</f>
        <v>日高眞規子</v>
      </c>
      <c r="H56" s="170" t="s">
        <v>678</v>
      </c>
      <c r="I56" s="172" t="s">
        <v>73</v>
      </c>
      <c r="J56" s="87">
        <v>1963</v>
      </c>
      <c r="K56" s="88">
        <f t="shared" si="9"/>
        <v>60</v>
      </c>
      <c r="L56" s="83" t="str">
        <f t="shared" si="10"/>
        <v>OK</v>
      </c>
      <c r="M56" s="82" t="s">
        <v>707</v>
      </c>
      <c r="N56" s="169">
        <v>13</v>
      </c>
    </row>
    <row r="57" spans="1:14" ht="12" customHeight="1">
      <c r="A57" s="43" t="s">
        <v>708</v>
      </c>
      <c r="B57" s="82" t="s">
        <v>709</v>
      </c>
      <c r="C57" s="82" t="s">
        <v>710</v>
      </c>
      <c r="D57" s="170" t="s">
        <v>678</v>
      </c>
      <c r="E57" s="82"/>
      <c r="F57" s="82" t="str">
        <f t="shared" si="11"/>
        <v>あぷ１４</v>
      </c>
      <c r="G57" s="174" t="str">
        <f t="shared" si="12"/>
        <v>長谷出浩</v>
      </c>
      <c r="H57" s="170" t="s">
        <v>678</v>
      </c>
      <c r="I57" s="82" t="s">
        <v>711</v>
      </c>
      <c r="J57" s="87">
        <v>1960</v>
      </c>
      <c r="K57" s="88">
        <f t="shared" si="9"/>
        <v>63</v>
      </c>
      <c r="L57" s="83" t="str">
        <f t="shared" si="10"/>
        <v>OK</v>
      </c>
      <c r="M57" s="173" t="s">
        <v>498</v>
      </c>
      <c r="N57" s="169">
        <v>14</v>
      </c>
    </row>
    <row r="58" spans="1:14" ht="12" customHeight="1">
      <c r="A58" s="43" t="s">
        <v>712</v>
      </c>
      <c r="B58" s="97" t="s">
        <v>713</v>
      </c>
      <c r="C58" s="176" t="s">
        <v>714</v>
      </c>
      <c r="D58" s="170" t="s">
        <v>678</v>
      </c>
      <c r="E58" s="82"/>
      <c r="F58" s="82" t="str">
        <f t="shared" si="11"/>
        <v>あぷ１５</v>
      </c>
      <c r="G58" s="174" t="str">
        <f t="shared" si="12"/>
        <v>本池清子</v>
      </c>
      <c r="H58" s="170" t="s">
        <v>678</v>
      </c>
      <c r="I58" s="82" t="s">
        <v>73</v>
      </c>
      <c r="J58" s="87">
        <v>1967</v>
      </c>
      <c r="K58" s="88">
        <f t="shared" si="9"/>
        <v>56</v>
      </c>
      <c r="L58" s="83" t="str">
        <f t="shared" si="10"/>
        <v>OK</v>
      </c>
      <c r="M58" s="43" t="s">
        <v>549</v>
      </c>
      <c r="N58" s="169">
        <v>15</v>
      </c>
    </row>
    <row r="59" spans="1:14" ht="12" customHeight="1">
      <c r="A59" s="43" t="s">
        <v>715</v>
      </c>
      <c r="B59" s="82" t="s">
        <v>716</v>
      </c>
      <c r="C59" s="82" t="s">
        <v>717</v>
      </c>
      <c r="D59" s="170" t="s">
        <v>678</v>
      </c>
      <c r="E59" s="82"/>
      <c r="F59" s="82" t="str">
        <f t="shared" si="11"/>
        <v>あぷ１６</v>
      </c>
      <c r="G59" s="174" t="str">
        <f t="shared" si="12"/>
        <v>奥田純也</v>
      </c>
      <c r="H59" s="170" t="s">
        <v>678</v>
      </c>
      <c r="I59" s="82" t="s">
        <v>711</v>
      </c>
      <c r="J59" s="87">
        <v>1963</v>
      </c>
      <c r="K59" s="88">
        <f t="shared" si="9"/>
        <v>60</v>
      </c>
      <c r="L59" s="83" t="str">
        <f t="shared" si="10"/>
        <v>OK</v>
      </c>
      <c r="M59" s="173" t="s">
        <v>498</v>
      </c>
      <c r="N59" s="169">
        <v>16</v>
      </c>
    </row>
    <row r="60" spans="1:14" ht="12" customHeight="1">
      <c r="A60" s="43" t="s">
        <v>718</v>
      </c>
      <c r="B60" s="97" t="s">
        <v>719</v>
      </c>
      <c r="C60" s="97" t="s">
        <v>720</v>
      </c>
      <c r="D60" s="170" t="s">
        <v>678</v>
      </c>
      <c r="E60" s="82"/>
      <c r="F60" s="82" t="str">
        <f t="shared" si="11"/>
        <v>あぷ１７</v>
      </c>
      <c r="G60" s="174" t="str">
        <f t="shared" si="12"/>
        <v>村田朋子</v>
      </c>
      <c r="H60" s="170" t="s">
        <v>678</v>
      </c>
      <c r="I60" s="97" t="s">
        <v>721</v>
      </c>
      <c r="J60" s="87">
        <v>1959</v>
      </c>
      <c r="K60" s="88">
        <f t="shared" si="9"/>
        <v>64</v>
      </c>
      <c r="L60" s="83" t="str">
        <f t="shared" si="10"/>
        <v>OK</v>
      </c>
      <c r="M60" s="173" t="s">
        <v>498</v>
      </c>
      <c r="N60" s="169">
        <v>17</v>
      </c>
    </row>
    <row r="61" spans="1:14" ht="12" customHeight="1">
      <c r="A61" s="43" t="s">
        <v>722</v>
      </c>
      <c r="B61" s="97" t="s">
        <v>554</v>
      </c>
      <c r="C61" s="97" t="s">
        <v>723</v>
      </c>
      <c r="D61" s="170" t="s">
        <v>678</v>
      </c>
      <c r="E61" s="82"/>
      <c r="F61" s="82" t="str">
        <f t="shared" si="11"/>
        <v>あぷ１８</v>
      </c>
      <c r="G61" s="174" t="str">
        <f t="shared" si="12"/>
        <v>村田理恵子</v>
      </c>
      <c r="H61" s="170" t="s">
        <v>678</v>
      </c>
      <c r="I61" s="97" t="s">
        <v>721</v>
      </c>
      <c r="J61" s="87">
        <v>1979</v>
      </c>
      <c r="K61" s="88">
        <f t="shared" si="9"/>
        <v>44</v>
      </c>
      <c r="L61" s="83" t="str">
        <f t="shared" si="10"/>
        <v>OK</v>
      </c>
      <c r="M61" s="173" t="s">
        <v>498</v>
      </c>
      <c r="N61" s="169">
        <v>18</v>
      </c>
    </row>
    <row r="62" spans="1:14" ht="12" customHeight="1">
      <c r="A62" s="43" t="s">
        <v>724</v>
      </c>
      <c r="B62" s="82" t="s">
        <v>725</v>
      </c>
      <c r="C62" s="82" t="s">
        <v>726</v>
      </c>
      <c r="D62" s="170" t="s">
        <v>678</v>
      </c>
      <c r="E62" s="82"/>
      <c r="F62" s="82" t="str">
        <f t="shared" si="11"/>
        <v>あぷ１９</v>
      </c>
      <c r="G62" s="174" t="str">
        <f t="shared" si="12"/>
        <v>竹村治</v>
      </c>
      <c r="H62" s="170" t="s">
        <v>678</v>
      </c>
      <c r="I62" s="82" t="s">
        <v>711</v>
      </c>
      <c r="J62" s="87">
        <v>1961</v>
      </c>
      <c r="K62" s="88">
        <f t="shared" si="9"/>
        <v>62</v>
      </c>
      <c r="L62" s="83" t="str">
        <f t="shared" si="10"/>
        <v>OK</v>
      </c>
      <c r="M62" s="82" t="s">
        <v>727</v>
      </c>
      <c r="N62" s="169">
        <v>19</v>
      </c>
    </row>
    <row r="63" spans="1:14" ht="12" customHeight="1">
      <c r="A63" s="43" t="s">
        <v>728</v>
      </c>
      <c r="B63" s="82" t="s">
        <v>729</v>
      </c>
      <c r="C63" s="82" t="s">
        <v>730</v>
      </c>
      <c r="D63" s="170" t="s">
        <v>678</v>
      </c>
      <c r="E63" s="82"/>
      <c r="F63" s="82" t="str">
        <f t="shared" si="11"/>
        <v>あぷ２０</v>
      </c>
      <c r="G63" s="174" t="str">
        <f t="shared" si="12"/>
        <v>木村誠</v>
      </c>
      <c r="H63" s="170" t="s">
        <v>678</v>
      </c>
      <c r="I63" s="82" t="s">
        <v>711</v>
      </c>
      <c r="J63" s="87">
        <v>1968</v>
      </c>
      <c r="K63" s="88">
        <f t="shared" si="9"/>
        <v>55</v>
      </c>
      <c r="L63" s="83" t="str">
        <f t="shared" si="10"/>
        <v>OK</v>
      </c>
      <c r="M63" s="82" t="s">
        <v>731</v>
      </c>
      <c r="N63" s="169">
        <v>20</v>
      </c>
    </row>
    <row r="64" spans="1:256" ht="13.5">
      <c r="A64" s="43" t="s">
        <v>732</v>
      </c>
      <c r="B64" s="97" t="s">
        <v>729</v>
      </c>
      <c r="C64" s="97" t="s">
        <v>733</v>
      </c>
      <c r="D64" s="170" t="s">
        <v>678</v>
      </c>
      <c r="E64" s="82"/>
      <c r="F64" s="82" t="str">
        <f t="shared" si="11"/>
        <v>あぷ２１</v>
      </c>
      <c r="G64" s="174" t="str">
        <f t="shared" si="12"/>
        <v>木村容子</v>
      </c>
      <c r="H64" s="170" t="s">
        <v>678</v>
      </c>
      <c r="I64" s="82" t="s">
        <v>721</v>
      </c>
      <c r="J64" s="87">
        <v>1967</v>
      </c>
      <c r="K64" s="88">
        <f t="shared" si="9"/>
        <v>56</v>
      </c>
      <c r="L64" s="83" t="str">
        <f t="shared" si="10"/>
        <v>OK</v>
      </c>
      <c r="M64" s="82" t="s">
        <v>731</v>
      </c>
      <c r="N64" s="169">
        <v>21</v>
      </c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3.5">
      <c r="A65" s="43" t="s">
        <v>734</v>
      </c>
      <c r="B65" s="82" t="s">
        <v>735</v>
      </c>
      <c r="C65" s="82" t="s">
        <v>736</v>
      </c>
      <c r="D65" s="170" t="s">
        <v>678</v>
      </c>
      <c r="E65" s="82"/>
      <c r="F65" s="82" t="str">
        <f t="shared" si="11"/>
        <v>あぷ２２</v>
      </c>
      <c r="G65" s="174" t="str">
        <f t="shared" si="12"/>
        <v>森謙太郎</v>
      </c>
      <c r="H65" s="170" t="s">
        <v>678</v>
      </c>
      <c r="I65" s="82" t="s">
        <v>711</v>
      </c>
      <c r="J65" s="87">
        <v>1989</v>
      </c>
      <c r="K65" s="88">
        <f t="shared" si="9"/>
        <v>34</v>
      </c>
      <c r="L65" s="83" t="str">
        <f t="shared" si="10"/>
        <v>OK</v>
      </c>
      <c r="M65" s="82" t="s">
        <v>737</v>
      </c>
      <c r="N65" s="169">
        <v>22</v>
      </c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3.5">
      <c r="A66" s="43" t="s">
        <v>738</v>
      </c>
      <c r="B66" s="82" t="s">
        <v>739</v>
      </c>
      <c r="C66" s="82" t="s">
        <v>740</v>
      </c>
      <c r="D66" s="170" t="s">
        <v>678</v>
      </c>
      <c r="E66" s="82"/>
      <c r="F66" s="82" t="str">
        <f t="shared" si="11"/>
        <v>あぷ２３</v>
      </c>
      <c r="G66" s="174" t="str">
        <f t="shared" si="12"/>
        <v>下地昭徹</v>
      </c>
      <c r="H66" s="170" t="s">
        <v>678</v>
      </c>
      <c r="I66" s="82" t="s">
        <v>711</v>
      </c>
      <c r="J66" s="87">
        <v>1977</v>
      </c>
      <c r="K66" s="88">
        <f t="shared" si="9"/>
        <v>46</v>
      </c>
      <c r="L66" s="83" t="str">
        <f t="shared" si="10"/>
        <v>OK</v>
      </c>
      <c r="M66" s="82" t="s">
        <v>737</v>
      </c>
      <c r="N66" s="169">
        <v>23</v>
      </c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3.5">
      <c r="A67" s="43" t="s">
        <v>741</v>
      </c>
      <c r="B67" s="82" t="s">
        <v>742</v>
      </c>
      <c r="C67" s="82" t="s">
        <v>743</v>
      </c>
      <c r="D67" s="170" t="s">
        <v>678</v>
      </c>
      <c r="E67" s="82"/>
      <c r="F67" s="82" t="str">
        <f t="shared" si="11"/>
        <v>あぷ２４</v>
      </c>
      <c r="G67" s="174" t="str">
        <f t="shared" si="12"/>
        <v>服部龍優</v>
      </c>
      <c r="H67" s="170" t="s">
        <v>678</v>
      </c>
      <c r="I67" s="82" t="s">
        <v>711</v>
      </c>
      <c r="J67" s="87">
        <v>1997</v>
      </c>
      <c r="K67" s="88">
        <f t="shared" si="9"/>
        <v>26</v>
      </c>
      <c r="L67" s="83" t="str">
        <f t="shared" si="10"/>
        <v>OK</v>
      </c>
      <c r="M67" s="82" t="s">
        <v>744</v>
      </c>
      <c r="N67" s="169">
        <v>24</v>
      </c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3.5">
      <c r="A68" s="43" t="s">
        <v>745</v>
      </c>
      <c r="B68" s="82" t="s">
        <v>746</v>
      </c>
      <c r="C68" s="82" t="s">
        <v>747</v>
      </c>
      <c r="D68" s="170" t="s">
        <v>678</v>
      </c>
      <c r="E68" s="82"/>
      <c r="F68" s="82" t="str">
        <f t="shared" si="11"/>
        <v>あぷ２５</v>
      </c>
      <c r="G68" s="174" t="str">
        <f t="shared" si="12"/>
        <v>齋藤波月</v>
      </c>
      <c r="H68" s="170" t="s">
        <v>678</v>
      </c>
      <c r="I68" s="82" t="s">
        <v>711</v>
      </c>
      <c r="J68" s="87">
        <v>1997</v>
      </c>
      <c r="K68" s="88">
        <f t="shared" si="9"/>
        <v>26</v>
      </c>
      <c r="L68" s="83" t="str">
        <f t="shared" si="10"/>
        <v>OK</v>
      </c>
      <c r="M68" s="82" t="s">
        <v>744</v>
      </c>
      <c r="N68" s="169">
        <v>25</v>
      </c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3.5">
      <c r="A69" s="43" t="s">
        <v>748</v>
      </c>
      <c r="B69" s="82" t="s">
        <v>749</v>
      </c>
      <c r="C69" s="82" t="s">
        <v>750</v>
      </c>
      <c r="D69" s="170" t="s">
        <v>678</v>
      </c>
      <c r="E69" s="82"/>
      <c r="F69" s="82" t="str">
        <f t="shared" si="11"/>
        <v>あぷ２６</v>
      </c>
      <c r="G69" s="174" t="str">
        <f t="shared" si="12"/>
        <v>古市雄哉</v>
      </c>
      <c r="H69" s="170" t="s">
        <v>678</v>
      </c>
      <c r="I69" s="82" t="s">
        <v>711</v>
      </c>
      <c r="J69" s="87">
        <v>1997</v>
      </c>
      <c r="K69" s="88">
        <f t="shared" si="9"/>
        <v>26</v>
      </c>
      <c r="L69" s="83" t="str">
        <f t="shared" si="10"/>
        <v>OK</v>
      </c>
      <c r="M69" s="82" t="s">
        <v>737</v>
      </c>
      <c r="N69" s="169">
        <v>26</v>
      </c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3.5">
      <c r="A70" s="43" t="s">
        <v>751</v>
      </c>
      <c r="B70" s="82" t="s">
        <v>752</v>
      </c>
      <c r="C70" s="82" t="s">
        <v>753</v>
      </c>
      <c r="D70" s="170" t="s">
        <v>678</v>
      </c>
      <c r="E70" s="82"/>
      <c r="F70" s="82" t="str">
        <f t="shared" si="11"/>
        <v>あぷ２７</v>
      </c>
      <c r="G70" s="174" t="str">
        <f t="shared" si="12"/>
        <v>大塚光稀</v>
      </c>
      <c r="H70" s="170" t="s">
        <v>678</v>
      </c>
      <c r="I70" s="82" t="s">
        <v>711</v>
      </c>
      <c r="J70" s="87">
        <v>1999</v>
      </c>
      <c r="K70" s="88">
        <f t="shared" si="9"/>
        <v>24</v>
      </c>
      <c r="L70" s="83" t="str">
        <f t="shared" si="10"/>
        <v>OK</v>
      </c>
      <c r="M70" s="82" t="s">
        <v>737</v>
      </c>
      <c r="N70" s="169">
        <v>27</v>
      </c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3.5">
      <c r="A71" s="43" t="s">
        <v>754</v>
      </c>
      <c r="B71" s="82" t="s">
        <v>755</v>
      </c>
      <c r="C71" s="82" t="s">
        <v>756</v>
      </c>
      <c r="D71" s="170" t="s">
        <v>678</v>
      </c>
      <c r="E71" s="82"/>
      <c r="F71" s="82" t="str">
        <f t="shared" si="11"/>
        <v>あぷ２８</v>
      </c>
      <c r="G71" s="174" t="str">
        <f t="shared" si="12"/>
        <v>東正隆</v>
      </c>
      <c r="H71" s="170" t="s">
        <v>678</v>
      </c>
      <c r="I71" s="82" t="s">
        <v>711</v>
      </c>
      <c r="J71" s="87">
        <v>1965</v>
      </c>
      <c r="K71" s="88">
        <f t="shared" si="9"/>
        <v>58</v>
      </c>
      <c r="L71" s="83" t="str">
        <f t="shared" si="10"/>
        <v>OK</v>
      </c>
      <c r="M71" s="82" t="s">
        <v>138</v>
      </c>
      <c r="N71" s="169">
        <v>28</v>
      </c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3.5">
      <c r="A72" s="43" t="s">
        <v>757</v>
      </c>
      <c r="B72" s="82" t="s">
        <v>758</v>
      </c>
      <c r="C72" s="82" t="s">
        <v>759</v>
      </c>
      <c r="D72" s="170" t="s">
        <v>678</v>
      </c>
      <c r="E72" s="82"/>
      <c r="F72" s="82" t="str">
        <f t="shared" si="11"/>
        <v>あぷ２９</v>
      </c>
      <c r="G72" s="174" t="str">
        <f t="shared" si="12"/>
        <v>二ツ井裕也</v>
      </c>
      <c r="H72" s="170" t="s">
        <v>678</v>
      </c>
      <c r="I72" s="82" t="s">
        <v>711</v>
      </c>
      <c r="J72" s="87">
        <v>1990</v>
      </c>
      <c r="K72" s="88">
        <f t="shared" si="9"/>
        <v>33</v>
      </c>
      <c r="L72" s="83" t="str">
        <f t="shared" si="10"/>
        <v>OK</v>
      </c>
      <c r="M72" s="82" t="s">
        <v>731</v>
      </c>
      <c r="N72" s="169">
        <v>29</v>
      </c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3.5">
      <c r="A73" s="43" t="s">
        <v>760</v>
      </c>
      <c r="B73" s="82" t="s">
        <v>761</v>
      </c>
      <c r="C73" s="82" t="s">
        <v>762</v>
      </c>
      <c r="D73" s="170" t="s">
        <v>678</v>
      </c>
      <c r="E73" s="82"/>
      <c r="F73" s="82" t="str">
        <f t="shared" si="11"/>
        <v>あぷ３０</v>
      </c>
      <c r="G73" s="174" t="str">
        <f t="shared" si="12"/>
        <v>山崎豊</v>
      </c>
      <c r="H73" s="170" t="s">
        <v>678</v>
      </c>
      <c r="I73" s="177" t="s">
        <v>711</v>
      </c>
      <c r="J73" s="178">
        <v>1975</v>
      </c>
      <c r="K73" s="179">
        <f t="shared" si="9"/>
        <v>48</v>
      </c>
      <c r="L73" s="83" t="str">
        <f t="shared" si="10"/>
        <v>OK</v>
      </c>
      <c r="M73" s="173" t="s">
        <v>498</v>
      </c>
      <c r="N73" s="169">
        <v>30</v>
      </c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41" customFormat="1" ht="13.5">
      <c r="A74" s="82"/>
      <c r="B74" s="97"/>
      <c r="C74" s="97"/>
      <c r="D74" s="82"/>
      <c r="E74"/>
      <c r="F74" s="83"/>
      <c r="G74" s="82"/>
      <c r="H74" s="94"/>
      <c r="I74" s="161"/>
      <c r="J74" s="162"/>
      <c r="K74" s="88"/>
      <c r="L74" s="83"/>
      <c r="M74" s="86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13" ht="13.5">
      <c r="A75" s="82"/>
      <c r="B75" s="97"/>
      <c r="C75" s="97"/>
      <c r="D75" s="82"/>
      <c r="F75" s="83"/>
      <c r="G75" s="82"/>
      <c r="H75" s="94"/>
      <c r="I75" s="161"/>
      <c r="J75" s="162"/>
      <c r="K75" s="88"/>
      <c r="L75" s="83"/>
      <c r="M75" s="86"/>
    </row>
    <row r="76" spans="1:256" ht="13.5">
      <c r="A76" s="63"/>
      <c r="B76" s="50"/>
      <c r="C76" s="50"/>
      <c r="E76" s="58"/>
      <c r="F76" s="48"/>
      <c r="H76" s="54"/>
      <c r="I76" s="54"/>
      <c r="J76" s="55"/>
      <c r="K76" s="52"/>
      <c r="L76" s="61">
        <f>IF(G76="","",IF(COUNTIF($G$15:$G$372,G76)&gt;1,"2重登録","OK"))</f>
      </c>
      <c r="M76" s="50"/>
      <c r="N76" s="58"/>
      <c r="O76" s="58"/>
      <c r="P76" s="58"/>
      <c r="Q76" s="58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/>
      <c r="IQ76" s="46"/>
      <c r="IR76" s="46"/>
      <c r="IS76" s="46"/>
      <c r="IT76" s="46"/>
      <c r="IU76" s="46"/>
      <c r="IV76" s="46"/>
    </row>
    <row r="77" spans="1:17" ht="13.5">
      <c r="A77" s="82"/>
      <c r="B77" s="741" t="s">
        <v>211</v>
      </c>
      <c r="C77" s="741"/>
      <c r="D77" s="748" t="s">
        <v>212</v>
      </c>
      <c r="E77" s="748"/>
      <c r="F77" s="748"/>
      <c r="G77" s="748"/>
      <c r="H77" s="82" t="s">
        <v>142</v>
      </c>
      <c r="I77" s="745" t="s">
        <v>143</v>
      </c>
      <c r="J77" s="745"/>
      <c r="K77" s="745"/>
      <c r="L77" s="83"/>
      <c r="M77" s="82"/>
      <c r="N77" s="82"/>
      <c r="O77" s="82"/>
      <c r="P77" s="82"/>
      <c r="Q77" s="82"/>
    </row>
    <row r="78" spans="1:17" ht="13.5">
      <c r="A78" s="82"/>
      <c r="B78" s="741"/>
      <c r="C78" s="741"/>
      <c r="D78" s="748"/>
      <c r="E78" s="748"/>
      <c r="F78" s="748"/>
      <c r="G78" s="748"/>
      <c r="H78" s="180">
        <f>COUNTIF($M$80:$M$109,"東近江市")</f>
        <v>1</v>
      </c>
      <c r="I78" s="738">
        <f>H78/23</f>
        <v>0.043478260869565216</v>
      </c>
      <c r="J78" s="738"/>
      <c r="K78" s="738"/>
      <c r="L78" s="83"/>
      <c r="M78" s="82"/>
      <c r="N78" s="82"/>
      <c r="O78" s="82"/>
      <c r="P78" s="82"/>
      <c r="Q78" s="82"/>
    </row>
    <row r="79" spans="1:17" ht="13.5">
      <c r="A79" s="82"/>
      <c r="B79" s="86" t="s">
        <v>213</v>
      </c>
      <c r="C79" s="86"/>
      <c r="D79" s="81" t="s">
        <v>145</v>
      </c>
      <c r="E79" s="82"/>
      <c r="F79" s="83"/>
      <c r="G79" s="82"/>
      <c r="H79" s="82"/>
      <c r="I79" s="82"/>
      <c r="J79" s="87"/>
      <c r="K79" s="88">
        <f>IF(J79="","",(2012-J79))</f>
      </c>
      <c r="L79" s="83"/>
      <c r="M79" s="82"/>
      <c r="N79" s="82"/>
      <c r="O79" s="82"/>
      <c r="P79" s="82"/>
      <c r="Q79" s="82"/>
    </row>
    <row r="80" spans="1:17" ht="13.5">
      <c r="A80" s="82"/>
      <c r="B80" s="736" t="s">
        <v>213</v>
      </c>
      <c r="C80" s="736"/>
      <c r="D80" s="82" t="s">
        <v>147</v>
      </c>
      <c r="E80" s="82"/>
      <c r="F80" s="83"/>
      <c r="G80" s="82"/>
      <c r="H80" s="82"/>
      <c r="I80" s="82"/>
      <c r="J80" s="87"/>
      <c r="K80" s="88">
        <f>IF(J80="","",(2012-J80))</f>
      </c>
      <c r="L80" s="83"/>
      <c r="M80" s="82"/>
      <c r="N80" s="82"/>
      <c r="O80" s="82"/>
      <c r="P80" s="82"/>
      <c r="Q80" s="82"/>
    </row>
    <row r="81" spans="1:256" ht="13.5">
      <c r="A81" s="82" t="s">
        <v>763</v>
      </c>
      <c r="B81" s="97" t="s">
        <v>214</v>
      </c>
      <c r="C81" s="97" t="s">
        <v>215</v>
      </c>
      <c r="D81" s="82" t="str">
        <f>$B$79</f>
        <v>アンヴァース</v>
      </c>
      <c r="E81" s="82"/>
      <c r="F81" s="104" t="str">
        <f>A81</f>
        <v>あん０１</v>
      </c>
      <c r="G81" s="82" t="str">
        <f>B81&amp;C81</f>
        <v>池田枝理</v>
      </c>
      <c r="H81" s="99" t="str">
        <f>$B$79</f>
        <v>アンヴァース</v>
      </c>
      <c r="I81" s="108" t="s">
        <v>9</v>
      </c>
      <c r="J81" s="87">
        <v>1986</v>
      </c>
      <c r="K81" s="181">
        <f aca="true" t="shared" si="13" ref="K81:K108">IF(J81="","",(2023-J81))</f>
        <v>37</v>
      </c>
      <c r="L81" s="104" t="str">
        <f>IF(G81="","",IF(COUNTIF($G$5:$G$646,G81)&gt;1,"2重登録","OK"))</f>
        <v>OK</v>
      </c>
      <c r="M81" s="82" t="s">
        <v>110</v>
      </c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97"/>
      <c r="CO81" s="97"/>
      <c r="CP81" s="97"/>
      <c r="CQ81" s="97"/>
      <c r="CR81" s="97"/>
      <c r="CS81" s="97"/>
      <c r="CT81" s="97"/>
      <c r="CU81" s="97"/>
      <c r="CV81" s="97"/>
      <c r="CW81" s="97"/>
      <c r="CX81" s="97"/>
      <c r="CY81" s="97"/>
      <c r="CZ81" s="97"/>
      <c r="DA81" s="97"/>
      <c r="DB81" s="97"/>
      <c r="DC81" s="97"/>
      <c r="DD81" s="97"/>
      <c r="DE81" s="97"/>
      <c r="DF81" s="97"/>
      <c r="DG81" s="97"/>
      <c r="DH81" s="97"/>
      <c r="DI81" s="97"/>
      <c r="DJ81" s="97"/>
      <c r="DK81" s="97"/>
      <c r="DL81" s="97"/>
      <c r="DM81" s="97"/>
      <c r="DN81" s="97"/>
      <c r="DO81" s="97"/>
      <c r="DP81" s="97"/>
      <c r="DQ81" s="97"/>
      <c r="DR81" s="97"/>
      <c r="DS81" s="97"/>
      <c r="DT81" s="97"/>
      <c r="DU81" s="97"/>
      <c r="DV81" s="97"/>
      <c r="DW81" s="97"/>
      <c r="DX81" s="97"/>
      <c r="DY81" s="97"/>
      <c r="DZ81" s="97"/>
      <c r="EA81" s="97"/>
      <c r="EB81" s="97"/>
      <c r="EC81" s="97"/>
      <c r="ED81" s="97"/>
      <c r="EE81" s="97"/>
      <c r="EF81" s="97"/>
      <c r="EG81" s="97"/>
      <c r="EH81" s="97"/>
      <c r="EI81" s="97"/>
      <c r="EJ81" s="97"/>
      <c r="EK81" s="97"/>
      <c r="EL81" s="97"/>
      <c r="EM81" s="97"/>
      <c r="EN81" s="97"/>
      <c r="EO81" s="97"/>
      <c r="EP81" s="97"/>
      <c r="EQ81" s="97"/>
      <c r="ER81" s="97"/>
      <c r="ES81" s="97"/>
      <c r="ET81" s="97"/>
      <c r="EU81" s="97"/>
      <c r="EV81" s="97"/>
      <c r="EW81" s="97"/>
      <c r="EX81" s="97"/>
      <c r="EY81" s="97"/>
      <c r="EZ81" s="97"/>
      <c r="FA81" s="97"/>
      <c r="FB81" s="97"/>
      <c r="FC81" s="97"/>
      <c r="FD81" s="97"/>
      <c r="FE81" s="97"/>
      <c r="FF81" s="97"/>
      <c r="FG81" s="97"/>
      <c r="FH81" s="97"/>
      <c r="FI81" s="97"/>
      <c r="FJ81" s="97"/>
      <c r="FK81" s="97"/>
      <c r="FL81" s="97"/>
      <c r="FM81" s="97"/>
      <c r="FN81" s="97"/>
      <c r="FO81" s="97"/>
      <c r="FP81" s="97"/>
      <c r="FQ81" s="97"/>
      <c r="FR81" s="97"/>
      <c r="FS81" s="97"/>
      <c r="FT81" s="97"/>
      <c r="FU81" s="97"/>
      <c r="FV81" s="97"/>
      <c r="FW81" s="97"/>
      <c r="FX81" s="97"/>
      <c r="FY81" s="97"/>
      <c r="FZ81" s="97"/>
      <c r="GA81" s="97"/>
      <c r="GB81" s="97"/>
      <c r="GC81" s="97"/>
      <c r="GD81" s="97"/>
      <c r="GE81" s="97"/>
      <c r="GF81" s="97"/>
      <c r="GG81" s="97"/>
      <c r="GH81" s="97"/>
      <c r="GI81" s="97"/>
      <c r="GJ81" s="97"/>
      <c r="GK81" s="97"/>
      <c r="GL81" s="97"/>
      <c r="GM81" s="97"/>
      <c r="GN81" s="97"/>
      <c r="GO81" s="97"/>
      <c r="GP81" s="97"/>
      <c r="GQ81" s="97"/>
      <c r="GR81" s="97"/>
      <c r="GS81" s="97"/>
      <c r="GT81" s="97"/>
      <c r="GU81" s="97"/>
      <c r="GV81" s="97"/>
      <c r="GW81" s="97"/>
      <c r="GX81" s="97"/>
      <c r="GY81" s="97"/>
      <c r="GZ81" s="97"/>
      <c r="HA81" s="97"/>
      <c r="HB81" s="97"/>
      <c r="HC81" s="97"/>
      <c r="HD81" s="97"/>
      <c r="HE81" s="97"/>
      <c r="HF81" s="97"/>
      <c r="HG81" s="97"/>
      <c r="HH81" s="97"/>
      <c r="HI81" s="97"/>
      <c r="HJ81" s="97"/>
      <c r="HK81" s="97"/>
      <c r="HL81" s="97"/>
      <c r="HM81" s="97"/>
      <c r="HN81" s="97"/>
      <c r="HO81" s="97"/>
      <c r="HP81" s="97"/>
      <c r="HQ81" s="97"/>
      <c r="HR81" s="97"/>
      <c r="HS81" s="97"/>
      <c r="HT81" s="97"/>
      <c r="HU81" s="97"/>
      <c r="HV81" s="97"/>
      <c r="HW81" s="97"/>
      <c r="HX81" s="97"/>
      <c r="HY81" s="97"/>
      <c r="HZ81" s="97"/>
      <c r="IA81" s="97"/>
      <c r="IB81" s="97"/>
      <c r="IC81" s="97"/>
      <c r="ID81" s="97"/>
      <c r="IE81" s="97"/>
      <c r="IF81" s="97"/>
      <c r="IG81" s="97"/>
      <c r="IH81" s="97"/>
      <c r="II81" s="97"/>
      <c r="IJ81" s="97"/>
      <c r="IK81" s="97"/>
      <c r="IL81" s="97"/>
      <c r="IM81" s="97"/>
      <c r="IN81" s="97"/>
      <c r="IO81" s="97"/>
      <c r="IP81" s="97"/>
      <c r="IQ81" s="97"/>
      <c r="IR81" s="97"/>
      <c r="IS81" s="97"/>
      <c r="IT81" s="97"/>
      <c r="IU81" s="97"/>
      <c r="IV81" s="97"/>
    </row>
    <row r="82" spans="1:256" ht="13.5">
      <c r="A82" s="82" t="s">
        <v>764</v>
      </c>
      <c r="B82" s="97" t="s">
        <v>227</v>
      </c>
      <c r="C82" s="97" t="s">
        <v>228</v>
      </c>
      <c r="D82" s="82" t="str">
        <f aca="true" t="shared" si="14" ref="D82:D109">$B$79</f>
        <v>アンヴァース</v>
      </c>
      <c r="E82" s="82"/>
      <c r="F82" s="104" t="str">
        <f>A82</f>
        <v>あん０２</v>
      </c>
      <c r="G82" s="82" t="str">
        <f>B82&amp;C82</f>
        <v>脇坂愛里</v>
      </c>
      <c r="H82" s="99" t="str">
        <f aca="true" t="shared" si="15" ref="H82:H109">$B$79</f>
        <v>アンヴァース</v>
      </c>
      <c r="I82" s="108" t="s">
        <v>73</v>
      </c>
      <c r="J82" s="87">
        <v>1989</v>
      </c>
      <c r="K82" s="181">
        <f>IF(J82="","",(2023-J82))</f>
        <v>34</v>
      </c>
      <c r="L82" s="104" t="str">
        <f>IF(G82="","",IF(COUNTIF($G$5:$G$646,G82)&gt;1,"2重登録","OK"))</f>
        <v>OK</v>
      </c>
      <c r="M82" s="82" t="s">
        <v>110</v>
      </c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/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97"/>
      <c r="CY82" s="97"/>
      <c r="CZ82" s="97"/>
      <c r="DA82" s="97"/>
      <c r="DB82" s="97"/>
      <c r="DC82" s="97"/>
      <c r="DD82" s="97"/>
      <c r="DE82" s="97"/>
      <c r="DF82" s="97"/>
      <c r="DG82" s="97"/>
      <c r="DH82" s="97"/>
      <c r="DI82" s="97"/>
      <c r="DJ82" s="97"/>
      <c r="DK82" s="97"/>
      <c r="DL82" s="97"/>
      <c r="DM82" s="97"/>
      <c r="DN82" s="97"/>
      <c r="DO82" s="97"/>
      <c r="DP82" s="97"/>
      <c r="DQ82" s="97"/>
      <c r="DR82" s="97"/>
      <c r="DS82" s="97"/>
      <c r="DT82" s="97"/>
      <c r="DU82" s="97"/>
      <c r="DV82" s="97"/>
      <c r="DW82" s="97"/>
      <c r="DX82" s="97"/>
      <c r="DY82" s="97"/>
      <c r="DZ82" s="97"/>
      <c r="EA82" s="97"/>
      <c r="EB82" s="97"/>
      <c r="EC82" s="97"/>
      <c r="ED82" s="97"/>
      <c r="EE82" s="97"/>
      <c r="EF82" s="97"/>
      <c r="EG82" s="97"/>
      <c r="EH82" s="97"/>
      <c r="EI82" s="97"/>
      <c r="EJ82" s="97"/>
      <c r="EK82" s="97"/>
      <c r="EL82" s="97"/>
      <c r="EM82" s="97"/>
      <c r="EN82" s="97"/>
      <c r="EO82" s="97"/>
      <c r="EP82" s="97"/>
      <c r="EQ82" s="97"/>
      <c r="ER82" s="97"/>
      <c r="ES82" s="97"/>
      <c r="ET82" s="97"/>
      <c r="EU82" s="97"/>
      <c r="EV82" s="97"/>
      <c r="EW82" s="97"/>
      <c r="EX82" s="97"/>
      <c r="EY82" s="97"/>
      <c r="EZ82" s="97"/>
      <c r="FA82" s="97"/>
      <c r="FB82" s="97"/>
      <c r="FC82" s="97"/>
      <c r="FD82" s="97"/>
      <c r="FE82" s="97"/>
      <c r="FF82" s="97"/>
      <c r="FG82" s="97"/>
      <c r="FH82" s="97"/>
      <c r="FI82" s="97"/>
      <c r="FJ82" s="97"/>
      <c r="FK82" s="97"/>
      <c r="FL82" s="97"/>
      <c r="FM82" s="97"/>
      <c r="FN82" s="97"/>
      <c r="FO82" s="97"/>
      <c r="FP82" s="97"/>
      <c r="FQ82" s="97"/>
      <c r="FR82" s="97"/>
      <c r="FS82" s="97"/>
      <c r="FT82" s="97"/>
      <c r="FU82" s="97"/>
      <c r="FV82" s="97"/>
      <c r="FW82" s="97"/>
      <c r="FX82" s="97"/>
      <c r="FY82" s="97"/>
      <c r="FZ82" s="97"/>
      <c r="GA82" s="97"/>
      <c r="GB82" s="97"/>
      <c r="GC82" s="97"/>
      <c r="GD82" s="97"/>
      <c r="GE82" s="97"/>
      <c r="GF82" s="97"/>
      <c r="GG82" s="97"/>
      <c r="GH82" s="97"/>
      <c r="GI82" s="97"/>
      <c r="GJ82" s="97"/>
      <c r="GK82" s="97"/>
      <c r="GL82" s="97"/>
      <c r="GM82" s="97"/>
      <c r="GN82" s="97"/>
      <c r="GO82" s="97"/>
      <c r="GP82" s="97"/>
      <c r="GQ82" s="97"/>
      <c r="GR82" s="97"/>
      <c r="GS82" s="97"/>
      <c r="GT82" s="97"/>
      <c r="GU82" s="97"/>
      <c r="GV82" s="97"/>
      <c r="GW82" s="97"/>
      <c r="GX82" s="97"/>
      <c r="GY82" s="97"/>
      <c r="GZ82" s="97"/>
      <c r="HA82" s="97"/>
      <c r="HB82" s="97"/>
      <c r="HC82" s="97"/>
      <c r="HD82" s="97"/>
      <c r="HE82" s="97"/>
      <c r="HF82" s="97"/>
      <c r="HG82" s="97"/>
      <c r="HH82" s="97"/>
      <c r="HI82" s="97"/>
      <c r="HJ82" s="97"/>
      <c r="HK82" s="97"/>
      <c r="HL82" s="97"/>
      <c r="HM82" s="97"/>
      <c r="HN82" s="97"/>
      <c r="HO82" s="97"/>
      <c r="HP82" s="97"/>
      <c r="HQ82" s="97"/>
      <c r="HR82" s="97"/>
      <c r="HS82" s="97"/>
      <c r="HT82" s="97"/>
      <c r="HU82" s="97"/>
      <c r="HV82" s="97"/>
      <c r="HW82" s="97"/>
      <c r="HX82" s="97"/>
      <c r="HY82" s="97"/>
      <c r="HZ82" s="97"/>
      <c r="IA82" s="97"/>
      <c r="IB82" s="97"/>
      <c r="IC82" s="97"/>
      <c r="ID82" s="97"/>
      <c r="IE82" s="97"/>
      <c r="IF82" s="97"/>
      <c r="IG82" s="97"/>
      <c r="IH82" s="97"/>
      <c r="II82" s="97"/>
      <c r="IJ82" s="97"/>
      <c r="IK82" s="97"/>
      <c r="IL82" s="97"/>
      <c r="IM82" s="97"/>
      <c r="IN82" s="97"/>
      <c r="IO82" s="97"/>
      <c r="IP82" s="97"/>
      <c r="IQ82" s="97"/>
      <c r="IR82" s="97"/>
      <c r="IS82" s="97"/>
      <c r="IT82" s="97"/>
      <c r="IU82" s="97"/>
      <c r="IV82" s="97"/>
    </row>
    <row r="83" spans="1:256" ht="13.5">
      <c r="A83" s="82" t="s">
        <v>216</v>
      </c>
      <c r="B83" s="97" t="s">
        <v>217</v>
      </c>
      <c r="C83" s="97" t="s">
        <v>218</v>
      </c>
      <c r="D83" s="82" t="str">
        <f t="shared" si="14"/>
        <v>アンヴァース</v>
      </c>
      <c r="E83" s="82"/>
      <c r="F83" s="104" t="str">
        <f aca="true" t="shared" si="16" ref="F83:F108">A83</f>
        <v>あん０３</v>
      </c>
      <c r="G83" s="82" t="str">
        <f aca="true" t="shared" si="17" ref="G83:G108">B83&amp;C83</f>
        <v>片桐美里</v>
      </c>
      <c r="H83" s="99" t="str">
        <f t="shared" si="15"/>
        <v>アンヴァース</v>
      </c>
      <c r="I83" s="108" t="s">
        <v>9</v>
      </c>
      <c r="J83" s="87">
        <v>1977</v>
      </c>
      <c r="K83" s="181">
        <f t="shared" si="13"/>
        <v>46</v>
      </c>
      <c r="L83" s="104" t="str">
        <f>IF(G83="","",IF(COUNTIF($G$5:$G$646,G83)&gt;1,"2重登録","OK"))</f>
        <v>OK</v>
      </c>
      <c r="M83" s="82" t="s">
        <v>110</v>
      </c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7"/>
      <c r="CV83" s="97"/>
      <c r="CW83" s="97"/>
      <c r="CX83" s="97"/>
      <c r="CY83" s="97"/>
      <c r="CZ83" s="97"/>
      <c r="DA83" s="97"/>
      <c r="DB83" s="97"/>
      <c r="DC83" s="97"/>
      <c r="DD83" s="97"/>
      <c r="DE83" s="97"/>
      <c r="DF83" s="97"/>
      <c r="DG83" s="97"/>
      <c r="DH83" s="97"/>
      <c r="DI83" s="97"/>
      <c r="DJ83" s="97"/>
      <c r="DK83" s="97"/>
      <c r="DL83" s="97"/>
      <c r="DM83" s="97"/>
      <c r="DN83" s="97"/>
      <c r="DO83" s="97"/>
      <c r="DP83" s="97"/>
      <c r="DQ83" s="97"/>
      <c r="DR83" s="97"/>
      <c r="DS83" s="97"/>
      <c r="DT83" s="97"/>
      <c r="DU83" s="97"/>
      <c r="DV83" s="97"/>
      <c r="DW83" s="97"/>
      <c r="DX83" s="97"/>
      <c r="DY83" s="97"/>
      <c r="DZ83" s="97"/>
      <c r="EA83" s="97"/>
      <c r="EB83" s="97"/>
      <c r="EC83" s="97"/>
      <c r="ED83" s="97"/>
      <c r="EE83" s="97"/>
      <c r="EF83" s="97"/>
      <c r="EG83" s="97"/>
      <c r="EH83" s="97"/>
      <c r="EI83" s="97"/>
      <c r="EJ83" s="97"/>
      <c r="EK83" s="97"/>
      <c r="EL83" s="97"/>
      <c r="EM83" s="97"/>
      <c r="EN83" s="97"/>
      <c r="EO83" s="97"/>
      <c r="EP83" s="97"/>
      <c r="EQ83" s="97"/>
      <c r="ER83" s="97"/>
      <c r="ES83" s="97"/>
      <c r="ET83" s="97"/>
      <c r="EU83" s="97"/>
      <c r="EV83" s="97"/>
      <c r="EW83" s="97"/>
      <c r="EX83" s="97"/>
      <c r="EY83" s="97"/>
      <c r="EZ83" s="97"/>
      <c r="FA83" s="97"/>
      <c r="FB83" s="97"/>
      <c r="FC83" s="97"/>
      <c r="FD83" s="97"/>
      <c r="FE83" s="97"/>
      <c r="FF83" s="97"/>
      <c r="FG83" s="97"/>
      <c r="FH83" s="97"/>
      <c r="FI83" s="97"/>
      <c r="FJ83" s="97"/>
      <c r="FK83" s="97"/>
      <c r="FL83" s="97"/>
      <c r="FM83" s="97"/>
      <c r="FN83" s="97"/>
      <c r="FO83" s="97"/>
      <c r="FP83" s="97"/>
      <c r="FQ83" s="97"/>
      <c r="FR83" s="97"/>
      <c r="FS83" s="97"/>
      <c r="FT83" s="97"/>
      <c r="FU83" s="97"/>
      <c r="FV83" s="97"/>
      <c r="FW83" s="97"/>
      <c r="FX83" s="97"/>
      <c r="FY83" s="97"/>
      <c r="FZ83" s="97"/>
      <c r="GA83" s="97"/>
      <c r="GB83" s="97"/>
      <c r="GC83" s="97"/>
      <c r="GD83" s="97"/>
      <c r="GE83" s="97"/>
      <c r="GF83" s="97"/>
      <c r="GG83" s="97"/>
      <c r="GH83" s="97"/>
      <c r="GI83" s="97"/>
      <c r="GJ83" s="97"/>
      <c r="GK83" s="97"/>
      <c r="GL83" s="97"/>
      <c r="GM83" s="97"/>
      <c r="GN83" s="97"/>
      <c r="GO83" s="97"/>
      <c r="GP83" s="97"/>
      <c r="GQ83" s="97"/>
      <c r="GR83" s="97"/>
      <c r="GS83" s="97"/>
      <c r="GT83" s="97"/>
      <c r="GU83" s="97"/>
      <c r="GV83" s="97"/>
      <c r="GW83" s="97"/>
      <c r="GX83" s="97"/>
      <c r="GY83" s="97"/>
      <c r="GZ83" s="97"/>
      <c r="HA83" s="97"/>
      <c r="HB83" s="97"/>
      <c r="HC83" s="97"/>
      <c r="HD83" s="97"/>
      <c r="HE83" s="97"/>
      <c r="HF83" s="97"/>
      <c r="HG83" s="97"/>
      <c r="HH83" s="97"/>
      <c r="HI83" s="97"/>
      <c r="HJ83" s="97"/>
      <c r="HK83" s="97"/>
      <c r="HL83" s="97"/>
      <c r="HM83" s="97"/>
      <c r="HN83" s="97"/>
      <c r="HO83" s="97"/>
      <c r="HP83" s="97"/>
      <c r="HQ83" s="97"/>
      <c r="HR83" s="97"/>
      <c r="HS83" s="97"/>
      <c r="HT83" s="97"/>
      <c r="HU83" s="97"/>
      <c r="HV83" s="97"/>
      <c r="HW83" s="97"/>
      <c r="HX83" s="97"/>
      <c r="HY83" s="97"/>
      <c r="HZ83" s="97"/>
      <c r="IA83" s="97"/>
      <c r="IB83" s="97"/>
      <c r="IC83" s="97"/>
      <c r="ID83" s="97"/>
      <c r="IE83" s="97"/>
      <c r="IF83" s="97"/>
      <c r="IG83" s="97"/>
      <c r="IH83" s="97"/>
      <c r="II83" s="97"/>
      <c r="IJ83" s="97"/>
      <c r="IK83" s="97"/>
      <c r="IL83" s="97"/>
      <c r="IM83" s="97"/>
      <c r="IN83" s="97"/>
      <c r="IO83" s="97"/>
      <c r="IP83" s="97"/>
      <c r="IQ83" s="97"/>
      <c r="IR83" s="97"/>
      <c r="IS83" s="97"/>
      <c r="IT83" s="97"/>
      <c r="IU83" s="97"/>
      <c r="IV83" s="97"/>
    </row>
    <row r="84" spans="1:256" ht="13.5">
      <c r="A84" s="82" t="s">
        <v>219</v>
      </c>
      <c r="B84" s="97" t="s">
        <v>224</v>
      </c>
      <c r="C84" s="97" t="s">
        <v>225</v>
      </c>
      <c r="D84" s="82" t="str">
        <f t="shared" si="14"/>
        <v>アンヴァース</v>
      </c>
      <c r="E84" s="82"/>
      <c r="F84" s="104" t="str">
        <f t="shared" si="16"/>
        <v>あん０４</v>
      </c>
      <c r="G84" s="82" t="str">
        <f t="shared" si="17"/>
        <v>植田早耶</v>
      </c>
      <c r="H84" s="99" t="str">
        <f t="shared" si="15"/>
        <v>アンヴァース</v>
      </c>
      <c r="I84" s="108" t="s">
        <v>73</v>
      </c>
      <c r="J84" s="87">
        <v>1999</v>
      </c>
      <c r="K84" s="181">
        <f t="shared" si="13"/>
        <v>24</v>
      </c>
      <c r="L84" s="104" t="str">
        <f>IF(G84="","",IF(COUNTIF($G$5:$G$646,G84)&gt;1,"2重登録","OK"))</f>
        <v>OK</v>
      </c>
      <c r="M84" s="97" t="s">
        <v>4</v>
      </c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/>
      <c r="CP84" s="97"/>
      <c r="CQ84" s="97"/>
      <c r="CR84" s="97"/>
      <c r="CS84" s="97"/>
      <c r="CT84" s="97"/>
      <c r="CU84" s="97"/>
      <c r="CV84" s="97"/>
      <c r="CW84" s="97"/>
      <c r="CX84" s="97"/>
      <c r="CY84" s="97"/>
      <c r="CZ84" s="97"/>
      <c r="DA84" s="97"/>
      <c r="DB84" s="97"/>
      <c r="DC84" s="97"/>
      <c r="DD84" s="97"/>
      <c r="DE84" s="97"/>
      <c r="DF84" s="97"/>
      <c r="DG84" s="97"/>
      <c r="DH84" s="97"/>
      <c r="DI84" s="97"/>
      <c r="DJ84" s="97"/>
      <c r="DK84" s="97"/>
      <c r="DL84" s="97"/>
      <c r="DM84" s="97"/>
      <c r="DN84" s="97"/>
      <c r="DO84" s="97"/>
      <c r="DP84" s="97"/>
      <c r="DQ84" s="97"/>
      <c r="DR84" s="97"/>
      <c r="DS84" s="97"/>
      <c r="DT84" s="97"/>
      <c r="DU84" s="97"/>
      <c r="DV84" s="97"/>
      <c r="DW84" s="97"/>
      <c r="DX84" s="97"/>
      <c r="DY84" s="97"/>
      <c r="DZ84" s="97"/>
      <c r="EA84" s="97"/>
      <c r="EB84" s="97"/>
      <c r="EC84" s="97"/>
      <c r="ED84" s="97"/>
      <c r="EE84" s="97"/>
      <c r="EF84" s="97"/>
      <c r="EG84" s="97"/>
      <c r="EH84" s="97"/>
      <c r="EI84" s="97"/>
      <c r="EJ84" s="97"/>
      <c r="EK84" s="97"/>
      <c r="EL84" s="97"/>
      <c r="EM84" s="97"/>
      <c r="EN84" s="97"/>
      <c r="EO84" s="97"/>
      <c r="EP84" s="97"/>
      <c r="EQ84" s="97"/>
      <c r="ER84" s="97"/>
      <c r="ES84" s="97"/>
      <c r="ET84" s="97"/>
      <c r="EU84" s="97"/>
      <c r="EV84" s="97"/>
      <c r="EW84" s="97"/>
      <c r="EX84" s="97"/>
      <c r="EY84" s="97"/>
      <c r="EZ84" s="97"/>
      <c r="FA84" s="97"/>
      <c r="FB84" s="97"/>
      <c r="FC84" s="97"/>
      <c r="FD84" s="97"/>
      <c r="FE84" s="97"/>
      <c r="FF84" s="97"/>
      <c r="FG84" s="97"/>
      <c r="FH84" s="97"/>
      <c r="FI84" s="97"/>
      <c r="FJ84" s="97"/>
      <c r="FK84" s="97"/>
      <c r="FL84" s="97"/>
      <c r="FM84" s="97"/>
      <c r="FN84" s="97"/>
      <c r="FO84" s="97"/>
      <c r="FP84" s="97"/>
      <c r="FQ84" s="97"/>
      <c r="FR84" s="97"/>
      <c r="FS84" s="97"/>
      <c r="FT84" s="97"/>
      <c r="FU84" s="97"/>
      <c r="FV84" s="97"/>
      <c r="FW84" s="97"/>
      <c r="FX84" s="97"/>
      <c r="FY84" s="97"/>
      <c r="FZ84" s="97"/>
      <c r="GA84" s="97"/>
      <c r="GB84" s="97"/>
      <c r="GC84" s="97"/>
      <c r="GD84" s="97"/>
      <c r="GE84" s="97"/>
      <c r="GF84" s="97"/>
      <c r="GG84" s="97"/>
      <c r="GH84" s="97"/>
      <c r="GI84" s="97"/>
      <c r="GJ84" s="97"/>
      <c r="GK84" s="97"/>
      <c r="GL84" s="97"/>
      <c r="GM84" s="97"/>
      <c r="GN84" s="97"/>
      <c r="GO84" s="97"/>
      <c r="GP84" s="97"/>
      <c r="GQ84" s="97"/>
      <c r="GR84" s="97"/>
      <c r="GS84" s="97"/>
      <c r="GT84" s="97"/>
      <c r="GU84" s="97"/>
      <c r="GV84" s="97"/>
      <c r="GW84" s="97"/>
      <c r="GX84" s="97"/>
      <c r="GY84" s="97"/>
      <c r="GZ84" s="97"/>
      <c r="HA84" s="97"/>
      <c r="HB84" s="97"/>
      <c r="HC84" s="97"/>
      <c r="HD84" s="97"/>
      <c r="HE84" s="97"/>
      <c r="HF84" s="97"/>
      <c r="HG84" s="97"/>
      <c r="HH84" s="97"/>
      <c r="HI84" s="97"/>
      <c r="HJ84" s="97"/>
      <c r="HK84" s="97"/>
      <c r="HL84" s="97"/>
      <c r="HM84" s="97"/>
      <c r="HN84" s="97"/>
      <c r="HO84" s="97"/>
      <c r="HP84" s="97"/>
      <c r="HQ84" s="97"/>
      <c r="HR84" s="97"/>
      <c r="HS84" s="97"/>
      <c r="HT84" s="97"/>
      <c r="HU84" s="97"/>
      <c r="HV84" s="97"/>
      <c r="HW84" s="97"/>
      <c r="HX84" s="97"/>
      <c r="HY84" s="97"/>
      <c r="HZ84" s="97"/>
      <c r="IA84" s="97"/>
      <c r="IB84" s="97"/>
      <c r="IC84" s="97"/>
      <c r="ID84" s="97"/>
      <c r="IE84" s="97"/>
      <c r="IF84" s="97"/>
      <c r="IG84" s="97"/>
      <c r="IH84" s="97"/>
      <c r="II84" s="97"/>
      <c r="IJ84" s="97"/>
      <c r="IK84" s="97"/>
      <c r="IL84" s="97"/>
      <c r="IM84" s="97"/>
      <c r="IN84" s="97"/>
      <c r="IO84" s="97"/>
      <c r="IP84" s="97"/>
      <c r="IQ84" s="97"/>
      <c r="IR84" s="97"/>
      <c r="IS84" s="97"/>
      <c r="IT84" s="97"/>
      <c r="IU84" s="97"/>
      <c r="IV84" s="97"/>
    </row>
    <row r="85" spans="1:17" ht="13.5">
      <c r="A85" s="82" t="s">
        <v>223</v>
      </c>
      <c r="B85" s="173" t="s">
        <v>765</v>
      </c>
      <c r="C85" s="173" t="s">
        <v>766</v>
      </c>
      <c r="D85" s="82" t="str">
        <f t="shared" si="14"/>
        <v>アンヴァース</v>
      </c>
      <c r="E85" s="82"/>
      <c r="F85" s="83" t="str">
        <f>A85</f>
        <v>あん０５</v>
      </c>
      <c r="G85" s="82" t="str">
        <f>B85&amp;C85</f>
        <v>西野美恵</v>
      </c>
      <c r="H85" s="99" t="str">
        <f t="shared" si="15"/>
        <v>アンヴァース</v>
      </c>
      <c r="I85" s="108" t="s">
        <v>9</v>
      </c>
      <c r="J85" s="91">
        <v>1988</v>
      </c>
      <c r="K85" s="181">
        <f>IF(J85="","",(2023-J85))</f>
        <v>35</v>
      </c>
      <c r="L85" s="83" t="str">
        <f>IF(G85="","",IF(COUNTIF($G$5:$G$646,G85)&gt;1,"2重登録","OK"))</f>
        <v>OK</v>
      </c>
      <c r="M85" s="106" t="s">
        <v>123</v>
      </c>
      <c r="N85" s="82"/>
      <c r="O85" s="82"/>
      <c r="P85" s="82"/>
      <c r="Q85" s="82"/>
    </row>
    <row r="86" spans="1:256" ht="13.5">
      <c r="A86" s="82" t="s">
        <v>226</v>
      </c>
      <c r="B86" s="97" t="s">
        <v>482</v>
      </c>
      <c r="C86" s="97" t="s">
        <v>483</v>
      </c>
      <c r="D86" s="82" t="str">
        <f t="shared" si="14"/>
        <v>アンヴァース</v>
      </c>
      <c r="E86" s="82"/>
      <c r="F86" s="104" t="str">
        <f t="shared" si="16"/>
        <v>あん０６</v>
      </c>
      <c r="G86" s="82" t="str">
        <f t="shared" si="17"/>
        <v>黒坂晶子</v>
      </c>
      <c r="H86" s="99" t="str">
        <f t="shared" si="15"/>
        <v>アンヴァース</v>
      </c>
      <c r="I86" s="108" t="s">
        <v>73</v>
      </c>
      <c r="J86" s="87">
        <v>1971</v>
      </c>
      <c r="K86" s="181">
        <f t="shared" si="13"/>
        <v>52</v>
      </c>
      <c r="L86" s="104" t="str">
        <f>IF(G86="","",IF(COUNTIF($G$5:$G$370,G86)&gt;1,"2重登録","OK"))</f>
        <v>OK</v>
      </c>
      <c r="M86" s="82" t="s">
        <v>101</v>
      </c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97"/>
      <c r="CP86" s="97"/>
      <c r="CQ86" s="97"/>
      <c r="CR86" s="97"/>
      <c r="CS86" s="97"/>
      <c r="CT86" s="97"/>
      <c r="CU86" s="97"/>
      <c r="CV86" s="97"/>
      <c r="CW86" s="97"/>
      <c r="CX86" s="97"/>
      <c r="CY86" s="97"/>
      <c r="CZ86" s="97"/>
      <c r="DA86" s="97"/>
      <c r="DB86" s="97"/>
      <c r="DC86" s="97"/>
      <c r="DD86" s="97"/>
      <c r="DE86" s="97"/>
      <c r="DF86" s="97"/>
      <c r="DG86" s="97"/>
      <c r="DH86" s="97"/>
      <c r="DI86" s="97"/>
      <c r="DJ86" s="97"/>
      <c r="DK86" s="97"/>
      <c r="DL86" s="97"/>
      <c r="DM86" s="97"/>
      <c r="DN86" s="97"/>
      <c r="DO86" s="97"/>
      <c r="DP86" s="97"/>
      <c r="DQ86" s="97"/>
      <c r="DR86" s="97"/>
      <c r="DS86" s="97"/>
      <c r="DT86" s="97"/>
      <c r="DU86" s="97"/>
      <c r="DV86" s="97"/>
      <c r="DW86" s="97"/>
      <c r="DX86" s="97"/>
      <c r="DY86" s="97"/>
      <c r="DZ86" s="97"/>
      <c r="EA86" s="97"/>
      <c r="EB86" s="97"/>
      <c r="EC86" s="97"/>
      <c r="ED86" s="97"/>
      <c r="EE86" s="97"/>
      <c r="EF86" s="97"/>
      <c r="EG86" s="97"/>
      <c r="EH86" s="97"/>
      <c r="EI86" s="97"/>
      <c r="EJ86" s="97"/>
      <c r="EK86" s="97"/>
      <c r="EL86" s="97"/>
      <c r="EM86" s="97"/>
      <c r="EN86" s="97"/>
      <c r="EO86" s="97"/>
      <c r="EP86" s="97"/>
      <c r="EQ86" s="97"/>
      <c r="ER86" s="97"/>
      <c r="ES86" s="97"/>
      <c r="ET86" s="97"/>
      <c r="EU86" s="97"/>
      <c r="EV86" s="97"/>
      <c r="EW86" s="97"/>
      <c r="EX86" s="97"/>
      <c r="EY86" s="97"/>
      <c r="EZ86" s="97"/>
      <c r="FA86" s="97"/>
      <c r="FB86" s="97"/>
      <c r="FC86" s="97"/>
      <c r="FD86" s="97"/>
      <c r="FE86" s="97"/>
      <c r="FF86" s="97"/>
      <c r="FG86" s="97"/>
      <c r="FH86" s="97"/>
      <c r="FI86" s="97"/>
      <c r="FJ86" s="97"/>
      <c r="FK86" s="97"/>
      <c r="FL86" s="97"/>
      <c r="FM86" s="97"/>
      <c r="FN86" s="97"/>
      <c r="FO86" s="97"/>
      <c r="FP86" s="97"/>
      <c r="FQ86" s="97"/>
      <c r="FR86" s="97"/>
      <c r="FS86" s="97"/>
      <c r="FT86" s="97"/>
      <c r="FU86" s="97"/>
      <c r="FV86" s="97"/>
      <c r="FW86" s="97"/>
      <c r="FX86" s="97"/>
      <c r="FY86" s="97"/>
      <c r="FZ86" s="97"/>
      <c r="GA86" s="97"/>
      <c r="GB86" s="97"/>
      <c r="GC86" s="97"/>
      <c r="GD86" s="97"/>
      <c r="GE86" s="97"/>
      <c r="GF86" s="97"/>
      <c r="GG86" s="97"/>
      <c r="GH86" s="97"/>
      <c r="GI86" s="97"/>
      <c r="GJ86" s="97"/>
      <c r="GK86" s="97"/>
      <c r="GL86" s="97"/>
      <c r="GM86" s="97"/>
      <c r="GN86" s="97"/>
      <c r="GO86" s="97"/>
      <c r="GP86" s="97"/>
      <c r="GQ86" s="97"/>
      <c r="GR86" s="97"/>
      <c r="GS86" s="97"/>
      <c r="GT86" s="97"/>
      <c r="GU86" s="97"/>
      <c r="GV86" s="97"/>
      <c r="GW86" s="97"/>
      <c r="GX86" s="97"/>
      <c r="GY86" s="97"/>
      <c r="GZ86" s="97"/>
      <c r="HA86" s="97"/>
      <c r="HB86" s="97"/>
      <c r="HC86" s="97"/>
      <c r="HD86" s="97"/>
      <c r="HE86" s="97"/>
      <c r="HF86" s="97"/>
      <c r="HG86" s="97"/>
      <c r="HH86" s="97"/>
      <c r="HI86" s="97"/>
      <c r="HJ86" s="97"/>
      <c r="HK86" s="97"/>
      <c r="HL86" s="97"/>
      <c r="HM86" s="97"/>
      <c r="HN86" s="97"/>
      <c r="HO86" s="97"/>
      <c r="HP86" s="97"/>
      <c r="HQ86" s="97"/>
      <c r="HR86" s="97"/>
      <c r="HS86" s="97"/>
      <c r="HT86" s="97"/>
      <c r="HU86" s="97"/>
      <c r="HV86" s="97"/>
      <c r="HW86" s="97"/>
      <c r="HX86" s="97"/>
      <c r="HY86" s="97"/>
      <c r="HZ86" s="97"/>
      <c r="IA86" s="97"/>
      <c r="IB86" s="97"/>
      <c r="IC86" s="97"/>
      <c r="ID86" s="97"/>
      <c r="IE86" s="97"/>
      <c r="IF86" s="97"/>
      <c r="IG86" s="97"/>
      <c r="IH86" s="97"/>
      <c r="II86" s="97"/>
      <c r="IJ86" s="97"/>
      <c r="IK86" s="97"/>
      <c r="IL86" s="97"/>
      <c r="IM86" s="97"/>
      <c r="IN86" s="97"/>
      <c r="IO86" s="97"/>
      <c r="IP86" s="97"/>
      <c r="IQ86" s="97"/>
      <c r="IR86" s="97"/>
      <c r="IS86" s="97"/>
      <c r="IT86" s="97"/>
      <c r="IU86" s="97"/>
      <c r="IV86" s="97"/>
    </row>
    <row r="87" spans="1:17" ht="13.5">
      <c r="A87" s="82" t="s">
        <v>229</v>
      </c>
      <c r="B87" s="173" t="s">
        <v>83</v>
      </c>
      <c r="C87" s="173" t="s">
        <v>496</v>
      </c>
      <c r="D87" s="82" t="str">
        <f t="shared" si="14"/>
        <v>アンヴァース</v>
      </c>
      <c r="E87" s="82"/>
      <c r="F87" s="83" t="str">
        <f>A87</f>
        <v>あん０７</v>
      </c>
      <c r="G87" s="82" t="str">
        <f>B87&amp;C87</f>
        <v>山口千恵</v>
      </c>
      <c r="H87" s="99" t="str">
        <f t="shared" si="15"/>
        <v>アンヴァース</v>
      </c>
      <c r="I87" s="108" t="s">
        <v>9</v>
      </c>
      <c r="J87" s="91">
        <v>1979</v>
      </c>
      <c r="K87" s="181">
        <f>IF(J87="","",(2023-J87))</f>
        <v>44</v>
      </c>
      <c r="L87" s="83" t="str">
        <f aca="true" t="shared" si="18" ref="L87:L108">IF(G87="","",IF(COUNTIF($G$5:$G$646,G87)&gt;1,"2重登録","OK"))</f>
        <v>OK</v>
      </c>
      <c r="M87" s="106" t="s">
        <v>111</v>
      </c>
      <c r="N87" s="82"/>
      <c r="O87" s="82"/>
      <c r="P87" s="82"/>
      <c r="Q87" s="82"/>
    </row>
    <row r="88" spans="1:17" ht="13.5">
      <c r="A88" s="82" t="s">
        <v>231</v>
      </c>
      <c r="B88" s="170" t="s">
        <v>767</v>
      </c>
      <c r="C88" s="170" t="s">
        <v>768</v>
      </c>
      <c r="D88" s="82" t="str">
        <f t="shared" si="14"/>
        <v>アンヴァース</v>
      </c>
      <c r="E88" s="82"/>
      <c r="F88" s="83" t="str">
        <f>A88</f>
        <v>あん０８</v>
      </c>
      <c r="G88" s="82" t="str">
        <f>B88&amp;C88</f>
        <v>小田紀彦</v>
      </c>
      <c r="H88" s="99" t="str">
        <f t="shared" si="15"/>
        <v>アンヴァース</v>
      </c>
      <c r="I88" s="94" t="s">
        <v>72</v>
      </c>
      <c r="J88" s="91">
        <v>1984</v>
      </c>
      <c r="K88" s="181">
        <f>IF(J88="","",(2023-J88))</f>
        <v>39</v>
      </c>
      <c r="L88" s="83" t="str">
        <f t="shared" si="18"/>
        <v>OK</v>
      </c>
      <c r="M88" s="106" t="s">
        <v>128</v>
      </c>
      <c r="N88" s="82"/>
      <c r="O88" s="82"/>
      <c r="P88" s="82"/>
      <c r="Q88" s="82"/>
    </row>
    <row r="89" spans="1:17" ht="13.5">
      <c r="A89" s="82" t="s">
        <v>235</v>
      </c>
      <c r="B89" s="86" t="s">
        <v>236</v>
      </c>
      <c r="C89" s="86" t="s">
        <v>237</v>
      </c>
      <c r="D89" s="82" t="str">
        <f t="shared" si="14"/>
        <v>アンヴァース</v>
      </c>
      <c r="E89" s="82"/>
      <c r="F89" s="83" t="str">
        <f>A89</f>
        <v>あん０９</v>
      </c>
      <c r="G89" s="82" t="str">
        <f>B89&amp;C89</f>
        <v>越智友基</v>
      </c>
      <c r="H89" s="99" t="str">
        <f t="shared" si="15"/>
        <v>アンヴァース</v>
      </c>
      <c r="I89" s="94" t="s">
        <v>0</v>
      </c>
      <c r="J89" s="91">
        <v>1987</v>
      </c>
      <c r="K89" s="181">
        <f>IF(J89="","",(2023-J89))</f>
        <v>36</v>
      </c>
      <c r="L89" s="83" t="str">
        <f t="shared" si="18"/>
        <v>OK</v>
      </c>
      <c r="M89" s="106" t="s">
        <v>128</v>
      </c>
      <c r="N89" s="82"/>
      <c r="O89" s="82"/>
      <c r="P89" s="82"/>
      <c r="Q89" s="82"/>
    </row>
    <row r="90" spans="1:17" ht="13.5">
      <c r="A90" s="82" t="s">
        <v>238</v>
      </c>
      <c r="B90" s="86" t="s">
        <v>239</v>
      </c>
      <c r="C90" s="86" t="s">
        <v>240</v>
      </c>
      <c r="D90" s="82" t="str">
        <f t="shared" si="14"/>
        <v>アンヴァース</v>
      </c>
      <c r="E90" s="82"/>
      <c r="F90" s="83" t="str">
        <f t="shared" si="16"/>
        <v>あん１０</v>
      </c>
      <c r="G90" s="82" t="str">
        <f t="shared" si="17"/>
        <v>辻本将士</v>
      </c>
      <c r="H90" s="99" t="str">
        <f t="shared" si="15"/>
        <v>アンヴァース</v>
      </c>
      <c r="I90" s="94" t="s">
        <v>0</v>
      </c>
      <c r="J90" s="91">
        <v>1986</v>
      </c>
      <c r="K90" s="181">
        <f t="shared" si="13"/>
        <v>37</v>
      </c>
      <c r="L90" s="83" t="str">
        <f t="shared" si="18"/>
        <v>OK</v>
      </c>
      <c r="M90" s="106" t="s">
        <v>128</v>
      </c>
      <c r="N90" s="82"/>
      <c r="O90" s="82"/>
      <c r="P90" s="82"/>
      <c r="Q90" s="82"/>
    </row>
    <row r="91" spans="1:17" ht="13.5">
      <c r="A91" s="82" t="s">
        <v>241</v>
      </c>
      <c r="B91" s="86" t="s">
        <v>232</v>
      </c>
      <c r="C91" s="86" t="s">
        <v>233</v>
      </c>
      <c r="D91" s="82" t="str">
        <f t="shared" si="14"/>
        <v>アンヴァース</v>
      </c>
      <c r="E91" s="82"/>
      <c r="F91" s="83" t="str">
        <f>A91</f>
        <v>あん１１</v>
      </c>
      <c r="G91" s="82" t="str">
        <f>B91&amp;C91</f>
        <v>津曲崇志</v>
      </c>
      <c r="H91" s="99" t="str">
        <f t="shared" si="15"/>
        <v>アンヴァース</v>
      </c>
      <c r="I91" s="94" t="s">
        <v>72</v>
      </c>
      <c r="J91" s="91">
        <v>1989</v>
      </c>
      <c r="K91" s="181">
        <f>IF(J91="","",(2023-J91))</f>
        <v>34</v>
      </c>
      <c r="L91" s="83" t="str">
        <f t="shared" si="18"/>
        <v>OK</v>
      </c>
      <c r="M91" s="106" t="s">
        <v>234</v>
      </c>
      <c r="N91" s="82"/>
      <c r="O91" s="82"/>
      <c r="P91" s="82"/>
      <c r="Q91" s="82"/>
    </row>
    <row r="92" spans="1:17" ht="13.5">
      <c r="A92" s="82" t="s">
        <v>244</v>
      </c>
      <c r="B92" s="86" t="s">
        <v>242</v>
      </c>
      <c r="C92" s="86" t="s">
        <v>243</v>
      </c>
      <c r="D92" s="82" t="str">
        <f t="shared" si="14"/>
        <v>アンヴァース</v>
      </c>
      <c r="E92" s="82"/>
      <c r="F92" s="83" t="str">
        <f t="shared" si="16"/>
        <v>あん１２</v>
      </c>
      <c r="G92" s="82" t="str">
        <f t="shared" si="17"/>
        <v>原智則</v>
      </c>
      <c r="H92" s="99" t="str">
        <f t="shared" si="15"/>
        <v>アンヴァース</v>
      </c>
      <c r="I92" s="94" t="s">
        <v>8</v>
      </c>
      <c r="J92" s="91">
        <v>1969</v>
      </c>
      <c r="K92" s="181">
        <f t="shared" si="13"/>
        <v>54</v>
      </c>
      <c r="L92" s="83" t="str">
        <f t="shared" si="18"/>
        <v>OK</v>
      </c>
      <c r="M92" s="106" t="s">
        <v>112</v>
      </c>
      <c r="N92" s="82"/>
      <c r="O92" s="82"/>
      <c r="P92" s="82"/>
      <c r="Q92" s="82"/>
    </row>
    <row r="93" spans="1:17" ht="13.5">
      <c r="A93" s="82" t="s">
        <v>248</v>
      </c>
      <c r="B93" s="86" t="s">
        <v>245</v>
      </c>
      <c r="C93" s="86" t="s">
        <v>246</v>
      </c>
      <c r="D93" s="82" t="str">
        <f t="shared" si="14"/>
        <v>アンヴァース</v>
      </c>
      <c r="E93" s="82"/>
      <c r="F93" s="83" t="str">
        <f t="shared" si="16"/>
        <v>あん１３</v>
      </c>
      <c r="G93" s="82" t="str">
        <f t="shared" si="17"/>
        <v>ピーターリーダー</v>
      </c>
      <c r="H93" s="99" t="str">
        <f t="shared" si="15"/>
        <v>アンヴァース</v>
      </c>
      <c r="I93" s="94" t="s">
        <v>8</v>
      </c>
      <c r="J93" s="91">
        <v>1981</v>
      </c>
      <c r="K93" s="181">
        <f t="shared" si="13"/>
        <v>42</v>
      </c>
      <c r="L93" s="83" t="str">
        <f t="shared" si="18"/>
        <v>OK</v>
      </c>
      <c r="M93" s="106" t="s">
        <v>575</v>
      </c>
      <c r="N93" s="82"/>
      <c r="O93" s="82"/>
      <c r="P93" s="82"/>
      <c r="Q93" s="82"/>
    </row>
    <row r="94" spans="1:17" ht="13.5">
      <c r="A94" s="82" t="s">
        <v>252</v>
      </c>
      <c r="B94" s="86" t="s">
        <v>249</v>
      </c>
      <c r="C94" s="86" t="s">
        <v>250</v>
      </c>
      <c r="D94" s="82" t="str">
        <f t="shared" si="14"/>
        <v>アンヴァース</v>
      </c>
      <c r="E94" s="82"/>
      <c r="F94" s="83" t="str">
        <f t="shared" si="16"/>
        <v>あん１４</v>
      </c>
      <c r="G94" s="82" t="str">
        <f t="shared" si="17"/>
        <v>鍋内雄樹</v>
      </c>
      <c r="H94" s="99" t="str">
        <f t="shared" si="15"/>
        <v>アンヴァース</v>
      </c>
      <c r="I94" s="94" t="s">
        <v>8</v>
      </c>
      <c r="J94" s="91">
        <v>1990</v>
      </c>
      <c r="K94" s="181">
        <f t="shared" si="13"/>
        <v>33</v>
      </c>
      <c r="L94" s="83" t="str">
        <f t="shared" si="18"/>
        <v>OK</v>
      </c>
      <c r="M94" s="106" t="s">
        <v>575</v>
      </c>
      <c r="N94" s="82"/>
      <c r="O94" s="82"/>
      <c r="P94" s="82"/>
      <c r="Q94" s="82"/>
    </row>
    <row r="95" spans="1:17" ht="13.5">
      <c r="A95" s="82" t="s">
        <v>253</v>
      </c>
      <c r="B95" s="86" t="s">
        <v>227</v>
      </c>
      <c r="C95" s="86" t="s">
        <v>230</v>
      </c>
      <c r="D95" s="82" t="str">
        <f t="shared" si="14"/>
        <v>アンヴァース</v>
      </c>
      <c r="E95" s="82"/>
      <c r="F95" s="83" t="str">
        <f t="shared" si="16"/>
        <v>あん１５</v>
      </c>
      <c r="G95" s="82" t="str">
        <f t="shared" si="17"/>
        <v>脇坂和樹</v>
      </c>
      <c r="H95" s="99" t="str">
        <f t="shared" si="15"/>
        <v>アンヴァース</v>
      </c>
      <c r="I95" s="94" t="s">
        <v>72</v>
      </c>
      <c r="J95" s="91">
        <v>1992</v>
      </c>
      <c r="K95" s="181">
        <f t="shared" si="13"/>
        <v>31</v>
      </c>
      <c r="L95" s="83" t="str">
        <f t="shared" si="18"/>
        <v>OK</v>
      </c>
      <c r="M95" s="106" t="s">
        <v>110</v>
      </c>
      <c r="N95" s="82"/>
      <c r="O95" s="82"/>
      <c r="P95" s="82"/>
      <c r="Q95" s="82"/>
    </row>
    <row r="96" spans="1:17" ht="13.5">
      <c r="A96" s="82" t="s">
        <v>255</v>
      </c>
      <c r="B96" s="170" t="s">
        <v>263</v>
      </c>
      <c r="C96" s="170" t="s">
        <v>264</v>
      </c>
      <c r="D96" s="82" t="str">
        <f t="shared" si="14"/>
        <v>アンヴァース</v>
      </c>
      <c r="E96" s="82"/>
      <c r="F96" s="83" t="str">
        <f t="shared" si="16"/>
        <v>あん１６</v>
      </c>
      <c r="G96" s="82" t="str">
        <f t="shared" si="17"/>
        <v>上津慶和</v>
      </c>
      <c r="H96" s="99" t="str">
        <f t="shared" si="15"/>
        <v>アンヴァース</v>
      </c>
      <c r="I96" s="94" t="s">
        <v>72</v>
      </c>
      <c r="J96" s="91">
        <v>1993</v>
      </c>
      <c r="K96" s="181">
        <f t="shared" si="13"/>
        <v>30</v>
      </c>
      <c r="L96" s="83" t="str">
        <f t="shared" si="18"/>
        <v>OK</v>
      </c>
      <c r="M96" s="106" t="s">
        <v>124</v>
      </c>
      <c r="N96" s="82"/>
      <c r="O96" s="82"/>
      <c r="P96" s="82"/>
      <c r="Q96" s="82"/>
    </row>
    <row r="97" spans="1:17" ht="13.5">
      <c r="A97" s="82" t="s">
        <v>258</v>
      </c>
      <c r="B97" s="86" t="s">
        <v>268</v>
      </c>
      <c r="C97" s="86" t="s">
        <v>269</v>
      </c>
      <c r="D97" s="82" t="str">
        <f t="shared" si="14"/>
        <v>アンヴァース</v>
      </c>
      <c r="E97" s="82"/>
      <c r="F97" s="83" t="str">
        <f t="shared" si="16"/>
        <v>あん１７</v>
      </c>
      <c r="G97" s="82" t="str">
        <f t="shared" si="17"/>
        <v>薮内豪</v>
      </c>
      <c r="H97" s="99" t="str">
        <f t="shared" si="15"/>
        <v>アンヴァース</v>
      </c>
      <c r="I97" s="94" t="s">
        <v>72</v>
      </c>
      <c r="J97" s="91">
        <v>1986</v>
      </c>
      <c r="K97" s="181">
        <f t="shared" si="13"/>
        <v>37</v>
      </c>
      <c r="L97" s="83" t="str">
        <f t="shared" si="18"/>
        <v>OK</v>
      </c>
      <c r="M97" s="106" t="s">
        <v>123</v>
      </c>
      <c r="N97" s="82"/>
      <c r="O97" s="82"/>
      <c r="P97" s="82"/>
      <c r="Q97" s="82"/>
    </row>
    <row r="98" spans="1:17" ht="13.5">
      <c r="A98" s="82" t="s">
        <v>262</v>
      </c>
      <c r="B98" s="86" t="s">
        <v>129</v>
      </c>
      <c r="C98" s="86" t="s">
        <v>271</v>
      </c>
      <c r="D98" s="82" t="str">
        <f t="shared" si="14"/>
        <v>アンヴァース</v>
      </c>
      <c r="E98" s="82"/>
      <c r="F98" s="83" t="str">
        <f t="shared" si="16"/>
        <v>あん１８</v>
      </c>
      <c r="G98" s="82" t="str">
        <f t="shared" si="17"/>
        <v>鈴木智彦</v>
      </c>
      <c r="H98" s="99" t="str">
        <f t="shared" si="15"/>
        <v>アンヴァース</v>
      </c>
      <c r="I98" s="94" t="s">
        <v>8</v>
      </c>
      <c r="J98" s="91">
        <v>1981</v>
      </c>
      <c r="K98" s="181">
        <f t="shared" si="13"/>
        <v>42</v>
      </c>
      <c r="L98" s="83" t="str">
        <f t="shared" si="18"/>
        <v>OK</v>
      </c>
      <c r="M98" s="106" t="s">
        <v>272</v>
      </c>
      <c r="N98" s="82"/>
      <c r="O98" s="82"/>
      <c r="P98" s="82"/>
      <c r="Q98" s="82"/>
    </row>
    <row r="99" spans="1:17" ht="13.5">
      <c r="A99" s="82" t="s">
        <v>265</v>
      </c>
      <c r="B99" s="170" t="s">
        <v>274</v>
      </c>
      <c r="C99" s="170" t="s">
        <v>275</v>
      </c>
      <c r="D99" s="82" t="str">
        <f t="shared" si="14"/>
        <v>アンヴァース</v>
      </c>
      <c r="E99" s="82"/>
      <c r="F99" s="83" t="str">
        <f t="shared" si="16"/>
        <v>あん１９</v>
      </c>
      <c r="G99" s="82" t="str">
        <f t="shared" si="17"/>
        <v>高森康志</v>
      </c>
      <c r="H99" s="99" t="str">
        <f t="shared" si="15"/>
        <v>アンヴァース</v>
      </c>
      <c r="I99" s="94" t="s">
        <v>8</v>
      </c>
      <c r="J99" s="91">
        <v>1986</v>
      </c>
      <c r="K99" s="181">
        <f t="shared" si="13"/>
        <v>37</v>
      </c>
      <c r="L99" s="83" t="str">
        <f t="shared" si="18"/>
        <v>OK</v>
      </c>
      <c r="M99" s="106" t="s">
        <v>102</v>
      </c>
      <c r="N99" s="82"/>
      <c r="O99" s="82"/>
      <c r="P99" s="82"/>
      <c r="Q99" s="82"/>
    </row>
    <row r="100" spans="1:17" ht="13.5">
      <c r="A100" s="82" t="s">
        <v>267</v>
      </c>
      <c r="B100" s="170" t="s">
        <v>277</v>
      </c>
      <c r="C100" s="170" t="s">
        <v>278</v>
      </c>
      <c r="D100" s="82" t="str">
        <f t="shared" si="14"/>
        <v>アンヴァース</v>
      </c>
      <c r="E100" s="82"/>
      <c r="F100" s="83" t="str">
        <f t="shared" si="16"/>
        <v>あん２０</v>
      </c>
      <c r="G100" s="82" t="str">
        <f t="shared" si="17"/>
        <v>松村友喜</v>
      </c>
      <c r="H100" s="99" t="str">
        <f t="shared" si="15"/>
        <v>アンヴァース</v>
      </c>
      <c r="I100" s="94" t="s">
        <v>72</v>
      </c>
      <c r="J100" s="91">
        <v>1988</v>
      </c>
      <c r="K100" s="181">
        <f t="shared" si="13"/>
        <v>35</v>
      </c>
      <c r="L100" s="83" t="str">
        <f t="shared" si="18"/>
        <v>OK</v>
      </c>
      <c r="M100" s="106" t="s">
        <v>110</v>
      </c>
      <c r="N100" s="82"/>
      <c r="O100" s="82"/>
      <c r="P100" s="82"/>
      <c r="Q100" s="82"/>
    </row>
    <row r="101" spans="1:17" ht="13.5">
      <c r="A101" s="82" t="s">
        <v>270</v>
      </c>
      <c r="B101" s="170" t="s">
        <v>280</v>
      </c>
      <c r="C101" s="170" t="s">
        <v>281</v>
      </c>
      <c r="D101" s="82" t="str">
        <f t="shared" si="14"/>
        <v>アンヴァース</v>
      </c>
      <c r="E101" s="82"/>
      <c r="F101" s="83" t="str">
        <f t="shared" si="16"/>
        <v>あん２１</v>
      </c>
      <c r="G101" s="82" t="str">
        <f t="shared" si="17"/>
        <v>原山侑己</v>
      </c>
      <c r="H101" s="99" t="str">
        <f t="shared" si="15"/>
        <v>アンヴァース</v>
      </c>
      <c r="I101" s="94" t="s">
        <v>72</v>
      </c>
      <c r="J101" s="91">
        <v>1996</v>
      </c>
      <c r="K101" s="181">
        <f t="shared" si="13"/>
        <v>27</v>
      </c>
      <c r="L101" s="83" t="str">
        <f t="shared" si="18"/>
        <v>OK</v>
      </c>
      <c r="M101" s="106" t="s">
        <v>101</v>
      </c>
      <c r="N101" s="82"/>
      <c r="O101" s="82"/>
      <c r="P101" s="82"/>
      <c r="Q101" s="82"/>
    </row>
    <row r="102" spans="1:17" ht="13.5">
      <c r="A102" s="82" t="s">
        <v>273</v>
      </c>
      <c r="B102" s="170" t="s">
        <v>443</v>
      </c>
      <c r="C102" s="170" t="s">
        <v>769</v>
      </c>
      <c r="D102" s="82" t="str">
        <f t="shared" si="14"/>
        <v>アンヴァース</v>
      </c>
      <c r="E102" s="82"/>
      <c r="F102" s="83" t="str">
        <f t="shared" si="16"/>
        <v>あん２２</v>
      </c>
      <c r="G102" s="82" t="str">
        <f t="shared" si="17"/>
        <v>森寿人</v>
      </c>
      <c r="H102" s="99" t="str">
        <f t="shared" si="15"/>
        <v>アンヴァース</v>
      </c>
      <c r="I102" s="94" t="s">
        <v>72</v>
      </c>
      <c r="J102" s="91">
        <v>1978</v>
      </c>
      <c r="K102" s="181">
        <f t="shared" si="13"/>
        <v>45</v>
      </c>
      <c r="L102" s="83" t="str">
        <f t="shared" si="18"/>
        <v>OK</v>
      </c>
      <c r="M102" s="106" t="s">
        <v>112</v>
      </c>
      <c r="N102" s="82"/>
      <c r="O102" s="82"/>
      <c r="P102" s="82"/>
      <c r="Q102" s="82"/>
    </row>
    <row r="103" spans="1:17" ht="13.5">
      <c r="A103" s="82" t="s">
        <v>276</v>
      </c>
      <c r="B103" s="170" t="s">
        <v>113</v>
      </c>
      <c r="C103" s="170" t="s">
        <v>770</v>
      </c>
      <c r="D103" s="82" t="str">
        <f t="shared" si="14"/>
        <v>アンヴァース</v>
      </c>
      <c r="E103" s="82"/>
      <c r="F103" s="83" t="str">
        <f t="shared" si="16"/>
        <v>あん２３</v>
      </c>
      <c r="G103" s="82" t="str">
        <f t="shared" si="17"/>
        <v>山田佳明</v>
      </c>
      <c r="H103" s="99" t="str">
        <f t="shared" si="15"/>
        <v>アンヴァース</v>
      </c>
      <c r="I103" s="94" t="s">
        <v>72</v>
      </c>
      <c r="J103" s="91">
        <v>1986</v>
      </c>
      <c r="K103" s="181">
        <f t="shared" si="13"/>
        <v>37</v>
      </c>
      <c r="L103" s="83" t="str">
        <f t="shared" si="18"/>
        <v>OK</v>
      </c>
      <c r="M103" s="106" t="s">
        <v>110</v>
      </c>
      <c r="N103" s="82"/>
      <c r="O103" s="82"/>
      <c r="P103" s="82"/>
      <c r="Q103" s="82"/>
    </row>
    <row r="104" spans="1:17" ht="13.5">
      <c r="A104" s="82" t="s">
        <v>279</v>
      </c>
      <c r="B104" s="86" t="s">
        <v>96</v>
      </c>
      <c r="C104" s="86" t="s">
        <v>254</v>
      </c>
      <c r="D104" s="82" t="str">
        <f t="shared" si="14"/>
        <v>アンヴァース</v>
      </c>
      <c r="E104" s="82"/>
      <c r="F104" s="83" t="str">
        <f t="shared" si="16"/>
        <v>あん２４</v>
      </c>
      <c r="G104" s="82" t="str">
        <f t="shared" si="17"/>
        <v>岡栄介</v>
      </c>
      <c r="H104" s="99" t="str">
        <f t="shared" si="15"/>
        <v>アンヴァース</v>
      </c>
      <c r="I104" s="94" t="s">
        <v>72</v>
      </c>
      <c r="J104" s="91">
        <v>1996</v>
      </c>
      <c r="K104" s="181">
        <f t="shared" si="13"/>
        <v>27</v>
      </c>
      <c r="L104" s="83" t="str">
        <f t="shared" si="18"/>
        <v>OK</v>
      </c>
      <c r="M104" s="106" t="s">
        <v>112</v>
      </c>
      <c r="N104" s="82"/>
      <c r="O104" s="82"/>
      <c r="P104" s="82"/>
      <c r="Q104" s="82"/>
    </row>
    <row r="105" spans="1:17" ht="13.5">
      <c r="A105" s="82" t="s">
        <v>282</v>
      </c>
      <c r="B105" s="86" t="s">
        <v>256</v>
      </c>
      <c r="C105" s="86" t="s">
        <v>257</v>
      </c>
      <c r="D105" s="82" t="str">
        <f t="shared" si="14"/>
        <v>アンヴァース</v>
      </c>
      <c r="E105" s="82"/>
      <c r="F105" s="83" t="str">
        <f t="shared" si="16"/>
        <v>あん２５</v>
      </c>
      <c r="G105" s="82" t="str">
        <f t="shared" si="17"/>
        <v>西嶌達也</v>
      </c>
      <c r="H105" s="99" t="str">
        <f t="shared" si="15"/>
        <v>アンヴァース</v>
      </c>
      <c r="I105" s="94" t="s">
        <v>72</v>
      </c>
      <c r="J105" s="91">
        <v>1989</v>
      </c>
      <c r="K105" s="181">
        <f t="shared" si="13"/>
        <v>34</v>
      </c>
      <c r="L105" s="83" t="str">
        <f t="shared" si="18"/>
        <v>OK</v>
      </c>
      <c r="M105" s="106" t="s">
        <v>123</v>
      </c>
      <c r="N105" s="82"/>
      <c r="O105" s="82"/>
      <c r="P105" s="82"/>
      <c r="Q105" s="82"/>
    </row>
    <row r="106" spans="1:17" ht="13.5">
      <c r="A106" s="82" t="s">
        <v>771</v>
      </c>
      <c r="B106" s="86" t="s">
        <v>259</v>
      </c>
      <c r="C106" s="86" t="s">
        <v>260</v>
      </c>
      <c r="D106" s="82" t="str">
        <f t="shared" si="14"/>
        <v>アンヴァース</v>
      </c>
      <c r="E106" s="82"/>
      <c r="F106" s="83" t="str">
        <f t="shared" si="16"/>
        <v>あん２６</v>
      </c>
      <c r="G106" s="82" t="str">
        <f t="shared" si="17"/>
        <v>寺元翔太</v>
      </c>
      <c r="H106" s="99" t="str">
        <f t="shared" si="15"/>
        <v>アンヴァース</v>
      </c>
      <c r="I106" s="94" t="s">
        <v>8</v>
      </c>
      <c r="J106" s="91">
        <v>1993</v>
      </c>
      <c r="K106" s="181">
        <f t="shared" si="13"/>
        <v>30</v>
      </c>
      <c r="L106" s="83" t="str">
        <f t="shared" si="18"/>
        <v>OK</v>
      </c>
      <c r="M106" s="106" t="s">
        <v>261</v>
      </c>
      <c r="N106" s="82"/>
      <c r="O106" s="82"/>
      <c r="P106" s="82"/>
      <c r="Q106" s="82"/>
    </row>
    <row r="107" spans="1:256" ht="13.5">
      <c r="A107" s="82" t="s">
        <v>772</v>
      </c>
      <c r="B107" s="182" t="s">
        <v>773</v>
      </c>
      <c r="C107" s="182" t="s">
        <v>240</v>
      </c>
      <c r="D107" s="82" t="str">
        <f t="shared" si="14"/>
        <v>アンヴァース</v>
      </c>
      <c r="E107" s="106"/>
      <c r="F107" s="183" t="str">
        <f t="shared" si="16"/>
        <v>あん２７</v>
      </c>
      <c r="G107" s="106" t="str">
        <f t="shared" si="17"/>
        <v>三箇将士</v>
      </c>
      <c r="H107" s="99" t="str">
        <f t="shared" si="15"/>
        <v>アンヴァース</v>
      </c>
      <c r="I107" s="184" t="s">
        <v>72</v>
      </c>
      <c r="J107" s="107">
        <v>1994</v>
      </c>
      <c r="K107" s="181">
        <f t="shared" si="13"/>
        <v>29</v>
      </c>
      <c r="L107" s="183" t="str">
        <f t="shared" si="18"/>
        <v>OK</v>
      </c>
      <c r="M107" s="106" t="s">
        <v>123</v>
      </c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06"/>
      <c r="BG107" s="106"/>
      <c r="BH107" s="106"/>
      <c r="BI107" s="106"/>
      <c r="BJ107" s="106"/>
      <c r="BK107" s="106"/>
      <c r="BL107" s="106"/>
      <c r="BM107" s="106"/>
      <c r="BN107" s="106"/>
      <c r="BO107" s="106"/>
      <c r="BP107" s="106"/>
      <c r="BQ107" s="106"/>
      <c r="BR107" s="106"/>
      <c r="BS107" s="106"/>
      <c r="BT107" s="106"/>
      <c r="BU107" s="106"/>
      <c r="BV107" s="106"/>
      <c r="BW107" s="106"/>
      <c r="BX107" s="106"/>
      <c r="BY107" s="106"/>
      <c r="BZ107" s="106"/>
      <c r="CA107" s="106"/>
      <c r="CB107" s="106"/>
      <c r="CC107" s="106"/>
      <c r="CD107" s="106"/>
      <c r="CE107" s="106"/>
      <c r="CF107" s="106"/>
      <c r="CG107" s="106"/>
      <c r="CH107" s="106"/>
      <c r="CI107" s="106"/>
      <c r="CJ107" s="106"/>
      <c r="CK107" s="106"/>
      <c r="CL107" s="106"/>
      <c r="CM107" s="106"/>
      <c r="CN107" s="106"/>
      <c r="CO107" s="106"/>
      <c r="CP107" s="106"/>
      <c r="CQ107" s="106"/>
      <c r="CR107" s="106"/>
      <c r="CS107" s="106"/>
      <c r="CT107" s="106"/>
      <c r="CU107" s="106"/>
      <c r="CV107" s="106"/>
      <c r="CW107" s="106"/>
      <c r="CX107" s="106"/>
      <c r="CY107" s="106"/>
      <c r="CZ107" s="106"/>
      <c r="DA107" s="106"/>
      <c r="DB107" s="106"/>
      <c r="DC107" s="106"/>
      <c r="DD107" s="106"/>
      <c r="DE107" s="106"/>
      <c r="DF107" s="106"/>
      <c r="DG107" s="106"/>
      <c r="DH107" s="106"/>
      <c r="DI107" s="106"/>
      <c r="DJ107" s="106"/>
      <c r="DK107" s="106"/>
      <c r="DL107" s="106"/>
      <c r="DM107" s="106"/>
      <c r="DN107" s="106"/>
      <c r="DO107" s="106"/>
      <c r="DP107" s="106"/>
      <c r="DQ107" s="106"/>
      <c r="DR107" s="106"/>
      <c r="DS107" s="106"/>
      <c r="DT107" s="106"/>
      <c r="DU107" s="106"/>
      <c r="DV107" s="106"/>
      <c r="DW107" s="106"/>
      <c r="DX107" s="106"/>
      <c r="DY107" s="106"/>
      <c r="DZ107" s="106"/>
      <c r="EA107" s="106"/>
      <c r="EB107" s="106"/>
      <c r="EC107" s="106"/>
      <c r="ED107" s="106"/>
      <c r="EE107" s="106"/>
      <c r="EF107" s="106"/>
      <c r="EG107" s="106"/>
      <c r="EH107" s="106"/>
      <c r="EI107" s="106"/>
      <c r="EJ107" s="106"/>
      <c r="EK107" s="106"/>
      <c r="EL107" s="106"/>
      <c r="EM107" s="106"/>
      <c r="EN107" s="106"/>
      <c r="EO107" s="106"/>
      <c r="EP107" s="106"/>
      <c r="EQ107" s="106"/>
      <c r="ER107" s="106"/>
      <c r="ES107" s="106"/>
      <c r="ET107" s="106"/>
      <c r="EU107" s="106"/>
      <c r="EV107" s="106"/>
      <c r="EW107" s="106"/>
      <c r="EX107" s="106"/>
      <c r="EY107" s="106"/>
      <c r="EZ107" s="106"/>
      <c r="FA107" s="106"/>
      <c r="FB107" s="106"/>
      <c r="FC107" s="106"/>
      <c r="FD107" s="106"/>
      <c r="FE107" s="106"/>
      <c r="FF107" s="106"/>
      <c r="FG107" s="106"/>
      <c r="FH107" s="106"/>
      <c r="FI107" s="106"/>
      <c r="FJ107" s="106"/>
      <c r="FK107" s="106"/>
      <c r="FL107" s="106"/>
      <c r="FM107" s="106"/>
      <c r="FN107" s="106"/>
      <c r="FO107" s="106"/>
      <c r="FP107" s="106"/>
      <c r="FQ107" s="106"/>
      <c r="FR107" s="106"/>
      <c r="FS107" s="106"/>
      <c r="FT107" s="106"/>
      <c r="FU107" s="106"/>
      <c r="FV107" s="106"/>
      <c r="FW107" s="106"/>
      <c r="FX107" s="106"/>
      <c r="FY107" s="106"/>
      <c r="FZ107" s="106"/>
      <c r="GA107" s="106"/>
      <c r="GB107" s="106"/>
      <c r="GC107" s="106"/>
      <c r="GD107" s="106"/>
      <c r="GE107" s="106"/>
      <c r="GF107" s="106"/>
      <c r="GG107" s="106"/>
      <c r="GH107" s="106"/>
      <c r="GI107" s="106"/>
      <c r="GJ107" s="106"/>
      <c r="GK107" s="106"/>
      <c r="GL107" s="106"/>
      <c r="GM107" s="106"/>
      <c r="GN107" s="106"/>
      <c r="GO107" s="106"/>
      <c r="GP107" s="106"/>
      <c r="GQ107" s="106"/>
      <c r="GR107" s="106"/>
      <c r="GS107" s="106"/>
      <c r="GT107" s="106"/>
      <c r="GU107" s="106"/>
      <c r="GV107" s="106"/>
      <c r="GW107" s="106"/>
      <c r="GX107" s="106"/>
      <c r="GY107" s="106"/>
      <c r="GZ107" s="106"/>
      <c r="HA107" s="106"/>
      <c r="HB107" s="106"/>
      <c r="HC107" s="106"/>
      <c r="HD107" s="106"/>
      <c r="HE107" s="106"/>
      <c r="HF107" s="106"/>
      <c r="HG107" s="106"/>
      <c r="HH107" s="106"/>
      <c r="HI107" s="106"/>
      <c r="HJ107" s="106"/>
      <c r="HK107" s="106"/>
      <c r="HL107" s="106"/>
      <c r="HM107" s="106"/>
      <c r="HN107" s="106"/>
      <c r="HO107" s="106"/>
      <c r="HP107" s="106"/>
      <c r="HQ107" s="106"/>
      <c r="HR107" s="106"/>
      <c r="HS107" s="106"/>
      <c r="HT107" s="106"/>
      <c r="HU107" s="106"/>
      <c r="HV107" s="106"/>
      <c r="HW107" s="106"/>
      <c r="HX107" s="106"/>
      <c r="HY107" s="106"/>
      <c r="HZ107" s="106"/>
      <c r="IA107" s="106"/>
      <c r="IB107" s="106"/>
      <c r="IC107" s="106"/>
      <c r="ID107" s="106"/>
      <c r="IE107" s="106"/>
      <c r="IF107" s="106"/>
      <c r="IG107" s="106"/>
      <c r="IH107" s="106"/>
      <c r="II107" s="106"/>
      <c r="IJ107" s="106"/>
      <c r="IK107" s="106"/>
      <c r="IL107" s="106"/>
      <c r="IM107" s="106"/>
      <c r="IN107" s="106"/>
      <c r="IO107" s="106"/>
      <c r="IP107" s="106"/>
      <c r="IQ107" s="106"/>
      <c r="IR107" s="106"/>
      <c r="IS107" s="106"/>
      <c r="IT107" s="106"/>
      <c r="IU107" s="106"/>
      <c r="IV107" s="106"/>
    </row>
    <row r="108" spans="1:256" ht="13.5">
      <c r="A108" s="82" t="s">
        <v>774</v>
      </c>
      <c r="B108" s="182" t="s">
        <v>324</v>
      </c>
      <c r="C108" s="182" t="s">
        <v>775</v>
      </c>
      <c r="D108" s="82" t="str">
        <f t="shared" si="14"/>
        <v>アンヴァース</v>
      </c>
      <c r="E108" s="106"/>
      <c r="F108" s="183" t="str">
        <f t="shared" si="16"/>
        <v>あん２８</v>
      </c>
      <c r="G108" s="106" t="str">
        <f t="shared" si="17"/>
        <v>澤田純兵</v>
      </c>
      <c r="H108" s="99" t="str">
        <f t="shared" si="15"/>
        <v>アンヴァース</v>
      </c>
      <c r="I108" s="184" t="s">
        <v>8</v>
      </c>
      <c r="J108" s="107">
        <v>1997</v>
      </c>
      <c r="K108" s="181">
        <f t="shared" si="13"/>
        <v>26</v>
      </c>
      <c r="L108" s="183" t="str">
        <f t="shared" si="18"/>
        <v>OK</v>
      </c>
      <c r="M108" s="106" t="s">
        <v>123</v>
      </c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  <c r="BH108" s="106"/>
      <c r="BI108" s="106"/>
      <c r="BJ108" s="106"/>
      <c r="BK108" s="106"/>
      <c r="BL108" s="106"/>
      <c r="BM108" s="106"/>
      <c r="BN108" s="106"/>
      <c r="BO108" s="106"/>
      <c r="BP108" s="106"/>
      <c r="BQ108" s="106"/>
      <c r="BR108" s="106"/>
      <c r="BS108" s="106"/>
      <c r="BT108" s="106"/>
      <c r="BU108" s="106"/>
      <c r="BV108" s="106"/>
      <c r="BW108" s="106"/>
      <c r="BX108" s="106"/>
      <c r="BY108" s="106"/>
      <c r="BZ108" s="106"/>
      <c r="CA108" s="106"/>
      <c r="CB108" s="106"/>
      <c r="CC108" s="106"/>
      <c r="CD108" s="106"/>
      <c r="CE108" s="106"/>
      <c r="CF108" s="106"/>
      <c r="CG108" s="106"/>
      <c r="CH108" s="106"/>
      <c r="CI108" s="106"/>
      <c r="CJ108" s="106"/>
      <c r="CK108" s="106"/>
      <c r="CL108" s="106"/>
      <c r="CM108" s="106"/>
      <c r="CN108" s="106"/>
      <c r="CO108" s="106"/>
      <c r="CP108" s="106"/>
      <c r="CQ108" s="106"/>
      <c r="CR108" s="106"/>
      <c r="CS108" s="106"/>
      <c r="CT108" s="106"/>
      <c r="CU108" s="106"/>
      <c r="CV108" s="106"/>
      <c r="CW108" s="106"/>
      <c r="CX108" s="106"/>
      <c r="CY108" s="106"/>
      <c r="CZ108" s="106"/>
      <c r="DA108" s="106"/>
      <c r="DB108" s="106"/>
      <c r="DC108" s="106"/>
      <c r="DD108" s="106"/>
      <c r="DE108" s="106"/>
      <c r="DF108" s="106"/>
      <c r="DG108" s="106"/>
      <c r="DH108" s="106"/>
      <c r="DI108" s="106"/>
      <c r="DJ108" s="106"/>
      <c r="DK108" s="106"/>
      <c r="DL108" s="106"/>
      <c r="DM108" s="106"/>
      <c r="DN108" s="106"/>
      <c r="DO108" s="106"/>
      <c r="DP108" s="106"/>
      <c r="DQ108" s="106"/>
      <c r="DR108" s="106"/>
      <c r="DS108" s="106"/>
      <c r="DT108" s="106"/>
      <c r="DU108" s="106"/>
      <c r="DV108" s="106"/>
      <c r="DW108" s="106"/>
      <c r="DX108" s="106"/>
      <c r="DY108" s="106"/>
      <c r="DZ108" s="106"/>
      <c r="EA108" s="106"/>
      <c r="EB108" s="106"/>
      <c r="EC108" s="106"/>
      <c r="ED108" s="106"/>
      <c r="EE108" s="106"/>
      <c r="EF108" s="106"/>
      <c r="EG108" s="106"/>
      <c r="EH108" s="106"/>
      <c r="EI108" s="106"/>
      <c r="EJ108" s="106"/>
      <c r="EK108" s="106"/>
      <c r="EL108" s="106"/>
      <c r="EM108" s="106"/>
      <c r="EN108" s="106"/>
      <c r="EO108" s="106"/>
      <c r="EP108" s="106"/>
      <c r="EQ108" s="106"/>
      <c r="ER108" s="106"/>
      <c r="ES108" s="106"/>
      <c r="ET108" s="106"/>
      <c r="EU108" s="106"/>
      <c r="EV108" s="106"/>
      <c r="EW108" s="106"/>
      <c r="EX108" s="106"/>
      <c r="EY108" s="106"/>
      <c r="EZ108" s="106"/>
      <c r="FA108" s="106"/>
      <c r="FB108" s="106"/>
      <c r="FC108" s="106"/>
      <c r="FD108" s="106"/>
      <c r="FE108" s="106"/>
      <c r="FF108" s="106"/>
      <c r="FG108" s="106"/>
      <c r="FH108" s="106"/>
      <c r="FI108" s="106"/>
      <c r="FJ108" s="106"/>
      <c r="FK108" s="106"/>
      <c r="FL108" s="106"/>
      <c r="FM108" s="106"/>
      <c r="FN108" s="106"/>
      <c r="FO108" s="106"/>
      <c r="FP108" s="106"/>
      <c r="FQ108" s="106"/>
      <c r="FR108" s="106"/>
      <c r="FS108" s="106"/>
      <c r="FT108" s="106"/>
      <c r="FU108" s="106"/>
      <c r="FV108" s="106"/>
      <c r="FW108" s="106"/>
      <c r="FX108" s="106"/>
      <c r="FY108" s="106"/>
      <c r="FZ108" s="106"/>
      <c r="GA108" s="106"/>
      <c r="GB108" s="106"/>
      <c r="GC108" s="106"/>
      <c r="GD108" s="106"/>
      <c r="GE108" s="106"/>
      <c r="GF108" s="106"/>
      <c r="GG108" s="106"/>
      <c r="GH108" s="106"/>
      <c r="GI108" s="106"/>
      <c r="GJ108" s="106"/>
      <c r="GK108" s="106"/>
      <c r="GL108" s="106"/>
      <c r="GM108" s="106"/>
      <c r="GN108" s="106"/>
      <c r="GO108" s="106"/>
      <c r="GP108" s="106"/>
      <c r="GQ108" s="106"/>
      <c r="GR108" s="106"/>
      <c r="GS108" s="106"/>
      <c r="GT108" s="106"/>
      <c r="GU108" s="106"/>
      <c r="GV108" s="106"/>
      <c r="GW108" s="106"/>
      <c r="GX108" s="106"/>
      <c r="GY108" s="106"/>
      <c r="GZ108" s="106"/>
      <c r="HA108" s="106"/>
      <c r="HB108" s="106"/>
      <c r="HC108" s="106"/>
      <c r="HD108" s="106"/>
      <c r="HE108" s="106"/>
      <c r="HF108" s="106"/>
      <c r="HG108" s="106"/>
      <c r="HH108" s="106"/>
      <c r="HI108" s="106"/>
      <c r="HJ108" s="106"/>
      <c r="HK108" s="106"/>
      <c r="HL108" s="106"/>
      <c r="HM108" s="106"/>
      <c r="HN108" s="106"/>
      <c r="HO108" s="106"/>
      <c r="HP108" s="106"/>
      <c r="HQ108" s="106"/>
      <c r="HR108" s="106"/>
      <c r="HS108" s="106"/>
      <c r="HT108" s="106"/>
      <c r="HU108" s="106"/>
      <c r="HV108" s="106"/>
      <c r="HW108" s="106"/>
      <c r="HX108" s="106"/>
      <c r="HY108" s="106"/>
      <c r="HZ108" s="106"/>
      <c r="IA108" s="106"/>
      <c r="IB108" s="106"/>
      <c r="IC108" s="106"/>
      <c r="ID108" s="106"/>
      <c r="IE108" s="106"/>
      <c r="IF108" s="106"/>
      <c r="IG108" s="106"/>
      <c r="IH108" s="106"/>
      <c r="II108" s="106"/>
      <c r="IJ108" s="106"/>
      <c r="IK108" s="106"/>
      <c r="IL108" s="106"/>
      <c r="IM108" s="106"/>
      <c r="IN108" s="106"/>
      <c r="IO108" s="106"/>
      <c r="IP108" s="106"/>
      <c r="IQ108" s="106"/>
      <c r="IR108" s="106"/>
      <c r="IS108" s="106"/>
      <c r="IT108" s="106"/>
      <c r="IU108" s="106"/>
      <c r="IV108" s="106"/>
    </row>
    <row r="109" spans="1:256" ht="13.5">
      <c r="A109" s="82" t="s">
        <v>776</v>
      </c>
      <c r="B109" s="97" t="s">
        <v>220</v>
      </c>
      <c r="C109" s="97" t="s">
        <v>221</v>
      </c>
      <c r="D109" s="82" t="str">
        <f t="shared" si="14"/>
        <v>アンヴァース</v>
      </c>
      <c r="E109" s="106"/>
      <c r="F109" s="183" t="str">
        <f>A109</f>
        <v>あん２９</v>
      </c>
      <c r="G109" s="106" t="str">
        <f>B109&amp;C109</f>
        <v>末木久美子</v>
      </c>
      <c r="H109" s="99" t="str">
        <f t="shared" si="15"/>
        <v>アンヴァース</v>
      </c>
      <c r="I109" s="99" t="s">
        <v>73</v>
      </c>
      <c r="J109" s="87">
        <v>1969</v>
      </c>
      <c r="K109" s="181">
        <f>IF(J109="","",(2023-J109))</f>
        <v>54</v>
      </c>
      <c r="L109" s="183" t="str">
        <f>IF(G109="","",IF(COUNTIF($G$5:$G$661,G109)&gt;1,"2重登録","OK"))</f>
        <v>OK</v>
      </c>
      <c r="M109" s="106" t="s">
        <v>222</v>
      </c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/>
      <c r="BF109" s="106"/>
      <c r="BG109" s="106"/>
      <c r="BH109" s="106"/>
      <c r="BI109" s="106"/>
      <c r="BJ109" s="106"/>
      <c r="BK109" s="106"/>
      <c r="BL109" s="106"/>
      <c r="BM109" s="106"/>
      <c r="BN109" s="106"/>
      <c r="BO109" s="106"/>
      <c r="BP109" s="106"/>
      <c r="BQ109" s="106"/>
      <c r="BR109" s="106"/>
      <c r="BS109" s="106"/>
      <c r="BT109" s="106"/>
      <c r="BU109" s="106"/>
      <c r="BV109" s="106"/>
      <c r="BW109" s="106"/>
      <c r="BX109" s="106"/>
      <c r="BY109" s="106"/>
      <c r="BZ109" s="106"/>
      <c r="CA109" s="106"/>
      <c r="CB109" s="106"/>
      <c r="CC109" s="106"/>
      <c r="CD109" s="106"/>
      <c r="CE109" s="106"/>
      <c r="CF109" s="106"/>
      <c r="CG109" s="106"/>
      <c r="CH109" s="106"/>
      <c r="CI109" s="106"/>
      <c r="CJ109" s="106"/>
      <c r="CK109" s="106"/>
      <c r="CL109" s="106"/>
      <c r="CM109" s="106"/>
      <c r="CN109" s="106"/>
      <c r="CO109" s="106"/>
      <c r="CP109" s="106"/>
      <c r="CQ109" s="106"/>
      <c r="CR109" s="106"/>
      <c r="CS109" s="106"/>
      <c r="CT109" s="106"/>
      <c r="CU109" s="106"/>
      <c r="CV109" s="106"/>
      <c r="CW109" s="106"/>
      <c r="CX109" s="106"/>
      <c r="CY109" s="106"/>
      <c r="CZ109" s="106"/>
      <c r="DA109" s="106"/>
      <c r="DB109" s="106"/>
      <c r="DC109" s="106"/>
      <c r="DD109" s="106"/>
      <c r="DE109" s="106"/>
      <c r="DF109" s="106"/>
      <c r="DG109" s="106"/>
      <c r="DH109" s="106"/>
      <c r="DI109" s="106"/>
      <c r="DJ109" s="106"/>
      <c r="DK109" s="106"/>
      <c r="DL109" s="106"/>
      <c r="DM109" s="106"/>
      <c r="DN109" s="106"/>
      <c r="DO109" s="106"/>
      <c r="DP109" s="106"/>
      <c r="DQ109" s="106"/>
      <c r="DR109" s="106"/>
      <c r="DS109" s="106"/>
      <c r="DT109" s="106"/>
      <c r="DU109" s="106"/>
      <c r="DV109" s="106"/>
      <c r="DW109" s="106"/>
      <c r="DX109" s="106"/>
      <c r="DY109" s="106"/>
      <c r="DZ109" s="106"/>
      <c r="EA109" s="106"/>
      <c r="EB109" s="106"/>
      <c r="EC109" s="106"/>
      <c r="ED109" s="106"/>
      <c r="EE109" s="106"/>
      <c r="EF109" s="106"/>
      <c r="EG109" s="106"/>
      <c r="EH109" s="106"/>
      <c r="EI109" s="106"/>
      <c r="EJ109" s="106"/>
      <c r="EK109" s="106"/>
      <c r="EL109" s="106"/>
      <c r="EM109" s="106"/>
      <c r="EN109" s="106"/>
      <c r="EO109" s="106"/>
      <c r="EP109" s="106"/>
      <c r="EQ109" s="106"/>
      <c r="ER109" s="106"/>
      <c r="ES109" s="106"/>
      <c r="ET109" s="106"/>
      <c r="EU109" s="106"/>
      <c r="EV109" s="106"/>
      <c r="EW109" s="106"/>
      <c r="EX109" s="106"/>
      <c r="EY109" s="106"/>
      <c r="EZ109" s="106"/>
      <c r="FA109" s="106"/>
      <c r="FB109" s="106"/>
      <c r="FC109" s="106"/>
      <c r="FD109" s="106"/>
      <c r="FE109" s="106"/>
      <c r="FF109" s="106"/>
      <c r="FG109" s="106"/>
      <c r="FH109" s="106"/>
      <c r="FI109" s="106"/>
      <c r="FJ109" s="106"/>
      <c r="FK109" s="106"/>
      <c r="FL109" s="106"/>
      <c r="FM109" s="106"/>
      <c r="FN109" s="106"/>
      <c r="FO109" s="106"/>
      <c r="FP109" s="106"/>
      <c r="FQ109" s="106"/>
      <c r="FR109" s="106"/>
      <c r="FS109" s="106"/>
      <c r="FT109" s="106"/>
      <c r="FU109" s="106"/>
      <c r="FV109" s="106"/>
      <c r="FW109" s="106"/>
      <c r="FX109" s="106"/>
      <c r="FY109" s="106"/>
      <c r="FZ109" s="106"/>
      <c r="GA109" s="106"/>
      <c r="GB109" s="106"/>
      <c r="GC109" s="106"/>
      <c r="GD109" s="106"/>
      <c r="GE109" s="106"/>
      <c r="GF109" s="106"/>
      <c r="GG109" s="106"/>
      <c r="GH109" s="106"/>
      <c r="GI109" s="106"/>
      <c r="GJ109" s="106"/>
      <c r="GK109" s="106"/>
      <c r="GL109" s="106"/>
      <c r="GM109" s="106"/>
      <c r="GN109" s="106"/>
      <c r="GO109" s="106"/>
      <c r="GP109" s="106"/>
      <c r="GQ109" s="106"/>
      <c r="GR109" s="106"/>
      <c r="GS109" s="106"/>
      <c r="GT109" s="106"/>
      <c r="GU109" s="106"/>
      <c r="GV109" s="106"/>
      <c r="GW109" s="106"/>
      <c r="GX109" s="106"/>
      <c r="GY109" s="106"/>
      <c r="GZ109" s="106"/>
      <c r="HA109" s="106"/>
      <c r="HB109" s="106"/>
      <c r="HC109" s="106"/>
      <c r="HD109" s="106"/>
      <c r="HE109" s="106"/>
      <c r="HF109" s="106"/>
      <c r="HG109" s="106"/>
      <c r="HH109" s="106"/>
      <c r="HI109" s="106"/>
      <c r="HJ109" s="106"/>
      <c r="HK109" s="106"/>
      <c r="HL109" s="106"/>
      <c r="HM109" s="106"/>
      <c r="HN109" s="106"/>
      <c r="HO109" s="106"/>
      <c r="HP109" s="106"/>
      <c r="HQ109" s="106"/>
      <c r="HR109" s="106"/>
      <c r="HS109" s="106"/>
      <c r="HT109" s="106"/>
      <c r="HU109" s="106"/>
      <c r="HV109" s="106"/>
      <c r="HW109" s="106"/>
      <c r="HX109" s="106"/>
      <c r="HY109" s="106"/>
      <c r="HZ109" s="106"/>
      <c r="IA109" s="106"/>
      <c r="IB109" s="106"/>
      <c r="IC109" s="106"/>
      <c r="ID109" s="106"/>
      <c r="IE109" s="106"/>
      <c r="IF109" s="106"/>
      <c r="IG109" s="106"/>
      <c r="IH109" s="106"/>
      <c r="II109" s="106"/>
      <c r="IJ109" s="106"/>
      <c r="IK109" s="106"/>
      <c r="IL109" s="106"/>
      <c r="IM109" s="106"/>
      <c r="IN109" s="106"/>
      <c r="IO109" s="106"/>
      <c r="IP109" s="106"/>
      <c r="IQ109" s="106"/>
      <c r="IR109" s="106"/>
      <c r="IS109" s="106"/>
      <c r="IT109" s="106"/>
      <c r="IU109" s="106"/>
      <c r="IV109" s="106"/>
    </row>
    <row r="110" spans="1:256" ht="13.5">
      <c r="A110" s="63"/>
      <c r="B110" s="66"/>
      <c r="C110" s="66"/>
      <c r="F110" s="67"/>
      <c r="G110" s="53"/>
      <c r="H110" s="62"/>
      <c r="I110" s="68"/>
      <c r="J110" s="69"/>
      <c r="K110" s="70"/>
      <c r="L110" s="67"/>
      <c r="M110" s="63"/>
      <c r="N110" s="53"/>
      <c r="O110" s="53"/>
      <c r="P110" s="53"/>
      <c r="R110" s="185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  <c r="AC110" s="185"/>
      <c r="AD110" s="185"/>
      <c r="AE110" s="185"/>
      <c r="AF110" s="185"/>
      <c r="AG110" s="185"/>
      <c r="AH110" s="185"/>
      <c r="AI110" s="185"/>
      <c r="AJ110" s="185"/>
      <c r="AK110" s="185"/>
      <c r="AL110" s="185"/>
      <c r="AM110" s="185"/>
      <c r="AN110" s="185"/>
      <c r="AO110" s="185"/>
      <c r="AP110" s="185"/>
      <c r="AQ110" s="185"/>
      <c r="AR110" s="185"/>
      <c r="AS110" s="185"/>
      <c r="AT110" s="185"/>
      <c r="AU110" s="185"/>
      <c r="AV110" s="185"/>
      <c r="AW110" s="185"/>
      <c r="AX110" s="185"/>
      <c r="AY110" s="185"/>
      <c r="AZ110" s="185"/>
      <c r="BA110" s="185"/>
      <c r="BB110" s="185"/>
      <c r="BC110" s="185"/>
      <c r="BD110" s="185"/>
      <c r="BE110" s="185"/>
      <c r="BF110" s="185"/>
      <c r="BG110" s="185"/>
      <c r="BH110" s="185"/>
      <c r="BI110" s="185"/>
      <c r="BJ110" s="185"/>
      <c r="BK110" s="185"/>
      <c r="BL110" s="185"/>
      <c r="BM110" s="185"/>
      <c r="BN110" s="185"/>
      <c r="BO110" s="185"/>
      <c r="BP110" s="185"/>
      <c r="BQ110" s="185"/>
      <c r="BR110" s="185"/>
      <c r="BS110" s="185"/>
      <c r="BT110" s="185"/>
      <c r="BU110" s="185"/>
      <c r="BV110" s="185"/>
      <c r="BW110" s="185"/>
      <c r="BX110" s="185"/>
      <c r="BY110" s="185"/>
      <c r="BZ110" s="185"/>
      <c r="CA110" s="185"/>
      <c r="CB110" s="185"/>
      <c r="CC110" s="185"/>
      <c r="CD110" s="185"/>
      <c r="CE110" s="185"/>
      <c r="CF110" s="185"/>
      <c r="CG110" s="185"/>
      <c r="CH110" s="185"/>
      <c r="CI110" s="185"/>
      <c r="CJ110" s="185"/>
      <c r="CK110" s="185"/>
      <c r="CL110" s="185"/>
      <c r="CM110" s="185"/>
      <c r="CN110" s="185"/>
      <c r="CO110" s="185"/>
      <c r="CP110" s="185"/>
      <c r="CQ110" s="185"/>
      <c r="CR110" s="185"/>
      <c r="CS110" s="185"/>
      <c r="CT110" s="185"/>
      <c r="CU110" s="185"/>
      <c r="CV110" s="185"/>
      <c r="CW110" s="185"/>
      <c r="CX110" s="185"/>
      <c r="CY110" s="185"/>
      <c r="CZ110" s="185"/>
      <c r="DA110" s="185"/>
      <c r="DB110" s="185"/>
      <c r="DC110" s="185"/>
      <c r="DD110" s="185"/>
      <c r="DE110" s="185"/>
      <c r="DF110" s="185"/>
      <c r="DG110" s="185"/>
      <c r="DH110" s="185"/>
      <c r="DI110" s="185"/>
      <c r="DJ110" s="185"/>
      <c r="DK110" s="185"/>
      <c r="DL110" s="185"/>
      <c r="DM110" s="185"/>
      <c r="DN110" s="185"/>
      <c r="DO110" s="185"/>
      <c r="DP110" s="185"/>
      <c r="DQ110" s="185"/>
      <c r="DR110" s="185"/>
      <c r="DS110" s="185"/>
      <c r="DT110" s="185"/>
      <c r="DU110" s="185"/>
      <c r="DV110" s="185"/>
      <c r="DW110" s="185"/>
      <c r="DX110" s="185"/>
      <c r="DY110" s="185"/>
      <c r="DZ110" s="185"/>
      <c r="EA110" s="185"/>
      <c r="EB110" s="185"/>
      <c r="EC110" s="185"/>
      <c r="ED110" s="185"/>
      <c r="EE110" s="185"/>
      <c r="EF110" s="185"/>
      <c r="EG110" s="185"/>
      <c r="EH110" s="185"/>
      <c r="EI110" s="185"/>
      <c r="EJ110" s="185"/>
      <c r="EK110" s="185"/>
      <c r="EL110" s="185"/>
      <c r="EM110" s="185"/>
      <c r="EN110" s="185"/>
      <c r="EO110" s="185"/>
      <c r="EP110" s="185"/>
      <c r="EQ110" s="185"/>
      <c r="ER110" s="185"/>
      <c r="ES110" s="185"/>
      <c r="ET110" s="185"/>
      <c r="EU110" s="185"/>
      <c r="EV110" s="185"/>
      <c r="EW110" s="185"/>
      <c r="EX110" s="185"/>
      <c r="EY110" s="185"/>
      <c r="EZ110" s="185"/>
      <c r="FA110" s="185"/>
      <c r="FB110" s="185"/>
      <c r="FC110" s="185"/>
      <c r="FD110" s="185"/>
      <c r="FE110" s="185"/>
      <c r="FF110" s="185"/>
      <c r="FG110" s="185"/>
      <c r="FH110" s="185"/>
      <c r="FI110" s="185"/>
      <c r="FJ110" s="185"/>
      <c r="FK110" s="185"/>
      <c r="FL110" s="185"/>
      <c r="FM110" s="185"/>
      <c r="FN110" s="185"/>
      <c r="FO110" s="185"/>
      <c r="FP110" s="185"/>
      <c r="FQ110" s="185"/>
      <c r="FR110" s="185"/>
      <c r="FS110" s="185"/>
      <c r="FT110" s="185"/>
      <c r="FU110" s="185"/>
      <c r="FV110" s="185"/>
      <c r="FW110" s="185"/>
      <c r="FX110" s="185"/>
      <c r="FY110" s="185"/>
      <c r="FZ110" s="185"/>
      <c r="GA110" s="185"/>
      <c r="GB110" s="185"/>
      <c r="GC110" s="185"/>
      <c r="GD110" s="185"/>
      <c r="GE110" s="185"/>
      <c r="GF110" s="185"/>
      <c r="GG110" s="185"/>
      <c r="GH110" s="185"/>
      <c r="GI110" s="185"/>
      <c r="GJ110" s="185"/>
      <c r="GK110" s="185"/>
      <c r="GL110" s="185"/>
      <c r="GM110" s="185"/>
      <c r="GN110" s="185"/>
      <c r="GO110" s="185"/>
      <c r="GP110" s="185"/>
      <c r="GQ110" s="185"/>
      <c r="GR110" s="185"/>
      <c r="GS110" s="185"/>
      <c r="GT110" s="185"/>
      <c r="GU110" s="185"/>
      <c r="GV110" s="185"/>
      <c r="GW110" s="185"/>
      <c r="GX110" s="185"/>
      <c r="GY110" s="185"/>
      <c r="GZ110" s="185"/>
      <c r="HA110" s="185"/>
      <c r="HB110" s="185"/>
      <c r="HC110" s="185"/>
      <c r="HD110" s="185"/>
      <c r="HE110" s="185"/>
      <c r="HF110" s="185"/>
      <c r="HG110" s="185"/>
      <c r="HH110" s="185"/>
      <c r="HI110" s="185"/>
      <c r="HJ110" s="185"/>
      <c r="HK110" s="185"/>
      <c r="HL110" s="185"/>
      <c r="HM110" s="185"/>
      <c r="HN110" s="185"/>
      <c r="HO110" s="185"/>
      <c r="HP110" s="185"/>
      <c r="HQ110" s="185"/>
      <c r="HR110" s="185"/>
      <c r="HS110" s="185"/>
      <c r="HT110" s="185"/>
      <c r="HU110" s="185"/>
      <c r="HV110" s="185"/>
      <c r="HW110" s="185"/>
      <c r="HX110" s="185"/>
      <c r="HY110" s="185"/>
      <c r="HZ110" s="185"/>
      <c r="IA110" s="185"/>
      <c r="IB110" s="185"/>
      <c r="IC110" s="185"/>
      <c r="ID110" s="185"/>
      <c r="IE110" s="185"/>
      <c r="IF110" s="185"/>
      <c r="IG110" s="185"/>
      <c r="IH110" s="185"/>
      <c r="II110" s="185"/>
      <c r="IJ110" s="185"/>
      <c r="IK110" s="185"/>
      <c r="IL110" s="185"/>
      <c r="IM110" s="185"/>
      <c r="IN110" s="185"/>
      <c r="IO110" s="185"/>
      <c r="IP110" s="185"/>
      <c r="IQ110" s="185"/>
      <c r="IR110" s="185"/>
      <c r="IS110" s="185"/>
      <c r="IT110" s="185"/>
      <c r="IU110" s="185"/>
      <c r="IV110" s="185"/>
    </row>
    <row r="111" spans="1:256" ht="13.5">
      <c r="A111" s="63"/>
      <c r="B111" s="71"/>
      <c r="C111" s="71"/>
      <c r="F111" s="67"/>
      <c r="G111" s="53"/>
      <c r="H111" s="62"/>
      <c r="I111" s="68"/>
      <c r="J111" s="69"/>
      <c r="K111" s="70"/>
      <c r="L111" s="67"/>
      <c r="M111" s="63"/>
      <c r="N111" s="53"/>
      <c r="O111" s="53"/>
      <c r="P111" s="53"/>
      <c r="R111" s="185"/>
      <c r="S111" s="185"/>
      <c r="T111" s="185"/>
      <c r="U111" s="185"/>
      <c r="V111" s="185"/>
      <c r="W111" s="185"/>
      <c r="X111" s="185"/>
      <c r="Y111" s="185"/>
      <c r="Z111" s="185"/>
      <c r="AA111" s="185"/>
      <c r="AB111" s="185"/>
      <c r="AC111" s="185"/>
      <c r="AD111" s="185"/>
      <c r="AE111" s="185"/>
      <c r="AF111" s="185"/>
      <c r="AG111" s="185"/>
      <c r="AH111" s="185"/>
      <c r="AI111" s="185"/>
      <c r="AJ111" s="185"/>
      <c r="AK111" s="185"/>
      <c r="AL111" s="185"/>
      <c r="AM111" s="185"/>
      <c r="AN111" s="185"/>
      <c r="AO111" s="185"/>
      <c r="AP111" s="185"/>
      <c r="AQ111" s="185"/>
      <c r="AR111" s="185"/>
      <c r="AS111" s="185"/>
      <c r="AT111" s="185"/>
      <c r="AU111" s="185"/>
      <c r="AV111" s="185"/>
      <c r="AW111" s="185"/>
      <c r="AX111" s="185"/>
      <c r="AY111" s="185"/>
      <c r="AZ111" s="185"/>
      <c r="BA111" s="185"/>
      <c r="BB111" s="185"/>
      <c r="BC111" s="185"/>
      <c r="BD111" s="185"/>
      <c r="BE111" s="185"/>
      <c r="BF111" s="185"/>
      <c r="BG111" s="185"/>
      <c r="BH111" s="185"/>
      <c r="BI111" s="185"/>
      <c r="BJ111" s="185"/>
      <c r="BK111" s="185"/>
      <c r="BL111" s="185"/>
      <c r="BM111" s="185"/>
      <c r="BN111" s="185"/>
      <c r="BO111" s="185"/>
      <c r="BP111" s="185"/>
      <c r="BQ111" s="185"/>
      <c r="BR111" s="185"/>
      <c r="BS111" s="185"/>
      <c r="BT111" s="185"/>
      <c r="BU111" s="185"/>
      <c r="BV111" s="185"/>
      <c r="BW111" s="185"/>
      <c r="BX111" s="185"/>
      <c r="BY111" s="185"/>
      <c r="BZ111" s="185"/>
      <c r="CA111" s="185"/>
      <c r="CB111" s="185"/>
      <c r="CC111" s="185"/>
      <c r="CD111" s="185"/>
      <c r="CE111" s="185"/>
      <c r="CF111" s="185"/>
      <c r="CG111" s="185"/>
      <c r="CH111" s="185"/>
      <c r="CI111" s="185"/>
      <c r="CJ111" s="185"/>
      <c r="CK111" s="185"/>
      <c r="CL111" s="185"/>
      <c r="CM111" s="185"/>
      <c r="CN111" s="185"/>
      <c r="CO111" s="185"/>
      <c r="CP111" s="185"/>
      <c r="CQ111" s="185"/>
      <c r="CR111" s="185"/>
      <c r="CS111" s="185"/>
      <c r="CT111" s="185"/>
      <c r="CU111" s="185"/>
      <c r="CV111" s="185"/>
      <c r="CW111" s="185"/>
      <c r="CX111" s="185"/>
      <c r="CY111" s="185"/>
      <c r="CZ111" s="185"/>
      <c r="DA111" s="185"/>
      <c r="DB111" s="185"/>
      <c r="DC111" s="185"/>
      <c r="DD111" s="185"/>
      <c r="DE111" s="185"/>
      <c r="DF111" s="185"/>
      <c r="DG111" s="185"/>
      <c r="DH111" s="185"/>
      <c r="DI111" s="185"/>
      <c r="DJ111" s="185"/>
      <c r="DK111" s="185"/>
      <c r="DL111" s="185"/>
      <c r="DM111" s="185"/>
      <c r="DN111" s="185"/>
      <c r="DO111" s="185"/>
      <c r="DP111" s="185"/>
      <c r="DQ111" s="185"/>
      <c r="DR111" s="185"/>
      <c r="DS111" s="185"/>
      <c r="DT111" s="185"/>
      <c r="DU111" s="185"/>
      <c r="DV111" s="185"/>
      <c r="DW111" s="185"/>
      <c r="DX111" s="185"/>
      <c r="DY111" s="185"/>
      <c r="DZ111" s="185"/>
      <c r="EA111" s="185"/>
      <c r="EB111" s="185"/>
      <c r="EC111" s="185"/>
      <c r="ED111" s="185"/>
      <c r="EE111" s="185"/>
      <c r="EF111" s="185"/>
      <c r="EG111" s="185"/>
      <c r="EH111" s="185"/>
      <c r="EI111" s="185"/>
      <c r="EJ111" s="185"/>
      <c r="EK111" s="185"/>
      <c r="EL111" s="185"/>
      <c r="EM111" s="185"/>
      <c r="EN111" s="185"/>
      <c r="EO111" s="185"/>
      <c r="EP111" s="185"/>
      <c r="EQ111" s="185"/>
      <c r="ER111" s="185"/>
      <c r="ES111" s="185"/>
      <c r="ET111" s="185"/>
      <c r="EU111" s="185"/>
      <c r="EV111" s="185"/>
      <c r="EW111" s="185"/>
      <c r="EX111" s="185"/>
      <c r="EY111" s="185"/>
      <c r="EZ111" s="185"/>
      <c r="FA111" s="185"/>
      <c r="FB111" s="185"/>
      <c r="FC111" s="185"/>
      <c r="FD111" s="185"/>
      <c r="FE111" s="185"/>
      <c r="FF111" s="185"/>
      <c r="FG111" s="185"/>
      <c r="FH111" s="185"/>
      <c r="FI111" s="185"/>
      <c r="FJ111" s="185"/>
      <c r="FK111" s="185"/>
      <c r="FL111" s="185"/>
      <c r="FM111" s="185"/>
      <c r="FN111" s="185"/>
      <c r="FO111" s="185"/>
      <c r="FP111" s="185"/>
      <c r="FQ111" s="185"/>
      <c r="FR111" s="185"/>
      <c r="FS111" s="185"/>
      <c r="FT111" s="185"/>
      <c r="FU111" s="185"/>
      <c r="FV111" s="185"/>
      <c r="FW111" s="185"/>
      <c r="FX111" s="185"/>
      <c r="FY111" s="185"/>
      <c r="FZ111" s="185"/>
      <c r="GA111" s="185"/>
      <c r="GB111" s="185"/>
      <c r="GC111" s="185"/>
      <c r="GD111" s="185"/>
      <c r="GE111" s="185"/>
      <c r="GF111" s="185"/>
      <c r="GG111" s="185"/>
      <c r="GH111" s="185"/>
      <c r="GI111" s="185"/>
      <c r="GJ111" s="185"/>
      <c r="GK111" s="185"/>
      <c r="GL111" s="185"/>
      <c r="GM111" s="185"/>
      <c r="GN111" s="185"/>
      <c r="GO111" s="185"/>
      <c r="GP111" s="185"/>
      <c r="GQ111" s="185"/>
      <c r="GR111" s="185"/>
      <c r="GS111" s="185"/>
      <c r="GT111" s="185"/>
      <c r="GU111" s="185"/>
      <c r="GV111" s="185"/>
      <c r="GW111" s="185"/>
      <c r="GX111" s="185"/>
      <c r="GY111" s="185"/>
      <c r="GZ111" s="185"/>
      <c r="HA111" s="185"/>
      <c r="HB111" s="185"/>
      <c r="HC111" s="185"/>
      <c r="HD111" s="185"/>
      <c r="HE111" s="185"/>
      <c r="HF111" s="185"/>
      <c r="HG111" s="185"/>
      <c r="HH111" s="185"/>
      <c r="HI111" s="185"/>
      <c r="HJ111" s="185"/>
      <c r="HK111" s="185"/>
      <c r="HL111" s="185"/>
      <c r="HM111" s="185"/>
      <c r="HN111" s="185"/>
      <c r="HO111" s="185"/>
      <c r="HP111" s="185"/>
      <c r="HQ111" s="185"/>
      <c r="HR111" s="185"/>
      <c r="HS111" s="185"/>
      <c r="HT111" s="185"/>
      <c r="HU111" s="185"/>
      <c r="HV111" s="185"/>
      <c r="HW111" s="185"/>
      <c r="HX111" s="185"/>
      <c r="HY111" s="185"/>
      <c r="HZ111" s="185"/>
      <c r="IA111" s="185"/>
      <c r="IB111" s="185"/>
      <c r="IC111" s="185"/>
      <c r="ID111" s="185"/>
      <c r="IE111" s="185"/>
      <c r="IF111" s="185"/>
      <c r="IG111" s="185"/>
      <c r="IH111" s="185"/>
      <c r="II111" s="185"/>
      <c r="IJ111" s="185"/>
      <c r="IK111" s="185"/>
      <c r="IL111" s="185"/>
      <c r="IM111" s="185"/>
      <c r="IN111" s="185"/>
      <c r="IO111" s="185"/>
      <c r="IP111" s="185"/>
      <c r="IQ111" s="185"/>
      <c r="IR111" s="185"/>
      <c r="IS111" s="185"/>
      <c r="IT111" s="185"/>
      <c r="IU111" s="185"/>
      <c r="IV111" s="185"/>
    </row>
    <row r="112" spans="1:256" ht="13.5">
      <c r="A112" s="63"/>
      <c r="B112" s="65"/>
      <c r="C112" s="65"/>
      <c r="F112" s="48"/>
      <c r="H112" s="54"/>
      <c r="I112" s="54"/>
      <c r="J112" s="55"/>
      <c r="K112" s="52"/>
      <c r="L112" s="48"/>
      <c r="M112" s="64"/>
      <c r="R112" s="186"/>
      <c r="S112" s="186"/>
      <c r="T112" s="186"/>
      <c r="U112" s="186"/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186"/>
      <c r="AF112" s="186"/>
      <c r="AG112" s="186"/>
      <c r="AH112" s="186"/>
      <c r="AI112" s="186"/>
      <c r="AJ112" s="186"/>
      <c r="AK112" s="186"/>
      <c r="AL112" s="186"/>
      <c r="AM112" s="186"/>
      <c r="AN112" s="186"/>
      <c r="AO112" s="186"/>
      <c r="AP112" s="186"/>
      <c r="AQ112" s="186"/>
      <c r="AR112" s="186"/>
      <c r="AS112" s="186"/>
      <c r="AT112" s="186"/>
      <c r="AU112" s="186"/>
      <c r="AV112" s="186"/>
      <c r="AW112" s="186"/>
      <c r="AX112" s="186"/>
      <c r="AY112" s="186"/>
      <c r="AZ112" s="186"/>
      <c r="BA112" s="186"/>
      <c r="BB112" s="186"/>
      <c r="BC112" s="186"/>
      <c r="BD112" s="186"/>
      <c r="BE112" s="186"/>
      <c r="BF112" s="186"/>
      <c r="BG112" s="186"/>
      <c r="BH112" s="186"/>
      <c r="BI112" s="186"/>
      <c r="BJ112" s="186"/>
      <c r="BK112" s="186"/>
      <c r="BL112" s="186"/>
      <c r="BM112" s="186"/>
      <c r="BN112" s="186"/>
      <c r="BO112" s="186"/>
      <c r="BP112" s="186"/>
      <c r="BQ112" s="186"/>
      <c r="BR112" s="186"/>
      <c r="BS112" s="186"/>
      <c r="BT112" s="186"/>
      <c r="BU112" s="186"/>
      <c r="BV112" s="186"/>
      <c r="BW112" s="186"/>
      <c r="BX112" s="186"/>
      <c r="BY112" s="186"/>
      <c r="BZ112" s="186"/>
      <c r="CA112" s="186"/>
      <c r="CB112" s="186"/>
      <c r="CC112" s="186"/>
      <c r="CD112" s="186"/>
      <c r="CE112" s="186"/>
      <c r="CF112" s="186"/>
      <c r="CG112" s="186"/>
      <c r="CH112" s="186"/>
      <c r="CI112" s="186"/>
      <c r="CJ112" s="186"/>
      <c r="CK112" s="186"/>
      <c r="CL112" s="186"/>
      <c r="CM112" s="186"/>
      <c r="CN112" s="186"/>
      <c r="CO112" s="186"/>
      <c r="CP112" s="186"/>
      <c r="CQ112" s="186"/>
      <c r="CR112" s="186"/>
      <c r="CS112" s="186"/>
      <c r="CT112" s="186"/>
      <c r="CU112" s="186"/>
      <c r="CV112" s="186"/>
      <c r="CW112" s="186"/>
      <c r="CX112" s="186"/>
      <c r="CY112" s="186"/>
      <c r="CZ112" s="186"/>
      <c r="DA112" s="186"/>
      <c r="DB112" s="186"/>
      <c r="DC112" s="186"/>
      <c r="DD112" s="186"/>
      <c r="DE112" s="186"/>
      <c r="DF112" s="186"/>
      <c r="DG112" s="186"/>
      <c r="DH112" s="186"/>
      <c r="DI112" s="186"/>
      <c r="DJ112" s="186"/>
      <c r="DK112" s="186"/>
      <c r="DL112" s="186"/>
      <c r="DM112" s="186"/>
      <c r="DN112" s="186"/>
      <c r="DO112" s="186"/>
      <c r="DP112" s="186"/>
      <c r="DQ112" s="186"/>
      <c r="DR112" s="186"/>
      <c r="DS112" s="186"/>
      <c r="DT112" s="186"/>
      <c r="DU112" s="186"/>
      <c r="DV112" s="186"/>
      <c r="DW112" s="186"/>
      <c r="DX112" s="186"/>
      <c r="DY112" s="186"/>
      <c r="DZ112" s="186"/>
      <c r="EA112" s="186"/>
      <c r="EB112" s="186"/>
      <c r="EC112" s="186"/>
      <c r="ED112" s="186"/>
      <c r="EE112" s="186"/>
      <c r="EF112" s="186"/>
      <c r="EG112" s="186"/>
      <c r="EH112" s="186"/>
      <c r="EI112" s="186"/>
      <c r="EJ112" s="186"/>
      <c r="EK112" s="186"/>
      <c r="EL112" s="186"/>
      <c r="EM112" s="186"/>
      <c r="EN112" s="186"/>
      <c r="EO112" s="186"/>
      <c r="EP112" s="186"/>
      <c r="EQ112" s="186"/>
      <c r="ER112" s="186"/>
      <c r="ES112" s="186"/>
      <c r="ET112" s="186"/>
      <c r="EU112" s="186"/>
      <c r="EV112" s="186"/>
      <c r="EW112" s="186"/>
      <c r="EX112" s="186"/>
      <c r="EY112" s="186"/>
      <c r="EZ112" s="186"/>
      <c r="FA112" s="186"/>
      <c r="FB112" s="186"/>
      <c r="FC112" s="186"/>
      <c r="FD112" s="186"/>
      <c r="FE112" s="186"/>
      <c r="FF112" s="186"/>
      <c r="FG112" s="186"/>
      <c r="FH112" s="186"/>
      <c r="FI112" s="186"/>
      <c r="FJ112" s="186"/>
      <c r="FK112" s="186"/>
      <c r="FL112" s="186"/>
      <c r="FM112" s="186"/>
      <c r="FN112" s="186"/>
      <c r="FO112" s="186"/>
      <c r="FP112" s="186"/>
      <c r="FQ112" s="186"/>
      <c r="FR112" s="186"/>
      <c r="FS112" s="186"/>
      <c r="FT112" s="186"/>
      <c r="FU112" s="186"/>
      <c r="FV112" s="186"/>
      <c r="FW112" s="186"/>
      <c r="FX112" s="186"/>
      <c r="FY112" s="186"/>
      <c r="FZ112" s="186"/>
      <c r="GA112" s="186"/>
      <c r="GB112" s="186"/>
      <c r="GC112" s="186"/>
      <c r="GD112" s="186"/>
      <c r="GE112" s="186"/>
      <c r="GF112" s="186"/>
      <c r="GG112" s="186"/>
      <c r="GH112" s="186"/>
      <c r="GI112" s="186"/>
      <c r="GJ112" s="186"/>
      <c r="GK112" s="186"/>
      <c r="GL112" s="186"/>
      <c r="GM112" s="186"/>
      <c r="GN112" s="186"/>
      <c r="GO112" s="186"/>
      <c r="GP112" s="186"/>
      <c r="GQ112" s="186"/>
      <c r="GR112" s="186"/>
      <c r="GS112" s="186"/>
      <c r="GT112" s="186"/>
      <c r="GU112" s="186"/>
      <c r="GV112" s="186"/>
      <c r="GW112" s="186"/>
      <c r="GX112" s="186"/>
      <c r="GY112" s="186"/>
      <c r="GZ112" s="186"/>
      <c r="HA112" s="186"/>
      <c r="HB112" s="186"/>
      <c r="HC112" s="186"/>
      <c r="HD112" s="186"/>
      <c r="HE112" s="186"/>
      <c r="HF112" s="186"/>
      <c r="HG112" s="186"/>
      <c r="HH112" s="186"/>
      <c r="HI112" s="186"/>
      <c r="HJ112" s="186"/>
      <c r="HK112" s="186"/>
      <c r="HL112" s="186"/>
      <c r="HM112" s="186"/>
      <c r="HN112" s="186"/>
      <c r="HO112" s="186"/>
      <c r="HP112" s="186"/>
      <c r="HQ112" s="186"/>
      <c r="HR112" s="186"/>
      <c r="HS112" s="186"/>
      <c r="HT112" s="186"/>
      <c r="HU112" s="186"/>
      <c r="HV112" s="186"/>
      <c r="HW112" s="186"/>
      <c r="HX112" s="186"/>
      <c r="HY112" s="186"/>
      <c r="HZ112" s="186"/>
      <c r="IA112" s="186"/>
      <c r="IB112" s="186"/>
      <c r="IC112" s="186"/>
      <c r="ID112" s="186"/>
      <c r="IE112" s="186"/>
      <c r="IF112" s="186"/>
      <c r="IG112" s="186"/>
      <c r="IH112" s="186"/>
      <c r="II112" s="186"/>
      <c r="IJ112" s="186"/>
      <c r="IK112" s="186"/>
      <c r="IL112" s="186"/>
      <c r="IM112" s="186"/>
      <c r="IN112" s="186"/>
      <c r="IO112" s="186"/>
      <c r="IP112" s="186"/>
      <c r="IQ112" s="186"/>
      <c r="IR112" s="186"/>
      <c r="IS112" s="186"/>
      <c r="IT112" s="186"/>
      <c r="IU112" s="186"/>
      <c r="IV112" s="186"/>
    </row>
    <row r="113" spans="1:256" ht="13.5">
      <c r="A113" s="72"/>
      <c r="B113" s="73"/>
      <c r="C113" s="73"/>
      <c r="D113" s="74"/>
      <c r="E113" s="74"/>
      <c r="F113" s="75"/>
      <c r="G113" s="74"/>
      <c r="H113" s="76"/>
      <c r="I113" s="76"/>
      <c r="J113" s="77"/>
      <c r="K113" s="78"/>
      <c r="L113" s="75"/>
      <c r="M113" s="79"/>
      <c r="N113" s="74"/>
      <c r="O113" s="74"/>
      <c r="P113" s="74"/>
      <c r="Q113" s="74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5"/>
      <c r="AB113" s="185"/>
      <c r="AC113" s="185"/>
      <c r="AD113" s="185"/>
      <c r="AE113" s="185"/>
      <c r="AF113" s="185"/>
      <c r="AG113" s="185"/>
      <c r="AH113" s="185"/>
      <c r="AI113" s="185"/>
      <c r="AJ113" s="185"/>
      <c r="AK113" s="185"/>
      <c r="AL113" s="185"/>
      <c r="AM113" s="185"/>
      <c r="AN113" s="185"/>
      <c r="AO113" s="185"/>
      <c r="AP113" s="185"/>
      <c r="AQ113" s="185"/>
      <c r="AR113" s="185"/>
      <c r="AS113" s="185"/>
      <c r="AT113" s="185"/>
      <c r="AU113" s="185"/>
      <c r="AV113" s="185"/>
      <c r="AW113" s="185"/>
      <c r="AX113" s="185"/>
      <c r="AY113" s="185"/>
      <c r="AZ113" s="185"/>
      <c r="BA113" s="185"/>
      <c r="BB113" s="185"/>
      <c r="BC113" s="185"/>
      <c r="BD113" s="185"/>
      <c r="BE113" s="185"/>
      <c r="BF113" s="185"/>
      <c r="BG113" s="185"/>
      <c r="BH113" s="185"/>
      <c r="BI113" s="185"/>
      <c r="BJ113" s="185"/>
      <c r="BK113" s="185"/>
      <c r="BL113" s="185"/>
      <c r="BM113" s="185"/>
      <c r="BN113" s="185"/>
      <c r="BO113" s="185"/>
      <c r="BP113" s="185"/>
      <c r="BQ113" s="185"/>
      <c r="BR113" s="185"/>
      <c r="BS113" s="185"/>
      <c r="BT113" s="185"/>
      <c r="BU113" s="185"/>
      <c r="BV113" s="185"/>
      <c r="BW113" s="185"/>
      <c r="BX113" s="185"/>
      <c r="BY113" s="185"/>
      <c r="BZ113" s="185"/>
      <c r="CA113" s="185"/>
      <c r="CB113" s="185"/>
      <c r="CC113" s="185"/>
      <c r="CD113" s="185"/>
      <c r="CE113" s="185"/>
      <c r="CF113" s="185"/>
      <c r="CG113" s="185"/>
      <c r="CH113" s="185"/>
      <c r="CI113" s="185"/>
      <c r="CJ113" s="185"/>
      <c r="CK113" s="185"/>
      <c r="CL113" s="185"/>
      <c r="CM113" s="185"/>
      <c r="CN113" s="185"/>
      <c r="CO113" s="185"/>
      <c r="CP113" s="185"/>
      <c r="CQ113" s="185"/>
      <c r="CR113" s="185"/>
      <c r="CS113" s="185"/>
      <c r="CT113" s="185"/>
      <c r="CU113" s="185"/>
      <c r="CV113" s="185"/>
      <c r="CW113" s="185"/>
      <c r="CX113" s="185"/>
      <c r="CY113" s="185"/>
      <c r="CZ113" s="185"/>
      <c r="DA113" s="185"/>
      <c r="DB113" s="185"/>
      <c r="DC113" s="185"/>
      <c r="DD113" s="185"/>
      <c r="DE113" s="185"/>
      <c r="DF113" s="185"/>
      <c r="DG113" s="185"/>
      <c r="DH113" s="185"/>
      <c r="DI113" s="185"/>
      <c r="DJ113" s="185"/>
      <c r="DK113" s="185"/>
      <c r="DL113" s="185"/>
      <c r="DM113" s="185"/>
      <c r="DN113" s="185"/>
      <c r="DO113" s="185"/>
      <c r="DP113" s="185"/>
      <c r="DQ113" s="185"/>
      <c r="DR113" s="185"/>
      <c r="DS113" s="185"/>
      <c r="DT113" s="185"/>
      <c r="DU113" s="185"/>
      <c r="DV113" s="185"/>
      <c r="DW113" s="185"/>
      <c r="DX113" s="185"/>
      <c r="DY113" s="185"/>
      <c r="DZ113" s="185"/>
      <c r="EA113" s="185"/>
      <c r="EB113" s="185"/>
      <c r="EC113" s="185"/>
      <c r="ED113" s="185"/>
      <c r="EE113" s="185"/>
      <c r="EF113" s="185"/>
      <c r="EG113" s="185"/>
      <c r="EH113" s="185"/>
      <c r="EI113" s="185"/>
      <c r="EJ113" s="185"/>
      <c r="EK113" s="185"/>
      <c r="EL113" s="185"/>
      <c r="EM113" s="185"/>
      <c r="EN113" s="185"/>
      <c r="EO113" s="185"/>
      <c r="EP113" s="185"/>
      <c r="EQ113" s="185"/>
      <c r="ER113" s="185"/>
      <c r="ES113" s="185"/>
      <c r="ET113" s="185"/>
      <c r="EU113" s="185"/>
      <c r="EV113" s="185"/>
      <c r="EW113" s="185"/>
      <c r="EX113" s="185"/>
      <c r="EY113" s="185"/>
      <c r="EZ113" s="185"/>
      <c r="FA113" s="185"/>
      <c r="FB113" s="185"/>
      <c r="FC113" s="185"/>
      <c r="FD113" s="185"/>
      <c r="FE113" s="185"/>
      <c r="FF113" s="185"/>
      <c r="FG113" s="185"/>
      <c r="FH113" s="185"/>
      <c r="FI113" s="185"/>
      <c r="FJ113" s="185"/>
      <c r="FK113" s="185"/>
      <c r="FL113" s="185"/>
      <c r="FM113" s="185"/>
      <c r="FN113" s="185"/>
      <c r="FO113" s="185"/>
      <c r="FP113" s="185"/>
      <c r="FQ113" s="185"/>
      <c r="FR113" s="185"/>
      <c r="FS113" s="185"/>
      <c r="FT113" s="185"/>
      <c r="FU113" s="185"/>
      <c r="FV113" s="185"/>
      <c r="FW113" s="185"/>
      <c r="FX113" s="185"/>
      <c r="FY113" s="185"/>
      <c r="FZ113" s="185"/>
      <c r="GA113" s="185"/>
      <c r="GB113" s="185"/>
      <c r="GC113" s="185"/>
      <c r="GD113" s="185"/>
      <c r="GE113" s="185"/>
      <c r="GF113" s="185"/>
      <c r="GG113" s="185"/>
      <c r="GH113" s="185"/>
      <c r="GI113" s="185"/>
      <c r="GJ113" s="185"/>
      <c r="GK113" s="185"/>
      <c r="GL113" s="185"/>
      <c r="GM113" s="185"/>
      <c r="GN113" s="185"/>
      <c r="GO113" s="185"/>
      <c r="GP113" s="185"/>
      <c r="GQ113" s="185"/>
      <c r="GR113" s="185"/>
      <c r="GS113" s="185"/>
      <c r="GT113" s="185"/>
      <c r="GU113" s="185"/>
      <c r="GV113" s="185"/>
      <c r="GW113" s="185"/>
      <c r="GX113" s="185"/>
      <c r="GY113" s="185"/>
      <c r="GZ113" s="185"/>
      <c r="HA113" s="185"/>
      <c r="HB113" s="185"/>
      <c r="HC113" s="185"/>
      <c r="HD113" s="185"/>
      <c r="HE113" s="185"/>
      <c r="HF113" s="185"/>
      <c r="HG113" s="185"/>
      <c r="HH113" s="185"/>
      <c r="HI113" s="185"/>
      <c r="HJ113" s="185"/>
      <c r="HK113" s="185"/>
      <c r="HL113" s="185"/>
      <c r="HM113" s="185"/>
      <c r="HN113" s="185"/>
      <c r="HO113" s="185"/>
      <c r="HP113" s="185"/>
      <c r="HQ113" s="185"/>
      <c r="HR113" s="185"/>
      <c r="HS113" s="185"/>
      <c r="HT113" s="185"/>
      <c r="HU113" s="185"/>
      <c r="HV113" s="185"/>
      <c r="HW113" s="185"/>
      <c r="HX113" s="185"/>
      <c r="HY113" s="185"/>
      <c r="HZ113" s="185"/>
      <c r="IA113" s="185"/>
      <c r="IB113" s="185"/>
      <c r="IC113" s="185"/>
      <c r="ID113" s="185"/>
      <c r="IE113" s="185"/>
      <c r="IF113" s="185"/>
      <c r="IG113" s="185"/>
      <c r="IH113" s="185"/>
      <c r="II113" s="185"/>
      <c r="IJ113" s="185"/>
      <c r="IK113" s="185"/>
      <c r="IL113" s="185"/>
      <c r="IM113" s="185"/>
      <c r="IN113" s="185"/>
      <c r="IO113" s="185"/>
      <c r="IP113" s="185"/>
      <c r="IQ113" s="185"/>
      <c r="IR113" s="185"/>
      <c r="IS113" s="185"/>
      <c r="IT113" s="185"/>
      <c r="IU113" s="185"/>
      <c r="IV113" s="185"/>
    </row>
    <row r="114" spans="1:17" ht="13.5">
      <c r="A114" s="82"/>
      <c r="B114" s="741" t="s">
        <v>777</v>
      </c>
      <c r="C114" s="741"/>
      <c r="D114" s="746" t="s">
        <v>778</v>
      </c>
      <c r="E114" s="748"/>
      <c r="F114" s="748"/>
      <c r="G114" s="748"/>
      <c r="H114" s="82" t="s">
        <v>142</v>
      </c>
      <c r="I114" s="745" t="s">
        <v>143</v>
      </c>
      <c r="J114" s="745"/>
      <c r="K114" s="745"/>
      <c r="L114" s="83">
        <f>IF(G114="","",IF(COUNTIF($G$3:$G$617,G114)&gt;1,"2重登録","OK"))</f>
      </c>
      <c r="M114" s="82"/>
      <c r="N114" s="82"/>
      <c r="O114" s="82"/>
      <c r="P114" s="82"/>
      <c r="Q114" s="82"/>
    </row>
    <row r="115" spans="1:17" ht="13.5">
      <c r="A115" s="82"/>
      <c r="B115" s="741"/>
      <c r="C115" s="741"/>
      <c r="D115" s="748"/>
      <c r="E115" s="748"/>
      <c r="F115" s="748"/>
      <c r="G115" s="748"/>
      <c r="H115" s="84">
        <f>COUNTIF(M118:M154,"東近江市")</f>
        <v>11</v>
      </c>
      <c r="I115" s="738">
        <f>(H115/RIGHT(F142,2))</f>
        <v>0.44</v>
      </c>
      <c r="J115" s="738"/>
      <c r="K115" s="738"/>
      <c r="L115" s="83">
        <f>IF(G115="","",IF(COUNTIF($G$3:$G$617,G115)&gt;1,"2重登録","OK"))</f>
      </c>
      <c r="M115" s="82"/>
      <c r="N115" s="82"/>
      <c r="O115" s="82"/>
      <c r="P115" s="82"/>
      <c r="Q115" s="82"/>
    </row>
    <row r="116" spans="1:17" ht="13.5">
      <c r="A116" s="82"/>
      <c r="B116" s="86" t="s">
        <v>284</v>
      </c>
      <c r="C116" s="86"/>
      <c r="D116" s="81" t="s">
        <v>145</v>
      </c>
      <c r="E116" s="82" t="s">
        <v>285</v>
      </c>
      <c r="F116" s="83">
        <f>A116</f>
        <v>0</v>
      </c>
      <c r="G116" s="82"/>
      <c r="H116" s="82"/>
      <c r="I116" s="82"/>
      <c r="J116" s="87"/>
      <c r="K116" s="88">
        <f>IF(J116="","",(2012-J116))</f>
      </c>
      <c r="L116" s="83">
        <f>IF(G116="","",IF(COUNTIF($G$3:$G$617,G116)&gt;1,"2重登録","OK"))</f>
      </c>
      <c r="M116" s="82"/>
      <c r="N116" s="82"/>
      <c r="O116" s="82"/>
      <c r="P116" s="82"/>
      <c r="Q116" s="82"/>
    </row>
    <row r="117" spans="1:17" ht="13.5">
      <c r="A117" s="82"/>
      <c r="B117" s="736" t="s">
        <v>286</v>
      </c>
      <c r="C117" s="736"/>
      <c r="D117" s="82" t="s">
        <v>147</v>
      </c>
      <c r="E117" s="82" t="s">
        <v>287</v>
      </c>
      <c r="F117" s="83">
        <f>A117</f>
        <v>0</v>
      </c>
      <c r="G117" s="82"/>
      <c r="H117" s="82"/>
      <c r="I117" s="82"/>
      <c r="J117" s="87"/>
      <c r="K117" s="88">
        <f>IF(J117="","",(2012-J117))</f>
      </c>
      <c r="L117" s="83"/>
      <c r="M117" s="82"/>
      <c r="N117" s="82"/>
      <c r="O117" s="82"/>
      <c r="P117" s="82"/>
      <c r="Q117" s="82"/>
    </row>
    <row r="118" spans="1:17" ht="13.5">
      <c r="A118" s="82" t="s">
        <v>288</v>
      </c>
      <c r="B118" s="89" t="s">
        <v>289</v>
      </c>
      <c r="C118" s="89" t="s">
        <v>290</v>
      </c>
      <c r="D118" s="86" t="s">
        <v>74</v>
      </c>
      <c r="E118" s="82"/>
      <c r="F118" s="90" t="str">
        <f>A118</f>
        <v>き０１</v>
      </c>
      <c r="G118" s="82" t="str">
        <f>B118&amp;C118</f>
        <v>赤木拓</v>
      </c>
      <c r="H118" s="86" t="s">
        <v>27</v>
      </c>
      <c r="I118" s="86" t="s">
        <v>72</v>
      </c>
      <c r="J118" s="91">
        <v>1980</v>
      </c>
      <c r="K118" s="92">
        <f aca="true" t="shared" si="19" ref="K118:K153">IF(J118="","",(2023-J118))</f>
        <v>43</v>
      </c>
      <c r="L118" s="183" t="str">
        <f aca="true" t="shared" si="20" ref="L118:L153">IF(G118="","",IF(COUNTIF($G$5:$G$646,G118)&gt;1,"2重登録","OK"))</f>
        <v>OK</v>
      </c>
      <c r="M118" s="187" t="s">
        <v>103</v>
      </c>
      <c r="N118" s="82"/>
      <c r="O118" s="82"/>
      <c r="P118" s="82"/>
      <c r="Q118" s="82"/>
    </row>
    <row r="119" spans="1:17" ht="13.5">
      <c r="A119" s="82" t="s">
        <v>291</v>
      </c>
      <c r="B119" s="94" t="s">
        <v>292</v>
      </c>
      <c r="C119" s="94" t="s">
        <v>779</v>
      </c>
      <c r="D119" s="86" t="s">
        <v>74</v>
      </c>
      <c r="E119" s="82"/>
      <c r="F119" s="90" t="str">
        <f aca="true" t="shared" si="21" ref="F119:F153">A119</f>
        <v>き０２</v>
      </c>
      <c r="G119" s="82" t="str">
        <f>B119&amp;C119</f>
        <v>井澤　匡志</v>
      </c>
      <c r="H119" s="86" t="s">
        <v>27</v>
      </c>
      <c r="I119" s="86" t="s">
        <v>72</v>
      </c>
      <c r="J119" s="91">
        <v>1967</v>
      </c>
      <c r="K119" s="92">
        <f t="shared" si="19"/>
        <v>56</v>
      </c>
      <c r="L119" s="183" t="str">
        <f t="shared" si="20"/>
        <v>OK</v>
      </c>
      <c r="M119" s="187" t="s">
        <v>115</v>
      </c>
      <c r="N119" s="82"/>
      <c r="O119" s="82"/>
      <c r="P119" s="82"/>
      <c r="Q119" s="82"/>
    </row>
    <row r="120" spans="1:13" ht="13.5">
      <c r="A120" s="82" t="s">
        <v>293</v>
      </c>
      <c r="B120" s="89" t="s">
        <v>780</v>
      </c>
      <c r="C120" s="94" t="s">
        <v>781</v>
      </c>
      <c r="D120" s="86" t="s">
        <v>74</v>
      </c>
      <c r="E120" s="82"/>
      <c r="F120" s="90" t="str">
        <f>A120</f>
        <v>き０３</v>
      </c>
      <c r="G120" s="82" t="str">
        <f>B120&amp;C120</f>
        <v>石井耶真斗</v>
      </c>
      <c r="H120" s="86" t="s">
        <v>27</v>
      </c>
      <c r="I120" s="86" t="s">
        <v>72</v>
      </c>
      <c r="J120" s="91">
        <v>1995</v>
      </c>
      <c r="K120" s="92">
        <f t="shared" si="19"/>
        <v>28</v>
      </c>
      <c r="L120" s="183" t="str">
        <f t="shared" si="20"/>
        <v>OK</v>
      </c>
      <c r="M120" s="187" t="s">
        <v>10</v>
      </c>
    </row>
    <row r="121" spans="1:13" ht="13.5">
      <c r="A121" s="82" t="s">
        <v>296</v>
      </c>
      <c r="B121" s="89" t="s">
        <v>782</v>
      </c>
      <c r="C121" s="94" t="s">
        <v>783</v>
      </c>
      <c r="D121" s="86" t="s">
        <v>74</v>
      </c>
      <c r="E121" s="82"/>
      <c r="F121" s="90" t="str">
        <f>A121</f>
        <v>き０４</v>
      </c>
      <c r="G121" s="82" t="str">
        <f>B121&amp;C121</f>
        <v>石川和洋</v>
      </c>
      <c r="H121" s="86" t="s">
        <v>27</v>
      </c>
      <c r="I121" s="86" t="s">
        <v>72</v>
      </c>
      <c r="J121" s="91">
        <v>1978</v>
      </c>
      <c r="K121" s="92">
        <f t="shared" si="19"/>
        <v>45</v>
      </c>
      <c r="L121" s="183" t="str">
        <f t="shared" si="20"/>
        <v>OK</v>
      </c>
      <c r="M121" s="187" t="s">
        <v>784</v>
      </c>
    </row>
    <row r="122" spans="1:17" ht="13.5">
      <c r="A122" s="82" t="s">
        <v>298</v>
      </c>
      <c r="B122" s="89" t="s">
        <v>126</v>
      </c>
      <c r="C122" s="94" t="s">
        <v>294</v>
      </c>
      <c r="D122" s="86" t="s">
        <v>74</v>
      </c>
      <c r="E122" s="82"/>
      <c r="F122" s="90" t="str">
        <f t="shared" si="21"/>
        <v>き０５</v>
      </c>
      <c r="G122" s="82" t="s">
        <v>295</v>
      </c>
      <c r="H122" s="86" t="s">
        <v>27</v>
      </c>
      <c r="I122" s="86" t="s">
        <v>72</v>
      </c>
      <c r="J122" s="91">
        <v>1993</v>
      </c>
      <c r="K122" s="92">
        <f t="shared" si="19"/>
        <v>30</v>
      </c>
      <c r="L122" s="183" t="str">
        <f t="shared" si="20"/>
        <v>OK</v>
      </c>
      <c r="M122" s="187" t="s">
        <v>103</v>
      </c>
      <c r="N122" s="82"/>
      <c r="O122" s="82"/>
      <c r="P122" s="82"/>
      <c r="Q122" s="82"/>
    </row>
    <row r="123" spans="1:13" ht="13.5">
      <c r="A123" s="82" t="s">
        <v>299</v>
      </c>
      <c r="B123" s="95" t="s">
        <v>785</v>
      </c>
      <c r="C123" s="95" t="s">
        <v>786</v>
      </c>
      <c r="D123" s="86" t="s">
        <v>297</v>
      </c>
      <c r="E123" s="96"/>
      <c r="F123" s="90" t="str">
        <f>A123</f>
        <v>き０６</v>
      </c>
      <c r="G123" s="97" t="str">
        <f>B123&amp;C123</f>
        <v>石田愛捺花</v>
      </c>
      <c r="H123" s="86" t="s">
        <v>27</v>
      </c>
      <c r="I123" s="86" t="s">
        <v>1</v>
      </c>
      <c r="J123" s="91">
        <v>1998</v>
      </c>
      <c r="K123" s="92">
        <f t="shared" si="19"/>
        <v>25</v>
      </c>
      <c r="L123" s="183" t="str">
        <f t="shared" si="20"/>
        <v>OK</v>
      </c>
      <c r="M123" s="187" t="s">
        <v>103</v>
      </c>
    </row>
    <row r="124" spans="1:17" ht="13.5">
      <c r="A124" s="82" t="s">
        <v>302</v>
      </c>
      <c r="B124" s="94" t="s">
        <v>787</v>
      </c>
      <c r="C124" s="94" t="s">
        <v>788</v>
      </c>
      <c r="D124" s="86" t="s">
        <v>74</v>
      </c>
      <c r="E124" s="82"/>
      <c r="F124" s="90" t="str">
        <f t="shared" si="21"/>
        <v>き０７</v>
      </c>
      <c r="G124" s="82" t="str">
        <f aca="true" t="shared" si="22" ref="G124:G153">B124&amp;C124</f>
        <v>一色翼</v>
      </c>
      <c r="H124" s="86" t="s">
        <v>27</v>
      </c>
      <c r="I124" s="86" t="s">
        <v>72</v>
      </c>
      <c r="J124" s="91">
        <v>1984</v>
      </c>
      <c r="K124" s="92">
        <f t="shared" si="19"/>
        <v>39</v>
      </c>
      <c r="L124" s="183" t="str">
        <f t="shared" si="20"/>
        <v>OK</v>
      </c>
      <c r="M124" s="187" t="s">
        <v>135</v>
      </c>
      <c r="N124" s="82"/>
      <c r="O124" s="82"/>
      <c r="P124" s="82"/>
      <c r="Q124" s="82"/>
    </row>
    <row r="125" spans="1:13" ht="13.5">
      <c r="A125" s="82" t="s">
        <v>303</v>
      </c>
      <c r="B125" s="46" t="s">
        <v>300</v>
      </c>
      <c r="C125" s="46" t="s">
        <v>301</v>
      </c>
      <c r="D125" s="86" t="s">
        <v>74</v>
      </c>
      <c r="F125" s="90" t="str">
        <f>A125</f>
        <v>き０８</v>
      </c>
      <c r="G125" s="82" t="str">
        <f>B125&amp;C125</f>
        <v>岩本祥平</v>
      </c>
      <c r="H125" s="86" t="s">
        <v>27</v>
      </c>
      <c r="I125" s="86" t="s">
        <v>72</v>
      </c>
      <c r="J125" s="91">
        <v>1983</v>
      </c>
      <c r="K125" s="92">
        <f t="shared" si="19"/>
        <v>40</v>
      </c>
      <c r="L125" s="183" t="str">
        <f t="shared" si="20"/>
        <v>OK</v>
      </c>
      <c r="M125" s="82" t="s">
        <v>128</v>
      </c>
    </row>
    <row r="126" spans="1:13" ht="13.5">
      <c r="A126" s="82" t="s">
        <v>304</v>
      </c>
      <c r="B126" s="94" t="s">
        <v>47</v>
      </c>
      <c r="C126" s="94" t="s">
        <v>48</v>
      </c>
      <c r="D126" s="86" t="s">
        <v>74</v>
      </c>
      <c r="E126" s="82"/>
      <c r="F126" s="90" t="str">
        <f t="shared" si="21"/>
        <v>き０９</v>
      </c>
      <c r="G126" s="82" t="str">
        <f t="shared" si="22"/>
        <v>牛尾紳之介</v>
      </c>
      <c r="H126" s="86" t="s">
        <v>27</v>
      </c>
      <c r="I126" s="86" t="s">
        <v>72</v>
      </c>
      <c r="J126" s="91">
        <v>1984</v>
      </c>
      <c r="K126" s="92">
        <f t="shared" si="19"/>
        <v>39</v>
      </c>
      <c r="L126" s="183" t="str">
        <f t="shared" si="20"/>
        <v>OK</v>
      </c>
      <c r="M126" s="187" t="s">
        <v>10</v>
      </c>
    </row>
    <row r="127" spans="1:13" ht="13.5">
      <c r="A127" s="82" t="s">
        <v>305</v>
      </c>
      <c r="B127" s="89" t="s">
        <v>30</v>
      </c>
      <c r="C127" s="89" t="s">
        <v>31</v>
      </c>
      <c r="D127" s="86" t="s">
        <v>74</v>
      </c>
      <c r="E127" s="82"/>
      <c r="F127" s="90" t="str">
        <f t="shared" si="21"/>
        <v>き１０</v>
      </c>
      <c r="G127" s="82" t="str">
        <f t="shared" si="22"/>
        <v>太田圭亮</v>
      </c>
      <c r="H127" s="86" t="s">
        <v>27</v>
      </c>
      <c r="I127" s="86" t="s">
        <v>72</v>
      </c>
      <c r="J127" s="91">
        <v>1981</v>
      </c>
      <c r="K127" s="92">
        <f t="shared" si="19"/>
        <v>42</v>
      </c>
      <c r="L127" s="183" t="str">
        <f t="shared" si="20"/>
        <v>OK</v>
      </c>
      <c r="M127" s="187" t="s">
        <v>103</v>
      </c>
    </row>
    <row r="128" spans="1:13" ht="13.5">
      <c r="A128" s="82" t="s">
        <v>306</v>
      </c>
      <c r="B128" s="94" t="s">
        <v>23</v>
      </c>
      <c r="C128" s="94" t="s">
        <v>307</v>
      </c>
      <c r="D128" s="86" t="s">
        <v>74</v>
      </c>
      <c r="E128" s="82"/>
      <c r="F128" s="90" t="str">
        <f t="shared" si="21"/>
        <v>き１１</v>
      </c>
      <c r="G128" s="82" t="str">
        <f t="shared" si="22"/>
        <v>岡本彰</v>
      </c>
      <c r="H128" s="86" t="s">
        <v>27</v>
      </c>
      <c r="I128" s="86" t="s">
        <v>72</v>
      </c>
      <c r="J128" s="91">
        <v>1986</v>
      </c>
      <c r="K128" s="92">
        <f t="shared" si="19"/>
        <v>37</v>
      </c>
      <c r="L128" s="183" t="str">
        <f t="shared" si="20"/>
        <v>OK</v>
      </c>
      <c r="M128" s="187" t="s">
        <v>103</v>
      </c>
    </row>
    <row r="129" spans="1:13" ht="13.5">
      <c r="A129" s="82" t="s">
        <v>308</v>
      </c>
      <c r="B129" s="46" t="s">
        <v>309</v>
      </c>
      <c r="C129" s="46" t="s">
        <v>310</v>
      </c>
      <c r="D129" s="86" t="s">
        <v>74</v>
      </c>
      <c r="F129" s="90" t="str">
        <f>A129</f>
        <v>き１２</v>
      </c>
      <c r="G129" s="82" t="str">
        <f>B129&amp;C129</f>
        <v>奥田司</v>
      </c>
      <c r="H129" s="86" t="s">
        <v>27</v>
      </c>
      <c r="I129" s="86" t="s">
        <v>72</v>
      </c>
      <c r="J129" s="91">
        <v>1997</v>
      </c>
      <c r="K129" s="92">
        <f t="shared" si="19"/>
        <v>26</v>
      </c>
      <c r="L129" s="183" t="str">
        <f t="shared" si="20"/>
        <v>OK</v>
      </c>
      <c r="M129" s="82" t="s">
        <v>4</v>
      </c>
    </row>
    <row r="130" spans="1:13" ht="13.5">
      <c r="A130" s="82" t="s">
        <v>311</v>
      </c>
      <c r="B130" s="170" t="s">
        <v>312</v>
      </c>
      <c r="C130" s="170" t="s">
        <v>313</v>
      </c>
      <c r="D130" s="82" t="s">
        <v>297</v>
      </c>
      <c r="E130" s="82"/>
      <c r="F130" s="90" t="str">
        <f t="shared" si="21"/>
        <v>き１３</v>
      </c>
      <c r="G130" s="82" t="str">
        <f t="shared" si="22"/>
        <v>片渕友結</v>
      </c>
      <c r="H130" s="86" t="s">
        <v>27</v>
      </c>
      <c r="I130" s="94" t="s">
        <v>1</v>
      </c>
      <c r="J130" s="91">
        <v>2000</v>
      </c>
      <c r="K130" s="92">
        <f t="shared" si="19"/>
        <v>23</v>
      </c>
      <c r="L130" s="183" t="str">
        <f t="shared" si="20"/>
        <v>OK</v>
      </c>
      <c r="M130" s="82" t="s">
        <v>125</v>
      </c>
    </row>
    <row r="131" spans="1:13" ht="13.5">
      <c r="A131" s="82" t="s">
        <v>314</v>
      </c>
      <c r="B131" s="89" t="s">
        <v>789</v>
      </c>
      <c r="C131" s="46" t="s">
        <v>790</v>
      </c>
      <c r="D131" s="86" t="s">
        <v>74</v>
      </c>
      <c r="F131" s="90" t="str">
        <f>A131</f>
        <v>き１４</v>
      </c>
      <c r="G131" s="82" t="str">
        <f>B131&amp;C131</f>
        <v>木村圭</v>
      </c>
      <c r="H131" s="86" t="s">
        <v>27</v>
      </c>
      <c r="I131" s="86" t="s">
        <v>72</v>
      </c>
      <c r="J131" s="91">
        <v>1968</v>
      </c>
      <c r="K131" s="92">
        <f t="shared" si="19"/>
        <v>55</v>
      </c>
      <c r="L131" s="183" t="str">
        <f t="shared" si="20"/>
        <v>OK</v>
      </c>
      <c r="M131" s="82" t="s">
        <v>125</v>
      </c>
    </row>
    <row r="132" spans="1:13" ht="13.5">
      <c r="A132" s="82" t="s">
        <v>317</v>
      </c>
      <c r="B132" s="89" t="s">
        <v>315</v>
      </c>
      <c r="C132" s="46" t="s">
        <v>316</v>
      </c>
      <c r="D132" s="86" t="s">
        <v>74</v>
      </c>
      <c r="F132" s="90" t="str">
        <f>A132</f>
        <v>き１５</v>
      </c>
      <c r="G132" s="82" t="str">
        <f>B132&amp;C132</f>
        <v>栗山飛鳥</v>
      </c>
      <c r="H132" s="86" t="s">
        <v>27</v>
      </c>
      <c r="I132" s="86" t="s">
        <v>72</v>
      </c>
      <c r="J132" s="91">
        <v>1997</v>
      </c>
      <c r="K132" s="92">
        <f t="shared" si="19"/>
        <v>26</v>
      </c>
      <c r="L132" s="183" t="str">
        <f t="shared" si="20"/>
        <v>OK</v>
      </c>
      <c r="M132" s="82" t="s">
        <v>135</v>
      </c>
    </row>
    <row r="133" spans="1:13" ht="13.5">
      <c r="A133" s="82" t="s">
        <v>318</v>
      </c>
      <c r="B133" s="89" t="s">
        <v>36</v>
      </c>
      <c r="C133" s="94" t="s">
        <v>37</v>
      </c>
      <c r="D133" s="86" t="s">
        <v>74</v>
      </c>
      <c r="E133" s="82"/>
      <c r="F133" s="90" t="str">
        <f t="shared" si="21"/>
        <v>き１６</v>
      </c>
      <c r="G133" s="82" t="str">
        <f t="shared" si="22"/>
        <v>坂元智成</v>
      </c>
      <c r="H133" s="86" t="s">
        <v>27</v>
      </c>
      <c r="I133" s="86" t="s">
        <v>72</v>
      </c>
      <c r="J133" s="91">
        <v>1975</v>
      </c>
      <c r="K133" s="92">
        <f t="shared" si="19"/>
        <v>48</v>
      </c>
      <c r="L133" s="183" t="str">
        <f t="shared" si="20"/>
        <v>OK</v>
      </c>
      <c r="M133" s="187" t="s">
        <v>10</v>
      </c>
    </row>
    <row r="134" spans="1:13" ht="13.5">
      <c r="A134" s="82" t="s">
        <v>319</v>
      </c>
      <c r="B134" s="46" t="s">
        <v>320</v>
      </c>
      <c r="C134" s="46" t="s">
        <v>321</v>
      </c>
      <c r="D134" s="86" t="s">
        <v>74</v>
      </c>
      <c r="F134" s="90" t="str">
        <f>A134</f>
        <v>き１７</v>
      </c>
      <c r="G134" s="82" t="str">
        <f>B134&amp;C134</f>
        <v>佐治武</v>
      </c>
      <c r="H134" s="86" t="s">
        <v>27</v>
      </c>
      <c r="I134" s="86" t="s">
        <v>72</v>
      </c>
      <c r="J134" s="91">
        <v>1964</v>
      </c>
      <c r="K134" s="92">
        <f t="shared" si="19"/>
        <v>59</v>
      </c>
      <c r="L134" s="183" t="str">
        <f t="shared" si="20"/>
        <v>OK</v>
      </c>
      <c r="M134" s="82" t="s">
        <v>322</v>
      </c>
    </row>
    <row r="135" spans="1:256" s="45" customFormat="1" ht="13.5">
      <c r="A135" s="82" t="s">
        <v>323</v>
      </c>
      <c r="B135" s="86" t="s">
        <v>324</v>
      </c>
      <c r="C135" s="86" t="s">
        <v>325</v>
      </c>
      <c r="D135" s="86" t="s">
        <v>297</v>
      </c>
      <c r="E135" s="82"/>
      <c r="F135" s="90" t="str">
        <f t="shared" si="21"/>
        <v>き１８</v>
      </c>
      <c r="G135" s="82" t="str">
        <f t="shared" si="22"/>
        <v>澤田啓一</v>
      </c>
      <c r="H135" s="86" t="s">
        <v>27</v>
      </c>
      <c r="I135" s="86" t="s">
        <v>72</v>
      </c>
      <c r="J135" s="91">
        <v>1970</v>
      </c>
      <c r="K135" s="92">
        <f t="shared" si="19"/>
        <v>53</v>
      </c>
      <c r="L135" s="183" t="str">
        <f t="shared" si="20"/>
        <v>OK</v>
      </c>
      <c r="M135" s="82" t="s">
        <v>115</v>
      </c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s="45" customFormat="1" ht="13.5">
      <c r="A136" s="82" t="s">
        <v>326</v>
      </c>
      <c r="B136" s="86" t="s">
        <v>327</v>
      </c>
      <c r="C136" s="86" t="s">
        <v>328</v>
      </c>
      <c r="D136" s="82" t="s">
        <v>297</v>
      </c>
      <c r="E136" s="82"/>
      <c r="F136" s="90" t="str">
        <f t="shared" si="21"/>
        <v>き１９</v>
      </c>
      <c r="G136" s="82" t="str">
        <f>B136&amp;C136</f>
        <v>篠原弘法</v>
      </c>
      <c r="H136" s="86" t="s">
        <v>27</v>
      </c>
      <c r="I136" s="94" t="s">
        <v>0</v>
      </c>
      <c r="J136" s="91">
        <v>1992</v>
      </c>
      <c r="K136" s="92">
        <f t="shared" si="19"/>
        <v>31</v>
      </c>
      <c r="L136" s="183" t="str">
        <f t="shared" si="20"/>
        <v>OK</v>
      </c>
      <c r="M136" s="82" t="s">
        <v>111</v>
      </c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3.5">
      <c r="A137" s="82" t="s">
        <v>329</v>
      </c>
      <c r="B137" s="82" t="s">
        <v>791</v>
      </c>
      <c r="C137" s="82" t="s">
        <v>792</v>
      </c>
      <c r="D137" s="86" t="s">
        <v>297</v>
      </c>
      <c r="E137" s="96"/>
      <c r="F137" s="90" t="str">
        <f t="shared" si="21"/>
        <v>き２０</v>
      </c>
      <c r="G137" s="82" t="str">
        <f t="shared" si="22"/>
        <v>清水陽介</v>
      </c>
      <c r="H137" s="86" t="s">
        <v>27</v>
      </c>
      <c r="I137" s="86" t="s">
        <v>72</v>
      </c>
      <c r="J137" s="91">
        <v>1991</v>
      </c>
      <c r="K137" s="92">
        <f t="shared" si="19"/>
        <v>32</v>
      </c>
      <c r="L137" s="183" t="str">
        <f t="shared" si="20"/>
        <v>OK</v>
      </c>
      <c r="M137" s="187" t="s">
        <v>111</v>
      </c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3.5">
      <c r="A138" s="82" t="s">
        <v>330</v>
      </c>
      <c r="B138" s="99" t="s">
        <v>44</v>
      </c>
      <c r="C138" s="99" t="s">
        <v>45</v>
      </c>
      <c r="D138" s="86" t="s">
        <v>297</v>
      </c>
      <c r="E138" s="82"/>
      <c r="F138" s="90" t="str">
        <f t="shared" si="21"/>
        <v>き２１</v>
      </c>
      <c r="G138" s="82" t="str">
        <f t="shared" si="22"/>
        <v>曽我卓矢</v>
      </c>
      <c r="H138" s="86" t="s">
        <v>27</v>
      </c>
      <c r="I138" s="86" t="s">
        <v>72</v>
      </c>
      <c r="J138" s="91">
        <v>1986</v>
      </c>
      <c r="K138" s="92">
        <f t="shared" si="19"/>
        <v>37</v>
      </c>
      <c r="L138" s="183" t="str">
        <f t="shared" si="20"/>
        <v>OK</v>
      </c>
      <c r="M138" s="187" t="s">
        <v>103</v>
      </c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s="39" customFormat="1" ht="13.5">
      <c r="A139" s="82" t="s">
        <v>331</v>
      </c>
      <c r="B139" s="99" t="s">
        <v>332</v>
      </c>
      <c r="C139" s="99" t="s">
        <v>333</v>
      </c>
      <c r="D139" s="86" t="s">
        <v>297</v>
      </c>
      <c r="E139" s="82"/>
      <c r="F139" s="90" t="str">
        <f t="shared" si="21"/>
        <v>き２２</v>
      </c>
      <c r="G139" s="82" t="str">
        <f t="shared" si="22"/>
        <v>滝本照夫</v>
      </c>
      <c r="H139" s="86" t="s">
        <v>27</v>
      </c>
      <c r="I139" s="86" t="s">
        <v>72</v>
      </c>
      <c r="J139" s="91">
        <v>1959</v>
      </c>
      <c r="K139" s="92">
        <f t="shared" si="19"/>
        <v>64</v>
      </c>
      <c r="L139" s="183" t="str">
        <f t="shared" si="20"/>
        <v>OK</v>
      </c>
      <c r="M139" s="82" t="s">
        <v>135</v>
      </c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s="39" customFormat="1" ht="13.5">
      <c r="A140" s="82" t="s">
        <v>334</v>
      </c>
      <c r="B140" s="46" t="s">
        <v>336</v>
      </c>
      <c r="C140" s="46" t="s">
        <v>337</v>
      </c>
      <c r="D140" s="86" t="s">
        <v>74</v>
      </c>
      <c r="E140"/>
      <c r="F140" s="90" t="str">
        <f>A140</f>
        <v>き２３</v>
      </c>
      <c r="G140" s="82" t="str">
        <f>B140&amp;C140</f>
        <v>直川悟</v>
      </c>
      <c r="H140" s="86" t="s">
        <v>27</v>
      </c>
      <c r="I140" s="86" t="s">
        <v>72</v>
      </c>
      <c r="J140" s="91">
        <v>1982</v>
      </c>
      <c r="K140" s="92">
        <f t="shared" si="19"/>
        <v>41</v>
      </c>
      <c r="L140" s="183" t="str">
        <f t="shared" si="20"/>
        <v>OK</v>
      </c>
      <c r="M140" s="82" t="s">
        <v>128</v>
      </c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s="39" customFormat="1" ht="13.5">
      <c r="A141" s="82" t="s">
        <v>335</v>
      </c>
      <c r="B141" s="89" t="s">
        <v>339</v>
      </c>
      <c r="C141" s="89" t="s">
        <v>340</v>
      </c>
      <c r="D141" s="86" t="s">
        <v>74</v>
      </c>
      <c r="E141" s="82"/>
      <c r="F141" s="90" t="str">
        <f>A141</f>
        <v>き２４</v>
      </c>
      <c r="G141" s="82" t="str">
        <f>B141&amp;C141</f>
        <v>中尾慶太</v>
      </c>
      <c r="H141" s="86" t="s">
        <v>27</v>
      </c>
      <c r="I141" s="86" t="s">
        <v>72</v>
      </c>
      <c r="J141" s="91">
        <v>1993</v>
      </c>
      <c r="K141" s="92">
        <f t="shared" si="19"/>
        <v>30</v>
      </c>
      <c r="L141" s="183" t="str">
        <f t="shared" si="20"/>
        <v>OK</v>
      </c>
      <c r="M141" s="82" t="s">
        <v>135</v>
      </c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s="39" customFormat="1" ht="13.5">
      <c r="A142" s="82" t="s">
        <v>338</v>
      </c>
      <c r="B142" s="89" t="s">
        <v>793</v>
      </c>
      <c r="C142" s="94" t="s">
        <v>794</v>
      </c>
      <c r="D142" s="86" t="s">
        <v>74</v>
      </c>
      <c r="E142" s="82"/>
      <c r="F142" s="90" t="str">
        <f>A142</f>
        <v>き２５</v>
      </c>
      <c r="G142" s="82" t="str">
        <f>B142&amp;C142</f>
        <v>仲田慶介</v>
      </c>
      <c r="H142" s="86" t="s">
        <v>27</v>
      </c>
      <c r="I142" s="86" t="s">
        <v>72</v>
      </c>
      <c r="J142" s="91">
        <v>1996</v>
      </c>
      <c r="K142" s="92">
        <f t="shared" si="19"/>
        <v>27</v>
      </c>
      <c r="L142" s="183" t="str">
        <f t="shared" si="20"/>
        <v>OK</v>
      </c>
      <c r="M142" s="187" t="s">
        <v>128</v>
      </c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s="39" customFormat="1" ht="13.5">
      <c r="A143" s="82" t="s">
        <v>341</v>
      </c>
      <c r="B143" s="89" t="s">
        <v>34</v>
      </c>
      <c r="C143" s="89" t="s">
        <v>35</v>
      </c>
      <c r="D143" s="86" t="s">
        <v>74</v>
      </c>
      <c r="E143" s="82"/>
      <c r="F143" s="90" t="str">
        <f t="shared" si="21"/>
        <v>き２６</v>
      </c>
      <c r="G143" s="82" t="str">
        <f t="shared" si="22"/>
        <v>馬場英年</v>
      </c>
      <c r="H143" s="86" t="s">
        <v>27</v>
      </c>
      <c r="I143" s="86" t="s">
        <v>72</v>
      </c>
      <c r="J143" s="91">
        <v>1980</v>
      </c>
      <c r="K143" s="92">
        <f t="shared" si="19"/>
        <v>43</v>
      </c>
      <c r="L143" s="183" t="str">
        <f t="shared" si="20"/>
        <v>OK</v>
      </c>
      <c r="M143" s="187" t="s">
        <v>10</v>
      </c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s="39" customFormat="1" ht="13.5">
      <c r="A144" s="82" t="s">
        <v>342</v>
      </c>
      <c r="B144" s="82" t="s">
        <v>343</v>
      </c>
      <c r="C144" s="82" t="s">
        <v>344</v>
      </c>
      <c r="D144" s="86" t="s">
        <v>74</v>
      </c>
      <c r="E144" s="82"/>
      <c r="F144" s="82" t="str">
        <f>A144</f>
        <v>き２７</v>
      </c>
      <c r="G144" s="82" t="str">
        <f>B144&amp;C144</f>
        <v>濵口里穂</v>
      </c>
      <c r="H144" s="86" t="s">
        <v>27</v>
      </c>
      <c r="I144" s="86" t="s">
        <v>9</v>
      </c>
      <c r="J144" s="91">
        <v>1993</v>
      </c>
      <c r="K144" s="92">
        <f t="shared" si="19"/>
        <v>30</v>
      </c>
      <c r="L144" s="183" t="str">
        <f t="shared" si="20"/>
        <v>OK</v>
      </c>
      <c r="M144" s="82" t="s">
        <v>106</v>
      </c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s="39" customFormat="1" ht="13.5">
      <c r="A145" s="82" t="s">
        <v>345</v>
      </c>
      <c r="B145" s="89" t="s">
        <v>28</v>
      </c>
      <c r="C145" s="89" t="s">
        <v>29</v>
      </c>
      <c r="D145" s="86" t="s">
        <v>74</v>
      </c>
      <c r="E145" s="82"/>
      <c r="F145" s="90" t="str">
        <f t="shared" si="21"/>
        <v>き２８</v>
      </c>
      <c r="G145" s="82" t="str">
        <f t="shared" si="22"/>
        <v>廣瀬智也</v>
      </c>
      <c r="H145" s="86" t="s">
        <v>27</v>
      </c>
      <c r="I145" s="86" t="s">
        <v>72</v>
      </c>
      <c r="J145" s="91">
        <v>1977</v>
      </c>
      <c r="K145" s="92">
        <f t="shared" si="19"/>
        <v>46</v>
      </c>
      <c r="L145" s="183" t="str">
        <f t="shared" si="20"/>
        <v>OK</v>
      </c>
      <c r="M145" s="82" t="s">
        <v>128</v>
      </c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s="39" customFormat="1" ht="13.5">
      <c r="A146" s="82" t="s">
        <v>346</v>
      </c>
      <c r="B146" s="89" t="s">
        <v>93</v>
      </c>
      <c r="C146" s="94" t="s">
        <v>348</v>
      </c>
      <c r="D146" s="86" t="s">
        <v>74</v>
      </c>
      <c r="E146" s="82"/>
      <c r="F146" s="90" t="str">
        <f>A146</f>
        <v>き２９</v>
      </c>
      <c r="G146" s="82" t="str">
        <f>B146&amp;C146</f>
        <v>福島勇輔</v>
      </c>
      <c r="H146" s="86" t="s">
        <v>27</v>
      </c>
      <c r="I146" s="86" t="s">
        <v>72</v>
      </c>
      <c r="J146" s="91">
        <v>1996</v>
      </c>
      <c r="K146" s="92">
        <f t="shared" si="19"/>
        <v>27</v>
      </c>
      <c r="L146" s="183" t="str">
        <f t="shared" si="20"/>
        <v>OK</v>
      </c>
      <c r="M146" s="82" t="s">
        <v>135</v>
      </c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s="39" customFormat="1" ht="13.5">
      <c r="A147" s="82" t="s">
        <v>347</v>
      </c>
      <c r="B147" s="99" t="s">
        <v>350</v>
      </c>
      <c r="C147" s="99" t="s">
        <v>46</v>
      </c>
      <c r="D147" s="86" t="s">
        <v>297</v>
      </c>
      <c r="E147" s="82"/>
      <c r="F147" s="90" t="str">
        <f t="shared" si="21"/>
        <v>き３０</v>
      </c>
      <c r="G147" s="82" t="str">
        <f t="shared" si="22"/>
        <v>松島理和</v>
      </c>
      <c r="H147" s="86" t="s">
        <v>27</v>
      </c>
      <c r="I147" s="86" t="s">
        <v>72</v>
      </c>
      <c r="J147" s="91">
        <v>1981</v>
      </c>
      <c r="K147" s="92">
        <f t="shared" si="19"/>
        <v>42</v>
      </c>
      <c r="L147" s="183" t="str">
        <f t="shared" si="20"/>
        <v>OK</v>
      </c>
      <c r="M147" s="187" t="s">
        <v>102</v>
      </c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s="39" customFormat="1" ht="13.5">
      <c r="A148" s="82" t="s">
        <v>349</v>
      </c>
      <c r="B148" s="89" t="s">
        <v>42</v>
      </c>
      <c r="C148" s="94" t="s">
        <v>43</v>
      </c>
      <c r="D148" s="86" t="s">
        <v>74</v>
      </c>
      <c r="E148" s="82"/>
      <c r="F148" s="90" t="str">
        <f t="shared" si="21"/>
        <v>き３１</v>
      </c>
      <c r="G148" s="82" t="str">
        <f t="shared" si="22"/>
        <v>宮道祐介</v>
      </c>
      <c r="H148" s="86" t="s">
        <v>27</v>
      </c>
      <c r="I148" s="86" t="s">
        <v>72</v>
      </c>
      <c r="J148" s="91">
        <v>1983</v>
      </c>
      <c r="K148" s="92">
        <f t="shared" si="19"/>
        <v>40</v>
      </c>
      <c r="L148" s="183" t="str">
        <f t="shared" si="20"/>
        <v>OK</v>
      </c>
      <c r="M148" s="187" t="s">
        <v>110</v>
      </c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s="39" customFormat="1" ht="13.5">
      <c r="A149" s="82" t="s">
        <v>351</v>
      </c>
      <c r="B149" s="46" t="s">
        <v>38</v>
      </c>
      <c r="C149" s="46" t="s">
        <v>39</v>
      </c>
      <c r="D149" s="86" t="s">
        <v>74</v>
      </c>
      <c r="E149"/>
      <c r="F149" s="90" t="str">
        <f>A149</f>
        <v>き３２</v>
      </c>
      <c r="G149" s="82" t="str">
        <f>B149&amp;C149</f>
        <v>村尾彰了</v>
      </c>
      <c r="H149" s="86" t="s">
        <v>27</v>
      </c>
      <c r="I149" s="86" t="s">
        <v>72</v>
      </c>
      <c r="J149" s="91">
        <v>1982</v>
      </c>
      <c r="K149" s="92">
        <f t="shared" si="19"/>
        <v>41</v>
      </c>
      <c r="L149" s="183" t="str">
        <f t="shared" si="20"/>
        <v>OK</v>
      </c>
      <c r="M149" s="82" t="s">
        <v>128</v>
      </c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s="39" customFormat="1" ht="13.5">
      <c r="A150" s="82" t="s">
        <v>352</v>
      </c>
      <c r="B150" s="94" t="s">
        <v>795</v>
      </c>
      <c r="C150" s="94" t="s">
        <v>796</v>
      </c>
      <c r="D150" s="86" t="s">
        <v>74</v>
      </c>
      <c r="E150" s="82"/>
      <c r="F150" s="90" t="str">
        <f t="shared" si="21"/>
        <v>き３３</v>
      </c>
      <c r="G150" s="82" t="str">
        <f t="shared" si="22"/>
        <v>村西徹</v>
      </c>
      <c r="H150" s="86" t="s">
        <v>27</v>
      </c>
      <c r="I150" s="86" t="s">
        <v>72</v>
      </c>
      <c r="J150" s="91">
        <v>1988</v>
      </c>
      <c r="K150" s="92">
        <f t="shared" si="19"/>
        <v>35</v>
      </c>
      <c r="L150" s="183" t="str">
        <f t="shared" si="20"/>
        <v>OK</v>
      </c>
      <c r="M150" s="187" t="s">
        <v>354</v>
      </c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s="39" customFormat="1" ht="13.5">
      <c r="A151" s="82" t="s">
        <v>353</v>
      </c>
      <c r="B151" s="95" t="s">
        <v>735</v>
      </c>
      <c r="C151" s="95" t="s">
        <v>797</v>
      </c>
      <c r="D151" s="86" t="s">
        <v>297</v>
      </c>
      <c r="E151" s="96"/>
      <c r="F151" s="90" t="str">
        <f t="shared" si="21"/>
        <v>き３４</v>
      </c>
      <c r="G151" s="97" t="str">
        <f t="shared" si="22"/>
        <v>森涼花</v>
      </c>
      <c r="H151" s="86" t="s">
        <v>27</v>
      </c>
      <c r="I151" s="86" t="s">
        <v>1</v>
      </c>
      <c r="J151" s="91">
        <v>2003</v>
      </c>
      <c r="K151" s="92">
        <f t="shared" si="19"/>
        <v>20</v>
      </c>
      <c r="L151" s="183" t="str">
        <f t="shared" si="20"/>
        <v>OK</v>
      </c>
      <c r="M151" s="187" t="s">
        <v>106</v>
      </c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s="39" customFormat="1" ht="13.5">
      <c r="A152" s="82" t="s">
        <v>355</v>
      </c>
      <c r="B152" s="89" t="s">
        <v>798</v>
      </c>
      <c r="C152" s="94" t="s">
        <v>799</v>
      </c>
      <c r="D152" s="86" t="s">
        <v>74</v>
      </c>
      <c r="E152" s="82"/>
      <c r="F152" s="90" t="str">
        <f t="shared" si="21"/>
        <v>き３５</v>
      </c>
      <c r="G152" s="82" t="str">
        <f t="shared" si="22"/>
        <v>山本和樹</v>
      </c>
      <c r="H152" s="86" t="s">
        <v>27</v>
      </c>
      <c r="I152" s="86" t="s">
        <v>72</v>
      </c>
      <c r="J152" s="91">
        <v>1997</v>
      </c>
      <c r="K152" s="92">
        <f t="shared" si="19"/>
        <v>26</v>
      </c>
      <c r="L152" s="183" t="str">
        <f t="shared" si="20"/>
        <v>OK</v>
      </c>
      <c r="M152" s="187" t="s">
        <v>357</v>
      </c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s="39" customFormat="1" ht="13.5">
      <c r="A153" s="82" t="s">
        <v>356</v>
      </c>
      <c r="B153" s="89" t="s">
        <v>40</v>
      </c>
      <c r="C153" s="94" t="s">
        <v>41</v>
      </c>
      <c r="D153" s="86" t="s">
        <v>74</v>
      </c>
      <c r="E153" s="82"/>
      <c r="F153" s="90" t="str">
        <f t="shared" si="21"/>
        <v>き３６</v>
      </c>
      <c r="G153" s="82" t="str">
        <f t="shared" si="22"/>
        <v>吉本泰二</v>
      </c>
      <c r="H153" s="86" t="s">
        <v>27</v>
      </c>
      <c r="I153" s="86" t="s">
        <v>72</v>
      </c>
      <c r="J153" s="91">
        <v>1976</v>
      </c>
      <c r="K153" s="92">
        <f t="shared" si="19"/>
        <v>47</v>
      </c>
      <c r="L153" s="183" t="str">
        <f t="shared" si="20"/>
        <v>OK</v>
      </c>
      <c r="M153" s="187" t="s">
        <v>10</v>
      </c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s="39" customFormat="1" ht="13.5">
      <c r="A154" s="80"/>
      <c r="B154" s="89"/>
      <c r="C154" s="94"/>
      <c r="D154" s="86"/>
      <c r="E154" s="82"/>
      <c r="F154" s="188"/>
      <c r="G154" s="82"/>
      <c r="H154" s="86"/>
      <c r="I154" s="86"/>
      <c r="J154" s="91"/>
      <c r="K154" s="189"/>
      <c r="L154" s="188"/>
      <c r="M154" s="93"/>
      <c r="N154"/>
      <c r="O154"/>
      <c r="P154"/>
      <c r="Q154"/>
      <c r="R154" s="190"/>
      <c r="S154" s="190"/>
      <c r="T154" s="190"/>
      <c r="U154" s="190"/>
      <c r="V154" s="190"/>
      <c r="W154" s="190"/>
      <c r="X154" s="190"/>
      <c r="Y154" s="190"/>
      <c r="Z154" s="190"/>
      <c r="AA154" s="190"/>
      <c r="AB154" s="190"/>
      <c r="AC154" s="190"/>
      <c r="AD154" s="190"/>
      <c r="AE154" s="190"/>
      <c r="AF154" s="190"/>
      <c r="AG154" s="190"/>
      <c r="AH154" s="190"/>
      <c r="AI154" s="190"/>
      <c r="AJ154" s="190"/>
      <c r="AK154" s="190"/>
      <c r="AL154" s="190"/>
      <c r="AM154" s="190"/>
      <c r="AN154" s="190"/>
      <c r="AO154" s="190"/>
      <c r="AP154" s="190"/>
      <c r="AQ154" s="190"/>
      <c r="AR154" s="190"/>
      <c r="AS154" s="190"/>
      <c r="AT154" s="190"/>
      <c r="AU154" s="190"/>
      <c r="AV154" s="190"/>
      <c r="AW154" s="190"/>
      <c r="AX154" s="190"/>
      <c r="AY154" s="190"/>
      <c r="AZ154" s="190"/>
      <c r="BA154" s="190"/>
      <c r="BB154" s="190"/>
      <c r="BC154" s="190"/>
      <c r="BD154" s="190"/>
      <c r="BE154" s="190"/>
      <c r="BF154" s="190"/>
      <c r="BG154" s="190"/>
      <c r="BH154" s="190"/>
      <c r="BI154" s="190"/>
      <c r="BJ154" s="190"/>
      <c r="BK154" s="190"/>
      <c r="BL154" s="190"/>
      <c r="BM154" s="190"/>
      <c r="BN154" s="190"/>
      <c r="BO154" s="190"/>
      <c r="BP154" s="190"/>
      <c r="BQ154" s="190"/>
      <c r="BR154" s="190"/>
      <c r="BS154" s="190"/>
      <c r="BT154" s="190"/>
      <c r="BU154" s="190"/>
      <c r="BV154" s="190"/>
      <c r="BW154" s="190"/>
      <c r="BX154" s="190"/>
      <c r="BY154" s="190"/>
      <c r="BZ154" s="190"/>
      <c r="CA154" s="190"/>
      <c r="CB154" s="190"/>
      <c r="CC154" s="190"/>
      <c r="CD154" s="190"/>
      <c r="CE154" s="190"/>
      <c r="CF154" s="190"/>
      <c r="CG154" s="190"/>
      <c r="CH154" s="190"/>
      <c r="CI154" s="190"/>
      <c r="CJ154" s="190"/>
      <c r="CK154" s="190"/>
      <c r="CL154" s="190"/>
      <c r="CM154" s="190"/>
      <c r="CN154" s="190"/>
      <c r="CO154" s="190"/>
      <c r="CP154" s="190"/>
      <c r="CQ154" s="190"/>
      <c r="CR154" s="190"/>
      <c r="CS154" s="190"/>
      <c r="CT154" s="190"/>
      <c r="CU154" s="190"/>
      <c r="CV154" s="190"/>
      <c r="CW154" s="190"/>
      <c r="CX154" s="190"/>
      <c r="CY154" s="190"/>
      <c r="CZ154" s="190"/>
      <c r="DA154" s="190"/>
      <c r="DB154" s="190"/>
      <c r="DC154" s="190"/>
      <c r="DD154" s="190"/>
      <c r="DE154" s="190"/>
      <c r="DF154" s="190"/>
      <c r="DG154" s="190"/>
      <c r="DH154" s="190"/>
      <c r="DI154" s="190"/>
      <c r="DJ154" s="190"/>
      <c r="DK154" s="190"/>
      <c r="DL154" s="190"/>
      <c r="DM154" s="190"/>
      <c r="DN154" s="190"/>
      <c r="DO154" s="190"/>
      <c r="DP154" s="190"/>
      <c r="DQ154" s="190"/>
      <c r="DR154" s="190"/>
      <c r="DS154" s="190"/>
      <c r="DT154" s="190"/>
      <c r="DU154" s="190"/>
      <c r="DV154" s="190"/>
      <c r="DW154" s="190"/>
      <c r="DX154" s="190"/>
      <c r="DY154" s="190"/>
      <c r="DZ154" s="190"/>
      <c r="EA154" s="190"/>
      <c r="EB154" s="190"/>
      <c r="EC154" s="190"/>
      <c r="ED154" s="190"/>
      <c r="EE154" s="190"/>
      <c r="EF154" s="190"/>
      <c r="EG154" s="190"/>
      <c r="EH154" s="190"/>
      <c r="EI154" s="190"/>
      <c r="EJ154" s="190"/>
      <c r="EK154" s="190"/>
      <c r="EL154" s="190"/>
      <c r="EM154" s="190"/>
      <c r="EN154" s="190"/>
      <c r="EO154" s="190"/>
      <c r="EP154" s="190"/>
      <c r="EQ154" s="190"/>
      <c r="ER154" s="190"/>
      <c r="ES154" s="190"/>
      <c r="ET154" s="190"/>
      <c r="EU154" s="190"/>
      <c r="EV154" s="190"/>
      <c r="EW154" s="190"/>
      <c r="EX154" s="190"/>
      <c r="EY154" s="190"/>
      <c r="EZ154" s="190"/>
      <c r="FA154" s="190"/>
      <c r="FB154" s="190"/>
      <c r="FC154" s="190"/>
      <c r="FD154" s="190"/>
      <c r="FE154" s="190"/>
      <c r="FF154" s="190"/>
      <c r="FG154" s="190"/>
      <c r="FH154" s="190"/>
      <c r="FI154" s="190"/>
      <c r="FJ154" s="190"/>
      <c r="FK154" s="190"/>
      <c r="FL154" s="190"/>
      <c r="FM154" s="190"/>
      <c r="FN154" s="190"/>
      <c r="FO154" s="190"/>
      <c r="FP154" s="190"/>
      <c r="FQ154" s="190"/>
      <c r="FR154" s="190"/>
      <c r="FS154" s="190"/>
      <c r="FT154" s="190"/>
      <c r="FU154" s="190"/>
      <c r="FV154" s="190"/>
      <c r="FW154" s="190"/>
      <c r="FX154" s="190"/>
      <c r="FY154" s="190"/>
      <c r="FZ154" s="190"/>
      <c r="GA154" s="190"/>
      <c r="GB154" s="190"/>
      <c r="GC154" s="190"/>
      <c r="GD154" s="190"/>
      <c r="GE154" s="190"/>
      <c r="GF154" s="190"/>
      <c r="GG154" s="190"/>
      <c r="GH154" s="190"/>
      <c r="GI154" s="190"/>
      <c r="GJ154" s="190"/>
      <c r="GK154" s="190"/>
      <c r="GL154" s="190"/>
      <c r="GM154" s="190"/>
      <c r="GN154" s="190"/>
      <c r="GO154" s="190"/>
      <c r="GP154" s="190"/>
      <c r="GQ154" s="190"/>
      <c r="GR154" s="190"/>
      <c r="GS154" s="190"/>
      <c r="GT154" s="190"/>
      <c r="GU154" s="190"/>
      <c r="GV154" s="190"/>
      <c r="GW154" s="190"/>
      <c r="GX154" s="190"/>
      <c r="GY154" s="190"/>
      <c r="GZ154" s="190"/>
      <c r="HA154" s="190"/>
      <c r="HB154" s="190"/>
      <c r="HC154" s="190"/>
      <c r="HD154" s="190"/>
      <c r="HE154" s="190"/>
      <c r="HF154" s="190"/>
      <c r="HG154" s="190"/>
      <c r="HH154" s="190"/>
      <c r="HI154" s="190"/>
      <c r="HJ154" s="190"/>
      <c r="HK154" s="190"/>
      <c r="HL154" s="190"/>
      <c r="HM154" s="190"/>
      <c r="HN154" s="190"/>
      <c r="HO154" s="190"/>
      <c r="HP154" s="190"/>
      <c r="HQ154" s="190"/>
      <c r="HR154" s="190"/>
      <c r="HS154" s="190"/>
      <c r="HT154" s="190"/>
      <c r="HU154" s="190"/>
      <c r="HV154" s="190"/>
      <c r="HW154" s="190"/>
      <c r="HX154" s="190"/>
      <c r="HY154" s="190"/>
      <c r="HZ154" s="190"/>
      <c r="IA154" s="190"/>
      <c r="IB154" s="190"/>
      <c r="IC154" s="190"/>
      <c r="ID154" s="190"/>
      <c r="IE154" s="190"/>
      <c r="IF154" s="190"/>
      <c r="IG154" s="190"/>
      <c r="IH154" s="190"/>
      <c r="II154" s="190"/>
      <c r="IJ154" s="190"/>
      <c r="IK154" s="190"/>
      <c r="IL154" s="190"/>
      <c r="IM154" s="190"/>
      <c r="IN154" s="190"/>
      <c r="IO154" s="190"/>
      <c r="IP154" s="190"/>
      <c r="IQ154" s="190"/>
      <c r="IR154" s="190"/>
      <c r="IS154" s="190"/>
      <c r="IT154" s="190"/>
      <c r="IU154" s="190"/>
      <c r="IV154" s="190"/>
    </row>
    <row r="155" spans="1:256" s="39" customFormat="1" ht="13.5">
      <c r="A155" s="82"/>
      <c r="B155" s="89"/>
      <c r="C155" s="94"/>
      <c r="D155" s="86"/>
      <c r="E155" s="82"/>
      <c r="F155" s="90"/>
      <c r="G155" s="82"/>
      <c r="H155" s="86"/>
      <c r="I155" s="86"/>
      <c r="J155" s="91"/>
      <c r="K155" s="92"/>
      <c r="L155" s="90"/>
      <c r="M155" s="187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s="39" customFormat="1" ht="13.5">
      <c r="A156" s="82"/>
      <c r="B156" s="89"/>
      <c r="C156" s="94"/>
      <c r="D156" s="86"/>
      <c r="E156" s="82"/>
      <c r="F156" s="90"/>
      <c r="G156" s="82"/>
      <c r="H156" s="86"/>
      <c r="I156" s="86"/>
      <c r="J156" s="91"/>
      <c r="K156" s="92"/>
      <c r="L156" s="90"/>
      <c r="M156" s="187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s="39" customFormat="1" ht="13.5">
      <c r="A157" s="53"/>
      <c r="B157" s="100"/>
      <c r="C157" s="100"/>
      <c r="D157" s="50"/>
      <c r="E157" s="58"/>
      <c r="F157" s="191"/>
      <c r="G157" s="47"/>
      <c r="H157" s="50"/>
      <c r="I157" s="50"/>
      <c r="J157" s="55"/>
      <c r="K157" s="192"/>
      <c r="L157" s="191"/>
      <c r="M157" s="47"/>
      <c r="N157" s="58"/>
      <c r="O157" s="58"/>
      <c r="P157" s="58"/>
      <c r="Q157" s="58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4"/>
      <c r="DH157" s="44"/>
      <c r="DI157" s="44"/>
      <c r="DJ157" s="44"/>
      <c r="DK157" s="44"/>
      <c r="DL157" s="44"/>
      <c r="DM157" s="44"/>
      <c r="DN157" s="44"/>
      <c r="DO157" s="44"/>
      <c r="DP157" s="44"/>
      <c r="DQ157" s="44"/>
      <c r="DR157" s="44"/>
      <c r="DS157" s="44"/>
      <c r="DT157" s="44"/>
      <c r="DU157" s="44"/>
      <c r="DV157" s="44"/>
      <c r="DW157" s="44"/>
      <c r="DX157" s="44"/>
      <c r="DY157" s="44"/>
      <c r="DZ157" s="44"/>
      <c r="EA157" s="44"/>
      <c r="EB157" s="44"/>
      <c r="EC157" s="44"/>
      <c r="ED157" s="44"/>
      <c r="EE157" s="44"/>
      <c r="EF157" s="44"/>
      <c r="EG157" s="44"/>
      <c r="EH157" s="44"/>
      <c r="EI157" s="44"/>
      <c r="EJ157" s="44"/>
      <c r="EK157" s="44"/>
      <c r="EL157" s="44"/>
      <c r="EM157" s="44"/>
      <c r="EN157" s="44"/>
      <c r="EO157" s="44"/>
      <c r="EP157" s="44"/>
      <c r="EQ157" s="44"/>
      <c r="ER157" s="44"/>
      <c r="ES157" s="44"/>
      <c r="ET157" s="44"/>
      <c r="EU157" s="44"/>
      <c r="EV157" s="44"/>
      <c r="EW157" s="44"/>
      <c r="EX157" s="44"/>
      <c r="EY157" s="44"/>
      <c r="EZ157" s="44"/>
      <c r="FA157" s="44"/>
      <c r="FB157" s="44"/>
      <c r="FC157" s="44"/>
      <c r="FD157" s="44"/>
      <c r="FE157" s="44"/>
      <c r="FF157" s="44"/>
      <c r="FG157" s="44"/>
      <c r="FH157" s="44"/>
      <c r="FI157" s="44"/>
      <c r="FJ157" s="44"/>
      <c r="FK157" s="44"/>
      <c r="FL157" s="44"/>
      <c r="FM157" s="44"/>
      <c r="FN157" s="44"/>
      <c r="FO157" s="44"/>
      <c r="FP157" s="44"/>
      <c r="FQ157" s="44"/>
      <c r="FR157" s="44"/>
      <c r="FS157" s="44"/>
      <c r="FT157" s="44"/>
      <c r="FU157" s="44"/>
      <c r="FV157" s="44"/>
      <c r="FW157" s="44"/>
      <c r="FX157" s="44"/>
      <c r="FY157" s="44"/>
      <c r="FZ157" s="44"/>
      <c r="GA157" s="44"/>
      <c r="GB157" s="44"/>
      <c r="GC157" s="44"/>
      <c r="GD157" s="44"/>
      <c r="GE157" s="44"/>
      <c r="GF157" s="44"/>
      <c r="GG157" s="44"/>
      <c r="GH157" s="44"/>
      <c r="GI157" s="44"/>
      <c r="GJ157" s="44"/>
      <c r="GK157" s="44"/>
      <c r="GL157" s="44"/>
      <c r="GM157" s="44"/>
      <c r="GN157" s="44"/>
      <c r="GO157" s="44"/>
      <c r="GP157" s="44"/>
      <c r="GQ157" s="44"/>
      <c r="GR157" s="44"/>
      <c r="GS157" s="44"/>
      <c r="GT157" s="44"/>
      <c r="GU157" s="44"/>
      <c r="GV157" s="44"/>
      <c r="GW157" s="44"/>
      <c r="GX157" s="44"/>
      <c r="GY157" s="44"/>
      <c r="GZ157" s="44"/>
      <c r="HA157" s="44"/>
      <c r="HB157" s="44"/>
      <c r="HC157" s="44"/>
      <c r="HD157" s="44"/>
      <c r="HE157" s="44"/>
      <c r="HF157" s="44"/>
      <c r="HG157" s="44"/>
      <c r="HH157" s="44"/>
      <c r="HI157" s="44"/>
      <c r="HJ157" s="44"/>
      <c r="HK157" s="44"/>
      <c r="HL157" s="44"/>
      <c r="HM157" s="44"/>
      <c r="HN157" s="44"/>
      <c r="HO157" s="44"/>
      <c r="HP157" s="44"/>
      <c r="HQ157" s="44"/>
      <c r="HR157" s="44"/>
      <c r="HS157" s="44"/>
      <c r="HT157" s="44"/>
      <c r="HU157" s="44"/>
      <c r="HV157" s="44"/>
      <c r="HW157" s="44"/>
      <c r="HX157" s="44"/>
      <c r="HY157" s="44"/>
      <c r="HZ157" s="44"/>
      <c r="IA157" s="44"/>
      <c r="IB157" s="44"/>
      <c r="IC157" s="44"/>
      <c r="ID157" s="44"/>
      <c r="IE157" s="44"/>
      <c r="IF157" s="44"/>
      <c r="IG157" s="44"/>
      <c r="IH157" s="44"/>
      <c r="II157" s="44"/>
      <c r="IJ157" s="44"/>
      <c r="IK157" s="44"/>
      <c r="IL157" s="44"/>
      <c r="IM157" s="44"/>
      <c r="IN157" s="44"/>
      <c r="IO157" s="44"/>
      <c r="IP157" s="44"/>
      <c r="IQ157" s="44"/>
      <c r="IR157" s="44"/>
      <c r="IS157" s="44"/>
      <c r="IT157" s="44"/>
      <c r="IU157" s="44"/>
      <c r="IV157" s="44"/>
    </row>
    <row r="158" spans="1:256" s="39" customFormat="1" ht="13.5">
      <c r="A158" s="53"/>
      <c r="B158" s="47"/>
      <c r="C158" s="47"/>
      <c r="D158" s="50"/>
      <c r="E158" s="47"/>
      <c r="F158" s="47"/>
      <c r="G158" s="47"/>
      <c r="H158" s="50"/>
      <c r="I158" s="50"/>
      <c r="J158" s="55"/>
      <c r="K158" s="192"/>
      <c r="L158" s="191"/>
      <c r="M158" s="47"/>
      <c r="N158" s="47"/>
      <c r="O158" s="47"/>
      <c r="P158" s="47"/>
      <c r="Q158" s="47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  <c r="DD158" s="44"/>
      <c r="DE158" s="44"/>
      <c r="DF158" s="44"/>
      <c r="DG158" s="44"/>
      <c r="DH158" s="44"/>
      <c r="DI158" s="44"/>
      <c r="DJ158" s="44"/>
      <c r="DK158" s="44"/>
      <c r="DL158" s="44"/>
      <c r="DM158" s="44"/>
      <c r="DN158" s="44"/>
      <c r="DO158" s="44"/>
      <c r="DP158" s="44"/>
      <c r="DQ158" s="44"/>
      <c r="DR158" s="44"/>
      <c r="DS158" s="44"/>
      <c r="DT158" s="44"/>
      <c r="DU158" s="44"/>
      <c r="DV158" s="44"/>
      <c r="DW158" s="44"/>
      <c r="DX158" s="44"/>
      <c r="DY158" s="44"/>
      <c r="DZ158" s="44"/>
      <c r="EA158" s="44"/>
      <c r="EB158" s="44"/>
      <c r="EC158" s="44"/>
      <c r="ED158" s="44"/>
      <c r="EE158" s="44"/>
      <c r="EF158" s="44"/>
      <c r="EG158" s="44"/>
      <c r="EH158" s="44"/>
      <c r="EI158" s="44"/>
      <c r="EJ158" s="44"/>
      <c r="EK158" s="44"/>
      <c r="EL158" s="44"/>
      <c r="EM158" s="44"/>
      <c r="EN158" s="44"/>
      <c r="EO158" s="44"/>
      <c r="EP158" s="44"/>
      <c r="EQ158" s="44"/>
      <c r="ER158" s="44"/>
      <c r="ES158" s="44"/>
      <c r="ET158" s="44"/>
      <c r="EU158" s="44"/>
      <c r="EV158" s="44"/>
      <c r="EW158" s="44"/>
      <c r="EX158" s="44"/>
      <c r="EY158" s="44"/>
      <c r="EZ158" s="44"/>
      <c r="FA158" s="44"/>
      <c r="FB158" s="44"/>
      <c r="FC158" s="44"/>
      <c r="FD158" s="44"/>
      <c r="FE158" s="44"/>
      <c r="FF158" s="44"/>
      <c r="FG158" s="44"/>
      <c r="FH158" s="44"/>
      <c r="FI158" s="44"/>
      <c r="FJ158" s="44"/>
      <c r="FK158" s="44"/>
      <c r="FL158" s="44"/>
      <c r="FM158" s="44"/>
      <c r="FN158" s="44"/>
      <c r="FO158" s="44"/>
      <c r="FP158" s="44"/>
      <c r="FQ158" s="44"/>
      <c r="FR158" s="44"/>
      <c r="FS158" s="44"/>
      <c r="FT158" s="44"/>
      <c r="FU158" s="44"/>
      <c r="FV158" s="44"/>
      <c r="FW158" s="44"/>
      <c r="FX158" s="44"/>
      <c r="FY158" s="44"/>
      <c r="FZ158" s="44"/>
      <c r="GA158" s="44"/>
      <c r="GB158" s="44"/>
      <c r="GC158" s="44"/>
      <c r="GD158" s="44"/>
      <c r="GE158" s="44"/>
      <c r="GF158" s="44"/>
      <c r="GG158" s="44"/>
      <c r="GH158" s="44"/>
      <c r="GI158" s="44"/>
      <c r="GJ158" s="44"/>
      <c r="GK158" s="44"/>
      <c r="GL158" s="44"/>
      <c r="GM158" s="44"/>
      <c r="GN158" s="44"/>
      <c r="GO158" s="44"/>
      <c r="GP158" s="44"/>
      <c r="GQ158" s="44"/>
      <c r="GR158" s="44"/>
      <c r="GS158" s="44"/>
      <c r="GT158" s="44"/>
      <c r="GU158" s="44"/>
      <c r="GV158" s="44"/>
      <c r="GW158" s="44"/>
      <c r="GX158" s="44"/>
      <c r="GY158" s="44"/>
      <c r="GZ158" s="44"/>
      <c r="HA158" s="44"/>
      <c r="HB158" s="44"/>
      <c r="HC158" s="44"/>
      <c r="HD158" s="44"/>
      <c r="HE158" s="44"/>
      <c r="HF158" s="44"/>
      <c r="HG158" s="44"/>
      <c r="HH158" s="44"/>
      <c r="HI158" s="44"/>
      <c r="HJ158" s="44"/>
      <c r="HK158" s="44"/>
      <c r="HL158" s="44"/>
      <c r="HM158" s="44"/>
      <c r="HN158" s="44"/>
      <c r="HO158" s="44"/>
      <c r="HP158" s="44"/>
      <c r="HQ158" s="44"/>
      <c r="HR158" s="44"/>
      <c r="HS158" s="44"/>
      <c r="HT158" s="44"/>
      <c r="HU158" s="44"/>
      <c r="HV158" s="44"/>
      <c r="HW158" s="44"/>
      <c r="HX158" s="44"/>
      <c r="HY158" s="44"/>
      <c r="HZ158" s="44"/>
      <c r="IA158" s="44"/>
      <c r="IB158" s="44"/>
      <c r="IC158" s="44"/>
      <c r="ID158" s="44"/>
      <c r="IE158" s="44"/>
      <c r="IF158" s="44"/>
      <c r="IG158" s="44"/>
      <c r="IH158" s="44"/>
      <c r="II158" s="44"/>
      <c r="IJ158" s="44"/>
      <c r="IK158" s="44"/>
      <c r="IL158" s="44"/>
      <c r="IM158" s="44"/>
      <c r="IN158" s="44"/>
      <c r="IO158" s="44"/>
      <c r="IP158" s="44"/>
      <c r="IQ158" s="44"/>
      <c r="IR158" s="44"/>
      <c r="IS158" s="44"/>
      <c r="IT158" s="44"/>
      <c r="IU158" s="44"/>
      <c r="IV158" s="44"/>
    </row>
    <row r="159" spans="1:256" s="39" customFormat="1" ht="13.5">
      <c r="A159" s="53"/>
      <c r="B159" s="47"/>
      <c r="C159" s="47"/>
      <c r="D159" s="50"/>
      <c r="E159" s="47"/>
      <c r="F159" s="47"/>
      <c r="G159" s="47"/>
      <c r="H159" s="50"/>
      <c r="I159" s="50"/>
      <c r="J159" s="55"/>
      <c r="K159" s="192"/>
      <c r="L159" s="191"/>
      <c r="M159" s="47"/>
      <c r="N159" s="47"/>
      <c r="O159" s="47"/>
      <c r="P159" s="47"/>
      <c r="Q159" s="47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  <c r="DD159" s="44"/>
      <c r="DE159" s="44"/>
      <c r="DF159" s="44"/>
      <c r="DG159" s="44"/>
      <c r="DH159" s="44"/>
      <c r="DI159" s="44"/>
      <c r="DJ159" s="44"/>
      <c r="DK159" s="44"/>
      <c r="DL159" s="44"/>
      <c r="DM159" s="44"/>
      <c r="DN159" s="44"/>
      <c r="DO159" s="44"/>
      <c r="DP159" s="44"/>
      <c r="DQ159" s="44"/>
      <c r="DR159" s="44"/>
      <c r="DS159" s="44"/>
      <c r="DT159" s="44"/>
      <c r="DU159" s="44"/>
      <c r="DV159" s="44"/>
      <c r="DW159" s="44"/>
      <c r="DX159" s="44"/>
      <c r="DY159" s="44"/>
      <c r="DZ159" s="44"/>
      <c r="EA159" s="44"/>
      <c r="EB159" s="44"/>
      <c r="EC159" s="44"/>
      <c r="ED159" s="44"/>
      <c r="EE159" s="44"/>
      <c r="EF159" s="44"/>
      <c r="EG159" s="44"/>
      <c r="EH159" s="44"/>
      <c r="EI159" s="44"/>
      <c r="EJ159" s="44"/>
      <c r="EK159" s="44"/>
      <c r="EL159" s="44"/>
      <c r="EM159" s="44"/>
      <c r="EN159" s="44"/>
      <c r="EO159" s="44"/>
      <c r="EP159" s="44"/>
      <c r="EQ159" s="44"/>
      <c r="ER159" s="44"/>
      <c r="ES159" s="44"/>
      <c r="ET159" s="44"/>
      <c r="EU159" s="44"/>
      <c r="EV159" s="44"/>
      <c r="EW159" s="44"/>
      <c r="EX159" s="44"/>
      <c r="EY159" s="44"/>
      <c r="EZ159" s="44"/>
      <c r="FA159" s="44"/>
      <c r="FB159" s="44"/>
      <c r="FC159" s="44"/>
      <c r="FD159" s="44"/>
      <c r="FE159" s="44"/>
      <c r="FF159" s="44"/>
      <c r="FG159" s="44"/>
      <c r="FH159" s="44"/>
      <c r="FI159" s="44"/>
      <c r="FJ159" s="44"/>
      <c r="FK159" s="44"/>
      <c r="FL159" s="44"/>
      <c r="FM159" s="44"/>
      <c r="FN159" s="44"/>
      <c r="FO159" s="44"/>
      <c r="FP159" s="44"/>
      <c r="FQ159" s="44"/>
      <c r="FR159" s="44"/>
      <c r="FS159" s="44"/>
      <c r="FT159" s="44"/>
      <c r="FU159" s="44"/>
      <c r="FV159" s="44"/>
      <c r="FW159" s="44"/>
      <c r="FX159" s="44"/>
      <c r="FY159" s="44"/>
      <c r="FZ159" s="44"/>
      <c r="GA159" s="44"/>
      <c r="GB159" s="44"/>
      <c r="GC159" s="44"/>
      <c r="GD159" s="44"/>
      <c r="GE159" s="44"/>
      <c r="GF159" s="44"/>
      <c r="GG159" s="44"/>
      <c r="GH159" s="44"/>
      <c r="GI159" s="44"/>
      <c r="GJ159" s="44"/>
      <c r="GK159" s="44"/>
      <c r="GL159" s="44"/>
      <c r="GM159" s="44"/>
      <c r="GN159" s="44"/>
      <c r="GO159" s="44"/>
      <c r="GP159" s="44"/>
      <c r="GQ159" s="44"/>
      <c r="GR159" s="44"/>
      <c r="GS159" s="44"/>
      <c r="GT159" s="44"/>
      <c r="GU159" s="44"/>
      <c r="GV159" s="44"/>
      <c r="GW159" s="44"/>
      <c r="GX159" s="44"/>
      <c r="GY159" s="44"/>
      <c r="GZ159" s="44"/>
      <c r="HA159" s="44"/>
      <c r="HB159" s="44"/>
      <c r="HC159" s="44"/>
      <c r="HD159" s="44"/>
      <c r="HE159" s="44"/>
      <c r="HF159" s="44"/>
      <c r="HG159" s="44"/>
      <c r="HH159" s="44"/>
      <c r="HI159" s="44"/>
      <c r="HJ159" s="44"/>
      <c r="HK159" s="44"/>
      <c r="HL159" s="44"/>
      <c r="HM159" s="44"/>
      <c r="HN159" s="44"/>
      <c r="HO159" s="44"/>
      <c r="HP159" s="44"/>
      <c r="HQ159" s="44"/>
      <c r="HR159" s="44"/>
      <c r="HS159" s="44"/>
      <c r="HT159" s="44"/>
      <c r="HU159" s="44"/>
      <c r="HV159" s="44"/>
      <c r="HW159" s="44"/>
      <c r="HX159" s="44"/>
      <c r="HY159" s="44"/>
      <c r="HZ159" s="44"/>
      <c r="IA159" s="44"/>
      <c r="IB159" s="44"/>
      <c r="IC159" s="44"/>
      <c r="ID159" s="44"/>
      <c r="IE159" s="44"/>
      <c r="IF159" s="44"/>
      <c r="IG159" s="44"/>
      <c r="IH159" s="44"/>
      <c r="II159" s="44"/>
      <c r="IJ159" s="44"/>
      <c r="IK159" s="44"/>
      <c r="IL159" s="44"/>
      <c r="IM159" s="44"/>
      <c r="IN159" s="44"/>
      <c r="IO159" s="44"/>
      <c r="IP159" s="44"/>
      <c r="IQ159" s="44"/>
      <c r="IR159" s="44"/>
      <c r="IS159" s="44"/>
      <c r="IT159" s="44"/>
      <c r="IU159" s="44"/>
      <c r="IV159" s="44"/>
    </row>
    <row r="160" spans="1:256" s="39" customFormat="1" ht="12.75" customHeight="1">
      <c r="A160" s="53"/>
      <c r="B160" s="47"/>
      <c r="C160" s="47"/>
      <c r="D160" s="50"/>
      <c r="E160" s="47"/>
      <c r="F160" s="47"/>
      <c r="G160" s="47"/>
      <c r="H160" s="50"/>
      <c r="I160" s="50"/>
      <c r="J160" s="55"/>
      <c r="K160" s="192"/>
      <c r="L160" s="191"/>
      <c r="M160" s="47"/>
      <c r="N160" s="47"/>
      <c r="O160" s="47"/>
      <c r="P160" s="47"/>
      <c r="Q160" s="47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  <c r="DD160" s="44"/>
      <c r="DE160" s="44"/>
      <c r="DF160" s="44"/>
      <c r="DG160" s="44"/>
      <c r="DH160" s="44"/>
      <c r="DI160" s="44"/>
      <c r="DJ160" s="44"/>
      <c r="DK160" s="44"/>
      <c r="DL160" s="44"/>
      <c r="DM160" s="44"/>
      <c r="DN160" s="44"/>
      <c r="DO160" s="44"/>
      <c r="DP160" s="44"/>
      <c r="DQ160" s="44"/>
      <c r="DR160" s="44"/>
      <c r="DS160" s="44"/>
      <c r="DT160" s="44"/>
      <c r="DU160" s="44"/>
      <c r="DV160" s="44"/>
      <c r="DW160" s="44"/>
      <c r="DX160" s="44"/>
      <c r="DY160" s="44"/>
      <c r="DZ160" s="44"/>
      <c r="EA160" s="44"/>
      <c r="EB160" s="44"/>
      <c r="EC160" s="44"/>
      <c r="ED160" s="44"/>
      <c r="EE160" s="44"/>
      <c r="EF160" s="44"/>
      <c r="EG160" s="44"/>
      <c r="EH160" s="44"/>
      <c r="EI160" s="44"/>
      <c r="EJ160" s="44"/>
      <c r="EK160" s="44"/>
      <c r="EL160" s="44"/>
      <c r="EM160" s="44"/>
      <c r="EN160" s="44"/>
      <c r="EO160" s="44"/>
      <c r="EP160" s="44"/>
      <c r="EQ160" s="44"/>
      <c r="ER160" s="44"/>
      <c r="ES160" s="44"/>
      <c r="ET160" s="44"/>
      <c r="EU160" s="44"/>
      <c r="EV160" s="44"/>
      <c r="EW160" s="44"/>
      <c r="EX160" s="44"/>
      <c r="EY160" s="44"/>
      <c r="EZ160" s="44"/>
      <c r="FA160" s="44"/>
      <c r="FB160" s="44"/>
      <c r="FC160" s="44"/>
      <c r="FD160" s="44"/>
      <c r="FE160" s="44"/>
      <c r="FF160" s="44"/>
      <c r="FG160" s="44"/>
      <c r="FH160" s="44"/>
      <c r="FI160" s="44"/>
      <c r="FJ160" s="44"/>
      <c r="FK160" s="44"/>
      <c r="FL160" s="44"/>
      <c r="FM160" s="44"/>
      <c r="FN160" s="44"/>
      <c r="FO160" s="44"/>
      <c r="FP160" s="44"/>
      <c r="FQ160" s="44"/>
      <c r="FR160" s="44"/>
      <c r="FS160" s="44"/>
      <c r="FT160" s="44"/>
      <c r="FU160" s="44"/>
      <c r="FV160" s="44"/>
      <c r="FW160" s="44"/>
      <c r="FX160" s="44"/>
      <c r="FY160" s="44"/>
      <c r="FZ160" s="44"/>
      <c r="GA160" s="44"/>
      <c r="GB160" s="44"/>
      <c r="GC160" s="44"/>
      <c r="GD160" s="44"/>
      <c r="GE160" s="44"/>
      <c r="GF160" s="44"/>
      <c r="GG160" s="44"/>
      <c r="GH160" s="44"/>
      <c r="GI160" s="44"/>
      <c r="GJ160" s="44"/>
      <c r="GK160" s="44"/>
      <c r="GL160" s="44"/>
      <c r="GM160" s="44"/>
      <c r="GN160" s="44"/>
      <c r="GO160" s="44"/>
      <c r="GP160" s="44"/>
      <c r="GQ160" s="44"/>
      <c r="GR160" s="44"/>
      <c r="GS160" s="44"/>
      <c r="GT160" s="44"/>
      <c r="GU160" s="44"/>
      <c r="GV160" s="44"/>
      <c r="GW160" s="44"/>
      <c r="GX160" s="44"/>
      <c r="GY160" s="44"/>
      <c r="GZ160" s="44"/>
      <c r="HA160" s="44"/>
      <c r="HB160" s="44"/>
      <c r="HC160" s="44"/>
      <c r="HD160" s="44"/>
      <c r="HE160" s="44"/>
      <c r="HF160" s="44"/>
      <c r="HG160" s="44"/>
      <c r="HH160" s="44"/>
      <c r="HI160" s="44"/>
      <c r="HJ160" s="44"/>
      <c r="HK160" s="44"/>
      <c r="HL160" s="44"/>
      <c r="HM160" s="44"/>
      <c r="HN160" s="44"/>
      <c r="HO160" s="44"/>
      <c r="HP160" s="44"/>
      <c r="HQ160" s="44"/>
      <c r="HR160" s="44"/>
      <c r="HS160" s="44"/>
      <c r="HT160" s="44"/>
      <c r="HU160" s="44"/>
      <c r="HV160" s="44"/>
      <c r="HW160" s="44"/>
      <c r="HX160" s="44"/>
      <c r="HY160" s="44"/>
      <c r="HZ160" s="44"/>
      <c r="IA160" s="44"/>
      <c r="IB160" s="44"/>
      <c r="IC160" s="44"/>
      <c r="ID160" s="44"/>
      <c r="IE160" s="44"/>
      <c r="IF160" s="44"/>
      <c r="IG160" s="44"/>
      <c r="IH160" s="44"/>
      <c r="II160" s="44"/>
      <c r="IJ160" s="44"/>
      <c r="IK160" s="44"/>
      <c r="IL160" s="44"/>
      <c r="IM160" s="44"/>
      <c r="IN160" s="44"/>
      <c r="IO160" s="44"/>
      <c r="IP160" s="44"/>
      <c r="IQ160" s="44"/>
      <c r="IR160" s="44"/>
      <c r="IS160" s="44"/>
      <c r="IT160" s="44"/>
      <c r="IU160" s="44"/>
      <c r="IV160" s="44"/>
    </row>
    <row r="161" spans="1:256" s="39" customFormat="1" ht="12.75" customHeight="1">
      <c r="A161" s="63"/>
      <c r="B161" s="57"/>
      <c r="C161" s="57"/>
      <c r="D161" s="50"/>
      <c r="E161" s="47"/>
      <c r="F161" s="48"/>
      <c r="G161" s="56"/>
      <c r="H161" s="50"/>
      <c r="I161" s="50"/>
      <c r="J161" s="55"/>
      <c r="K161" s="192">
        <f>IF(J161="","",(2023-J161))</f>
      </c>
      <c r="L161" s="191">
        <f>IF(G161="","",IF(COUNTIF($G$15:$G$377,G161)&gt;1,"2重登録","OK"))</f>
      </c>
      <c r="M161" s="101"/>
      <c r="N161" s="101"/>
      <c r="O161" s="101"/>
      <c r="P161" s="101"/>
      <c r="Q161" s="101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  <c r="DD161" s="44"/>
      <c r="DE161" s="44"/>
      <c r="DF161" s="44"/>
      <c r="DG161" s="44"/>
      <c r="DH161" s="44"/>
      <c r="DI161" s="44"/>
      <c r="DJ161" s="44"/>
      <c r="DK161" s="44"/>
      <c r="DL161" s="44"/>
      <c r="DM161" s="44"/>
      <c r="DN161" s="44"/>
      <c r="DO161" s="44"/>
      <c r="DP161" s="44"/>
      <c r="DQ161" s="44"/>
      <c r="DR161" s="44"/>
      <c r="DS161" s="44"/>
      <c r="DT161" s="44"/>
      <c r="DU161" s="44"/>
      <c r="DV161" s="44"/>
      <c r="DW161" s="44"/>
      <c r="DX161" s="44"/>
      <c r="DY161" s="44"/>
      <c r="DZ161" s="44"/>
      <c r="EA161" s="44"/>
      <c r="EB161" s="44"/>
      <c r="EC161" s="44"/>
      <c r="ED161" s="44"/>
      <c r="EE161" s="44"/>
      <c r="EF161" s="44"/>
      <c r="EG161" s="44"/>
      <c r="EH161" s="44"/>
      <c r="EI161" s="44"/>
      <c r="EJ161" s="44"/>
      <c r="EK161" s="44"/>
      <c r="EL161" s="44"/>
      <c r="EM161" s="44"/>
      <c r="EN161" s="44"/>
      <c r="EO161" s="44"/>
      <c r="EP161" s="44"/>
      <c r="EQ161" s="44"/>
      <c r="ER161" s="44"/>
      <c r="ES161" s="44"/>
      <c r="ET161" s="44"/>
      <c r="EU161" s="44"/>
      <c r="EV161" s="44"/>
      <c r="EW161" s="44"/>
      <c r="EX161" s="44"/>
      <c r="EY161" s="44"/>
      <c r="EZ161" s="44"/>
      <c r="FA161" s="44"/>
      <c r="FB161" s="44"/>
      <c r="FC161" s="44"/>
      <c r="FD161" s="44"/>
      <c r="FE161" s="44"/>
      <c r="FF161" s="44"/>
      <c r="FG161" s="44"/>
      <c r="FH161" s="44"/>
      <c r="FI161" s="44"/>
      <c r="FJ161" s="44"/>
      <c r="FK161" s="44"/>
      <c r="FL161" s="44"/>
      <c r="FM161" s="44"/>
      <c r="FN161" s="44"/>
      <c r="FO161" s="44"/>
      <c r="FP161" s="44"/>
      <c r="FQ161" s="44"/>
      <c r="FR161" s="44"/>
      <c r="FS161" s="44"/>
      <c r="FT161" s="44"/>
      <c r="FU161" s="44"/>
      <c r="FV161" s="44"/>
      <c r="FW161" s="44"/>
      <c r="FX161" s="44"/>
      <c r="FY161" s="44"/>
      <c r="FZ161" s="44"/>
      <c r="GA161" s="44"/>
      <c r="GB161" s="44"/>
      <c r="GC161" s="44"/>
      <c r="GD161" s="44"/>
      <c r="GE161" s="44"/>
      <c r="GF161" s="44"/>
      <c r="GG161" s="44"/>
      <c r="GH161" s="44"/>
      <c r="GI161" s="44"/>
      <c r="GJ161" s="44"/>
      <c r="GK161" s="44"/>
      <c r="GL161" s="44"/>
      <c r="GM161" s="44"/>
      <c r="GN161" s="44"/>
      <c r="GO161" s="44"/>
      <c r="GP161" s="44"/>
      <c r="GQ161" s="44"/>
      <c r="GR161" s="44"/>
      <c r="GS161" s="44"/>
      <c r="GT161" s="44"/>
      <c r="GU161" s="44"/>
      <c r="GV161" s="44"/>
      <c r="GW161" s="44"/>
      <c r="GX161" s="44"/>
      <c r="GY161" s="44"/>
      <c r="GZ161" s="44"/>
      <c r="HA161" s="44"/>
      <c r="HB161" s="44"/>
      <c r="HC161" s="44"/>
      <c r="HD161" s="44"/>
      <c r="HE161" s="44"/>
      <c r="HF161" s="44"/>
      <c r="HG161" s="44"/>
      <c r="HH161" s="44"/>
      <c r="HI161" s="44"/>
      <c r="HJ161" s="44"/>
      <c r="HK161" s="44"/>
      <c r="HL161" s="44"/>
      <c r="HM161" s="44"/>
      <c r="HN161" s="44"/>
      <c r="HO161" s="44"/>
      <c r="HP161" s="44"/>
      <c r="HQ161" s="44"/>
      <c r="HR161" s="44"/>
      <c r="HS161" s="44"/>
      <c r="HT161" s="44"/>
      <c r="HU161" s="44"/>
      <c r="HV161" s="44"/>
      <c r="HW161" s="44"/>
      <c r="HX161" s="44"/>
      <c r="HY161" s="44"/>
      <c r="HZ161" s="44"/>
      <c r="IA161" s="44"/>
      <c r="IB161" s="44"/>
      <c r="IC161" s="44"/>
      <c r="ID161" s="44"/>
      <c r="IE161" s="44"/>
      <c r="IF161" s="44"/>
      <c r="IG161" s="44"/>
      <c r="IH161" s="44"/>
      <c r="II161" s="44"/>
      <c r="IJ161" s="44"/>
      <c r="IK161" s="44"/>
      <c r="IL161" s="44"/>
      <c r="IM161" s="44"/>
      <c r="IN161" s="44"/>
      <c r="IO161" s="44"/>
      <c r="IP161" s="44"/>
      <c r="IQ161" s="44"/>
      <c r="IR161" s="44"/>
      <c r="IS161" s="44"/>
      <c r="IT161" s="44"/>
      <c r="IU161" s="44"/>
      <c r="IV161" s="44"/>
    </row>
    <row r="162" spans="1:256" s="39" customFormat="1" ht="13.5">
      <c r="A162" s="63"/>
      <c r="B162" s="57"/>
      <c r="C162" s="57"/>
      <c r="D162" s="50"/>
      <c r="E162" s="47"/>
      <c r="F162" s="48"/>
      <c r="G162" s="56"/>
      <c r="H162" s="50"/>
      <c r="I162" s="50"/>
      <c r="J162" s="55"/>
      <c r="K162" s="192">
        <f>IF(J162="","",(2023-J162))</f>
      </c>
      <c r="L162" s="191">
        <f>IF(G162="","",IF(COUNTIF($G$15:$G$377,G162)&gt;1,"2重登録","OK"))</f>
      </c>
      <c r="M162" s="101"/>
      <c r="N162" s="101"/>
      <c r="O162" s="101"/>
      <c r="P162" s="101"/>
      <c r="Q162" s="101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  <c r="DD162" s="44"/>
      <c r="DE162" s="44"/>
      <c r="DF162" s="44"/>
      <c r="DG162" s="44"/>
      <c r="DH162" s="44"/>
      <c r="DI162" s="44"/>
      <c r="DJ162" s="44"/>
      <c r="DK162" s="44"/>
      <c r="DL162" s="44"/>
      <c r="DM162" s="44"/>
      <c r="DN162" s="44"/>
      <c r="DO162" s="44"/>
      <c r="DP162" s="44"/>
      <c r="DQ162" s="44"/>
      <c r="DR162" s="44"/>
      <c r="DS162" s="44"/>
      <c r="DT162" s="44"/>
      <c r="DU162" s="44"/>
      <c r="DV162" s="44"/>
      <c r="DW162" s="44"/>
      <c r="DX162" s="44"/>
      <c r="DY162" s="44"/>
      <c r="DZ162" s="44"/>
      <c r="EA162" s="44"/>
      <c r="EB162" s="44"/>
      <c r="EC162" s="44"/>
      <c r="ED162" s="44"/>
      <c r="EE162" s="44"/>
      <c r="EF162" s="44"/>
      <c r="EG162" s="44"/>
      <c r="EH162" s="44"/>
      <c r="EI162" s="44"/>
      <c r="EJ162" s="44"/>
      <c r="EK162" s="44"/>
      <c r="EL162" s="44"/>
      <c r="EM162" s="44"/>
      <c r="EN162" s="44"/>
      <c r="EO162" s="44"/>
      <c r="EP162" s="44"/>
      <c r="EQ162" s="44"/>
      <c r="ER162" s="44"/>
      <c r="ES162" s="44"/>
      <c r="ET162" s="44"/>
      <c r="EU162" s="44"/>
      <c r="EV162" s="44"/>
      <c r="EW162" s="44"/>
      <c r="EX162" s="44"/>
      <c r="EY162" s="44"/>
      <c r="EZ162" s="44"/>
      <c r="FA162" s="44"/>
      <c r="FB162" s="44"/>
      <c r="FC162" s="44"/>
      <c r="FD162" s="44"/>
      <c r="FE162" s="44"/>
      <c r="FF162" s="44"/>
      <c r="FG162" s="44"/>
      <c r="FH162" s="44"/>
      <c r="FI162" s="44"/>
      <c r="FJ162" s="44"/>
      <c r="FK162" s="44"/>
      <c r="FL162" s="44"/>
      <c r="FM162" s="44"/>
      <c r="FN162" s="44"/>
      <c r="FO162" s="44"/>
      <c r="FP162" s="44"/>
      <c r="FQ162" s="44"/>
      <c r="FR162" s="44"/>
      <c r="FS162" s="44"/>
      <c r="FT162" s="44"/>
      <c r="FU162" s="44"/>
      <c r="FV162" s="44"/>
      <c r="FW162" s="44"/>
      <c r="FX162" s="44"/>
      <c r="FY162" s="44"/>
      <c r="FZ162" s="44"/>
      <c r="GA162" s="44"/>
      <c r="GB162" s="44"/>
      <c r="GC162" s="44"/>
      <c r="GD162" s="44"/>
      <c r="GE162" s="44"/>
      <c r="GF162" s="44"/>
      <c r="GG162" s="44"/>
      <c r="GH162" s="44"/>
      <c r="GI162" s="44"/>
      <c r="GJ162" s="44"/>
      <c r="GK162" s="44"/>
      <c r="GL162" s="44"/>
      <c r="GM162" s="44"/>
      <c r="GN162" s="44"/>
      <c r="GO162" s="44"/>
      <c r="GP162" s="44"/>
      <c r="GQ162" s="44"/>
      <c r="GR162" s="44"/>
      <c r="GS162" s="44"/>
      <c r="GT162" s="44"/>
      <c r="GU162" s="44"/>
      <c r="GV162" s="44"/>
      <c r="GW162" s="44"/>
      <c r="GX162" s="44"/>
      <c r="GY162" s="44"/>
      <c r="GZ162" s="44"/>
      <c r="HA162" s="44"/>
      <c r="HB162" s="44"/>
      <c r="HC162" s="44"/>
      <c r="HD162" s="44"/>
      <c r="HE162" s="44"/>
      <c r="HF162" s="44"/>
      <c r="HG162" s="44"/>
      <c r="HH162" s="44"/>
      <c r="HI162" s="44"/>
      <c r="HJ162" s="44"/>
      <c r="HK162" s="44"/>
      <c r="HL162" s="44"/>
      <c r="HM162" s="44"/>
      <c r="HN162" s="44"/>
      <c r="HO162" s="44"/>
      <c r="HP162" s="44"/>
      <c r="HQ162" s="44"/>
      <c r="HR162" s="44"/>
      <c r="HS162" s="44"/>
      <c r="HT162" s="44"/>
      <c r="HU162" s="44"/>
      <c r="HV162" s="44"/>
      <c r="HW162" s="44"/>
      <c r="HX162" s="44"/>
      <c r="HY162" s="44"/>
      <c r="HZ162" s="44"/>
      <c r="IA162" s="44"/>
      <c r="IB162" s="44"/>
      <c r="IC162" s="44"/>
      <c r="ID162" s="44"/>
      <c r="IE162" s="44"/>
      <c r="IF162" s="44"/>
      <c r="IG162" s="44"/>
      <c r="IH162" s="44"/>
      <c r="II162" s="44"/>
      <c r="IJ162" s="44"/>
      <c r="IK162" s="44"/>
      <c r="IL162" s="44"/>
      <c r="IM162" s="44"/>
      <c r="IN162" s="44"/>
      <c r="IO162" s="44"/>
      <c r="IP162" s="44"/>
      <c r="IQ162" s="44"/>
      <c r="IR162" s="44"/>
      <c r="IS162" s="44"/>
      <c r="IT162" s="44"/>
      <c r="IU162" s="44"/>
      <c r="IV162" s="44"/>
    </row>
    <row r="163" spans="1:256" s="39" customFormat="1" ht="13.5">
      <c r="A163" s="193"/>
      <c r="B163" s="749" t="s">
        <v>800</v>
      </c>
      <c r="C163" s="747"/>
      <c r="D163" s="750" t="s">
        <v>801</v>
      </c>
      <c r="E163" s="747"/>
      <c r="F163" s="747"/>
      <c r="G163" s="747"/>
      <c r="H163" s="747"/>
      <c r="I163" s="193"/>
      <c r="J163" s="194"/>
      <c r="K163" s="195">
        <f>IF(J163="","",(2019-J163))</f>
      </c>
      <c r="L163" s="196">
        <f>IF(G163="","",IF(COUNTIF($G$1:$G$25,G163)&gt;1,"2重登録","OK"))</f>
      </c>
      <c r="M163" s="19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s="39" customFormat="1" ht="13.5">
      <c r="A164" s="193"/>
      <c r="B164" s="747"/>
      <c r="C164" s="747"/>
      <c r="D164" s="747"/>
      <c r="E164" s="747"/>
      <c r="F164" s="747"/>
      <c r="G164" s="747"/>
      <c r="H164" s="747"/>
      <c r="I164" s="193"/>
      <c r="J164" s="194"/>
      <c r="K164" s="195">
        <f>IF(J164="","",(2019-J164))</f>
      </c>
      <c r="L164" s="196">
        <f>IF(G164="","",IF(COUNTIF($G$1:$G$25,G164)&gt;1,"2重登録","OK"))</f>
      </c>
      <c r="M164" s="193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s="39" customFormat="1" ht="13.5">
      <c r="A165" s="193"/>
      <c r="B165" s="197"/>
      <c r="C165" s="197"/>
      <c r="D165" s="198"/>
      <c r="E165" s="193"/>
      <c r="F165" s="196">
        <f>A165</f>
        <v>0</v>
      </c>
      <c r="G165" s="193" t="s">
        <v>142</v>
      </c>
      <c r="H165" s="751" t="s">
        <v>143</v>
      </c>
      <c r="I165" s="747"/>
      <c r="J165" s="747"/>
      <c r="K165" s="195">
        <f>IF(J165="","",(2019-J165))</f>
      </c>
      <c r="L165" s="196"/>
      <c r="M165" s="197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s="39" customFormat="1" ht="13.5">
      <c r="A166" s="193"/>
      <c r="B166" s="752"/>
      <c r="C166" s="747"/>
      <c r="D166" s="193"/>
      <c r="E166" s="193"/>
      <c r="F166" s="196"/>
      <c r="G166" s="199">
        <f>COUNTIF($M$6:$M$22,"東近江市")</f>
        <v>0</v>
      </c>
      <c r="H166" s="753">
        <f>(G166/RIGHT($A$22,2))</f>
        <v>0</v>
      </c>
      <c r="I166" s="747"/>
      <c r="J166" s="747"/>
      <c r="K166" s="195">
        <f>IF(J166="","",(2019-J166))</f>
      </c>
      <c r="L166" s="196"/>
      <c r="M166" s="197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s="39" customFormat="1" ht="13.5">
      <c r="A167" s="193"/>
      <c r="B167" s="201"/>
      <c r="C167" s="201"/>
      <c r="D167" s="197" t="s">
        <v>145</v>
      </c>
      <c r="E167" s="197"/>
      <c r="F167" s="197"/>
      <c r="G167" s="199"/>
      <c r="H167" s="202" t="s">
        <v>147</v>
      </c>
      <c r="I167" s="200"/>
      <c r="J167" s="200"/>
      <c r="K167" s="195">
        <f>IF(J167="","",(2019-J167))</f>
      </c>
      <c r="L167" s="196">
        <f aca="true" t="shared" si="23" ref="L167:L190">IF(G167="","",IF(COUNTIF($G$1:$G$25,G167)&gt;1,"2重登録","OK"))</f>
      </c>
      <c r="M167" s="19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s="39" customFormat="1" ht="13.5">
      <c r="A168" s="193" t="s">
        <v>802</v>
      </c>
      <c r="B168" s="193" t="s">
        <v>803</v>
      </c>
      <c r="C168" s="193" t="s">
        <v>804</v>
      </c>
      <c r="D168" s="193" t="s">
        <v>805</v>
      </c>
      <c r="E168" s="193"/>
      <c r="F168" s="193" t="s">
        <v>802</v>
      </c>
      <c r="G168" s="193" t="str">
        <f aca="true" t="shared" si="24" ref="G168:G183">B168&amp;C168</f>
        <v>水本淳史</v>
      </c>
      <c r="H168" s="193" t="s">
        <v>805</v>
      </c>
      <c r="I168" s="193" t="s">
        <v>72</v>
      </c>
      <c r="J168" s="194">
        <v>1967</v>
      </c>
      <c r="K168" s="195">
        <v>56</v>
      </c>
      <c r="L168" s="196" t="str">
        <f t="shared" si="23"/>
        <v>OK</v>
      </c>
      <c r="M168" s="193" t="s">
        <v>502</v>
      </c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s="39" customFormat="1" ht="13.5">
      <c r="A169" s="193" t="s">
        <v>806</v>
      </c>
      <c r="B169" s="193" t="s">
        <v>807</v>
      </c>
      <c r="C169" s="193" t="s">
        <v>808</v>
      </c>
      <c r="D169" s="193" t="s">
        <v>805</v>
      </c>
      <c r="E169" s="193"/>
      <c r="F169" s="193" t="s">
        <v>806</v>
      </c>
      <c r="G169" s="193" t="str">
        <f t="shared" si="24"/>
        <v>清水善弘</v>
      </c>
      <c r="H169" s="193" t="s">
        <v>805</v>
      </c>
      <c r="I169" s="193" t="s">
        <v>72</v>
      </c>
      <c r="J169" s="194">
        <v>1952</v>
      </c>
      <c r="K169" s="195">
        <v>71</v>
      </c>
      <c r="L169" s="196" t="str">
        <f t="shared" si="23"/>
        <v>OK</v>
      </c>
      <c r="M169" s="197" t="s">
        <v>283</v>
      </c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s="39" customFormat="1" ht="13.5">
      <c r="A170" s="193" t="s">
        <v>358</v>
      </c>
      <c r="B170" s="193" t="s">
        <v>23</v>
      </c>
      <c r="C170" s="193" t="s">
        <v>809</v>
      </c>
      <c r="D170" s="193" t="s">
        <v>805</v>
      </c>
      <c r="E170" s="193"/>
      <c r="F170" s="193" t="s">
        <v>358</v>
      </c>
      <c r="G170" s="193" t="str">
        <f t="shared" si="24"/>
        <v>岡本大樹</v>
      </c>
      <c r="H170" s="193" t="s">
        <v>805</v>
      </c>
      <c r="I170" s="193" t="s">
        <v>72</v>
      </c>
      <c r="J170" s="194">
        <v>1982</v>
      </c>
      <c r="K170" s="195">
        <v>41</v>
      </c>
      <c r="L170" s="196" t="str">
        <f t="shared" si="23"/>
        <v>OK</v>
      </c>
      <c r="M170" s="193" t="s">
        <v>810</v>
      </c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s="39" customFormat="1" ht="13.5">
      <c r="A171" s="193" t="s">
        <v>359</v>
      </c>
      <c r="B171" s="193" t="s">
        <v>811</v>
      </c>
      <c r="C171" s="193" t="s">
        <v>812</v>
      </c>
      <c r="D171" s="193" t="s">
        <v>805</v>
      </c>
      <c r="E171" s="193"/>
      <c r="F171" s="193" t="s">
        <v>359</v>
      </c>
      <c r="G171" s="193" t="str">
        <f t="shared" si="24"/>
        <v>北野照幸</v>
      </c>
      <c r="H171" s="193" t="s">
        <v>805</v>
      </c>
      <c r="I171" s="193" t="s">
        <v>72</v>
      </c>
      <c r="J171" s="194">
        <v>1980</v>
      </c>
      <c r="K171" s="195">
        <v>43</v>
      </c>
      <c r="L171" s="196" t="str">
        <f t="shared" si="23"/>
        <v>OK</v>
      </c>
      <c r="M171" s="193" t="s">
        <v>810</v>
      </c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s="39" customFormat="1" ht="13.5">
      <c r="A172" s="193" t="s">
        <v>360</v>
      </c>
      <c r="B172" s="193" t="s">
        <v>813</v>
      </c>
      <c r="C172" s="193" t="s">
        <v>814</v>
      </c>
      <c r="D172" s="193" t="s">
        <v>805</v>
      </c>
      <c r="E172" s="193"/>
      <c r="F172" s="193" t="s">
        <v>360</v>
      </c>
      <c r="G172" s="193" t="str">
        <f t="shared" si="24"/>
        <v>成宮康弘</v>
      </c>
      <c r="H172" s="193" t="s">
        <v>805</v>
      </c>
      <c r="I172" s="193" t="s">
        <v>72</v>
      </c>
      <c r="J172" s="194">
        <v>1970</v>
      </c>
      <c r="K172" s="195">
        <v>53</v>
      </c>
      <c r="L172" s="196" t="str">
        <f t="shared" si="23"/>
        <v>OK</v>
      </c>
      <c r="M172" s="197" t="s">
        <v>502</v>
      </c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s="39" customFormat="1" ht="13.5">
      <c r="A173" s="193" t="s">
        <v>361</v>
      </c>
      <c r="B173" s="193" t="s">
        <v>815</v>
      </c>
      <c r="C173" s="193" t="s">
        <v>816</v>
      </c>
      <c r="D173" s="193" t="s">
        <v>805</v>
      </c>
      <c r="E173" s="193"/>
      <c r="F173" s="193" t="s">
        <v>361</v>
      </c>
      <c r="G173" s="193" t="str">
        <f t="shared" si="24"/>
        <v>中谷健志</v>
      </c>
      <c r="H173" s="193" t="s">
        <v>805</v>
      </c>
      <c r="I173" s="203" t="s">
        <v>72</v>
      </c>
      <c r="J173" s="194">
        <v>1991</v>
      </c>
      <c r="K173" s="195">
        <v>32</v>
      </c>
      <c r="L173" s="196" t="str">
        <f t="shared" si="23"/>
        <v>OK</v>
      </c>
      <c r="M173" s="193" t="s">
        <v>261</v>
      </c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s="39" customFormat="1" ht="13.5">
      <c r="A174" s="193" t="s">
        <v>362</v>
      </c>
      <c r="B174" s="193" t="s">
        <v>817</v>
      </c>
      <c r="C174" s="193" t="s">
        <v>818</v>
      </c>
      <c r="D174" s="193" t="s">
        <v>805</v>
      </c>
      <c r="E174" s="193"/>
      <c r="F174" s="193" t="s">
        <v>362</v>
      </c>
      <c r="G174" s="193" t="str">
        <f t="shared" si="24"/>
        <v>平塚  聡</v>
      </c>
      <c r="H174" s="193" t="s">
        <v>805</v>
      </c>
      <c r="I174" s="193" t="s">
        <v>72</v>
      </c>
      <c r="J174" s="194">
        <v>1960</v>
      </c>
      <c r="K174" s="195">
        <v>63</v>
      </c>
      <c r="L174" s="196" t="str">
        <f t="shared" si="23"/>
        <v>OK</v>
      </c>
      <c r="M174" s="193" t="s">
        <v>502</v>
      </c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s="39" customFormat="1" ht="13.5">
      <c r="A175" s="193" t="s">
        <v>363</v>
      </c>
      <c r="B175" s="193" t="s">
        <v>819</v>
      </c>
      <c r="C175" s="193" t="s">
        <v>820</v>
      </c>
      <c r="D175" s="193" t="s">
        <v>805</v>
      </c>
      <c r="E175" s="193"/>
      <c r="F175" s="193" t="s">
        <v>363</v>
      </c>
      <c r="G175" s="193" t="str">
        <f t="shared" si="24"/>
        <v>池端誠治</v>
      </c>
      <c r="H175" s="193" t="s">
        <v>805</v>
      </c>
      <c r="I175" s="193" t="s">
        <v>72</v>
      </c>
      <c r="J175" s="194">
        <v>1972</v>
      </c>
      <c r="K175" s="195">
        <v>51</v>
      </c>
      <c r="L175" s="196" t="str">
        <f t="shared" si="23"/>
        <v>OK</v>
      </c>
      <c r="M175" s="193" t="s">
        <v>502</v>
      </c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s="39" customFormat="1" ht="13.5">
      <c r="A176" s="193" t="s">
        <v>364</v>
      </c>
      <c r="B176" s="193" t="s">
        <v>821</v>
      </c>
      <c r="C176" s="193" t="s">
        <v>822</v>
      </c>
      <c r="D176" s="193" t="s">
        <v>805</v>
      </c>
      <c r="E176" s="193"/>
      <c r="F176" s="193" t="s">
        <v>364</v>
      </c>
      <c r="G176" s="193" t="str">
        <f t="shared" si="24"/>
        <v>三代康成</v>
      </c>
      <c r="H176" s="193" t="s">
        <v>805</v>
      </c>
      <c r="I176" s="193" t="s">
        <v>72</v>
      </c>
      <c r="J176" s="194">
        <v>1968</v>
      </c>
      <c r="K176" s="195">
        <v>55</v>
      </c>
      <c r="L176" s="196" t="str">
        <f t="shared" si="23"/>
        <v>OK</v>
      </c>
      <c r="M176" s="197" t="s">
        <v>283</v>
      </c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s="39" customFormat="1" ht="13.5">
      <c r="A177" s="193" t="s">
        <v>365</v>
      </c>
      <c r="B177" s="193" t="s">
        <v>823</v>
      </c>
      <c r="C177" s="193" t="s">
        <v>824</v>
      </c>
      <c r="D177" s="193" t="s">
        <v>805</v>
      </c>
      <c r="E177" s="193"/>
      <c r="F177" s="193" t="s">
        <v>365</v>
      </c>
      <c r="G177" s="193" t="str">
        <f t="shared" si="24"/>
        <v>古市卓志</v>
      </c>
      <c r="H177" s="193" t="s">
        <v>805</v>
      </c>
      <c r="I177" s="193" t="s">
        <v>72</v>
      </c>
      <c r="J177" s="194">
        <v>1974</v>
      </c>
      <c r="K177" s="195">
        <v>49</v>
      </c>
      <c r="L177" s="196" t="str">
        <f t="shared" si="23"/>
        <v>OK</v>
      </c>
      <c r="M177" s="193" t="s">
        <v>502</v>
      </c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s="39" customFormat="1" ht="13.5">
      <c r="A178" s="193" t="s">
        <v>366</v>
      </c>
      <c r="B178" s="193" t="s">
        <v>825</v>
      </c>
      <c r="C178" s="193" t="s">
        <v>826</v>
      </c>
      <c r="D178" s="193" t="s">
        <v>805</v>
      </c>
      <c r="E178" s="193"/>
      <c r="F178" s="193" t="s">
        <v>366</v>
      </c>
      <c r="G178" s="193" t="str">
        <f t="shared" si="24"/>
        <v>中川浩樹</v>
      </c>
      <c r="H178" s="193" t="s">
        <v>805</v>
      </c>
      <c r="I178" s="193" t="s">
        <v>72</v>
      </c>
      <c r="J178" s="194">
        <v>1964</v>
      </c>
      <c r="K178" s="195">
        <v>59</v>
      </c>
      <c r="L178" s="196" t="str">
        <f t="shared" si="23"/>
        <v>OK</v>
      </c>
      <c r="M178" s="193" t="s">
        <v>810</v>
      </c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s="39" customFormat="1" ht="13.5">
      <c r="A179" s="193" t="s">
        <v>367</v>
      </c>
      <c r="B179" s="204" t="s">
        <v>827</v>
      </c>
      <c r="C179" s="204" t="s">
        <v>828</v>
      </c>
      <c r="D179" s="193" t="s">
        <v>805</v>
      </c>
      <c r="E179" s="204"/>
      <c r="F179" s="193" t="s">
        <v>367</v>
      </c>
      <c r="G179" s="193" t="str">
        <f t="shared" si="24"/>
        <v>筒井珠世</v>
      </c>
      <c r="H179" s="193" t="s">
        <v>805</v>
      </c>
      <c r="I179" s="204" t="s">
        <v>73</v>
      </c>
      <c r="J179" s="194">
        <v>1967</v>
      </c>
      <c r="K179" s="195">
        <v>56</v>
      </c>
      <c r="L179" s="196" t="str">
        <f t="shared" si="23"/>
        <v>OK</v>
      </c>
      <c r="M179" s="193" t="s">
        <v>829</v>
      </c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s="39" customFormat="1" ht="13.5">
      <c r="A180" s="193" t="s">
        <v>368</v>
      </c>
      <c r="B180" s="204" t="s">
        <v>830</v>
      </c>
      <c r="C180" s="204" t="s">
        <v>831</v>
      </c>
      <c r="D180" s="193" t="s">
        <v>805</v>
      </c>
      <c r="E180" s="204"/>
      <c r="F180" s="193" t="s">
        <v>368</v>
      </c>
      <c r="G180" s="193" t="str">
        <f t="shared" si="24"/>
        <v>松井美和子</v>
      </c>
      <c r="H180" s="193" t="s">
        <v>805</v>
      </c>
      <c r="I180" s="205" t="s">
        <v>73</v>
      </c>
      <c r="J180" s="194">
        <v>1969</v>
      </c>
      <c r="K180" s="195">
        <v>54</v>
      </c>
      <c r="L180" s="196" t="str">
        <f t="shared" si="23"/>
        <v>OK</v>
      </c>
      <c r="M180" s="193" t="s">
        <v>261</v>
      </c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s="39" customFormat="1" ht="13.5">
      <c r="A181" s="193" t="s">
        <v>369</v>
      </c>
      <c r="B181" s="204" t="s">
        <v>821</v>
      </c>
      <c r="C181" s="204" t="s">
        <v>832</v>
      </c>
      <c r="D181" s="193" t="s">
        <v>805</v>
      </c>
      <c r="E181" s="204"/>
      <c r="F181" s="193" t="s">
        <v>369</v>
      </c>
      <c r="G181" s="193" t="str">
        <f t="shared" si="24"/>
        <v>三代梨絵</v>
      </c>
      <c r="H181" s="193" t="s">
        <v>805</v>
      </c>
      <c r="I181" s="205" t="s">
        <v>73</v>
      </c>
      <c r="J181" s="194">
        <v>1976</v>
      </c>
      <c r="K181" s="195">
        <v>47</v>
      </c>
      <c r="L181" s="196" t="str">
        <f t="shared" si="23"/>
        <v>OK</v>
      </c>
      <c r="M181" s="193" t="s">
        <v>283</v>
      </c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s="39" customFormat="1" ht="13.5">
      <c r="A182" s="193" t="s">
        <v>370</v>
      </c>
      <c r="B182" s="204" t="s">
        <v>833</v>
      </c>
      <c r="C182" s="204" t="s">
        <v>834</v>
      </c>
      <c r="D182" s="193" t="s">
        <v>805</v>
      </c>
      <c r="E182" s="204"/>
      <c r="F182" s="193" t="s">
        <v>370</v>
      </c>
      <c r="G182" s="193" t="str">
        <f t="shared" si="24"/>
        <v>土肥祐子</v>
      </c>
      <c r="H182" s="193" t="s">
        <v>805</v>
      </c>
      <c r="I182" s="205" t="s">
        <v>73</v>
      </c>
      <c r="J182" s="194">
        <v>1971</v>
      </c>
      <c r="K182" s="195">
        <v>52</v>
      </c>
      <c r="L182" s="196" t="str">
        <f t="shared" si="23"/>
        <v>OK</v>
      </c>
      <c r="M182" s="193" t="s">
        <v>283</v>
      </c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s="39" customFormat="1" ht="13.5">
      <c r="A183" s="193" t="s">
        <v>371</v>
      </c>
      <c r="B183" s="204" t="s">
        <v>835</v>
      </c>
      <c r="C183" s="204" t="s">
        <v>836</v>
      </c>
      <c r="D183" s="193" t="s">
        <v>805</v>
      </c>
      <c r="E183" s="204"/>
      <c r="F183" s="193" t="s">
        <v>371</v>
      </c>
      <c r="G183" s="193" t="str">
        <f t="shared" si="24"/>
        <v>岡野　羽</v>
      </c>
      <c r="H183" s="193" t="s">
        <v>805</v>
      </c>
      <c r="I183" s="205" t="s">
        <v>73</v>
      </c>
      <c r="J183" s="194">
        <v>1989</v>
      </c>
      <c r="K183" s="195">
        <v>34</v>
      </c>
      <c r="L183" s="196" t="str">
        <f t="shared" si="23"/>
        <v>OK</v>
      </c>
      <c r="M183" s="193" t="s">
        <v>502</v>
      </c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s="39" customFormat="1" ht="13.5">
      <c r="A184" s="193" t="s">
        <v>372</v>
      </c>
      <c r="B184" s="204" t="s">
        <v>837</v>
      </c>
      <c r="C184" s="204" t="s">
        <v>838</v>
      </c>
      <c r="D184" s="193" t="s">
        <v>805</v>
      </c>
      <c r="E184" s="204"/>
      <c r="F184" s="193" t="s">
        <v>372</v>
      </c>
      <c r="G184" s="193" t="s">
        <v>839</v>
      </c>
      <c r="H184" s="193" t="s">
        <v>805</v>
      </c>
      <c r="I184" s="205" t="s">
        <v>73</v>
      </c>
      <c r="J184" s="194">
        <v>1994</v>
      </c>
      <c r="K184" s="195">
        <v>29</v>
      </c>
      <c r="L184" s="196" t="str">
        <f t="shared" si="23"/>
        <v>OK</v>
      </c>
      <c r="M184" s="193" t="s">
        <v>840</v>
      </c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s="39" customFormat="1" ht="13.5">
      <c r="A185" s="193" t="s">
        <v>373</v>
      </c>
      <c r="B185" s="204" t="s">
        <v>841</v>
      </c>
      <c r="C185" s="204" t="s">
        <v>842</v>
      </c>
      <c r="D185" s="193" t="s">
        <v>805</v>
      </c>
      <c r="E185" s="204"/>
      <c r="F185" s="193" t="s">
        <v>373</v>
      </c>
      <c r="G185" s="193" t="s">
        <v>843</v>
      </c>
      <c r="H185" s="193" t="s">
        <v>805</v>
      </c>
      <c r="I185" s="204" t="s">
        <v>73</v>
      </c>
      <c r="J185" s="194">
        <v>1988</v>
      </c>
      <c r="K185" s="195">
        <v>35</v>
      </c>
      <c r="L185" s="196" t="str">
        <f t="shared" si="23"/>
        <v>OK</v>
      </c>
      <c r="M185" s="193" t="s">
        <v>829</v>
      </c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s="39" customFormat="1" ht="13.5">
      <c r="A186" s="193" t="s">
        <v>374</v>
      </c>
      <c r="B186" s="204" t="s">
        <v>844</v>
      </c>
      <c r="C186" s="204" t="s">
        <v>845</v>
      </c>
      <c r="D186" s="193" t="s">
        <v>805</v>
      </c>
      <c r="E186" s="204"/>
      <c r="F186" s="193" t="s">
        <v>374</v>
      </c>
      <c r="G186" s="193" t="str">
        <f>B186&amp;C186</f>
        <v>吉岡京子</v>
      </c>
      <c r="H186" s="193" t="s">
        <v>805</v>
      </c>
      <c r="I186" s="205" t="s">
        <v>73</v>
      </c>
      <c r="J186" s="194">
        <v>1959</v>
      </c>
      <c r="K186" s="195">
        <v>64</v>
      </c>
      <c r="L186" s="196" t="str">
        <f t="shared" si="23"/>
        <v>OK</v>
      </c>
      <c r="M186" s="193" t="s">
        <v>846</v>
      </c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s="39" customFormat="1" ht="13.5">
      <c r="A187" s="193" t="s">
        <v>376</v>
      </c>
      <c r="B187" s="204" t="s">
        <v>847</v>
      </c>
      <c r="C187" s="204" t="s">
        <v>848</v>
      </c>
      <c r="D187" s="193" t="s">
        <v>805</v>
      </c>
      <c r="E187" s="193"/>
      <c r="F187" s="193" t="s">
        <v>376</v>
      </c>
      <c r="G187" s="193" t="str">
        <f>B187&amp;C187</f>
        <v>出縄久子</v>
      </c>
      <c r="H187" s="193" t="s">
        <v>805</v>
      </c>
      <c r="I187" s="205" t="s">
        <v>73</v>
      </c>
      <c r="J187" s="194">
        <v>1965</v>
      </c>
      <c r="K187" s="195">
        <v>58</v>
      </c>
      <c r="L187" s="196" t="str">
        <f t="shared" si="23"/>
        <v>OK</v>
      </c>
      <c r="M187" s="193" t="s">
        <v>251</v>
      </c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s="39" customFormat="1" ht="13.5">
      <c r="A188" s="193" t="s">
        <v>377</v>
      </c>
      <c r="B188" s="204" t="s">
        <v>849</v>
      </c>
      <c r="C188" s="204" t="s">
        <v>850</v>
      </c>
      <c r="D188" s="193" t="s">
        <v>805</v>
      </c>
      <c r="E188" s="193"/>
      <c r="F188" s="193" t="s">
        <v>377</v>
      </c>
      <c r="G188" s="193" t="s">
        <v>851</v>
      </c>
      <c r="H188" s="193" t="s">
        <v>805</v>
      </c>
      <c r="I188" s="205" t="s">
        <v>73</v>
      </c>
      <c r="J188" s="194">
        <v>1993</v>
      </c>
      <c r="K188" s="195">
        <v>30</v>
      </c>
      <c r="L188" s="196" t="str">
        <f t="shared" si="23"/>
        <v>OK</v>
      </c>
      <c r="M188" s="193" t="s">
        <v>852</v>
      </c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s="39" customFormat="1" ht="13.5">
      <c r="A189" s="193" t="s">
        <v>853</v>
      </c>
      <c r="B189" s="193" t="s">
        <v>854</v>
      </c>
      <c r="C189" s="193" t="s">
        <v>855</v>
      </c>
      <c r="D189" s="193" t="s">
        <v>856</v>
      </c>
      <c r="E189" s="193"/>
      <c r="F189" s="193" t="s">
        <v>853</v>
      </c>
      <c r="G189" s="193" t="s">
        <v>857</v>
      </c>
      <c r="H189" s="193" t="s">
        <v>856</v>
      </c>
      <c r="I189" s="193" t="s">
        <v>858</v>
      </c>
      <c r="J189" s="194">
        <v>1967</v>
      </c>
      <c r="K189" s="194">
        <v>56</v>
      </c>
      <c r="L189" s="193" t="str">
        <f t="shared" si="23"/>
        <v>OK</v>
      </c>
      <c r="M189" s="193" t="s">
        <v>859</v>
      </c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s="39" customFormat="1" ht="13.5">
      <c r="A190" s="193" t="s">
        <v>860</v>
      </c>
      <c r="B190" s="193" t="s">
        <v>861</v>
      </c>
      <c r="C190" s="193" t="s">
        <v>862</v>
      </c>
      <c r="D190" s="193" t="s">
        <v>856</v>
      </c>
      <c r="E190" s="193"/>
      <c r="F190" s="193" t="s">
        <v>860</v>
      </c>
      <c r="G190" s="193" t="s">
        <v>863</v>
      </c>
      <c r="H190" s="193" t="s">
        <v>856</v>
      </c>
      <c r="I190" s="193" t="s">
        <v>858</v>
      </c>
      <c r="J190" s="194">
        <v>1973</v>
      </c>
      <c r="K190" s="194">
        <v>50</v>
      </c>
      <c r="L190" s="193" t="str">
        <f t="shared" si="23"/>
        <v>OK</v>
      </c>
      <c r="M190" s="193" t="s">
        <v>864</v>
      </c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s="39" customFormat="1" ht="13.5">
      <c r="A191" s="193" t="s">
        <v>865</v>
      </c>
      <c r="B191" s="204" t="s">
        <v>861</v>
      </c>
      <c r="C191" s="204" t="s">
        <v>866</v>
      </c>
      <c r="D191" s="193" t="s">
        <v>856</v>
      </c>
      <c r="E191" s="193"/>
      <c r="F191" s="193" t="s">
        <v>865</v>
      </c>
      <c r="G191" s="193" t="s">
        <v>867</v>
      </c>
      <c r="H191" s="193" t="s">
        <v>856</v>
      </c>
      <c r="I191" s="204" t="s">
        <v>868</v>
      </c>
      <c r="J191" s="194">
        <v>1974</v>
      </c>
      <c r="K191" s="194">
        <v>49</v>
      </c>
      <c r="L191" s="193" t="s">
        <v>869</v>
      </c>
      <c r="M191" s="193" t="s">
        <v>864</v>
      </c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s="39" customFormat="1" ht="15.75">
      <c r="A192" s="193" t="s">
        <v>870</v>
      </c>
      <c r="B192" s="193" t="s">
        <v>871</v>
      </c>
      <c r="C192" s="193" t="s">
        <v>872</v>
      </c>
      <c r="D192" s="193" t="s">
        <v>856</v>
      </c>
      <c r="E192" s="193"/>
      <c r="F192" s="193" t="s">
        <v>870</v>
      </c>
      <c r="G192" s="206" t="str">
        <f>B192&amp;C192</f>
        <v>浦島博邦</v>
      </c>
      <c r="H192" s="193" t="s">
        <v>856</v>
      </c>
      <c r="I192" s="193" t="s">
        <v>8</v>
      </c>
      <c r="J192" s="194">
        <v>1974</v>
      </c>
      <c r="K192" s="51">
        <f>IF(J192="","",(2023-J192))</f>
        <v>49</v>
      </c>
      <c r="L192" s="48" t="str">
        <f>IF(G192="","",IF(COUNTIF($G$15:$G$376,G192)&gt;1,"2重登録","OK"))</f>
        <v>OK</v>
      </c>
      <c r="M192" s="193" t="s">
        <v>873</v>
      </c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s="39" customFormat="1" ht="13.5">
      <c r="A193" s="193"/>
      <c r="B193" s="204"/>
      <c r="C193" s="204"/>
      <c r="D193" s="193"/>
      <c r="E193" s="193"/>
      <c r="F193" s="193"/>
      <c r="G193" s="193"/>
      <c r="H193" s="193"/>
      <c r="I193" s="204"/>
      <c r="J193" s="194"/>
      <c r="K193" s="194"/>
      <c r="L193" s="193"/>
      <c r="M193" s="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s="39" customFormat="1" ht="13.5">
      <c r="A194" s="193"/>
      <c r="B194" s="193"/>
      <c r="C194" s="193"/>
      <c r="D194" s="193"/>
      <c r="E194" s="193"/>
      <c r="F194" s="193"/>
      <c r="G194" s="193"/>
      <c r="H194" s="193"/>
      <c r="I194" s="193"/>
      <c r="J194" s="194"/>
      <c r="K194" s="194"/>
      <c r="L194" s="193"/>
      <c r="M194" s="193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s="39" customFormat="1" ht="13.5">
      <c r="A195" s="193"/>
      <c r="B195" s="193"/>
      <c r="C195" s="193"/>
      <c r="D195" s="193"/>
      <c r="E195" s="193"/>
      <c r="F195" s="193"/>
      <c r="G195" s="193"/>
      <c r="H195" s="193"/>
      <c r="I195" s="193"/>
      <c r="J195" s="194"/>
      <c r="K195" s="194"/>
      <c r="L195" s="193"/>
      <c r="M195" s="193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s="39" customFormat="1" ht="13.5">
      <c r="A196" s="193"/>
      <c r="B196" s="739" t="s">
        <v>378</v>
      </c>
      <c r="C196" s="739"/>
      <c r="D196" s="740" t="s">
        <v>379</v>
      </c>
      <c r="E196" s="740"/>
      <c r="F196" s="740"/>
      <c r="G196" s="740"/>
      <c r="H196" s="193"/>
      <c r="I196" s="204"/>
      <c r="J196" s="194"/>
      <c r="K196" s="194"/>
      <c r="L196" s="193"/>
      <c r="M196" s="193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s="39" customFormat="1" ht="13.5">
      <c r="A197" s="82"/>
      <c r="B197" s="739"/>
      <c r="C197" s="739"/>
      <c r="D197" s="740"/>
      <c r="E197" s="740"/>
      <c r="F197" s="740"/>
      <c r="G197" s="740"/>
      <c r="H197" s="84" t="s">
        <v>874</v>
      </c>
      <c r="I197" s="738">
        <v>0.05</v>
      </c>
      <c r="J197" s="738"/>
      <c r="K197" s="738"/>
      <c r="L197" s="83">
        <f>IF(G197="","",IF(COUNTIF($G$3:$G$625,G197)&gt;1,"2重登録","OK"))</f>
      </c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8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82"/>
      <c r="BO197" s="82"/>
      <c r="BP197" s="82"/>
      <c r="BQ197" s="82"/>
      <c r="BR197" s="82"/>
      <c r="BS197" s="82"/>
      <c r="BT197" s="82"/>
      <c r="BU197" s="82"/>
      <c r="BV197" s="82"/>
      <c r="BW197" s="82"/>
      <c r="BX197" s="82"/>
      <c r="BY197" s="82"/>
      <c r="BZ197" s="82"/>
      <c r="CA197" s="82"/>
      <c r="CB197" s="82"/>
      <c r="CC197" s="82"/>
      <c r="CD197" s="82"/>
      <c r="CE197" s="82"/>
      <c r="CF197" s="82"/>
      <c r="CG197" s="82"/>
      <c r="CH197" s="82"/>
      <c r="CI197" s="82"/>
      <c r="CJ197" s="82"/>
      <c r="CK197" s="82"/>
      <c r="CL197" s="82"/>
      <c r="CM197" s="82"/>
      <c r="CN197" s="82"/>
      <c r="CO197" s="82"/>
      <c r="CP197" s="82"/>
      <c r="CQ197" s="82"/>
      <c r="CR197" s="82"/>
      <c r="CS197" s="82"/>
      <c r="CT197" s="82"/>
      <c r="CU197" s="82"/>
      <c r="CV197" s="82"/>
      <c r="CW197" s="82"/>
      <c r="CX197" s="82"/>
      <c r="CY197" s="82"/>
      <c r="CZ197" s="82"/>
      <c r="DA197" s="82"/>
      <c r="DB197" s="82"/>
      <c r="DC197" s="82"/>
      <c r="DD197" s="82"/>
      <c r="DE197" s="82"/>
      <c r="DF197" s="82"/>
      <c r="DG197" s="82"/>
      <c r="DH197" s="82"/>
      <c r="DI197" s="82"/>
      <c r="DJ197" s="82"/>
      <c r="DK197" s="82"/>
      <c r="DL197" s="82"/>
      <c r="DM197" s="82"/>
      <c r="DN197" s="82"/>
      <c r="DO197" s="82"/>
      <c r="DP197" s="82"/>
      <c r="DQ197" s="82"/>
      <c r="DR197" s="82"/>
      <c r="DS197" s="82"/>
      <c r="DT197" s="82"/>
      <c r="DU197" s="82"/>
      <c r="DV197" s="82"/>
      <c r="DW197" s="82"/>
      <c r="DX197" s="82"/>
      <c r="DY197" s="82"/>
      <c r="DZ197" s="82"/>
      <c r="EA197" s="82"/>
      <c r="EB197" s="82"/>
      <c r="EC197" s="82"/>
      <c r="ED197" s="82"/>
      <c r="EE197" s="82"/>
      <c r="EF197" s="82"/>
      <c r="EG197" s="82"/>
      <c r="EH197" s="82"/>
      <c r="EI197" s="82"/>
      <c r="EJ197" s="82"/>
      <c r="EK197" s="82"/>
      <c r="EL197" s="82"/>
      <c r="EM197" s="82"/>
      <c r="EN197" s="82"/>
      <c r="EO197" s="82"/>
      <c r="EP197" s="82"/>
      <c r="EQ197" s="82"/>
      <c r="ER197" s="82"/>
      <c r="ES197" s="82"/>
      <c r="ET197" s="82"/>
      <c r="EU197" s="82"/>
      <c r="EV197" s="82"/>
      <c r="EW197" s="82"/>
      <c r="EX197" s="82"/>
      <c r="EY197" s="82"/>
      <c r="EZ197" s="82"/>
      <c r="FA197" s="82"/>
      <c r="FB197" s="82"/>
      <c r="FC197" s="82"/>
      <c r="FD197" s="82"/>
      <c r="FE197" s="82"/>
      <c r="FF197" s="82"/>
      <c r="FG197" s="82"/>
      <c r="FH197" s="82"/>
      <c r="FI197" s="82"/>
      <c r="FJ197" s="82"/>
      <c r="FK197" s="82"/>
      <c r="FL197" s="82"/>
      <c r="FM197" s="82"/>
      <c r="FN197" s="82"/>
      <c r="FO197" s="82"/>
      <c r="FP197" s="82"/>
      <c r="FQ197" s="82"/>
      <c r="FR197" s="82"/>
      <c r="FS197" s="82"/>
      <c r="FT197" s="82"/>
      <c r="FU197" s="82"/>
      <c r="FV197" s="82"/>
      <c r="FW197" s="82"/>
      <c r="FX197" s="82"/>
      <c r="FY197" s="82"/>
      <c r="FZ197" s="82"/>
      <c r="GA197" s="82"/>
      <c r="GB197" s="82"/>
      <c r="GC197" s="82"/>
      <c r="GD197" s="82"/>
      <c r="GE197" s="82"/>
      <c r="GF197" s="82"/>
      <c r="GG197" s="82"/>
      <c r="GH197" s="82"/>
      <c r="GI197" s="82"/>
      <c r="GJ197" s="82"/>
      <c r="GK197" s="82"/>
      <c r="GL197" s="82"/>
      <c r="GM197" s="82"/>
      <c r="GN197" s="82"/>
      <c r="GO197" s="82"/>
      <c r="GP197" s="82"/>
      <c r="GQ197" s="82"/>
      <c r="GR197" s="82"/>
      <c r="GS197" s="82"/>
      <c r="GT197" s="82"/>
      <c r="GU197" s="82"/>
      <c r="GV197" s="82"/>
      <c r="GW197" s="82"/>
      <c r="GX197" s="82"/>
      <c r="GY197" s="82"/>
      <c r="GZ197" s="82"/>
      <c r="HA197" s="82"/>
      <c r="HB197" s="82"/>
      <c r="HC197" s="82"/>
      <c r="HD197" s="82"/>
      <c r="HE197" s="82"/>
      <c r="HF197" s="82"/>
      <c r="HG197" s="82"/>
      <c r="HH197" s="82"/>
      <c r="HI197" s="82"/>
      <c r="HJ197" s="82"/>
      <c r="HK197" s="82"/>
      <c r="HL197" s="82"/>
      <c r="HM197" s="82"/>
      <c r="HN197" s="82"/>
      <c r="HO197" s="82"/>
      <c r="HP197" s="82"/>
      <c r="HQ197" s="82"/>
      <c r="HR197" s="82"/>
      <c r="HS197" s="82"/>
      <c r="HT197" s="82"/>
      <c r="HU197" s="82"/>
      <c r="HV197" s="82"/>
      <c r="HW197" s="82"/>
      <c r="HX197" s="82"/>
      <c r="HY197" s="82"/>
      <c r="HZ197" s="82"/>
      <c r="IA197" s="82"/>
      <c r="IB197" s="82"/>
      <c r="IC197" s="82"/>
      <c r="ID197" s="82"/>
      <c r="IE197" s="82"/>
      <c r="IF197" s="82"/>
      <c r="IG197" s="82"/>
      <c r="IH197" s="82"/>
      <c r="II197" s="82"/>
      <c r="IJ197" s="82"/>
      <c r="IK197" s="82"/>
      <c r="IL197" s="82"/>
      <c r="IM197" s="82"/>
      <c r="IN197" s="82"/>
      <c r="IO197" s="82"/>
      <c r="IP197" s="82"/>
      <c r="IQ197" s="82"/>
      <c r="IR197" s="82"/>
      <c r="IS197" s="82"/>
      <c r="IT197" s="82"/>
      <c r="IU197" s="82"/>
      <c r="IV197" s="82"/>
    </row>
    <row r="198" spans="1:256" s="39" customFormat="1" ht="13.5">
      <c r="A198" s="82"/>
      <c r="B198" s="86" t="s">
        <v>380</v>
      </c>
      <c r="C198" s="86"/>
      <c r="D198" s="81" t="s">
        <v>145</v>
      </c>
      <c r="E198" s="82"/>
      <c r="F198" s="83"/>
      <c r="G198" s="82"/>
      <c r="H198" s="82"/>
      <c r="I198" s="82"/>
      <c r="J198" s="87"/>
      <c r="K198" s="88">
        <f>IF(J198="","",(2012-J198))</f>
      </c>
      <c r="L198" s="83">
        <f>IF(G198="","",IF(COUNTIF($G$3:$G$625,G198)&gt;1,"2重登録","OK"))</f>
      </c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8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82"/>
      <c r="BO198" s="82"/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82"/>
      <c r="CF198" s="82"/>
      <c r="CG198" s="82"/>
      <c r="CH198" s="82"/>
      <c r="CI198" s="82"/>
      <c r="CJ198" s="82"/>
      <c r="CK198" s="82"/>
      <c r="CL198" s="82"/>
      <c r="CM198" s="82"/>
      <c r="CN198" s="82"/>
      <c r="CO198" s="82"/>
      <c r="CP198" s="82"/>
      <c r="CQ198" s="82"/>
      <c r="CR198" s="82"/>
      <c r="CS198" s="82"/>
      <c r="CT198" s="82"/>
      <c r="CU198" s="82"/>
      <c r="CV198" s="82"/>
      <c r="CW198" s="82"/>
      <c r="CX198" s="82"/>
      <c r="CY198" s="82"/>
      <c r="CZ198" s="82"/>
      <c r="DA198" s="82"/>
      <c r="DB198" s="82"/>
      <c r="DC198" s="82"/>
      <c r="DD198" s="82"/>
      <c r="DE198" s="82"/>
      <c r="DF198" s="82"/>
      <c r="DG198" s="82"/>
      <c r="DH198" s="82"/>
      <c r="DI198" s="82"/>
      <c r="DJ198" s="82"/>
      <c r="DK198" s="82"/>
      <c r="DL198" s="82"/>
      <c r="DM198" s="82"/>
      <c r="DN198" s="82"/>
      <c r="DO198" s="82"/>
      <c r="DP198" s="82"/>
      <c r="DQ198" s="82"/>
      <c r="DR198" s="82"/>
      <c r="DS198" s="82"/>
      <c r="DT198" s="82"/>
      <c r="DU198" s="82"/>
      <c r="DV198" s="82"/>
      <c r="DW198" s="82"/>
      <c r="DX198" s="82"/>
      <c r="DY198" s="82"/>
      <c r="DZ198" s="82"/>
      <c r="EA198" s="82"/>
      <c r="EB198" s="82"/>
      <c r="EC198" s="82"/>
      <c r="ED198" s="82"/>
      <c r="EE198" s="82"/>
      <c r="EF198" s="82"/>
      <c r="EG198" s="82"/>
      <c r="EH198" s="82"/>
      <c r="EI198" s="82"/>
      <c r="EJ198" s="82"/>
      <c r="EK198" s="82"/>
      <c r="EL198" s="82"/>
      <c r="EM198" s="82"/>
      <c r="EN198" s="82"/>
      <c r="EO198" s="82"/>
      <c r="EP198" s="82"/>
      <c r="EQ198" s="82"/>
      <c r="ER198" s="82"/>
      <c r="ES198" s="82"/>
      <c r="ET198" s="82"/>
      <c r="EU198" s="82"/>
      <c r="EV198" s="82"/>
      <c r="EW198" s="82"/>
      <c r="EX198" s="82"/>
      <c r="EY198" s="82"/>
      <c r="EZ198" s="82"/>
      <c r="FA198" s="82"/>
      <c r="FB198" s="82"/>
      <c r="FC198" s="82"/>
      <c r="FD198" s="82"/>
      <c r="FE198" s="82"/>
      <c r="FF198" s="82"/>
      <c r="FG198" s="82"/>
      <c r="FH198" s="82"/>
      <c r="FI198" s="82"/>
      <c r="FJ198" s="82"/>
      <c r="FK198" s="82"/>
      <c r="FL198" s="82"/>
      <c r="FM198" s="82"/>
      <c r="FN198" s="82"/>
      <c r="FO198" s="82"/>
      <c r="FP198" s="82"/>
      <c r="FQ198" s="82"/>
      <c r="FR198" s="82"/>
      <c r="FS198" s="82"/>
      <c r="FT198" s="82"/>
      <c r="FU198" s="82"/>
      <c r="FV198" s="82"/>
      <c r="FW198" s="82"/>
      <c r="FX198" s="82"/>
      <c r="FY198" s="82"/>
      <c r="FZ198" s="82"/>
      <c r="GA198" s="82"/>
      <c r="GB198" s="82"/>
      <c r="GC198" s="82"/>
      <c r="GD198" s="82"/>
      <c r="GE198" s="82"/>
      <c r="GF198" s="82"/>
      <c r="GG198" s="82"/>
      <c r="GH198" s="82"/>
      <c r="GI198" s="82"/>
      <c r="GJ198" s="82"/>
      <c r="GK198" s="82"/>
      <c r="GL198" s="82"/>
      <c r="GM198" s="82"/>
      <c r="GN198" s="82"/>
      <c r="GO198" s="82"/>
      <c r="GP198" s="82"/>
      <c r="GQ198" s="82"/>
      <c r="GR198" s="82"/>
      <c r="GS198" s="82"/>
      <c r="GT198" s="82"/>
      <c r="GU198" s="82"/>
      <c r="GV198" s="82"/>
      <c r="GW198" s="82"/>
      <c r="GX198" s="82"/>
      <c r="GY198" s="82"/>
      <c r="GZ198" s="82"/>
      <c r="HA198" s="82"/>
      <c r="HB198" s="82"/>
      <c r="HC198" s="82"/>
      <c r="HD198" s="82"/>
      <c r="HE198" s="82"/>
      <c r="HF198" s="82"/>
      <c r="HG198" s="82"/>
      <c r="HH198" s="82"/>
      <c r="HI198" s="82"/>
      <c r="HJ198" s="82"/>
      <c r="HK198" s="82"/>
      <c r="HL198" s="82"/>
      <c r="HM198" s="82"/>
      <c r="HN198" s="82"/>
      <c r="HO198" s="82"/>
      <c r="HP198" s="82"/>
      <c r="HQ198" s="82"/>
      <c r="HR198" s="82"/>
      <c r="HS198" s="82"/>
      <c r="HT198" s="82"/>
      <c r="HU198" s="82"/>
      <c r="HV198" s="82"/>
      <c r="HW198" s="82"/>
      <c r="HX198" s="82"/>
      <c r="HY198" s="82"/>
      <c r="HZ198" s="82"/>
      <c r="IA198" s="82"/>
      <c r="IB198" s="82"/>
      <c r="IC198" s="82"/>
      <c r="ID198" s="82"/>
      <c r="IE198" s="82"/>
      <c r="IF198" s="82"/>
      <c r="IG198" s="82"/>
      <c r="IH198" s="82"/>
      <c r="II198" s="82"/>
      <c r="IJ198" s="82"/>
      <c r="IK198" s="82"/>
      <c r="IL198" s="82"/>
      <c r="IM198" s="82"/>
      <c r="IN198" s="82"/>
      <c r="IO198" s="82"/>
      <c r="IP198" s="82"/>
      <c r="IQ198" s="82"/>
      <c r="IR198" s="82"/>
      <c r="IS198" s="82"/>
      <c r="IT198" s="82"/>
      <c r="IU198" s="82"/>
      <c r="IV198" s="82"/>
    </row>
    <row r="199" spans="1:256" s="39" customFormat="1" ht="13.5">
      <c r="A199" s="82"/>
      <c r="B199" s="736" t="s">
        <v>381</v>
      </c>
      <c r="C199" s="736"/>
      <c r="D199" s="82" t="s">
        <v>147</v>
      </c>
      <c r="E199" s="82"/>
      <c r="F199" s="83"/>
      <c r="G199" s="82"/>
      <c r="H199" s="82"/>
      <c r="I199" s="82"/>
      <c r="J199" s="87"/>
      <c r="K199" s="88">
        <f>IF(J199="","",(2012-J199))</f>
      </c>
      <c r="L199" s="83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8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82"/>
      <c r="CF199" s="82"/>
      <c r="CG199" s="82"/>
      <c r="CH199" s="82"/>
      <c r="CI199" s="82"/>
      <c r="CJ199" s="82"/>
      <c r="CK199" s="82"/>
      <c r="CL199" s="82"/>
      <c r="CM199" s="82"/>
      <c r="CN199" s="82"/>
      <c r="CO199" s="82"/>
      <c r="CP199" s="82"/>
      <c r="CQ199" s="82"/>
      <c r="CR199" s="82"/>
      <c r="CS199" s="82"/>
      <c r="CT199" s="82"/>
      <c r="CU199" s="82"/>
      <c r="CV199" s="82"/>
      <c r="CW199" s="82"/>
      <c r="CX199" s="82"/>
      <c r="CY199" s="82"/>
      <c r="CZ199" s="82"/>
      <c r="DA199" s="82"/>
      <c r="DB199" s="82"/>
      <c r="DC199" s="82"/>
      <c r="DD199" s="82"/>
      <c r="DE199" s="82"/>
      <c r="DF199" s="82"/>
      <c r="DG199" s="82"/>
      <c r="DH199" s="82"/>
      <c r="DI199" s="82"/>
      <c r="DJ199" s="82"/>
      <c r="DK199" s="82"/>
      <c r="DL199" s="82"/>
      <c r="DM199" s="82"/>
      <c r="DN199" s="82"/>
      <c r="DO199" s="82"/>
      <c r="DP199" s="82"/>
      <c r="DQ199" s="82"/>
      <c r="DR199" s="82"/>
      <c r="DS199" s="82"/>
      <c r="DT199" s="82"/>
      <c r="DU199" s="82"/>
      <c r="DV199" s="82"/>
      <c r="DW199" s="82"/>
      <c r="DX199" s="82"/>
      <c r="DY199" s="82"/>
      <c r="DZ199" s="82"/>
      <c r="EA199" s="82"/>
      <c r="EB199" s="82"/>
      <c r="EC199" s="82"/>
      <c r="ED199" s="82"/>
      <c r="EE199" s="82"/>
      <c r="EF199" s="82"/>
      <c r="EG199" s="82"/>
      <c r="EH199" s="82"/>
      <c r="EI199" s="82"/>
      <c r="EJ199" s="82"/>
      <c r="EK199" s="82"/>
      <c r="EL199" s="82"/>
      <c r="EM199" s="82"/>
      <c r="EN199" s="82"/>
      <c r="EO199" s="82"/>
      <c r="EP199" s="82"/>
      <c r="EQ199" s="82"/>
      <c r="ER199" s="82"/>
      <c r="ES199" s="82"/>
      <c r="ET199" s="82"/>
      <c r="EU199" s="82"/>
      <c r="EV199" s="82"/>
      <c r="EW199" s="82"/>
      <c r="EX199" s="82"/>
      <c r="EY199" s="82"/>
      <c r="EZ199" s="82"/>
      <c r="FA199" s="82"/>
      <c r="FB199" s="82"/>
      <c r="FC199" s="82"/>
      <c r="FD199" s="82"/>
      <c r="FE199" s="82"/>
      <c r="FF199" s="82"/>
      <c r="FG199" s="82"/>
      <c r="FH199" s="82"/>
      <c r="FI199" s="82"/>
      <c r="FJ199" s="82"/>
      <c r="FK199" s="82"/>
      <c r="FL199" s="82"/>
      <c r="FM199" s="82"/>
      <c r="FN199" s="82"/>
      <c r="FO199" s="82"/>
      <c r="FP199" s="82"/>
      <c r="FQ199" s="82"/>
      <c r="FR199" s="82"/>
      <c r="FS199" s="82"/>
      <c r="FT199" s="82"/>
      <c r="FU199" s="82"/>
      <c r="FV199" s="82"/>
      <c r="FW199" s="82"/>
      <c r="FX199" s="82"/>
      <c r="FY199" s="82"/>
      <c r="FZ199" s="82"/>
      <c r="GA199" s="82"/>
      <c r="GB199" s="82"/>
      <c r="GC199" s="82"/>
      <c r="GD199" s="82"/>
      <c r="GE199" s="82"/>
      <c r="GF199" s="82"/>
      <c r="GG199" s="82"/>
      <c r="GH199" s="82"/>
      <c r="GI199" s="82"/>
      <c r="GJ199" s="82"/>
      <c r="GK199" s="82"/>
      <c r="GL199" s="82"/>
      <c r="GM199" s="82"/>
      <c r="GN199" s="82"/>
      <c r="GO199" s="82"/>
      <c r="GP199" s="82"/>
      <c r="GQ199" s="82"/>
      <c r="GR199" s="82"/>
      <c r="GS199" s="82"/>
      <c r="GT199" s="82"/>
      <c r="GU199" s="82"/>
      <c r="GV199" s="82"/>
      <c r="GW199" s="82"/>
      <c r="GX199" s="82"/>
      <c r="GY199" s="82"/>
      <c r="GZ199" s="82"/>
      <c r="HA199" s="82"/>
      <c r="HB199" s="82"/>
      <c r="HC199" s="82"/>
      <c r="HD199" s="82"/>
      <c r="HE199" s="82"/>
      <c r="HF199" s="82"/>
      <c r="HG199" s="82"/>
      <c r="HH199" s="82"/>
      <c r="HI199" s="82"/>
      <c r="HJ199" s="82"/>
      <c r="HK199" s="82"/>
      <c r="HL199" s="82"/>
      <c r="HM199" s="82"/>
      <c r="HN199" s="82"/>
      <c r="HO199" s="82"/>
      <c r="HP199" s="82"/>
      <c r="HQ199" s="82"/>
      <c r="HR199" s="82"/>
      <c r="HS199" s="82"/>
      <c r="HT199" s="82"/>
      <c r="HU199" s="82"/>
      <c r="HV199" s="82"/>
      <c r="HW199" s="82"/>
      <c r="HX199" s="82"/>
      <c r="HY199" s="82"/>
      <c r="HZ199" s="82"/>
      <c r="IA199" s="82"/>
      <c r="IB199" s="82"/>
      <c r="IC199" s="82"/>
      <c r="ID199" s="82"/>
      <c r="IE199" s="82"/>
      <c r="IF199" s="82"/>
      <c r="IG199" s="82"/>
      <c r="IH199" s="82"/>
      <c r="II199" s="82"/>
      <c r="IJ199" s="82"/>
      <c r="IK199" s="82"/>
      <c r="IL199" s="82"/>
      <c r="IM199" s="82"/>
      <c r="IN199" s="82"/>
      <c r="IO199" s="82"/>
      <c r="IP199" s="82"/>
      <c r="IQ199" s="82"/>
      <c r="IR199" s="82"/>
      <c r="IS199" s="82"/>
      <c r="IT199" s="82"/>
      <c r="IU199" s="82"/>
      <c r="IV199" s="82"/>
    </row>
    <row r="200" spans="1:256" s="39" customFormat="1" ht="15.75">
      <c r="A200" s="206" t="s">
        <v>382</v>
      </c>
      <c r="B200" s="206" t="s">
        <v>383</v>
      </c>
      <c r="C200" s="206" t="s">
        <v>384</v>
      </c>
      <c r="D200" s="206" t="s">
        <v>380</v>
      </c>
      <c r="E200" s="206"/>
      <c r="F200" s="207" t="str">
        <f aca="true" t="shared" si="25" ref="F200:F205">A200</f>
        <v>ぐ０１</v>
      </c>
      <c r="G200" s="206" t="str">
        <f aca="true" t="shared" si="26" ref="G200:G205">B200&amp;C200</f>
        <v>鍵谷浩太</v>
      </c>
      <c r="H200" s="208" t="s">
        <v>381</v>
      </c>
      <c r="I200" s="208" t="s">
        <v>72</v>
      </c>
      <c r="J200" s="209">
        <v>1991</v>
      </c>
      <c r="K200" s="210">
        <v>32</v>
      </c>
      <c r="L200" s="183" t="str">
        <f>IF(G200="","",IF(COUNTIF($G$5:$G$646,G200)&gt;1,"2重登録","OK"))</f>
        <v>OK</v>
      </c>
      <c r="M200" s="206" t="s">
        <v>110</v>
      </c>
      <c r="N200" s="211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8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8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82"/>
      <c r="BO200" s="82"/>
      <c r="BP200" s="82"/>
      <c r="BQ200" s="82"/>
      <c r="BR200" s="82"/>
      <c r="BS200" s="82"/>
      <c r="BT200" s="82"/>
      <c r="BU200" s="82"/>
      <c r="BV200" s="82"/>
      <c r="BW200" s="82"/>
      <c r="BX200" s="82"/>
      <c r="BY200" s="82"/>
      <c r="BZ200" s="82"/>
      <c r="CA200" s="82"/>
      <c r="CB200" s="82"/>
      <c r="CC200" s="82"/>
      <c r="CD200" s="82"/>
      <c r="CE200" s="82"/>
      <c r="CF200" s="82"/>
      <c r="CG200" s="82"/>
      <c r="CH200" s="82"/>
      <c r="CI200" s="82"/>
      <c r="CJ200" s="82"/>
      <c r="CK200" s="82"/>
      <c r="CL200" s="82"/>
      <c r="CM200" s="82"/>
      <c r="CN200" s="82"/>
      <c r="CO200" s="82"/>
      <c r="CP200" s="82"/>
      <c r="CQ200" s="82"/>
      <c r="CR200" s="82"/>
      <c r="CS200" s="82"/>
      <c r="CT200" s="82"/>
      <c r="CU200" s="82"/>
      <c r="CV200" s="82"/>
      <c r="CW200" s="82"/>
      <c r="CX200" s="82"/>
      <c r="CY200" s="82"/>
      <c r="CZ200" s="82"/>
      <c r="DA200" s="82"/>
      <c r="DB200" s="82"/>
      <c r="DC200" s="82"/>
      <c r="DD200" s="82"/>
      <c r="DE200" s="82"/>
      <c r="DF200" s="82"/>
      <c r="DG200" s="82"/>
      <c r="DH200" s="82"/>
      <c r="DI200" s="82"/>
      <c r="DJ200" s="82"/>
      <c r="DK200" s="82"/>
      <c r="DL200" s="82"/>
      <c r="DM200" s="82"/>
      <c r="DN200" s="82"/>
      <c r="DO200" s="82"/>
      <c r="DP200" s="82"/>
      <c r="DQ200" s="82"/>
      <c r="DR200" s="82"/>
      <c r="DS200" s="82"/>
      <c r="DT200" s="82"/>
      <c r="DU200" s="82"/>
      <c r="DV200" s="82"/>
      <c r="DW200" s="82"/>
      <c r="DX200" s="82"/>
      <c r="DY200" s="82"/>
      <c r="DZ200" s="82"/>
      <c r="EA200" s="82"/>
      <c r="EB200" s="82"/>
      <c r="EC200" s="82"/>
      <c r="ED200" s="82"/>
      <c r="EE200" s="82"/>
      <c r="EF200" s="82"/>
      <c r="EG200" s="82"/>
      <c r="EH200" s="82"/>
      <c r="EI200" s="82"/>
      <c r="EJ200" s="82"/>
      <c r="EK200" s="82"/>
      <c r="EL200" s="82"/>
      <c r="EM200" s="82"/>
      <c r="EN200" s="82"/>
      <c r="EO200" s="82"/>
      <c r="EP200" s="82"/>
      <c r="EQ200" s="82"/>
      <c r="ER200" s="82"/>
      <c r="ES200" s="82"/>
      <c r="ET200" s="82"/>
      <c r="EU200" s="82"/>
      <c r="EV200" s="82"/>
      <c r="EW200" s="82"/>
      <c r="EX200" s="82"/>
      <c r="EY200" s="82"/>
      <c r="EZ200" s="82"/>
      <c r="FA200" s="82"/>
      <c r="FB200" s="82"/>
      <c r="FC200" s="82"/>
      <c r="FD200" s="82"/>
      <c r="FE200" s="82"/>
      <c r="FF200" s="82"/>
      <c r="FG200" s="82"/>
      <c r="FH200" s="82"/>
      <c r="FI200" s="82"/>
      <c r="FJ200" s="82"/>
      <c r="FK200" s="82"/>
      <c r="FL200" s="82"/>
      <c r="FM200" s="82"/>
      <c r="FN200" s="82"/>
      <c r="FO200" s="82"/>
      <c r="FP200" s="82"/>
      <c r="FQ200" s="82"/>
      <c r="FR200" s="82"/>
      <c r="FS200" s="82"/>
      <c r="FT200" s="82"/>
      <c r="FU200" s="82"/>
      <c r="FV200" s="82"/>
      <c r="FW200" s="82"/>
      <c r="FX200" s="82"/>
      <c r="FY200" s="82"/>
      <c r="FZ200" s="82"/>
      <c r="GA200" s="82"/>
      <c r="GB200" s="82"/>
      <c r="GC200" s="82"/>
      <c r="GD200" s="82"/>
      <c r="GE200" s="82"/>
      <c r="GF200" s="82"/>
      <c r="GG200" s="82"/>
      <c r="GH200" s="82"/>
      <c r="GI200" s="82"/>
      <c r="GJ200" s="82"/>
      <c r="GK200" s="82"/>
      <c r="GL200" s="82"/>
      <c r="GM200" s="82"/>
      <c r="GN200" s="82"/>
      <c r="GO200" s="82"/>
      <c r="GP200" s="82"/>
      <c r="GQ200" s="82"/>
      <c r="GR200" s="82"/>
      <c r="GS200" s="82"/>
      <c r="GT200" s="82"/>
      <c r="GU200" s="82"/>
      <c r="GV200" s="82"/>
      <c r="GW200" s="82"/>
      <c r="GX200" s="82"/>
      <c r="GY200" s="82"/>
      <c r="GZ200" s="82"/>
      <c r="HA200" s="82"/>
      <c r="HB200" s="82"/>
      <c r="HC200" s="82"/>
      <c r="HD200" s="82"/>
      <c r="HE200" s="82"/>
      <c r="HF200" s="82"/>
      <c r="HG200" s="82"/>
      <c r="HH200" s="82"/>
      <c r="HI200" s="82"/>
      <c r="HJ200" s="82"/>
      <c r="HK200" s="82"/>
      <c r="HL200" s="82"/>
      <c r="HM200" s="82"/>
      <c r="HN200" s="82"/>
      <c r="HO200" s="82"/>
      <c r="HP200" s="82"/>
      <c r="HQ200" s="82"/>
      <c r="HR200" s="82"/>
      <c r="HS200" s="82"/>
      <c r="HT200" s="82"/>
      <c r="HU200" s="82"/>
      <c r="HV200" s="82"/>
      <c r="HW200" s="82"/>
      <c r="HX200" s="82"/>
      <c r="HY200" s="82"/>
      <c r="HZ200" s="82"/>
      <c r="IA200" s="82"/>
      <c r="IB200" s="82"/>
      <c r="IC200" s="82"/>
      <c r="ID200" s="82"/>
      <c r="IE200" s="82"/>
      <c r="IF200" s="82"/>
      <c r="IG200" s="82"/>
      <c r="IH200" s="82"/>
      <c r="II200" s="82"/>
      <c r="IJ200" s="82"/>
      <c r="IK200" s="82"/>
      <c r="IL200" s="82"/>
      <c r="IM200" s="82"/>
      <c r="IN200" s="82"/>
      <c r="IO200" s="82"/>
      <c r="IP200" s="82"/>
      <c r="IQ200" s="82"/>
      <c r="IR200" s="82"/>
      <c r="IS200" s="82"/>
      <c r="IT200" s="82"/>
      <c r="IU200" s="82"/>
      <c r="IV200" s="82"/>
    </row>
    <row r="201" spans="1:256" s="42" customFormat="1" ht="15.75">
      <c r="A201" s="206" t="s">
        <v>385</v>
      </c>
      <c r="B201" s="206" t="s">
        <v>127</v>
      </c>
      <c r="C201" s="206" t="s">
        <v>386</v>
      </c>
      <c r="D201" s="206" t="s">
        <v>380</v>
      </c>
      <c r="E201" s="206"/>
      <c r="F201" s="206" t="str">
        <f t="shared" si="25"/>
        <v>ぐ０２</v>
      </c>
      <c r="G201" s="206" t="str">
        <f t="shared" si="26"/>
        <v>浅田恵亮</v>
      </c>
      <c r="H201" s="208" t="s">
        <v>381</v>
      </c>
      <c r="I201" s="208" t="s">
        <v>72</v>
      </c>
      <c r="J201" s="209">
        <v>1986</v>
      </c>
      <c r="K201" s="210">
        <v>37</v>
      </c>
      <c r="L201" s="207" t="str">
        <f>IF(G201="","",IF(COUNTIF($G$3:$G$625,G201)&gt;1,"2重登録","OK"))</f>
        <v>OK</v>
      </c>
      <c r="M201" s="206" t="s">
        <v>101</v>
      </c>
      <c r="N201" s="211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8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82"/>
      <c r="BO201" s="82"/>
      <c r="BP201" s="82"/>
      <c r="BQ201" s="82"/>
      <c r="BR201" s="82"/>
      <c r="BS201" s="82"/>
      <c r="BT201" s="82"/>
      <c r="BU201" s="82"/>
      <c r="BV201" s="82"/>
      <c r="BW201" s="82"/>
      <c r="BX201" s="82"/>
      <c r="BY201" s="82"/>
      <c r="BZ201" s="82"/>
      <c r="CA201" s="82"/>
      <c r="CB201" s="82"/>
      <c r="CC201" s="82"/>
      <c r="CD201" s="82"/>
      <c r="CE201" s="82"/>
      <c r="CF201" s="82"/>
      <c r="CG201" s="82"/>
      <c r="CH201" s="82"/>
      <c r="CI201" s="82"/>
      <c r="CJ201" s="82"/>
      <c r="CK201" s="82"/>
      <c r="CL201" s="82"/>
      <c r="CM201" s="82"/>
      <c r="CN201" s="82"/>
      <c r="CO201" s="82"/>
      <c r="CP201" s="82"/>
      <c r="CQ201" s="82"/>
      <c r="CR201" s="82"/>
      <c r="CS201" s="82"/>
      <c r="CT201" s="82"/>
      <c r="CU201" s="82"/>
      <c r="CV201" s="82"/>
      <c r="CW201" s="82"/>
      <c r="CX201" s="82"/>
      <c r="CY201" s="82"/>
      <c r="CZ201" s="82"/>
      <c r="DA201" s="82"/>
      <c r="DB201" s="82"/>
      <c r="DC201" s="82"/>
      <c r="DD201" s="82"/>
      <c r="DE201" s="82"/>
      <c r="DF201" s="82"/>
      <c r="DG201" s="82"/>
      <c r="DH201" s="82"/>
      <c r="DI201" s="82"/>
      <c r="DJ201" s="82"/>
      <c r="DK201" s="82"/>
      <c r="DL201" s="82"/>
      <c r="DM201" s="82"/>
      <c r="DN201" s="82"/>
      <c r="DO201" s="82"/>
      <c r="DP201" s="82"/>
      <c r="DQ201" s="82"/>
      <c r="DR201" s="82"/>
      <c r="DS201" s="82"/>
      <c r="DT201" s="82"/>
      <c r="DU201" s="82"/>
      <c r="DV201" s="82"/>
      <c r="DW201" s="82"/>
      <c r="DX201" s="82"/>
      <c r="DY201" s="82"/>
      <c r="DZ201" s="82"/>
      <c r="EA201" s="82"/>
      <c r="EB201" s="82"/>
      <c r="EC201" s="82"/>
      <c r="ED201" s="82"/>
      <c r="EE201" s="82"/>
      <c r="EF201" s="82"/>
      <c r="EG201" s="82"/>
      <c r="EH201" s="82"/>
      <c r="EI201" s="82"/>
      <c r="EJ201" s="82"/>
      <c r="EK201" s="82"/>
      <c r="EL201" s="82"/>
      <c r="EM201" s="82"/>
      <c r="EN201" s="82"/>
      <c r="EO201" s="82"/>
      <c r="EP201" s="82"/>
      <c r="EQ201" s="82"/>
      <c r="ER201" s="82"/>
      <c r="ES201" s="82"/>
      <c r="ET201" s="82"/>
      <c r="EU201" s="82"/>
      <c r="EV201" s="82"/>
      <c r="EW201" s="82"/>
      <c r="EX201" s="82"/>
      <c r="EY201" s="82"/>
      <c r="EZ201" s="82"/>
      <c r="FA201" s="82"/>
      <c r="FB201" s="82"/>
      <c r="FC201" s="82"/>
      <c r="FD201" s="82"/>
      <c r="FE201" s="82"/>
      <c r="FF201" s="82"/>
      <c r="FG201" s="82"/>
      <c r="FH201" s="82"/>
      <c r="FI201" s="82"/>
      <c r="FJ201" s="82"/>
      <c r="FK201" s="82"/>
      <c r="FL201" s="82"/>
      <c r="FM201" s="82"/>
      <c r="FN201" s="82"/>
      <c r="FO201" s="82"/>
      <c r="FP201" s="82"/>
      <c r="FQ201" s="82"/>
      <c r="FR201" s="82"/>
      <c r="FS201" s="82"/>
      <c r="FT201" s="82"/>
      <c r="FU201" s="82"/>
      <c r="FV201" s="82"/>
      <c r="FW201" s="82"/>
      <c r="FX201" s="82"/>
      <c r="FY201" s="82"/>
      <c r="FZ201" s="82"/>
      <c r="GA201" s="82"/>
      <c r="GB201" s="82"/>
      <c r="GC201" s="82"/>
      <c r="GD201" s="82"/>
      <c r="GE201" s="82"/>
      <c r="GF201" s="82"/>
      <c r="GG201" s="82"/>
      <c r="GH201" s="82"/>
      <c r="GI201" s="82"/>
      <c r="GJ201" s="82"/>
      <c r="GK201" s="82"/>
      <c r="GL201" s="82"/>
      <c r="GM201" s="82"/>
      <c r="GN201" s="82"/>
      <c r="GO201" s="82"/>
      <c r="GP201" s="82"/>
      <c r="GQ201" s="82"/>
      <c r="GR201" s="82"/>
      <c r="GS201" s="82"/>
      <c r="GT201" s="82"/>
      <c r="GU201" s="82"/>
      <c r="GV201" s="82"/>
      <c r="GW201" s="82"/>
      <c r="GX201" s="82"/>
      <c r="GY201" s="82"/>
      <c r="GZ201" s="82"/>
      <c r="HA201" s="82"/>
      <c r="HB201" s="82"/>
      <c r="HC201" s="82"/>
      <c r="HD201" s="82"/>
      <c r="HE201" s="82"/>
      <c r="HF201" s="82"/>
      <c r="HG201" s="82"/>
      <c r="HH201" s="82"/>
      <c r="HI201" s="82"/>
      <c r="HJ201" s="82"/>
      <c r="HK201" s="82"/>
      <c r="HL201" s="82"/>
      <c r="HM201" s="82"/>
      <c r="HN201" s="82"/>
      <c r="HO201" s="82"/>
      <c r="HP201" s="82"/>
      <c r="HQ201" s="82"/>
      <c r="HR201" s="82"/>
      <c r="HS201" s="82"/>
      <c r="HT201" s="82"/>
      <c r="HU201" s="82"/>
      <c r="HV201" s="82"/>
      <c r="HW201" s="82"/>
      <c r="HX201" s="82"/>
      <c r="HY201" s="82"/>
      <c r="HZ201" s="82"/>
      <c r="IA201" s="82"/>
      <c r="IB201" s="82"/>
      <c r="IC201" s="82"/>
      <c r="ID201" s="82"/>
      <c r="IE201" s="82"/>
      <c r="IF201" s="82"/>
      <c r="IG201" s="82"/>
      <c r="IH201" s="82"/>
      <c r="II201" s="82"/>
      <c r="IJ201" s="82"/>
      <c r="IK201" s="82"/>
      <c r="IL201" s="82"/>
      <c r="IM201" s="82"/>
      <c r="IN201" s="82"/>
      <c r="IO201" s="82"/>
      <c r="IP201" s="82"/>
      <c r="IQ201" s="82"/>
      <c r="IR201" s="82"/>
      <c r="IS201" s="82"/>
      <c r="IT201" s="82"/>
      <c r="IU201" s="82"/>
      <c r="IV201" s="82"/>
    </row>
    <row r="202" spans="1:17" ht="15.75">
      <c r="A202" s="206" t="s">
        <v>387</v>
      </c>
      <c r="B202" s="206" t="s">
        <v>388</v>
      </c>
      <c r="C202" s="206" t="s">
        <v>389</v>
      </c>
      <c r="D202" s="206" t="s">
        <v>380</v>
      </c>
      <c r="E202" s="206"/>
      <c r="F202" s="207" t="str">
        <f t="shared" si="25"/>
        <v>ぐ０３</v>
      </c>
      <c r="G202" s="206" t="str">
        <f t="shared" si="26"/>
        <v>中西泰輝</v>
      </c>
      <c r="H202" s="208" t="s">
        <v>381</v>
      </c>
      <c r="I202" s="208" t="s">
        <v>72</v>
      </c>
      <c r="J202" s="209">
        <v>1992</v>
      </c>
      <c r="K202" s="210">
        <v>31</v>
      </c>
      <c r="L202" s="207" t="str">
        <f>IF(G202="","",IF(COUNTIF($G$3:$G$625,G202)&gt;1,"2重登録","OK"))</f>
        <v>OK</v>
      </c>
      <c r="M202" s="206" t="s">
        <v>111</v>
      </c>
      <c r="N202" s="211"/>
      <c r="O202" s="82"/>
      <c r="P202" s="82"/>
      <c r="Q202" s="82"/>
    </row>
    <row r="203" spans="1:256" s="42" customFormat="1" ht="15.75">
      <c r="A203" s="212" t="s">
        <v>390</v>
      </c>
      <c r="B203" s="212" t="s">
        <v>391</v>
      </c>
      <c r="C203" s="212" t="s">
        <v>98</v>
      </c>
      <c r="D203" s="212" t="s">
        <v>380</v>
      </c>
      <c r="E203" s="212"/>
      <c r="F203" s="212" t="s">
        <v>390</v>
      </c>
      <c r="G203" s="212" t="s">
        <v>392</v>
      </c>
      <c r="H203" s="212" t="s">
        <v>381</v>
      </c>
      <c r="I203" s="212" t="s">
        <v>8</v>
      </c>
      <c r="J203" s="212">
        <v>1985</v>
      </c>
      <c r="K203" s="212">
        <v>37</v>
      </c>
      <c r="L203" s="212" t="s">
        <v>875</v>
      </c>
      <c r="M203" s="212" t="s">
        <v>112</v>
      </c>
      <c r="N203" s="211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8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8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8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  <c r="BY203" s="82"/>
      <c r="BZ203" s="82"/>
      <c r="CA203" s="82"/>
      <c r="CB203" s="82"/>
      <c r="CC203" s="82"/>
      <c r="CD203" s="82"/>
      <c r="CE203" s="82"/>
      <c r="CF203" s="82"/>
      <c r="CG203" s="82"/>
      <c r="CH203" s="82"/>
      <c r="CI203" s="82"/>
      <c r="CJ203" s="82"/>
      <c r="CK203" s="82"/>
      <c r="CL203" s="82"/>
      <c r="CM203" s="82"/>
      <c r="CN203" s="82"/>
      <c r="CO203" s="82"/>
      <c r="CP203" s="82"/>
      <c r="CQ203" s="82"/>
      <c r="CR203" s="82"/>
      <c r="CS203" s="82"/>
      <c r="CT203" s="82"/>
      <c r="CU203" s="82"/>
      <c r="CV203" s="82"/>
      <c r="CW203" s="82"/>
      <c r="CX203" s="82"/>
      <c r="CY203" s="82"/>
      <c r="CZ203" s="82"/>
      <c r="DA203" s="82"/>
      <c r="DB203" s="82"/>
      <c r="DC203" s="82"/>
      <c r="DD203" s="82"/>
      <c r="DE203" s="82"/>
      <c r="DF203" s="82"/>
      <c r="DG203" s="82"/>
      <c r="DH203" s="82"/>
      <c r="DI203" s="82"/>
      <c r="DJ203" s="82"/>
      <c r="DK203" s="82"/>
      <c r="DL203" s="82"/>
      <c r="DM203" s="82"/>
      <c r="DN203" s="82"/>
      <c r="DO203" s="82"/>
      <c r="DP203" s="82"/>
      <c r="DQ203" s="82"/>
      <c r="DR203" s="82"/>
      <c r="DS203" s="82"/>
      <c r="DT203" s="82"/>
      <c r="DU203" s="82"/>
      <c r="DV203" s="82"/>
      <c r="DW203" s="82"/>
      <c r="DX203" s="82"/>
      <c r="DY203" s="82"/>
      <c r="DZ203" s="82"/>
      <c r="EA203" s="82"/>
      <c r="EB203" s="82"/>
      <c r="EC203" s="82"/>
      <c r="ED203" s="82"/>
      <c r="EE203" s="82"/>
      <c r="EF203" s="82"/>
      <c r="EG203" s="82"/>
      <c r="EH203" s="82"/>
      <c r="EI203" s="82"/>
      <c r="EJ203" s="82"/>
      <c r="EK203" s="82"/>
      <c r="EL203" s="82"/>
      <c r="EM203" s="82"/>
      <c r="EN203" s="82"/>
      <c r="EO203" s="82"/>
      <c r="EP203" s="82"/>
      <c r="EQ203" s="82"/>
      <c r="ER203" s="82"/>
      <c r="ES203" s="82"/>
      <c r="ET203" s="82"/>
      <c r="EU203" s="82"/>
      <c r="EV203" s="82"/>
      <c r="EW203" s="82"/>
      <c r="EX203" s="82"/>
      <c r="EY203" s="82"/>
      <c r="EZ203" s="82"/>
      <c r="FA203" s="82"/>
      <c r="FB203" s="82"/>
      <c r="FC203" s="82"/>
      <c r="FD203" s="82"/>
      <c r="FE203" s="82"/>
      <c r="FF203" s="82"/>
      <c r="FG203" s="82"/>
      <c r="FH203" s="82"/>
      <c r="FI203" s="82"/>
      <c r="FJ203" s="82"/>
      <c r="FK203" s="82"/>
      <c r="FL203" s="82"/>
      <c r="FM203" s="82"/>
      <c r="FN203" s="82"/>
      <c r="FO203" s="82"/>
      <c r="FP203" s="82"/>
      <c r="FQ203" s="82"/>
      <c r="FR203" s="82"/>
      <c r="FS203" s="82"/>
      <c r="FT203" s="82"/>
      <c r="FU203" s="82"/>
      <c r="FV203" s="82"/>
      <c r="FW203" s="82"/>
      <c r="FX203" s="82"/>
      <c r="FY203" s="82"/>
      <c r="FZ203" s="82"/>
      <c r="GA203" s="82"/>
      <c r="GB203" s="82"/>
      <c r="GC203" s="82"/>
      <c r="GD203" s="82"/>
      <c r="GE203" s="82"/>
      <c r="GF203" s="82"/>
      <c r="GG203" s="82"/>
      <c r="GH203" s="82"/>
      <c r="GI203" s="82"/>
      <c r="GJ203" s="82"/>
      <c r="GK203" s="82"/>
      <c r="GL203" s="82"/>
      <c r="GM203" s="82"/>
      <c r="GN203" s="82"/>
      <c r="GO203" s="82"/>
      <c r="GP203" s="82"/>
      <c r="GQ203" s="82"/>
      <c r="GR203" s="82"/>
      <c r="GS203" s="82"/>
      <c r="GT203" s="82"/>
      <c r="GU203" s="82"/>
      <c r="GV203" s="82"/>
      <c r="GW203" s="82"/>
      <c r="GX203" s="82"/>
      <c r="GY203" s="82"/>
      <c r="GZ203" s="82"/>
      <c r="HA203" s="82"/>
      <c r="HB203" s="82"/>
      <c r="HC203" s="82"/>
      <c r="HD203" s="82"/>
      <c r="HE203" s="82"/>
      <c r="HF203" s="82"/>
      <c r="HG203" s="82"/>
      <c r="HH203" s="82"/>
      <c r="HI203" s="82"/>
      <c r="HJ203" s="82"/>
      <c r="HK203" s="82"/>
      <c r="HL203" s="82"/>
      <c r="HM203" s="82"/>
      <c r="HN203" s="82"/>
      <c r="HO203" s="82"/>
      <c r="HP203" s="82"/>
      <c r="HQ203" s="82"/>
      <c r="HR203" s="82"/>
      <c r="HS203" s="82"/>
      <c r="HT203" s="82"/>
      <c r="HU203" s="82"/>
      <c r="HV203" s="82"/>
      <c r="HW203" s="82"/>
      <c r="HX203" s="82"/>
      <c r="HY203" s="82"/>
      <c r="HZ203" s="82"/>
      <c r="IA203" s="82"/>
      <c r="IB203" s="82"/>
      <c r="IC203" s="82"/>
      <c r="ID203" s="82"/>
      <c r="IE203" s="82"/>
      <c r="IF203" s="82"/>
      <c r="IG203" s="82"/>
      <c r="IH203" s="82"/>
      <c r="II203" s="82"/>
      <c r="IJ203" s="82"/>
      <c r="IK203" s="82"/>
      <c r="IL203" s="82"/>
      <c r="IM203" s="82"/>
      <c r="IN203" s="82"/>
      <c r="IO203" s="82"/>
      <c r="IP203" s="82"/>
      <c r="IQ203" s="82"/>
      <c r="IR203" s="82"/>
      <c r="IS203" s="82"/>
      <c r="IT203" s="82"/>
      <c r="IU203" s="82"/>
      <c r="IV203" s="82"/>
    </row>
    <row r="204" spans="1:256" s="42" customFormat="1" ht="15.75">
      <c r="A204" s="206" t="s">
        <v>393</v>
      </c>
      <c r="B204" s="206" t="s">
        <v>87</v>
      </c>
      <c r="C204" s="206" t="s">
        <v>394</v>
      </c>
      <c r="D204" s="206" t="s">
        <v>380</v>
      </c>
      <c r="E204" s="206"/>
      <c r="F204" s="207" t="str">
        <f t="shared" si="25"/>
        <v>ぐ０５</v>
      </c>
      <c r="G204" s="206" t="str">
        <f t="shared" si="26"/>
        <v>久保侑暉</v>
      </c>
      <c r="H204" s="208" t="s">
        <v>381</v>
      </c>
      <c r="I204" s="208" t="s">
        <v>72</v>
      </c>
      <c r="J204" s="209">
        <v>1993</v>
      </c>
      <c r="K204" s="210">
        <v>30</v>
      </c>
      <c r="L204" s="207" t="str">
        <f>IF(G204="","",IF(COUNTIF($G$3:$G$625,G204)&gt;1,"2重登録","OK"))</f>
        <v>OK</v>
      </c>
      <c r="M204" s="206" t="s">
        <v>112</v>
      </c>
      <c r="N204" s="211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82"/>
      <c r="BO204" s="82"/>
      <c r="BP204" s="82"/>
      <c r="BQ204" s="82"/>
      <c r="BR204" s="82"/>
      <c r="BS204" s="82"/>
      <c r="BT204" s="82"/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82"/>
      <c r="CF204" s="82"/>
      <c r="CG204" s="82"/>
      <c r="CH204" s="82"/>
      <c r="CI204" s="82"/>
      <c r="CJ204" s="82"/>
      <c r="CK204" s="82"/>
      <c r="CL204" s="82"/>
      <c r="CM204" s="82"/>
      <c r="CN204" s="82"/>
      <c r="CO204" s="82"/>
      <c r="CP204" s="82"/>
      <c r="CQ204" s="82"/>
      <c r="CR204" s="82"/>
      <c r="CS204" s="82"/>
      <c r="CT204" s="82"/>
      <c r="CU204" s="82"/>
      <c r="CV204" s="82"/>
      <c r="CW204" s="82"/>
      <c r="CX204" s="82"/>
      <c r="CY204" s="82"/>
      <c r="CZ204" s="82"/>
      <c r="DA204" s="82"/>
      <c r="DB204" s="82"/>
      <c r="DC204" s="82"/>
      <c r="DD204" s="82"/>
      <c r="DE204" s="82"/>
      <c r="DF204" s="82"/>
      <c r="DG204" s="82"/>
      <c r="DH204" s="82"/>
      <c r="DI204" s="82"/>
      <c r="DJ204" s="82"/>
      <c r="DK204" s="82"/>
      <c r="DL204" s="82"/>
      <c r="DM204" s="82"/>
      <c r="DN204" s="82"/>
      <c r="DO204" s="82"/>
      <c r="DP204" s="82"/>
      <c r="DQ204" s="82"/>
      <c r="DR204" s="82"/>
      <c r="DS204" s="82"/>
      <c r="DT204" s="82"/>
      <c r="DU204" s="82"/>
      <c r="DV204" s="82"/>
      <c r="DW204" s="82"/>
      <c r="DX204" s="82"/>
      <c r="DY204" s="82"/>
      <c r="DZ204" s="82"/>
      <c r="EA204" s="82"/>
      <c r="EB204" s="82"/>
      <c r="EC204" s="82"/>
      <c r="ED204" s="82"/>
      <c r="EE204" s="82"/>
      <c r="EF204" s="82"/>
      <c r="EG204" s="82"/>
      <c r="EH204" s="82"/>
      <c r="EI204" s="82"/>
      <c r="EJ204" s="82"/>
      <c r="EK204" s="82"/>
      <c r="EL204" s="82"/>
      <c r="EM204" s="82"/>
      <c r="EN204" s="82"/>
      <c r="EO204" s="82"/>
      <c r="EP204" s="82"/>
      <c r="EQ204" s="82"/>
      <c r="ER204" s="82"/>
      <c r="ES204" s="82"/>
      <c r="ET204" s="82"/>
      <c r="EU204" s="82"/>
      <c r="EV204" s="82"/>
      <c r="EW204" s="82"/>
      <c r="EX204" s="82"/>
      <c r="EY204" s="82"/>
      <c r="EZ204" s="82"/>
      <c r="FA204" s="82"/>
      <c r="FB204" s="82"/>
      <c r="FC204" s="82"/>
      <c r="FD204" s="82"/>
      <c r="FE204" s="82"/>
      <c r="FF204" s="82"/>
      <c r="FG204" s="82"/>
      <c r="FH204" s="82"/>
      <c r="FI204" s="82"/>
      <c r="FJ204" s="82"/>
      <c r="FK204" s="82"/>
      <c r="FL204" s="82"/>
      <c r="FM204" s="82"/>
      <c r="FN204" s="82"/>
      <c r="FO204" s="82"/>
      <c r="FP204" s="82"/>
      <c r="FQ204" s="82"/>
      <c r="FR204" s="82"/>
      <c r="FS204" s="82"/>
      <c r="FT204" s="82"/>
      <c r="FU204" s="82"/>
      <c r="FV204" s="82"/>
      <c r="FW204" s="82"/>
      <c r="FX204" s="82"/>
      <c r="FY204" s="82"/>
      <c r="FZ204" s="82"/>
      <c r="GA204" s="82"/>
      <c r="GB204" s="82"/>
      <c r="GC204" s="82"/>
      <c r="GD204" s="82"/>
      <c r="GE204" s="82"/>
      <c r="GF204" s="82"/>
      <c r="GG204" s="82"/>
      <c r="GH204" s="82"/>
      <c r="GI204" s="82"/>
      <c r="GJ204" s="82"/>
      <c r="GK204" s="82"/>
      <c r="GL204" s="82"/>
      <c r="GM204" s="82"/>
      <c r="GN204" s="82"/>
      <c r="GO204" s="82"/>
      <c r="GP204" s="82"/>
      <c r="GQ204" s="82"/>
      <c r="GR204" s="82"/>
      <c r="GS204" s="82"/>
      <c r="GT204" s="82"/>
      <c r="GU204" s="82"/>
      <c r="GV204" s="82"/>
      <c r="GW204" s="82"/>
      <c r="GX204" s="82"/>
      <c r="GY204" s="82"/>
      <c r="GZ204" s="82"/>
      <c r="HA204" s="82"/>
      <c r="HB204" s="82"/>
      <c r="HC204" s="82"/>
      <c r="HD204" s="82"/>
      <c r="HE204" s="82"/>
      <c r="HF204" s="82"/>
      <c r="HG204" s="82"/>
      <c r="HH204" s="82"/>
      <c r="HI204" s="82"/>
      <c r="HJ204" s="82"/>
      <c r="HK204" s="82"/>
      <c r="HL204" s="82"/>
      <c r="HM204" s="82"/>
      <c r="HN204" s="82"/>
      <c r="HO204" s="82"/>
      <c r="HP204" s="82"/>
      <c r="HQ204" s="82"/>
      <c r="HR204" s="82"/>
      <c r="HS204" s="82"/>
      <c r="HT204" s="82"/>
      <c r="HU204" s="82"/>
      <c r="HV204" s="82"/>
      <c r="HW204" s="82"/>
      <c r="HX204" s="82"/>
      <c r="HY204" s="82"/>
      <c r="HZ204" s="82"/>
      <c r="IA204" s="82"/>
      <c r="IB204" s="82"/>
      <c r="IC204" s="82"/>
      <c r="ID204" s="82"/>
      <c r="IE204" s="82"/>
      <c r="IF204" s="82"/>
      <c r="IG204" s="82"/>
      <c r="IH204" s="82"/>
      <c r="II204" s="82"/>
      <c r="IJ204" s="82"/>
      <c r="IK204" s="82"/>
      <c r="IL204" s="82"/>
      <c r="IM204" s="82"/>
      <c r="IN204" s="82"/>
      <c r="IO204" s="82"/>
      <c r="IP204" s="82"/>
      <c r="IQ204" s="82"/>
      <c r="IR204" s="82"/>
      <c r="IS204" s="82"/>
      <c r="IT204" s="82"/>
      <c r="IU204" s="82"/>
      <c r="IV204" s="82"/>
    </row>
    <row r="205" spans="1:256" ht="15.75">
      <c r="A205" s="206" t="s">
        <v>395</v>
      </c>
      <c r="B205" s="212" t="s">
        <v>396</v>
      </c>
      <c r="C205" s="206" t="s">
        <v>397</v>
      </c>
      <c r="D205" s="206" t="s">
        <v>380</v>
      </c>
      <c r="E205" s="212"/>
      <c r="F205" s="212" t="str">
        <f t="shared" si="25"/>
        <v>ぐ０６</v>
      </c>
      <c r="G205" s="206" t="str">
        <f t="shared" si="26"/>
        <v>井ノ口幹也</v>
      </c>
      <c r="H205" s="208" t="s">
        <v>381</v>
      </c>
      <c r="I205" s="208" t="s">
        <v>0</v>
      </c>
      <c r="J205" s="209">
        <v>1990</v>
      </c>
      <c r="K205" s="210">
        <v>33</v>
      </c>
      <c r="L205" s="207" t="str">
        <f aca="true" t="shared" si="27" ref="L205:L239">IF(G205="","",IF(COUNTIF($G$3:$G$611,G205)&gt;1,"2重登録","OK"))</f>
        <v>OK</v>
      </c>
      <c r="M205" s="213" t="s">
        <v>135</v>
      </c>
      <c r="N205" s="214"/>
      <c r="O205"/>
      <c r="P205"/>
      <c r="Q205"/>
      <c r="R205" s="215"/>
      <c r="S205" s="215"/>
      <c r="T205" s="215"/>
      <c r="U205" s="215"/>
      <c r="V205" s="215"/>
      <c r="W205" s="215"/>
      <c r="X205" s="216"/>
      <c r="Y205" s="216"/>
      <c r="Z205" s="216"/>
      <c r="AA205" s="216"/>
      <c r="AB205" s="216"/>
      <c r="AC205" s="216"/>
      <c r="AD205" s="216"/>
      <c r="AE205" s="216"/>
      <c r="AF205" s="216"/>
      <c r="AG205" s="216"/>
      <c r="AH205" s="216"/>
      <c r="AI205" s="216"/>
      <c r="AJ205" s="216"/>
      <c r="AK205" s="216"/>
      <c r="AL205" s="216"/>
      <c r="AM205" s="216"/>
      <c r="AN205" s="216"/>
      <c r="AO205" s="216"/>
      <c r="AP205" s="216"/>
      <c r="AQ205" s="216"/>
      <c r="AR205" s="216"/>
      <c r="AS205" s="216"/>
      <c r="AT205" s="216"/>
      <c r="AU205" s="216"/>
      <c r="AV205" s="216"/>
      <c r="AW205" s="216"/>
      <c r="AX205" s="216"/>
      <c r="AY205" s="216"/>
      <c r="AZ205" s="216"/>
      <c r="BA205" s="216"/>
      <c r="BB205" s="216"/>
      <c r="BC205" s="216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7"/>
      <c r="BP205" s="217"/>
      <c r="BQ205" s="217"/>
      <c r="BR205" s="217"/>
      <c r="BS205" s="217"/>
      <c r="BT205" s="217"/>
      <c r="BU205" s="217"/>
      <c r="BV205" s="217"/>
      <c r="BW205" s="217"/>
      <c r="BX205" s="217"/>
      <c r="BY205" s="217"/>
      <c r="BZ205" s="217"/>
      <c r="CA205" s="217"/>
      <c r="CB205" s="217"/>
      <c r="CC205" s="217"/>
      <c r="CD205" s="217"/>
      <c r="CE205" s="217"/>
      <c r="CF205" s="217"/>
      <c r="CG205" s="217"/>
      <c r="CH205" s="217"/>
      <c r="CI205" s="217"/>
      <c r="CJ205" s="217"/>
      <c r="CK205" s="217"/>
      <c r="CL205" s="217"/>
      <c r="CM205" s="217"/>
      <c r="CN205" s="217"/>
      <c r="CO205" s="217"/>
      <c r="CP205" s="217"/>
      <c r="CQ205" s="217"/>
      <c r="CR205" s="217"/>
      <c r="CS205" s="217"/>
      <c r="CT205" s="217"/>
      <c r="CU205" s="217"/>
      <c r="CV205" s="217"/>
      <c r="CW205" s="217"/>
      <c r="CX205" s="217"/>
      <c r="CY205" s="217"/>
      <c r="CZ205" s="217"/>
      <c r="DA205" s="217"/>
      <c r="DB205" s="217"/>
      <c r="DC205" s="217"/>
      <c r="DD205" s="217"/>
      <c r="DE205" s="217"/>
      <c r="DF205" s="217"/>
      <c r="DG205" s="217"/>
      <c r="DH205" s="217"/>
      <c r="DI205" s="217"/>
      <c r="DJ205" s="217"/>
      <c r="DK205" s="217"/>
      <c r="DL205" s="217"/>
      <c r="DM205" s="217"/>
      <c r="DN205" s="217"/>
      <c r="DO205" s="217"/>
      <c r="DP205" s="217"/>
      <c r="DQ205" s="217"/>
      <c r="DR205" s="217"/>
      <c r="DS205" s="217"/>
      <c r="DT205" s="217"/>
      <c r="DU205" s="217"/>
      <c r="DV205" s="217"/>
      <c r="DW205" s="217"/>
      <c r="DX205" s="217"/>
      <c r="DY205" s="217"/>
      <c r="DZ205" s="217"/>
      <c r="EA205" s="217"/>
      <c r="EB205" s="217"/>
      <c r="EC205" s="217"/>
      <c r="ED205" s="217"/>
      <c r="EE205" s="217"/>
      <c r="EF205" s="217"/>
      <c r="EG205" s="217"/>
      <c r="EH205" s="217"/>
      <c r="EI205" s="217"/>
      <c r="EJ205" s="217"/>
      <c r="EK205" s="217"/>
      <c r="EL205" s="217"/>
      <c r="EM205" s="217"/>
      <c r="EN205" s="217"/>
      <c r="EO205" s="217"/>
      <c r="EP205" s="217"/>
      <c r="EQ205" s="217"/>
      <c r="ER205" s="217"/>
      <c r="ES205" s="217"/>
      <c r="ET205" s="217"/>
      <c r="EU205" s="217"/>
      <c r="EV205" s="217"/>
      <c r="EW205" s="217"/>
      <c r="EX205" s="217"/>
      <c r="EY205" s="217"/>
      <c r="EZ205" s="217"/>
      <c r="FA205" s="217"/>
      <c r="FB205" s="217"/>
      <c r="FC205" s="217"/>
      <c r="FD205" s="217"/>
      <c r="FE205" s="217"/>
      <c r="FF205" s="217"/>
      <c r="FG205" s="217"/>
      <c r="FH205" s="217"/>
      <c r="FI205" s="217"/>
      <c r="FJ205" s="217"/>
      <c r="FK205" s="217"/>
      <c r="FL205" s="217"/>
      <c r="FM205" s="217"/>
      <c r="FN205" s="217"/>
      <c r="FO205" s="217"/>
      <c r="FP205" s="217"/>
      <c r="FQ205" s="217"/>
      <c r="FR205" s="217"/>
      <c r="FS205" s="217"/>
      <c r="FT205" s="217"/>
      <c r="FU205" s="217"/>
      <c r="FV205" s="217"/>
      <c r="FW205" s="217"/>
      <c r="FX205" s="217"/>
      <c r="FY205" s="217"/>
      <c r="FZ205" s="217"/>
      <c r="GA205" s="217"/>
      <c r="GB205" s="217"/>
      <c r="GC205" s="217"/>
      <c r="GD205" s="217"/>
      <c r="GE205" s="217"/>
      <c r="GF205" s="217"/>
      <c r="GG205" s="217"/>
      <c r="GH205" s="217"/>
      <c r="GI205" s="217"/>
      <c r="GJ205" s="217"/>
      <c r="GK205" s="217"/>
      <c r="GL205" s="217"/>
      <c r="GM205" s="217"/>
      <c r="GN205" s="217"/>
      <c r="GO205" s="217"/>
      <c r="GP205" s="217"/>
      <c r="GQ205" s="217"/>
      <c r="GR205" s="217"/>
      <c r="GS205" s="217"/>
      <c r="GT205" s="217"/>
      <c r="GU205" s="217"/>
      <c r="GV205" s="217"/>
      <c r="GW205" s="217"/>
      <c r="GX205" s="217"/>
      <c r="GY205" s="217"/>
      <c r="GZ205" s="217"/>
      <c r="HA205" s="217"/>
      <c r="HB205" s="217"/>
      <c r="HC205" s="217"/>
      <c r="HD205" s="217"/>
      <c r="HE205" s="217"/>
      <c r="HF205" s="217"/>
      <c r="HG205" s="217"/>
      <c r="HH205" s="217"/>
      <c r="HI205" s="217"/>
      <c r="HJ205" s="217"/>
      <c r="HK205" s="217"/>
      <c r="HL205" s="217"/>
      <c r="HM205" s="217"/>
      <c r="HN205" s="217"/>
      <c r="HO205" s="217"/>
      <c r="HP205" s="217"/>
      <c r="HQ205" s="217"/>
      <c r="HR205" s="217"/>
      <c r="HS205" s="217"/>
      <c r="HT205" s="217"/>
      <c r="HU205" s="217"/>
      <c r="HV205" s="217"/>
      <c r="HW205" s="217"/>
      <c r="HX205" s="217"/>
      <c r="HY205" s="217"/>
      <c r="HZ205" s="217"/>
      <c r="IA205" s="217"/>
      <c r="IB205" s="217"/>
      <c r="IC205" s="217"/>
      <c r="ID205" s="217"/>
      <c r="IE205" s="217"/>
      <c r="IF205" s="217"/>
      <c r="IG205" s="217"/>
      <c r="IH205" s="217"/>
      <c r="II205" s="217"/>
      <c r="IJ205" s="217"/>
      <c r="IK205" s="217"/>
      <c r="IL205" s="217"/>
      <c r="IM205" s="217"/>
      <c r="IN205" s="217"/>
      <c r="IO205" s="217"/>
      <c r="IP205" s="217"/>
      <c r="IQ205" s="217"/>
      <c r="IR205" s="217"/>
      <c r="IS205" s="217"/>
      <c r="IT205" s="217"/>
      <c r="IU205" s="217"/>
      <c r="IV205" s="217"/>
    </row>
    <row r="206" spans="1:256" ht="15.75">
      <c r="A206" s="212" t="s">
        <v>398</v>
      </c>
      <c r="B206" s="212" t="s">
        <v>399</v>
      </c>
      <c r="C206" s="212" t="s">
        <v>400</v>
      </c>
      <c r="D206" s="212" t="s">
        <v>380</v>
      </c>
      <c r="E206" s="212"/>
      <c r="F206" s="212" t="s">
        <v>398</v>
      </c>
      <c r="G206" s="212" t="s">
        <v>401</v>
      </c>
      <c r="H206" s="212" t="s">
        <v>381</v>
      </c>
      <c r="I206" s="212" t="s">
        <v>8</v>
      </c>
      <c r="J206" s="212">
        <v>1988</v>
      </c>
      <c r="K206" s="212">
        <v>35</v>
      </c>
      <c r="L206" s="207" t="str">
        <f t="shared" si="27"/>
        <v>OK</v>
      </c>
      <c r="M206" s="212" t="s">
        <v>110</v>
      </c>
      <c r="N206" s="214"/>
      <c r="O206"/>
      <c r="P206"/>
      <c r="Q206"/>
      <c r="R206" s="215"/>
      <c r="S206" s="215"/>
      <c r="T206" s="215"/>
      <c r="U206" s="215"/>
      <c r="V206" s="215"/>
      <c r="W206" s="215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s="40" customFormat="1" ht="15.75">
      <c r="A207" s="212" t="s">
        <v>402</v>
      </c>
      <c r="B207" s="212" t="s">
        <v>5</v>
      </c>
      <c r="C207" s="212" t="s">
        <v>76</v>
      </c>
      <c r="D207" s="212" t="s">
        <v>380</v>
      </c>
      <c r="E207" s="212"/>
      <c r="F207" s="212" t="s">
        <v>402</v>
      </c>
      <c r="G207" s="212" t="s">
        <v>403</v>
      </c>
      <c r="H207" s="212" t="s">
        <v>381</v>
      </c>
      <c r="I207" s="212" t="s">
        <v>8</v>
      </c>
      <c r="J207" s="212">
        <v>1990</v>
      </c>
      <c r="K207" s="212">
        <v>33</v>
      </c>
      <c r="L207" s="207" t="str">
        <f t="shared" si="27"/>
        <v>OK</v>
      </c>
      <c r="M207" s="212" t="s">
        <v>123</v>
      </c>
      <c r="N207" s="214"/>
      <c r="O207"/>
      <c r="P207"/>
      <c r="Q207"/>
      <c r="R207" s="215"/>
      <c r="S207" s="215"/>
      <c r="T207" s="215"/>
      <c r="U207" s="215"/>
      <c r="V207" s="215"/>
      <c r="W207" s="215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s="40" customFormat="1" ht="15.75">
      <c r="A208" s="212" t="s">
        <v>404</v>
      </c>
      <c r="B208" s="212" t="s">
        <v>405</v>
      </c>
      <c r="C208" s="212" t="s">
        <v>77</v>
      </c>
      <c r="D208" s="212" t="s">
        <v>380</v>
      </c>
      <c r="E208" s="212"/>
      <c r="F208" s="212" t="s">
        <v>404</v>
      </c>
      <c r="G208" s="212" t="s">
        <v>406</v>
      </c>
      <c r="H208" s="212" t="s">
        <v>381</v>
      </c>
      <c r="I208" s="212" t="s">
        <v>8</v>
      </c>
      <c r="J208" s="212">
        <v>1976</v>
      </c>
      <c r="K208" s="212">
        <v>47</v>
      </c>
      <c r="L208" s="207" t="str">
        <f t="shared" si="27"/>
        <v>OK</v>
      </c>
      <c r="M208" s="212" t="s">
        <v>110</v>
      </c>
      <c r="N208" s="214"/>
      <c r="O208"/>
      <c r="P208"/>
      <c r="Q208"/>
      <c r="R208" s="215"/>
      <c r="S208" s="215"/>
      <c r="T208" s="215"/>
      <c r="U208" s="215"/>
      <c r="V208" s="215"/>
      <c r="W208" s="215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s="40" customFormat="1" ht="15.75">
      <c r="A209" s="212" t="s">
        <v>407</v>
      </c>
      <c r="B209" s="212" t="s">
        <v>122</v>
      </c>
      <c r="C209" s="212" t="s">
        <v>408</v>
      </c>
      <c r="D209" s="212" t="s">
        <v>380</v>
      </c>
      <c r="E209" s="212"/>
      <c r="F209" s="212" t="s">
        <v>407</v>
      </c>
      <c r="G209" s="212" t="s">
        <v>409</v>
      </c>
      <c r="H209" s="212" t="s">
        <v>381</v>
      </c>
      <c r="I209" s="212" t="s">
        <v>8</v>
      </c>
      <c r="J209" s="212">
        <v>1982</v>
      </c>
      <c r="K209" s="212">
        <v>41</v>
      </c>
      <c r="L209" s="207" t="str">
        <f t="shared" si="27"/>
        <v>OK</v>
      </c>
      <c r="M209" s="212" t="s">
        <v>110</v>
      </c>
      <c r="N209" s="214"/>
      <c r="O209"/>
      <c r="P209"/>
      <c r="Q209"/>
      <c r="R209" s="215"/>
      <c r="S209" s="215"/>
      <c r="T209" s="215"/>
      <c r="U209" s="215"/>
      <c r="V209" s="215"/>
      <c r="W209" s="215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s="40" customFormat="1" ht="15.75">
      <c r="A210" s="212" t="s">
        <v>410</v>
      </c>
      <c r="B210" s="212" t="s">
        <v>411</v>
      </c>
      <c r="C210" s="212" t="s">
        <v>412</v>
      </c>
      <c r="D210" s="212" t="s">
        <v>380</v>
      </c>
      <c r="E210" s="212"/>
      <c r="F210" s="212" t="s">
        <v>410</v>
      </c>
      <c r="G210" s="212" t="s">
        <v>413</v>
      </c>
      <c r="H210" s="212" t="s">
        <v>381</v>
      </c>
      <c r="I210" s="212" t="s">
        <v>8</v>
      </c>
      <c r="J210" s="212">
        <v>1990</v>
      </c>
      <c r="K210" s="212">
        <v>32</v>
      </c>
      <c r="L210" s="207" t="str">
        <f t="shared" si="27"/>
        <v>OK</v>
      </c>
      <c r="M210" s="212" t="s">
        <v>111</v>
      </c>
      <c r="N210" s="214"/>
      <c r="O210"/>
      <c r="P210"/>
      <c r="Q210"/>
      <c r="R210" s="215"/>
      <c r="S210" s="215"/>
      <c r="T210" s="215"/>
      <c r="U210" s="215"/>
      <c r="V210" s="215"/>
      <c r="W210" s="215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s="40" customFormat="1" ht="15.75">
      <c r="A211" s="212" t="s">
        <v>414</v>
      </c>
      <c r="B211" s="212" t="s">
        <v>182</v>
      </c>
      <c r="C211" s="212" t="s">
        <v>415</v>
      </c>
      <c r="D211" s="212" t="s">
        <v>380</v>
      </c>
      <c r="E211" s="212"/>
      <c r="F211" s="212" t="s">
        <v>414</v>
      </c>
      <c r="G211" s="212" t="s">
        <v>416</v>
      </c>
      <c r="H211" s="212" t="s">
        <v>381</v>
      </c>
      <c r="I211" s="212" t="s">
        <v>8</v>
      </c>
      <c r="J211" s="212">
        <v>1979</v>
      </c>
      <c r="K211" s="212">
        <v>44</v>
      </c>
      <c r="L211" s="207" t="str">
        <f t="shared" si="27"/>
        <v>OK</v>
      </c>
      <c r="M211" s="212" t="s">
        <v>112</v>
      </c>
      <c r="N211" s="214"/>
      <c r="O211"/>
      <c r="P211"/>
      <c r="Q211"/>
      <c r="R211" s="215"/>
      <c r="S211" s="215"/>
      <c r="T211" s="215"/>
      <c r="U211" s="215"/>
      <c r="V211" s="215"/>
      <c r="W211" s="215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s="40" customFormat="1" ht="15.75">
      <c r="A212" s="212" t="s">
        <v>417</v>
      </c>
      <c r="B212" s="212" t="s">
        <v>418</v>
      </c>
      <c r="C212" s="212" t="s">
        <v>419</v>
      </c>
      <c r="D212" s="212" t="s">
        <v>380</v>
      </c>
      <c r="E212" s="212"/>
      <c r="F212" s="212" t="s">
        <v>417</v>
      </c>
      <c r="G212" s="212" t="s">
        <v>420</v>
      </c>
      <c r="H212" s="212" t="s">
        <v>381</v>
      </c>
      <c r="I212" s="212" t="s">
        <v>8</v>
      </c>
      <c r="J212" s="212">
        <v>1982</v>
      </c>
      <c r="K212" s="212">
        <v>41</v>
      </c>
      <c r="L212" s="207" t="str">
        <f t="shared" si="27"/>
        <v>OK</v>
      </c>
      <c r="M212" s="212" t="s">
        <v>101</v>
      </c>
      <c r="N212" s="214"/>
      <c r="O212"/>
      <c r="P212"/>
      <c r="Q212"/>
      <c r="R212" s="215"/>
      <c r="S212" s="215"/>
      <c r="T212" s="215"/>
      <c r="U212" s="215"/>
      <c r="V212" s="215"/>
      <c r="W212" s="215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s="40" customFormat="1" ht="15.75">
      <c r="A213" s="212" t="s">
        <v>421</v>
      </c>
      <c r="B213" s="212" t="s">
        <v>90</v>
      </c>
      <c r="C213" s="212" t="s">
        <v>422</v>
      </c>
      <c r="D213" s="212" t="s">
        <v>380</v>
      </c>
      <c r="E213" s="212"/>
      <c r="F213" s="212" t="s">
        <v>421</v>
      </c>
      <c r="G213" s="212" t="s">
        <v>423</v>
      </c>
      <c r="H213" s="212" t="s">
        <v>381</v>
      </c>
      <c r="I213" s="212" t="s">
        <v>8</v>
      </c>
      <c r="J213" s="212">
        <v>1993</v>
      </c>
      <c r="K213" s="212">
        <v>30</v>
      </c>
      <c r="L213" s="207" t="str">
        <f t="shared" si="27"/>
        <v>OK</v>
      </c>
      <c r="M213" s="212" t="s">
        <v>112</v>
      </c>
      <c r="N213" s="214"/>
      <c r="O213"/>
      <c r="P213"/>
      <c r="Q213"/>
      <c r="R213" s="215"/>
      <c r="S213" s="215"/>
      <c r="T213" s="215"/>
      <c r="U213" s="215"/>
      <c r="V213" s="215"/>
      <c r="W213" s="215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s="40" customFormat="1" ht="15.75">
      <c r="A214" s="212" t="s">
        <v>424</v>
      </c>
      <c r="B214" s="212" t="s">
        <v>425</v>
      </c>
      <c r="C214" s="212" t="s">
        <v>426</v>
      </c>
      <c r="D214" s="212" t="s">
        <v>380</v>
      </c>
      <c r="E214" s="212"/>
      <c r="F214" s="212" t="s">
        <v>424</v>
      </c>
      <c r="G214" s="212" t="s">
        <v>427</v>
      </c>
      <c r="H214" s="212" t="s">
        <v>381</v>
      </c>
      <c r="I214" s="212" t="s">
        <v>8</v>
      </c>
      <c r="J214" s="212">
        <v>1992</v>
      </c>
      <c r="K214" s="212">
        <v>31</v>
      </c>
      <c r="L214" s="207" t="str">
        <f t="shared" si="27"/>
        <v>OK</v>
      </c>
      <c r="M214" s="212" t="s">
        <v>125</v>
      </c>
      <c r="N214" s="214"/>
      <c r="O214"/>
      <c r="P214"/>
      <c r="Q214"/>
      <c r="R214" s="215"/>
      <c r="S214" s="215"/>
      <c r="T214" s="215"/>
      <c r="U214" s="215"/>
      <c r="V214" s="215"/>
      <c r="W214" s="215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s="40" customFormat="1" ht="15.75">
      <c r="A215" s="212" t="s">
        <v>428</v>
      </c>
      <c r="B215" s="212" t="s">
        <v>429</v>
      </c>
      <c r="C215" s="212" t="s">
        <v>430</v>
      </c>
      <c r="D215" s="212" t="s">
        <v>380</v>
      </c>
      <c r="E215" s="212"/>
      <c r="F215" s="212" t="s">
        <v>428</v>
      </c>
      <c r="G215" s="212" t="s">
        <v>431</v>
      </c>
      <c r="H215" s="212" t="s">
        <v>381</v>
      </c>
      <c r="I215" s="212" t="s">
        <v>8</v>
      </c>
      <c r="J215" s="212">
        <v>1987</v>
      </c>
      <c r="K215" s="212">
        <v>36</v>
      </c>
      <c r="L215" s="207" t="str">
        <f t="shared" si="27"/>
        <v>OK</v>
      </c>
      <c r="M215" s="212" t="s">
        <v>111</v>
      </c>
      <c r="N215" s="214"/>
      <c r="O215"/>
      <c r="P215"/>
      <c r="Q215"/>
      <c r="R215" s="215"/>
      <c r="S215" s="215"/>
      <c r="T215" s="215"/>
      <c r="U215" s="215"/>
      <c r="V215" s="215"/>
      <c r="W215" s="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s="40" customFormat="1" ht="15.75">
      <c r="A216" s="212" t="s">
        <v>432</v>
      </c>
      <c r="B216" s="212" t="s">
        <v>433</v>
      </c>
      <c r="C216" s="212" t="s">
        <v>434</v>
      </c>
      <c r="D216" s="212" t="s">
        <v>380</v>
      </c>
      <c r="E216" s="212"/>
      <c r="F216" s="212" t="s">
        <v>432</v>
      </c>
      <c r="G216" s="212" t="s">
        <v>435</v>
      </c>
      <c r="H216" s="212" t="s">
        <v>381</v>
      </c>
      <c r="I216" s="212" t="s">
        <v>8</v>
      </c>
      <c r="J216" s="212">
        <v>1997</v>
      </c>
      <c r="K216" s="212">
        <v>26</v>
      </c>
      <c r="L216" s="207" t="str">
        <f t="shared" si="27"/>
        <v>OK</v>
      </c>
      <c r="M216" s="212" t="s">
        <v>112</v>
      </c>
      <c r="N216" s="214"/>
      <c r="O216"/>
      <c r="P216"/>
      <c r="Q216"/>
      <c r="R216" s="215"/>
      <c r="S216" s="215"/>
      <c r="T216" s="215"/>
      <c r="U216" s="215"/>
      <c r="V216" s="215"/>
      <c r="W216" s="215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s="40" customFormat="1" ht="15.75">
      <c r="A217" s="212" t="s">
        <v>436</v>
      </c>
      <c r="B217" s="212" t="s">
        <v>82</v>
      </c>
      <c r="C217" s="212" t="s">
        <v>437</v>
      </c>
      <c r="D217" s="212" t="s">
        <v>380</v>
      </c>
      <c r="E217" s="212"/>
      <c r="F217" s="212" t="s">
        <v>436</v>
      </c>
      <c r="G217" s="212" t="s">
        <v>438</v>
      </c>
      <c r="H217" s="212" t="s">
        <v>381</v>
      </c>
      <c r="I217" s="212" t="s">
        <v>8</v>
      </c>
      <c r="J217" s="212">
        <v>1977</v>
      </c>
      <c r="K217" s="212">
        <v>46</v>
      </c>
      <c r="L217" s="207" t="str">
        <f t="shared" si="27"/>
        <v>OK</v>
      </c>
      <c r="M217" s="212" t="s">
        <v>112</v>
      </c>
      <c r="N217" s="214"/>
      <c r="O217"/>
      <c r="P217"/>
      <c r="Q217"/>
      <c r="R217" s="215"/>
      <c r="S217" s="215"/>
      <c r="T217" s="215"/>
      <c r="U217" s="215"/>
      <c r="V217" s="215"/>
      <c r="W217" s="215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s="40" customFormat="1" ht="15.75">
      <c r="A218" s="212" t="s">
        <v>439</v>
      </c>
      <c r="B218" s="212" t="s">
        <v>84</v>
      </c>
      <c r="C218" s="212" t="s">
        <v>440</v>
      </c>
      <c r="D218" s="212" t="s">
        <v>380</v>
      </c>
      <c r="E218" s="212"/>
      <c r="F218" s="212" t="s">
        <v>439</v>
      </c>
      <c r="G218" s="212" t="s">
        <v>441</v>
      </c>
      <c r="H218" s="212" t="s">
        <v>381</v>
      </c>
      <c r="I218" s="212" t="s">
        <v>8</v>
      </c>
      <c r="J218" s="212">
        <v>1986</v>
      </c>
      <c r="K218" s="212">
        <v>37</v>
      </c>
      <c r="L218" s="207" t="str">
        <f t="shared" si="27"/>
        <v>OK</v>
      </c>
      <c r="M218" s="212" t="s">
        <v>110</v>
      </c>
      <c r="N218" s="214"/>
      <c r="O218"/>
      <c r="P218"/>
      <c r="Q218"/>
      <c r="R218" s="215"/>
      <c r="S218" s="215"/>
      <c r="T218" s="215"/>
      <c r="U218" s="215"/>
      <c r="V218" s="215"/>
      <c r="W218" s="215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s="40" customFormat="1" ht="15.75">
      <c r="A219" s="212" t="s">
        <v>442</v>
      </c>
      <c r="B219" s="212" t="s">
        <v>445</v>
      </c>
      <c r="C219" s="212" t="s">
        <v>446</v>
      </c>
      <c r="D219" s="212" t="s">
        <v>380</v>
      </c>
      <c r="E219" s="212"/>
      <c r="F219" s="212" t="s">
        <v>442</v>
      </c>
      <c r="G219" s="212" t="s">
        <v>447</v>
      </c>
      <c r="H219" s="212" t="s">
        <v>381</v>
      </c>
      <c r="I219" s="212" t="s">
        <v>8</v>
      </c>
      <c r="J219" s="212">
        <v>1975</v>
      </c>
      <c r="K219" s="212">
        <v>47</v>
      </c>
      <c r="L219" s="207" t="str">
        <f t="shared" si="27"/>
        <v>OK</v>
      </c>
      <c r="M219" s="212" t="s">
        <v>101</v>
      </c>
      <c r="N219" s="214"/>
      <c r="O219"/>
      <c r="P219"/>
      <c r="Q219"/>
      <c r="R219" s="215"/>
      <c r="S219" s="215"/>
      <c r="T219" s="215"/>
      <c r="U219" s="215"/>
      <c r="V219" s="215"/>
      <c r="W219" s="215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s="40" customFormat="1" ht="15.75">
      <c r="A220" s="212" t="s">
        <v>444</v>
      </c>
      <c r="B220" s="212" t="s">
        <v>449</v>
      </c>
      <c r="C220" s="212" t="s">
        <v>450</v>
      </c>
      <c r="D220" s="212" t="s">
        <v>380</v>
      </c>
      <c r="E220" s="212"/>
      <c r="F220" s="212" t="s">
        <v>444</v>
      </c>
      <c r="G220" s="212" t="s">
        <v>451</v>
      </c>
      <c r="H220" s="212" t="s">
        <v>381</v>
      </c>
      <c r="I220" s="212" t="s">
        <v>8</v>
      </c>
      <c r="J220" s="212">
        <v>1980</v>
      </c>
      <c r="K220" s="212">
        <v>43</v>
      </c>
      <c r="L220" s="207" t="str">
        <f t="shared" si="27"/>
        <v>OK</v>
      </c>
      <c r="M220" s="212" t="s">
        <v>452</v>
      </c>
      <c r="N220" s="214"/>
      <c r="O220"/>
      <c r="P220"/>
      <c r="Q220"/>
      <c r="R220" s="215"/>
      <c r="S220" s="215"/>
      <c r="T220" s="215"/>
      <c r="U220" s="215"/>
      <c r="V220" s="215"/>
      <c r="W220" s="215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s="40" customFormat="1" ht="15.75">
      <c r="A221" s="212" t="s">
        <v>448</v>
      </c>
      <c r="B221" s="212" t="s">
        <v>454</v>
      </c>
      <c r="C221" s="212" t="s">
        <v>455</v>
      </c>
      <c r="D221" s="212" t="s">
        <v>380</v>
      </c>
      <c r="E221" s="212"/>
      <c r="F221" s="212" t="s">
        <v>448</v>
      </c>
      <c r="G221" s="212" t="s">
        <v>456</v>
      </c>
      <c r="H221" s="212" t="s">
        <v>381</v>
      </c>
      <c r="I221" s="212" t="s">
        <v>8</v>
      </c>
      <c r="J221" s="212">
        <v>1987</v>
      </c>
      <c r="K221" s="212">
        <v>36</v>
      </c>
      <c r="L221" s="207" t="str">
        <f t="shared" si="27"/>
        <v>OK</v>
      </c>
      <c r="M221" s="212" t="s">
        <v>452</v>
      </c>
      <c r="N221" s="214"/>
      <c r="O221"/>
      <c r="P221"/>
      <c r="Q221"/>
      <c r="R221" s="215"/>
      <c r="S221" s="215"/>
      <c r="T221" s="215"/>
      <c r="U221" s="215"/>
      <c r="V221" s="215"/>
      <c r="W221" s="215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s="40" customFormat="1" ht="15.75">
      <c r="A222" s="212" t="s">
        <v>453</v>
      </c>
      <c r="B222" s="212" t="s">
        <v>876</v>
      </c>
      <c r="C222" s="212" t="s">
        <v>877</v>
      </c>
      <c r="D222" s="212" t="s">
        <v>380</v>
      </c>
      <c r="E222"/>
      <c r="F222" s="212" t="s">
        <v>453</v>
      </c>
      <c r="G222" s="212" t="s">
        <v>878</v>
      </c>
      <c r="H222" s="212" t="s">
        <v>381</v>
      </c>
      <c r="I222" s="212" t="s">
        <v>8</v>
      </c>
      <c r="J222" s="212">
        <v>1995</v>
      </c>
      <c r="K222" s="212">
        <v>28</v>
      </c>
      <c r="L222" s="207" t="str">
        <f t="shared" si="27"/>
        <v>OK</v>
      </c>
      <c r="M222" s="212" t="s">
        <v>101</v>
      </c>
      <c r="N222" s="214"/>
      <c r="O222"/>
      <c r="P222"/>
      <c r="Q222"/>
      <c r="R222" s="215"/>
      <c r="S222" s="215"/>
      <c r="T222" s="215"/>
      <c r="U222" s="215"/>
      <c r="V222" s="215"/>
      <c r="W222" s="215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s="40" customFormat="1" ht="15.75">
      <c r="A223" s="212" t="s">
        <v>457</v>
      </c>
      <c r="B223" s="212" t="s">
        <v>463</v>
      </c>
      <c r="C223" s="212" t="s">
        <v>464</v>
      </c>
      <c r="D223" s="212" t="s">
        <v>380</v>
      </c>
      <c r="E223" s="212"/>
      <c r="F223" s="212" t="s">
        <v>457</v>
      </c>
      <c r="G223" s="212" t="s">
        <v>465</v>
      </c>
      <c r="H223" s="212" t="s">
        <v>381</v>
      </c>
      <c r="I223" s="212" t="s">
        <v>8</v>
      </c>
      <c r="J223" s="212">
        <v>1991</v>
      </c>
      <c r="K223" s="212">
        <v>32</v>
      </c>
      <c r="L223" s="207" t="str">
        <f t="shared" si="27"/>
        <v>OK</v>
      </c>
      <c r="M223" s="212" t="s">
        <v>110</v>
      </c>
      <c r="N223" s="214"/>
      <c r="O223"/>
      <c r="P223"/>
      <c r="Q223"/>
      <c r="R223" s="215"/>
      <c r="S223" s="215"/>
      <c r="T223" s="215"/>
      <c r="U223" s="215"/>
      <c r="V223" s="215"/>
      <c r="W223" s="215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s="40" customFormat="1" ht="15.75">
      <c r="A224" s="212" t="s">
        <v>458</v>
      </c>
      <c r="B224" s="212" t="s">
        <v>467</v>
      </c>
      <c r="C224" s="212" t="s">
        <v>468</v>
      </c>
      <c r="D224" s="212" t="s">
        <v>380</v>
      </c>
      <c r="E224" s="212"/>
      <c r="F224" s="212" t="s">
        <v>458</v>
      </c>
      <c r="G224" s="212" t="s">
        <v>469</v>
      </c>
      <c r="H224" s="212" t="s">
        <v>381</v>
      </c>
      <c r="I224" s="212" t="s">
        <v>8</v>
      </c>
      <c r="J224" s="212">
        <v>1996</v>
      </c>
      <c r="K224" s="212">
        <v>27</v>
      </c>
      <c r="L224" s="207" t="str">
        <f t="shared" si="27"/>
        <v>OK</v>
      </c>
      <c r="M224" s="212" t="s">
        <v>110</v>
      </c>
      <c r="N224" s="214"/>
      <c r="O224"/>
      <c r="P224"/>
      <c r="Q224"/>
      <c r="R224" s="215"/>
      <c r="S224" s="215"/>
      <c r="T224" s="215"/>
      <c r="U224" s="215"/>
      <c r="V224" s="215"/>
      <c r="W224" s="215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s="40" customFormat="1" ht="15.75">
      <c r="A225" s="212" t="s">
        <v>459</v>
      </c>
      <c r="B225" s="212" t="s">
        <v>80</v>
      </c>
      <c r="C225" s="212" t="s">
        <v>471</v>
      </c>
      <c r="D225" s="212" t="s">
        <v>380</v>
      </c>
      <c r="E225" s="212"/>
      <c r="F225" s="212" t="s">
        <v>459</v>
      </c>
      <c r="G225" s="212" t="s">
        <v>472</v>
      </c>
      <c r="H225" s="212" t="s">
        <v>381</v>
      </c>
      <c r="I225" s="212" t="s">
        <v>8</v>
      </c>
      <c r="J225" s="212">
        <v>1991</v>
      </c>
      <c r="K225" s="212">
        <v>32</v>
      </c>
      <c r="L225" s="207" t="str">
        <f t="shared" si="27"/>
        <v>OK</v>
      </c>
      <c r="M225" s="212" t="s">
        <v>110</v>
      </c>
      <c r="N225"/>
      <c r="O225"/>
      <c r="P225"/>
      <c r="Q225"/>
      <c r="R225" s="215"/>
      <c r="S225" s="215"/>
      <c r="T225" s="215"/>
      <c r="U225" s="215"/>
      <c r="V225" s="215"/>
      <c r="W225" s="21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s="40" customFormat="1" ht="15.75">
      <c r="A226" s="212" t="s">
        <v>460</v>
      </c>
      <c r="B226" s="212" t="s">
        <v>94</v>
      </c>
      <c r="C226" s="212" t="s">
        <v>95</v>
      </c>
      <c r="D226" s="212" t="s">
        <v>380</v>
      </c>
      <c r="E226" s="212"/>
      <c r="F226" s="212" t="s">
        <v>460</v>
      </c>
      <c r="G226" s="212" t="s">
        <v>475</v>
      </c>
      <c r="H226" s="212" t="s">
        <v>381</v>
      </c>
      <c r="I226" s="212" t="s">
        <v>8</v>
      </c>
      <c r="J226" s="212">
        <v>1985</v>
      </c>
      <c r="K226" s="212">
        <v>37</v>
      </c>
      <c r="L226" s="207" t="str">
        <f t="shared" si="27"/>
        <v>OK</v>
      </c>
      <c r="M226" s="218" t="s">
        <v>135</v>
      </c>
      <c r="N226"/>
      <c r="O226"/>
      <c r="P226"/>
      <c r="Q226"/>
      <c r="R226" s="215"/>
      <c r="S226" s="215"/>
      <c r="T226" s="215"/>
      <c r="U226" s="215"/>
      <c r="V226" s="215"/>
      <c r="W226" s="215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s="40" customFormat="1" ht="15.75">
      <c r="A227" s="212" t="s">
        <v>462</v>
      </c>
      <c r="B227" s="212" t="s">
        <v>100</v>
      </c>
      <c r="C227" s="212" t="s">
        <v>476</v>
      </c>
      <c r="D227" s="212" t="s">
        <v>380</v>
      </c>
      <c r="E227" s="212"/>
      <c r="F227" s="212" t="s">
        <v>462</v>
      </c>
      <c r="G227" s="212" t="s">
        <v>477</v>
      </c>
      <c r="H227" s="212" t="s">
        <v>381</v>
      </c>
      <c r="I227" s="212" t="s">
        <v>8</v>
      </c>
      <c r="J227" s="212">
        <v>1993</v>
      </c>
      <c r="K227" s="212">
        <v>30</v>
      </c>
      <c r="L227" s="207" t="str">
        <f t="shared" si="27"/>
        <v>OK</v>
      </c>
      <c r="M227" s="212" t="s">
        <v>478</v>
      </c>
      <c r="N227"/>
      <c r="O227"/>
      <c r="P227"/>
      <c r="Q227"/>
      <c r="R227" s="215"/>
      <c r="S227" s="215"/>
      <c r="T227" s="215"/>
      <c r="U227" s="215"/>
      <c r="V227" s="215"/>
      <c r="W227" s="215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s="40" customFormat="1" ht="15.75">
      <c r="A228" s="212" t="s">
        <v>466</v>
      </c>
      <c r="B228" s="212" t="s">
        <v>879</v>
      </c>
      <c r="C228" s="212" t="s">
        <v>880</v>
      </c>
      <c r="D228" s="212" t="s">
        <v>380</v>
      </c>
      <c r="E228"/>
      <c r="F228" s="212" t="s">
        <v>466</v>
      </c>
      <c r="G228" s="212" t="s">
        <v>881</v>
      </c>
      <c r="H228" s="212" t="s">
        <v>381</v>
      </c>
      <c r="I228" s="212" t="s">
        <v>8</v>
      </c>
      <c r="J228" s="212">
        <v>1991</v>
      </c>
      <c r="K228" s="212">
        <v>32</v>
      </c>
      <c r="L228" s="207" t="str">
        <f t="shared" si="27"/>
        <v>OK</v>
      </c>
      <c r="M228" s="212" t="s">
        <v>123</v>
      </c>
      <c r="N228"/>
      <c r="O228"/>
      <c r="P228"/>
      <c r="Q228"/>
      <c r="R228" s="215"/>
      <c r="S228" s="215"/>
      <c r="T228" s="215"/>
      <c r="U228" s="215"/>
      <c r="V228" s="215"/>
      <c r="W228" s="215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s="40" customFormat="1" ht="15.75">
      <c r="A229" s="212" t="s">
        <v>470</v>
      </c>
      <c r="B229" s="212" t="s">
        <v>882</v>
      </c>
      <c r="C229" s="212" t="s">
        <v>883</v>
      </c>
      <c r="D229" s="212" t="s">
        <v>380</v>
      </c>
      <c r="E229"/>
      <c r="F229" s="212" t="s">
        <v>470</v>
      </c>
      <c r="G229" s="212" t="s">
        <v>884</v>
      </c>
      <c r="H229" s="212" t="s">
        <v>381</v>
      </c>
      <c r="I229" s="212" t="s">
        <v>8</v>
      </c>
      <c r="J229" s="212">
        <v>1992</v>
      </c>
      <c r="K229" s="212">
        <v>31</v>
      </c>
      <c r="L229" s="207" t="str">
        <f t="shared" si="27"/>
        <v>OK</v>
      </c>
      <c r="M229" s="212" t="s">
        <v>110</v>
      </c>
      <c r="N229"/>
      <c r="O229"/>
      <c r="P229"/>
      <c r="Q229"/>
      <c r="R229" s="215"/>
      <c r="S229" s="215"/>
      <c r="T229" s="215"/>
      <c r="U229" s="215"/>
      <c r="V229" s="215"/>
      <c r="W229" s="215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s="40" customFormat="1" ht="15.75">
      <c r="A230" s="212" t="s">
        <v>473</v>
      </c>
      <c r="B230" s="212" t="s">
        <v>885</v>
      </c>
      <c r="C230" s="212" t="s">
        <v>886</v>
      </c>
      <c r="D230" s="212" t="s">
        <v>380</v>
      </c>
      <c r="E230"/>
      <c r="F230" s="212" t="s">
        <v>473</v>
      </c>
      <c r="G230" s="212" t="s">
        <v>887</v>
      </c>
      <c r="H230" s="212" t="s">
        <v>381</v>
      </c>
      <c r="I230" s="212" t="s">
        <v>8</v>
      </c>
      <c r="J230" s="212">
        <v>1993</v>
      </c>
      <c r="K230" s="212">
        <v>30</v>
      </c>
      <c r="L230" s="207" t="str">
        <f t="shared" si="27"/>
        <v>OK</v>
      </c>
      <c r="M230" s="212" t="s">
        <v>111</v>
      </c>
      <c r="N230"/>
      <c r="O230"/>
      <c r="P230"/>
      <c r="Q230"/>
      <c r="R230" s="215"/>
      <c r="S230" s="215"/>
      <c r="T230" s="215"/>
      <c r="U230" s="215"/>
      <c r="V230" s="215"/>
      <c r="W230" s="215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s="40" customFormat="1" ht="15.75">
      <c r="A231" s="212" t="s">
        <v>474</v>
      </c>
      <c r="B231" s="212" t="s">
        <v>888</v>
      </c>
      <c r="C231" s="212" t="s">
        <v>889</v>
      </c>
      <c r="D231" s="212" t="s">
        <v>380</v>
      </c>
      <c r="E231"/>
      <c r="F231" s="212" t="s">
        <v>474</v>
      </c>
      <c r="G231" s="212" t="s">
        <v>890</v>
      </c>
      <c r="H231" s="212" t="s">
        <v>381</v>
      </c>
      <c r="I231" s="212" t="s">
        <v>8</v>
      </c>
      <c r="J231" s="212">
        <v>1994</v>
      </c>
      <c r="K231" s="212">
        <v>29</v>
      </c>
      <c r="L231" s="207" t="str">
        <f t="shared" si="27"/>
        <v>OK</v>
      </c>
      <c r="M231" s="212" t="s">
        <v>110</v>
      </c>
      <c r="N231"/>
      <c r="O231"/>
      <c r="P231"/>
      <c r="Q231"/>
      <c r="R231" s="215"/>
      <c r="S231" s="215"/>
      <c r="T231" s="215"/>
      <c r="U231" s="215"/>
      <c r="V231" s="215"/>
      <c r="W231" s="215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s="40" customFormat="1" ht="15.75">
      <c r="A232" s="212" t="s">
        <v>479</v>
      </c>
      <c r="B232" s="212" t="s">
        <v>891</v>
      </c>
      <c r="C232" s="212" t="s">
        <v>892</v>
      </c>
      <c r="D232" s="212" t="s">
        <v>380</v>
      </c>
      <c r="E232" s="212"/>
      <c r="F232" s="212" t="s">
        <v>479</v>
      </c>
      <c r="G232" s="212" t="s">
        <v>893</v>
      </c>
      <c r="H232" s="212" t="s">
        <v>381</v>
      </c>
      <c r="I232" s="212" t="s">
        <v>8</v>
      </c>
      <c r="J232" s="212">
        <v>1995</v>
      </c>
      <c r="K232" s="212">
        <v>28</v>
      </c>
      <c r="L232" s="207" t="str">
        <f t="shared" si="27"/>
        <v>OK</v>
      </c>
      <c r="M232" s="212" t="s">
        <v>110</v>
      </c>
      <c r="N232"/>
      <c r="O232"/>
      <c r="P232"/>
      <c r="Q232"/>
      <c r="R232" s="215"/>
      <c r="S232" s="215"/>
      <c r="T232" s="215"/>
      <c r="U232" s="215"/>
      <c r="V232" s="215"/>
      <c r="W232" s="215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s="40" customFormat="1" ht="15.75">
      <c r="A233" s="219" t="s">
        <v>481</v>
      </c>
      <c r="B233" s="219" t="s">
        <v>894</v>
      </c>
      <c r="C233" s="219" t="s">
        <v>895</v>
      </c>
      <c r="D233" s="219" t="s">
        <v>380</v>
      </c>
      <c r="E233" s="219"/>
      <c r="F233" s="219" t="s">
        <v>481</v>
      </c>
      <c r="G233" s="219" t="s">
        <v>896</v>
      </c>
      <c r="H233" s="219" t="s">
        <v>381</v>
      </c>
      <c r="I233" s="219" t="s">
        <v>9</v>
      </c>
      <c r="J233" s="219">
        <v>1996</v>
      </c>
      <c r="K233" s="219">
        <v>27</v>
      </c>
      <c r="L233" s="207" t="str">
        <f t="shared" si="27"/>
        <v>OK</v>
      </c>
      <c r="M233" s="219" t="s">
        <v>110</v>
      </c>
      <c r="N233"/>
      <c r="O233"/>
      <c r="P233"/>
      <c r="Q233"/>
      <c r="R233" s="215"/>
      <c r="S233" s="215"/>
      <c r="T233" s="215"/>
      <c r="U233" s="215"/>
      <c r="V233" s="215"/>
      <c r="W233" s="215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s="40" customFormat="1" ht="15.75">
      <c r="A234" s="219" t="s">
        <v>480</v>
      </c>
      <c r="B234" s="219" t="s">
        <v>897</v>
      </c>
      <c r="C234" s="219" t="s">
        <v>898</v>
      </c>
      <c r="D234" s="219" t="s">
        <v>380</v>
      </c>
      <c r="E234" s="219"/>
      <c r="F234" s="219" t="s">
        <v>480</v>
      </c>
      <c r="G234" s="219" t="s">
        <v>899</v>
      </c>
      <c r="H234" s="219" t="s">
        <v>381</v>
      </c>
      <c r="I234" s="219" t="s">
        <v>8</v>
      </c>
      <c r="J234" s="219">
        <v>1990</v>
      </c>
      <c r="K234" s="219">
        <v>33</v>
      </c>
      <c r="L234" s="207" t="str">
        <f t="shared" si="27"/>
        <v>OK</v>
      </c>
      <c r="M234" s="219" t="s">
        <v>452</v>
      </c>
      <c r="N234"/>
      <c r="O234"/>
      <c r="P234"/>
      <c r="Q234"/>
      <c r="R234" s="215"/>
      <c r="S234" s="215"/>
      <c r="T234" s="215"/>
      <c r="U234" s="215"/>
      <c r="V234" s="215"/>
      <c r="W234" s="215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s="40" customFormat="1" ht="15.75">
      <c r="A235" s="218" t="s">
        <v>484</v>
      </c>
      <c r="B235" s="218" t="s">
        <v>463</v>
      </c>
      <c r="C235" s="218" t="s">
        <v>900</v>
      </c>
      <c r="D235" s="219" t="s">
        <v>380</v>
      </c>
      <c r="E235" s="219"/>
      <c r="F235" s="219" t="s">
        <v>901</v>
      </c>
      <c r="G235" s="219" t="s">
        <v>902</v>
      </c>
      <c r="H235" s="219" t="s">
        <v>381</v>
      </c>
      <c r="I235" s="218" t="s">
        <v>9</v>
      </c>
      <c r="J235" s="219">
        <v>1991</v>
      </c>
      <c r="K235" s="219">
        <v>32</v>
      </c>
      <c r="L235" s="220" t="str">
        <f t="shared" si="27"/>
        <v>OK</v>
      </c>
      <c r="M235" s="219" t="s">
        <v>110</v>
      </c>
      <c r="N235"/>
      <c r="O235"/>
      <c r="P235"/>
      <c r="Q235"/>
      <c r="R235" s="215"/>
      <c r="S235" s="215"/>
      <c r="T235" s="215"/>
      <c r="U235" s="215"/>
      <c r="V235" s="215"/>
      <c r="W235" s="21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s="40" customFormat="1" ht="15.75">
      <c r="A236" s="218" t="s">
        <v>487</v>
      </c>
      <c r="B236" s="218" t="s">
        <v>399</v>
      </c>
      <c r="C236" s="218" t="s">
        <v>485</v>
      </c>
      <c r="D236" s="219" t="s">
        <v>380</v>
      </c>
      <c r="E236" s="219"/>
      <c r="F236" s="219" t="s">
        <v>903</v>
      </c>
      <c r="G236" s="219" t="s">
        <v>486</v>
      </c>
      <c r="H236" s="219" t="s">
        <v>381</v>
      </c>
      <c r="I236" s="218" t="s">
        <v>9</v>
      </c>
      <c r="J236" s="219">
        <v>1992</v>
      </c>
      <c r="K236" s="219">
        <v>31</v>
      </c>
      <c r="L236" s="220" t="str">
        <f t="shared" si="27"/>
        <v>OK</v>
      </c>
      <c r="M236" s="219" t="s">
        <v>110</v>
      </c>
      <c r="N236"/>
      <c r="O236"/>
      <c r="P236"/>
      <c r="Q236"/>
      <c r="R236" s="215"/>
      <c r="S236" s="215"/>
      <c r="T236" s="215"/>
      <c r="U236" s="215"/>
      <c r="V236" s="215"/>
      <c r="W236" s="215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s="40" customFormat="1" ht="15.75">
      <c r="A237" s="218" t="s">
        <v>488</v>
      </c>
      <c r="B237" s="218" t="s">
        <v>197</v>
      </c>
      <c r="C237" s="218" t="s">
        <v>491</v>
      </c>
      <c r="D237" s="219" t="s">
        <v>380</v>
      </c>
      <c r="E237" s="219"/>
      <c r="F237" s="219" t="s">
        <v>904</v>
      </c>
      <c r="G237" s="219" t="s">
        <v>492</v>
      </c>
      <c r="H237" s="219" t="s">
        <v>381</v>
      </c>
      <c r="I237" s="218" t="s">
        <v>9</v>
      </c>
      <c r="J237" s="219">
        <v>1993</v>
      </c>
      <c r="K237" s="219">
        <v>30</v>
      </c>
      <c r="L237" s="220" t="str">
        <f t="shared" si="27"/>
        <v>OK</v>
      </c>
      <c r="M237" s="219" t="s">
        <v>123</v>
      </c>
      <c r="N237"/>
      <c r="O237"/>
      <c r="P237"/>
      <c r="Q237"/>
      <c r="R237" s="215"/>
      <c r="S237" s="215"/>
      <c r="T237" s="215"/>
      <c r="U237" s="215"/>
      <c r="V237" s="215"/>
      <c r="W237" s="215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s="40" customFormat="1" ht="15.75">
      <c r="A238" s="218" t="s">
        <v>489</v>
      </c>
      <c r="B238" s="218" t="s">
        <v>493</v>
      </c>
      <c r="C238" s="218" t="s">
        <v>494</v>
      </c>
      <c r="D238" s="219" t="s">
        <v>380</v>
      </c>
      <c r="E238" s="219"/>
      <c r="F238" s="219" t="s">
        <v>905</v>
      </c>
      <c r="G238" s="219" t="s">
        <v>495</v>
      </c>
      <c r="H238" s="219" t="s">
        <v>381</v>
      </c>
      <c r="I238" s="218" t="s">
        <v>9</v>
      </c>
      <c r="J238" s="219">
        <v>1995</v>
      </c>
      <c r="K238" s="219">
        <v>27</v>
      </c>
      <c r="L238" s="220" t="str">
        <f t="shared" si="27"/>
        <v>OK</v>
      </c>
      <c r="M238" s="219" t="s">
        <v>123</v>
      </c>
      <c r="N238"/>
      <c r="O238"/>
      <c r="P238"/>
      <c r="Q238"/>
      <c r="R238" s="215"/>
      <c r="S238" s="215"/>
      <c r="T238" s="215"/>
      <c r="U238" s="215"/>
      <c r="V238" s="215"/>
      <c r="W238" s="215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s="40" customFormat="1" ht="15.75">
      <c r="A239" s="218" t="s">
        <v>906</v>
      </c>
      <c r="B239" s="218" t="s">
        <v>907</v>
      </c>
      <c r="C239" s="218" t="s">
        <v>908</v>
      </c>
      <c r="D239" s="219" t="s">
        <v>380</v>
      </c>
      <c r="E239" s="219"/>
      <c r="F239" s="219" t="s">
        <v>909</v>
      </c>
      <c r="G239" s="219" t="s">
        <v>910</v>
      </c>
      <c r="H239" s="219" t="s">
        <v>381</v>
      </c>
      <c r="I239" s="218" t="s">
        <v>9</v>
      </c>
      <c r="J239" s="219">
        <v>1985</v>
      </c>
      <c r="K239" s="219">
        <v>37</v>
      </c>
      <c r="L239" s="220" t="str">
        <f t="shared" si="27"/>
        <v>OK</v>
      </c>
      <c r="M239" s="219" t="s">
        <v>123</v>
      </c>
      <c r="N239"/>
      <c r="O239"/>
      <c r="P239"/>
      <c r="Q239"/>
      <c r="R239" s="215"/>
      <c r="S239" s="215"/>
      <c r="T239" s="215"/>
      <c r="U239" s="215"/>
      <c r="V239" s="215"/>
      <c r="W239" s="215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s="40" customFormat="1" ht="15.75">
      <c r="A240" s="219" t="s">
        <v>490</v>
      </c>
      <c r="B240" s="219" t="s">
        <v>911</v>
      </c>
      <c r="C240" s="219" t="s">
        <v>912</v>
      </c>
      <c r="D240" s="219" t="s">
        <v>380</v>
      </c>
      <c r="E240" s="221"/>
      <c r="F240" s="219" t="s">
        <v>490</v>
      </c>
      <c r="G240" s="219" t="s">
        <v>913</v>
      </c>
      <c r="H240" s="219" t="s">
        <v>381</v>
      </c>
      <c r="I240" s="219" t="s">
        <v>8</v>
      </c>
      <c r="J240" s="219">
        <v>1993</v>
      </c>
      <c r="K240" s="219">
        <v>30</v>
      </c>
      <c r="L240" s="219" t="s">
        <v>875</v>
      </c>
      <c r="M240" s="219" t="s">
        <v>123</v>
      </c>
      <c r="N240"/>
      <c r="O240"/>
      <c r="P240"/>
      <c r="Q240"/>
      <c r="R240" s="215"/>
      <c r="S240" s="215"/>
      <c r="T240" s="215"/>
      <c r="U240" s="215"/>
      <c r="V240" s="215"/>
      <c r="W240" s="215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s="40" customFormat="1" ht="14.25">
      <c r="A241" s="113"/>
      <c r="B241" s="112"/>
      <c r="C241" s="754" t="s">
        <v>914</v>
      </c>
      <c r="D241" s="754"/>
      <c r="E241" s="755" t="s">
        <v>915</v>
      </c>
      <c r="F241" s="756"/>
      <c r="G241" s="756"/>
      <c r="H241" s="112"/>
      <c r="I241" s="112"/>
      <c r="J241" s="112"/>
      <c r="K241" s="112"/>
      <c r="L241" s="112"/>
      <c r="M241" s="112"/>
      <c r="N241" s="58"/>
      <c r="O241" s="58"/>
      <c r="P241" s="58"/>
      <c r="Q241" s="58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  <c r="AL241" s="8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  <c r="BC241" s="82"/>
      <c r="BD241" s="82"/>
      <c r="BE241" s="82"/>
      <c r="BF241" s="82"/>
      <c r="BG241" s="82"/>
      <c r="BH241" s="82"/>
      <c r="BI241" s="82"/>
      <c r="BJ241" s="82"/>
      <c r="BK241" s="82"/>
      <c r="BL241" s="82"/>
      <c r="BM241" s="82"/>
      <c r="BN241" s="82"/>
      <c r="BO241" s="82"/>
      <c r="BP241" s="82"/>
      <c r="BQ241" s="82"/>
      <c r="BR241" s="82"/>
      <c r="BS241" s="82"/>
      <c r="BT241" s="82"/>
      <c r="BU241" s="82"/>
      <c r="BV241" s="82"/>
      <c r="BW241" s="82"/>
      <c r="BX241" s="82"/>
      <c r="BY241" s="82"/>
      <c r="BZ241" s="82"/>
      <c r="CA241" s="82"/>
      <c r="CB241" s="82"/>
      <c r="CC241" s="82"/>
      <c r="CD241" s="82"/>
      <c r="CE241" s="82"/>
      <c r="CF241" s="82"/>
      <c r="CG241" s="82"/>
      <c r="CH241" s="82"/>
      <c r="CI241" s="82"/>
      <c r="CJ241" s="82"/>
      <c r="CK241" s="82"/>
      <c r="CL241" s="82"/>
      <c r="CM241" s="82"/>
      <c r="CN241" s="82"/>
      <c r="CO241" s="82"/>
      <c r="CP241" s="82"/>
      <c r="CQ241" s="82"/>
      <c r="CR241" s="82"/>
      <c r="CS241" s="82"/>
      <c r="CT241" s="82"/>
      <c r="CU241" s="82"/>
      <c r="CV241" s="82"/>
      <c r="CW241" s="82"/>
      <c r="CX241" s="82"/>
      <c r="CY241" s="82"/>
      <c r="CZ241" s="82"/>
      <c r="DA241" s="82"/>
      <c r="DB241" s="82"/>
      <c r="DC241" s="82"/>
      <c r="DD241" s="82"/>
      <c r="DE241" s="82"/>
      <c r="DF241" s="82"/>
      <c r="DG241" s="82"/>
      <c r="DH241" s="82"/>
      <c r="DI241" s="82"/>
      <c r="DJ241" s="82"/>
      <c r="DK241" s="82"/>
      <c r="DL241" s="82"/>
      <c r="DM241" s="82"/>
      <c r="DN241" s="82"/>
      <c r="DO241" s="82"/>
      <c r="DP241" s="82"/>
      <c r="DQ241" s="82"/>
      <c r="DR241" s="82"/>
      <c r="DS241" s="82"/>
      <c r="DT241" s="82"/>
      <c r="DU241" s="82"/>
      <c r="DV241" s="82"/>
      <c r="DW241" s="82"/>
      <c r="DX241" s="82"/>
      <c r="DY241" s="82"/>
      <c r="DZ241" s="82"/>
      <c r="EA241" s="82"/>
      <c r="EB241" s="82"/>
      <c r="EC241" s="82"/>
      <c r="ED241" s="82"/>
      <c r="EE241" s="82"/>
      <c r="EF241" s="82"/>
      <c r="EG241" s="82"/>
      <c r="EH241" s="82"/>
      <c r="EI241" s="82"/>
      <c r="EJ241" s="82"/>
      <c r="EK241" s="82"/>
      <c r="EL241" s="82"/>
      <c r="EM241" s="82"/>
      <c r="EN241" s="82"/>
      <c r="EO241" s="82"/>
      <c r="EP241" s="82"/>
      <c r="EQ241" s="82"/>
      <c r="ER241" s="82"/>
      <c r="ES241" s="82"/>
      <c r="ET241" s="82"/>
      <c r="EU241" s="82"/>
      <c r="EV241" s="82"/>
      <c r="EW241" s="82"/>
      <c r="EX241" s="82"/>
      <c r="EY241" s="82"/>
      <c r="EZ241" s="82"/>
      <c r="FA241" s="82"/>
      <c r="FB241" s="82"/>
      <c r="FC241" s="82"/>
      <c r="FD241" s="82"/>
      <c r="FE241" s="82"/>
      <c r="FF241" s="82"/>
      <c r="FG241" s="82"/>
      <c r="FH241" s="82"/>
      <c r="FI241" s="82"/>
      <c r="FJ241" s="82"/>
      <c r="FK241" s="82"/>
      <c r="FL241" s="82"/>
      <c r="FM241" s="82"/>
      <c r="FN241" s="82"/>
      <c r="FO241" s="82"/>
      <c r="FP241" s="82"/>
      <c r="FQ241" s="82"/>
      <c r="FR241" s="82"/>
      <c r="FS241" s="82"/>
      <c r="FT241" s="82"/>
      <c r="FU241" s="82"/>
      <c r="FV241" s="82"/>
      <c r="FW241" s="82"/>
      <c r="FX241" s="82"/>
      <c r="FY241" s="82"/>
      <c r="FZ241" s="82"/>
      <c r="GA241" s="82"/>
      <c r="GB241" s="82"/>
      <c r="GC241" s="82"/>
      <c r="GD241" s="82"/>
      <c r="GE241" s="82"/>
      <c r="GF241" s="82"/>
      <c r="GG241" s="82"/>
      <c r="GH241" s="82"/>
      <c r="GI241" s="82"/>
      <c r="GJ241" s="82"/>
      <c r="GK241" s="82"/>
      <c r="GL241" s="82"/>
      <c r="GM241" s="82"/>
      <c r="GN241" s="82"/>
      <c r="GO241" s="82"/>
      <c r="GP241" s="82"/>
      <c r="GQ241" s="82"/>
      <c r="GR241" s="82"/>
      <c r="GS241" s="82"/>
      <c r="GT241" s="82"/>
      <c r="GU241" s="82"/>
      <c r="GV241" s="82"/>
      <c r="GW241" s="82"/>
      <c r="GX241" s="82"/>
      <c r="GY241" s="82"/>
      <c r="GZ241" s="82"/>
      <c r="HA241" s="82"/>
      <c r="HB241" s="82"/>
      <c r="HC241" s="82"/>
      <c r="HD241" s="82"/>
      <c r="HE241" s="82"/>
      <c r="HF241" s="82"/>
      <c r="HG241" s="82"/>
      <c r="HH241" s="82"/>
      <c r="HI241" s="82"/>
      <c r="HJ241" s="82"/>
      <c r="HK241" s="82"/>
      <c r="HL241" s="82"/>
      <c r="HM241" s="82"/>
      <c r="HN241" s="82"/>
      <c r="HO241" s="82"/>
      <c r="HP241" s="82"/>
      <c r="HQ241" s="82"/>
      <c r="HR241" s="82"/>
      <c r="HS241" s="82"/>
      <c r="HT241" s="82"/>
      <c r="HU241" s="82"/>
      <c r="HV241" s="82"/>
      <c r="HW241" s="82"/>
      <c r="HX241" s="82"/>
      <c r="HY241" s="82"/>
      <c r="HZ241" s="82"/>
      <c r="IA241" s="82"/>
      <c r="IB241" s="82"/>
      <c r="IC241" s="82"/>
      <c r="ID241" s="82"/>
      <c r="IE241" s="82"/>
      <c r="IF241" s="82"/>
      <c r="IG241" s="82"/>
      <c r="IH241" s="82"/>
      <c r="II241" s="82"/>
      <c r="IJ241" s="82"/>
      <c r="IK241" s="82"/>
      <c r="IL241" s="82"/>
      <c r="IM241" s="82"/>
      <c r="IN241" s="82"/>
      <c r="IO241" s="82"/>
      <c r="IP241" s="82"/>
      <c r="IQ241" s="82"/>
      <c r="IR241" s="82"/>
      <c r="IS241" s="82"/>
      <c r="IT241" s="82"/>
      <c r="IU241" s="82"/>
      <c r="IV241" s="82"/>
    </row>
    <row r="242" spans="1:256" s="40" customFormat="1" ht="14.25">
      <c r="A242" s="113"/>
      <c r="B242" s="112"/>
      <c r="C242" s="754"/>
      <c r="D242" s="754"/>
      <c r="E242" s="756"/>
      <c r="F242" s="756"/>
      <c r="G242" s="756"/>
      <c r="H242" s="112"/>
      <c r="I242" s="112"/>
      <c r="J242" s="112"/>
      <c r="K242" s="112"/>
      <c r="L242" s="112"/>
      <c r="M242" s="112"/>
      <c r="N242" s="58"/>
      <c r="O242" s="58"/>
      <c r="P242" s="58"/>
      <c r="Q242" s="58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8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8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82"/>
      <c r="BO242" s="82"/>
      <c r="BP242" s="82"/>
      <c r="BQ242" s="82"/>
      <c r="BR242" s="82"/>
      <c r="BS242" s="82"/>
      <c r="BT242" s="82"/>
      <c r="BU242" s="82"/>
      <c r="BV242" s="82"/>
      <c r="BW242" s="82"/>
      <c r="BX242" s="82"/>
      <c r="BY242" s="82"/>
      <c r="BZ242" s="82"/>
      <c r="CA242" s="82"/>
      <c r="CB242" s="82"/>
      <c r="CC242" s="82"/>
      <c r="CD242" s="82"/>
      <c r="CE242" s="82"/>
      <c r="CF242" s="82"/>
      <c r="CG242" s="82"/>
      <c r="CH242" s="82"/>
      <c r="CI242" s="82"/>
      <c r="CJ242" s="82"/>
      <c r="CK242" s="82"/>
      <c r="CL242" s="82"/>
      <c r="CM242" s="82"/>
      <c r="CN242" s="82"/>
      <c r="CO242" s="82"/>
      <c r="CP242" s="82"/>
      <c r="CQ242" s="82"/>
      <c r="CR242" s="82"/>
      <c r="CS242" s="82"/>
      <c r="CT242" s="82"/>
      <c r="CU242" s="82"/>
      <c r="CV242" s="82"/>
      <c r="CW242" s="82"/>
      <c r="CX242" s="82"/>
      <c r="CY242" s="82"/>
      <c r="CZ242" s="82"/>
      <c r="DA242" s="82"/>
      <c r="DB242" s="82"/>
      <c r="DC242" s="82"/>
      <c r="DD242" s="82"/>
      <c r="DE242" s="82"/>
      <c r="DF242" s="82"/>
      <c r="DG242" s="82"/>
      <c r="DH242" s="82"/>
      <c r="DI242" s="82"/>
      <c r="DJ242" s="82"/>
      <c r="DK242" s="82"/>
      <c r="DL242" s="82"/>
      <c r="DM242" s="82"/>
      <c r="DN242" s="82"/>
      <c r="DO242" s="82"/>
      <c r="DP242" s="82"/>
      <c r="DQ242" s="82"/>
      <c r="DR242" s="82"/>
      <c r="DS242" s="82"/>
      <c r="DT242" s="82"/>
      <c r="DU242" s="82"/>
      <c r="DV242" s="82"/>
      <c r="DW242" s="82"/>
      <c r="DX242" s="82"/>
      <c r="DY242" s="82"/>
      <c r="DZ242" s="82"/>
      <c r="EA242" s="82"/>
      <c r="EB242" s="82"/>
      <c r="EC242" s="82"/>
      <c r="ED242" s="82"/>
      <c r="EE242" s="82"/>
      <c r="EF242" s="82"/>
      <c r="EG242" s="82"/>
      <c r="EH242" s="82"/>
      <c r="EI242" s="82"/>
      <c r="EJ242" s="82"/>
      <c r="EK242" s="82"/>
      <c r="EL242" s="82"/>
      <c r="EM242" s="82"/>
      <c r="EN242" s="82"/>
      <c r="EO242" s="82"/>
      <c r="EP242" s="82"/>
      <c r="EQ242" s="82"/>
      <c r="ER242" s="82"/>
      <c r="ES242" s="82"/>
      <c r="ET242" s="82"/>
      <c r="EU242" s="82"/>
      <c r="EV242" s="82"/>
      <c r="EW242" s="82"/>
      <c r="EX242" s="82"/>
      <c r="EY242" s="82"/>
      <c r="EZ242" s="82"/>
      <c r="FA242" s="82"/>
      <c r="FB242" s="82"/>
      <c r="FC242" s="82"/>
      <c r="FD242" s="82"/>
      <c r="FE242" s="82"/>
      <c r="FF242" s="82"/>
      <c r="FG242" s="82"/>
      <c r="FH242" s="82"/>
      <c r="FI242" s="82"/>
      <c r="FJ242" s="82"/>
      <c r="FK242" s="82"/>
      <c r="FL242" s="82"/>
      <c r="FM242" s="82"/>
      <c r="FN242" s="82"/>
      <c r="FO242" s="82"/>
      <c r="FP242" s="82"/>
      <c r="FQ242" s="82"/>
      <c r="FR242" s="82"/>
      <c r="FS242" s="82"/>
      <c r="FT242" s="82"/>
      <c r="FU242" s="82"/>
      <c r="FV242" s="82"/>
      <c r="FW242" s="82"/>
      <c r="FX242" s="82"/>
      <c r="FY242" s="82"/>
      <c r="FZ242" s="82"/>
      <c r="GA242" s="82"/>
      <c r="GB242" s="82"/>
      <c r="GC242" s="82"/>
      <c r="GD242" s="82"/>
      <c r="GE242" s="82"/>
      <c r="GF242" s="82"/>
      <c r="GG242" s="82"/>
      <c r="GH242" s="82"/>
      <c r="GI242" s="82"/>
      <c r="GJ242" s="82"/>
      <c r="GK242" s="82"/>
      <c r="GL242" s="82"/>
      <c r="GM242" s="82"/>
      <c r="GN242" s="82"/>
      <c r="GO242" s="82"/>
      <c r="GP242" s="82"/>
      <c r="GQ242" s="82"/>
      <c r="GR242" s="82"/>
      <c r="GS242" s="82"/>
      <c r="GT242" s="82"/>
      <c r="GU242" s="82"/>
      <c r="GV242" s="82"/>
      <c r="GW242" s="82"/>
      <c r="GX242" s="82"/>
      <c r="GY242" s="82"/>
      <c r="GZ242" s="82"/>
      <c r="HA242" s="82"/>
      <c r="HB242" s="82"/>
      <c r="HC242" s="82"/>
      <c r="HD242" s="82"/>
      <c r="HE242" s="82"/>
      <c r="HF242" s="82"/>
      <c r="HG242" s="82"/>
      <c r="HH242" s="82"/>
      <c r="HI242" s="82"/>
      <c r="HJ242" s="82"/>
      <c r="HK242" s="82"/>
      <c r="HL242" s="82"/>
      <c r="HM242" s="82"/>
      <c r="HN242" s="82"/>
      <c r="HO242" s="82"/>
      <c r="HP242" s="82"/>
      <c r="HQ242" s="82"/>
      <c r="HR242" s="82"/>
      <c r="HS242" s="82"/>
      <c r="HT242" s="82"/>
      <c r="HU242" s="82"/>
      <c r="HV242" s="82"/>
      <c r="HW242" s="82"/>
      <c r="HX242" s="82"/>
      <c r="HY242" s="82"/>
      <c r="HZ242" s="82"/>
      <c r="IA242" s="82"/>
      <c r="IB242" s="82"/>
      <c r="IC242" s="82"/>
      <c r="ID242" s="82"/>
      <c r="IE242" s="82"/>
      <c r="IF242" s="82"/>
      <c r="IG242" s="82"/>
      <c r="IH242" s="82"/>
      <c r="II242" s="82"/>
      <c r="IJ242" s="82"/>
      <c r="IK242" s="82"/>
      <c r="IL242" s="82"/>
      <c r="IM242" s="82"/>
      <c r="IN242" s="82"/>
      <c r="IO242" s="82"/>
      <c r="IP242" s="82"/>
      <c r="IQ242" s="82"/>
      <c r="IR242" s="82"/>
      <c r="IS242" s="82"/>
      <c r="IT242" s="82"/>
      <c r="IU242" s="82"/>
      <c r="IV242" s="82"/>
    </row>
    <row r="243" spans="1:256" s="40" customFormat="1" ht="13.5">
      <c r="A243" s="63"/>
      <c r="B243" s="47"/>
      <c r="C243" s="47"/>
      <c r="D243" s="50"/>
      <c r="E243" s="47"/>
      <c r="F243" s="48"/>
      <c r="G243" s="47" t="s">
        <v>142</v>
      </c>
      <c r="H243" s="737" t="s">
        <v>143</v>
      </c>
      <c r="I243" s="737"/>
      <c r="J243" s="737"/>
      <c r="K243" s="48"/>
      <c r="L243" s="48"/>
      <c r="M243" s="47"/>
      <c r="N243" s="47"/>
      <c r="O243" s="47"/>
      <c r="P243" s="47"/>
      <c r="Q243" s="47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8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  <c r="BC243" s="82"/>
      <c r="BD243" s="82"/>
      <c r="BE243" s="82"/>
      <c r="BF243" s="82"/>
      <c r="BG243" s="82"/>
      <c r="BH243" s="82"/>
      <c r="BI243" s="82"/>
      <c r="BJ243" s="82"/>
      <c r="BK243" s="82"/>
      <c r="BL243" s="82"/>
      <c r="BM243" s="82"/>
      <c r="BN243" s="82"/>
      <c r="BO243" s="82"/>
      <c r="BP243" s="82"/>
      <c r="BQ243" s="82"/>
      <c r="BR243" s="82"/>
      <c r="BS243" s="82"/>
      <c r="BT243" s="82"/>
      <c r="BU243" s="82"/>
      <c r="BV243" s="82"/>
      <c r="BW243" s="82"/>
      <c r="BX243" s="82"/>
      <c r="BY243" s="82"/>
      <c r="BZ243" s="82"/>
      <c r="CA243" s="82"/>
      <c r="CB243" s="82"/>
      <c r="CC243" s="82"/>
      <c r="CD243" s="82"/>
      <c r="CE243" s="82"/>
      <c r="CF243" s="82"/>
      <c r="CG243" s="82"/>
      <c r="CH243" s="82"/>
      <c r="CI243" s="82"/>
      <c r="CJ243" s="82"/>
      <c r="CK243" s="82"/>
      <c r="CL243" s="82"/>
      <c r="CM243" s="82"/>
      <c r="CN243" s="82"/>
      <c r="CO243" s="82"/>
      <c r="CP243" s="82"/>
      <c r="CQ243" s="82"/>
      <c r="CR243" s="82"/>
      <c r="CS243" s="82"/>
      <c r="CT243" s="82"/>
      <c r="CU243" s="82"/>
      <c r="CV243" s="82"/>
      <c r="CW243" s="82"/>
      <c r="CX243" s="82"/>
      <c r="CY243" s="82"/>
      <c r="CZ243" s="82"/>
      <c r="DA243" s="82"/>
      <c r="DB243" s="82"/>
      <c r="DC243" s="82"/>
      <c r="DD243" s="82"/>
      <c r="DE243" s="82"/>
      <c r="DF243" s="82"/>
      <c r="DG243" s="82"/>
      <c r="DH243" s="82"/>
      <c r="DI243" s="82"/>
      <c r="DJ243" s="82"/>
      <c r="DK243" s="82"/>
      <c r="DL243" s="82"/>
      <c r="DM243" s="82"/>
      <c r="DN243" s="82"/>
      <c r="DO243" s="82"/>
      <c r="DP243" s="82"/>
      <c r="DQ243" s="82"/>
      <c r="DR243" s="82"/>
      <c r="DS243" s="82"/>
      <c r="DT243" s="82"/>
      <c r="DU243" s="82"/>
      <c r="DV243" s="82"/>
      <c r="DW243" s="82"/>
      <c r="DX243" s="82"/>
      <c r="DY243" s="82"/>
      <c r="DZ243" s="82"/>
      <c r="EA243" s="82"/>
      <c r="EB243" s="82"/>
      <c r="EC243" s="82"/>
      <c r="ED243" s="82"/>
      <c r="EE243" s="82"/>
      <c r="EF243" s="82"/>
      <c r="EG243" s="82"/>
      <c r="EH243" s="82"/>
      <c r="EI243" s="82"/>
      <c r="EJ243" s="82"/>
      <c r="EK243" s="82"/>
      <c r="EL243" s="82"/>
      <c r="EM243" s="82"/>
      <c r="EN243" s="82"/>
      <c r="EO243" s="82"/>
      <c r="EP243" s="82"/>
      <c r="EQ243" s="82"/>
      <c r="ER243" s="82"/>
      <c r="ES243" s="82"/>
      <c r="ET243" s="82"/>
      <c r="EU243" s="82"/>
      <c r="EV243" s="82"/>
      <c r="EW243" s="82"/>
      <c r="EX243" s="82"/>
      <c r="EY243" s="82"/>
      <c r="EZ243" s="82"/>
      <c r="FA243" s="82"/>
      <c r="FB243" s="82"/>
      <c r="FC243" s="82"/>
      <c r="FD243" s="82"/>
      <c r="FE243" s="82"/>
      <c r="FF243" s="82"/>
      <c r="FG243" s="82"/>
      <c r="FH243" s="82"/>
      <c r="FI243" s="82"/>
      <c r="FJ243" s="82"/>
      <c r="FK243" s="82"/>
      <c r="FL243" s="82"/>
      <c r="FM243" s="82"/>
      <c r="FN243" s="82"/>
      <c r="FO243" s="82"/>
      <c r="FP243" s="82"/>
      <c r="FQ243" s="82"/>
      <c r="FR243" s="82"/>
      <c r="FS243" s="82"/>
      <c r="FT243" s="82"/>
      <c r="FU243" s="82"/>
      <c r="FV243" s="82"/>
      <c r="FW243" s="82"/>
      <c r="FX243" s="82"/>
      <c r="FY243" s="82"/>
      <c r="FZ243" s="82"/>
      <c r="GA243" s="82"/>
      <c r="GB243" s="82"/>
      <c r="GC243" s="82"/>
      <c r="GD243" s="82"/>
      <c r="GE243" s="82"/>
      <c r="GF243" s="82"/>
      <c r="GG243" s="82"/>
      <c r="GH243" s="82"/>
      <c r="GI243" s="82"/>
      <c r="GJ243" s="82"/>
      <c r="GK243" s="82"/>
      <c r="GL243" s="82"/>
      <c r="GM243" s="82"/>
      <c r="GN243" s="82"/>
      <c r="GO243" s="82"/>
      <c r="GP243" s="82"/>
      <c r="GQ243" s="82"/>
      <c r="GR243" s="82"/>
      <c r="GS243" s="82"/>
      <c r="GT243" s="82"/>
      <c r="GU243" s="82"/>
      <c r="GV243" s="82"/>
      <c r="GW243" s="82"/>
      <c r="GX243" s="82"/>
      <c r="GY243" s="82"/>
      <c r="GZ243" s="82"/>
      <c r="HA243" s="82"/>
      <c r="HB243" s="82"/>
      <c r="HC243" s="82"/>
      <c r="HD243" s="82"/>
      <c r="HE243" s="82"/>
      <c r="HF243" s="82"/>
      <c r="HG243" s="82"/>
      <c r="HH243" s="82"/>
      <c r="HI243" s="82"/>
      <c r="HJ243" s="82"/>
      <c r="HK243" s="82"/>
      <c r="HL243" s="82"/>
      <c r="HM243" s="82"/>
      <c r="HN243" s="82"/>
      <c r="HO243" s="82"/>
      <c r="HP243" s="82"/>
      <c r="HQ243" s="82"/>
      <c r="HR243" s="82"/>
      <c r="HS243" s="82"/>
      <c r="HT243" s="82"/>
      <c r="HU243" s="82"/>
      <c r="HV243" s="82"/>
      <c r="HW243" s="82"/>
      <c r="HX243" s="82"/>
      <c r="HY243" s="82"/>
      <c r="HZ243" s="82"/>
      <c r="IA243" s="82"/>
      <c r="IB243" s="82"/>
      <c r="IC243" s="82"/>
      <c r="ID243" s="82"/>
      <c r="IE243" s="82"/>
      <c r="IF243" s="82"/>
      <c r="IG243" s="82"/>
      <c r="IH243" s="82"/>
      <c r="II243" s="82"/>
      <c r="IJ243" s="82"/>
      <c r="IK243" s="82"/>
      <c r="IL243" s="82"/>
      <c r="IM243" s="82"/>
      <c r="IN243" s="82"/>
      <c r="IO243" s="82"/>
      <c r="IP243" s="82"/>
      <c r="IQ243" s="82"/>
      <c r="IR243" s="82"/>
      <c r="IS243" s="82"/>
      <c r="IT243" s="82"/>
      <c r="IU243" s="82"/>
      <c r="IV243" s="82"/>
    </row>
    <row r="244" spans="1:256" s="40" customFormat="1" ht="13.5">
      <c r="A244" s="63"/>
      <c r="B244" s="737" t="s">
        <v>54</v>
      </c>
      <c r="C244" s="737"/>
      <c r="D244" s="114" t="s">
        <v>147</v>
      </c>
      <c r="E244" s="47"/>
      <c r="F244" s="48"/>
      <c r="G244" s="49">
        <f>COUNTIF($M$246:$N$271,"東近江市")</f>
        <v>12</v>
      </c>
      <c r="H244" s="744">
        <f>(G244/RIGHT(A271,2))</f>
        <v>0.4444444444444444</v>
      </c>
      <c r="I244" s="744"/>
      <c r="J244" s="744"/>
      <c r="K244" s="48"/>
      <c r="L244" s="48"/>
      <c r="M244" s="47"/>
      <c r="N244" s="47"/>
      <c r="O244" s="47"/>
      <c r="P244" s="47"/>
      <c r="Q244" s="47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8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8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82"/>
      <c r="BO244" s="82"/>
      <c r="BP244" s="82"/>
      <c r="BQ244" s="82"/>
      <c r="BR244" s="82"/>
      <c r="BS244" s="82"/>
      <c r="BT244" s="82"/>
      <c r="BU244" s="82"/>
      <c r="BV244" s="82"/>
      <c r="BW244" s="82"/>
      <c r="BX244" s="82"/>
      <c r="BY244" s="82"/>
      <c r="BZ244" s="82"/>
      <c r="CA244" s="82"/>
      <c r="CB244" s="82"/>
      <c r="CC244" s="82"/>
      <c r="CD244" s="82"/>
      <c r="CE244" s="82"/>
      <c r="CF244" s="82"/>
      <c r="CG244" s="82"/>
      <c r="CH244" s="82"/>
      <c r="CI244" s="82"/>
      <c r="CJ244" s="82"/>
      <c r="CK244" s="82"/>
      <c r="CL244" s="82"/>
      <c r="CM244" s="82"/>
      <c r="CN244" s="82"/>
      <c r="CO244" s="82"/>
      <c r="CP244" s="82"/>
      <c r="CQ244" s="82"/>
      <c r="CR244" s="82"/>
      <c r="CS244" s="82"/>
      <c r="CT244" s="82"/>
      <c r="CU244" s="82"/>
      <c r="CV244" s="82"/>
      <c r="CW244" s="82"/>
      <c r="CX244" s="82"/>
      <c r="CY244" s="82"/>
      <c r="CZ244" s="82"/>
      <c r="DA244" s="82"/>
      <c r="DB244" s="82"/>
      <c r="DC244" s="82"/>
      <c r="DD244" s="82"/>
      <c r="DE244" s="82"/>
      <c r="DF244" s="82"/>
      <c r="DG244" s="82"/>
      <c r="DH244" s="82"/>
      <c r="DI244" s="82"/>
      <c r="DJ244" s="82"/>
      <c r="DK244" s="82"/>
      <c r="DL244" s="82"/>
      <c r="DM244" s="82"/>
      <c r="DN244" s="82"/>
      <c r="DO244" s="82"/>
      <c r="DP244" s="82"/>
      <c r="DQ244" s="82"/>
      <c r="DR244" s="82"/>
      <c r="DS244" s="82"/>
      <c r="DT244" s="82"/>
      <c r="DU244" s="82"/>
      <c r="DV244" s="82"/>
      <c r="DW244" s="82"/>
      <c r="DX244" s="82"/>
      <c r="DY244" s="82"/>
      <c r="DZ244" s="82"/>
      <c r="EA244" s="82"/>
      <c r="EB244" s="82"/>
      <c r="EC244" s="82"/>
      <c r="ED244" s="82"/>
      <c r="EE244" s="82"/>
      <c r="EF244" s="82"/>
      <c r="EG244" s="82"/>
      <c r="EH244" s="82"/>
      <c r="EI244" s="82"/>
      <c r="EJ244" s="82"/>
      <c r="EK244" s="82"/>
      <c r="EL244" s="82"/>
      <c r="EM244" s="82"/>
      <c r="EN244" s="82"/>
      <c r="EO244" s="82"/>
      <c r="EP244" s="82"/>
      <c r="EQ244" s="82"/>
      <c r="ER244" s="82"/>
      <c r="ES244" s="82"/>
      <c r="ET244" s="82"/>
      <c r="EU244" s="82"/>
      <c r="EV244" s="82"/>
      <c r="EW244" s="82"/>
      <c r="EX244" s="82"/>
      <c r="EY244" s="82"/>
      <c r="EZ244" s="82"/>
      <c r="FA244" s="82"/>
      <c r="FB244" s="82"/>
      <c r="FC244" s="82"/>
      <c r="FD244" s="82"/>
      <c r="FE244" s="82"/>
      <c r="FF244" s="82"/>
      <c r="FG244" s="82"/>
      <c r="FH244" s="82"/>
      <c r="FI244" s="82"/>
      <c r="FJ244" s="82"/>
      <c r="FK244" s="82"/>
      <c r="FL244" s="82"/>
      <c r="FM244" s="82"/>
      <c r="FN244" s="82"/>
      <c r="FO244" s="82"/>
      <c r="FP244" s="82"/>
      <c r="FQ244" s="82"/>
      <c r="FR244" s="82"/>
      <c r="FS244" s="82"/>
      <c r="FT244" s="82"/>
      <c r="FU244" s="82"/>
      <c r="FV244" s="82"/>
      <c r="FW244" s="82"/>
      <c r="FX244" s="82"/>
      <c r="FY244" s="82"/>
      <c r="FZ244" s="82"/>
      <c r="GA244" s="82"/>
      <c r="GB244" s="82"/>
      <c r="GC244" s="82"/>
      <c r="GD244" s="82"/>
      <c r="GE244" s="82"/>
      <c r="GF244" s="82"/>
      <c r="GG244" s="82"/>
      <c r="GH244" s="82"/>
      <c r="GI244" s="82"/>
      <c r="GJ244" s="82"/>
      <c r="GK244" s="82"/>
      <c r="GL244" s="82"/>
      <c r="GM244" s="82"/>
      <c r="GN244" s="82"/>
      <c r="GO244" s="82"/>
      <c r="GP244" s="82"/>
      <c r="GQ244" s="82"/>
      <c r="GR244" s="82"/>
      <c r="GS244" s="82"/>
      <c r="GT244" s="82"/>
      <c r="GU244" s="82"/>
      <c r="GV244" s="82"/>
      <c r="GW244" s="82"/>
      <c r="GX244" s="82"/>
      <c r="GY244" s="82"/>
      <c r="GZ244" s="82"/>
      <c r="HA244" s="82"/>
      <c r="HB244" s="82"/>
      <c r="HC244" s="82"/>
      <c r="HD244" s="82"/>
      <c r="HE244" s="82"/>
      <c r="HF244" s="82"/>
      <c r="HG244" s="82"/>
      <c r="HH244" s="82"/>
      <c r="HI244" s="82"/>
      <c r="HJ244" s="82"/>
      <c r="HK244" s="82"/>
      <c r="HL244" s="82"/>
      <c r="HM244" s="82"/>
      <c r="HN244" s="82"/>
      <c r="HO244" s="82"/>
      <c r="HP244" s="82"/>
      <c r="HQ244" s="82"/>
      <c r="HR244" s="82"/>
      <c r="HS244" s="82"/>
      <c r="HT244" s="82"/>
      <c r="HU244" s="82"/>
      <c r="HV244" s="82"/>
      <c r="HW244" s="82"/>
      <c r="HX244" s="82"/>
      <c r="HY244" s="82"/>
      <c r="HZ244" s="82"/>
      <c r="IA244" s="82"/>
      <c r="IB244" s="82"/>
      <c r="IC244" s="82"/>
      <c r="ID244" s="82"/>
      <c r="IE244" s="82"/>
      <c r="IF244" s="82"/>
      <c r="IG244" s="82"/>
      <c r="IH244" s="82"/>
      <c r="II244" s="82"/>
      <c r="IJ244" s="82"/>
      <c r="IK244" s="82"/>
      <c r="IL244" s="82"/>
      <c r="IM244" s="82"/>
      <c r="IN244" s="82"/>
      <c r="IO244" s="82"/>
      <c r="IP244" s="82"/>
      <c r="IQ244" s="82"/>
      <c r="IR244" s="82"/>
      <c r="IS244" s="82"/>
      <c r="IT244" s="82"/>
      <c r="IU244" s="82"/>
      <c r="IV244" s="82"/>
    </row>
    <row r="245" spans="1:256" s="40" customFormat="1" ht="13.5">
      <c r="A245" s="63"/>
      <c r="B245" s="47" t="s">
        <v>53</v>
      </c>
      <c r="C245" s="115"/>
      <c r="D245" s="111" t="s">
        <v>145</v>
      </c>
      <c r="E245" s="111"/>
      <c r="F245" s="111"/>
      <c r="G245" s="49"/>
      <c r="H245" s="47"/>
      <c r="I245" s="116"/>
      <c r="J245" s="116"/>
      <c r="K245" s="48"/>
      <c r="L245" s="48"/>
      <c r="M245" s="47"/>
      <c r="N245" s="47"/>
      <c r="O245" s="47"/>
      <c r="P245" s="47"/>
      <c r="Q245" s="47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8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82"/>
      <c r="BD245" s="82"/>
      <c r="BE245" s="82"/>
      <c r="BF245" s="82"/>
      <c r="BG245" s="82"/>
      <c r="BH245" s="82"/>
      <c r="BI245" s="82"/>
      <c r="BJ245" s="82"/>
      <c r="BK245" s="82"/>
      <c r="BL245" s="82"/>
      <c r="BM245" s="82"/>
      <c r="BN245" s="82"/>
      <c r="BO245" s="82"/>
      <c r="BP245" s="82"/>
      <c r="BQ245" s="82"/>
      <c r="BR245" s="82"/>
      <c r="BS245" s="82"/>
      <c r="BT245" s="82"/>
      <c r="BU245" s="82"/>
      <c r="BV245" s="82"/>
      <c r="BW245" s="82"/>
      <c r="BX245" s="82"/>
      <c r="BY245" s="82"/>
      <c r="BZ245" s="82"/>
      <c r="CA245" s="82"/>
      <c r="CB245" s="82"/>
      <c r="CC245" s="82"/>
      <c r="CD245" s="82"/>
      <c r="CE245" s="82"/>
      <c r="CF245" s="82"/>
      <c r="CG245" s="82"/>
      <c r="CH245" s="82"/>
      <c r="CI245" s="82"/>
      <c r="CJ245" s="82"/>
      <c r="CK245" s="82"/>
      <c r="CL245" s="82"/>
      <c r="CM245" s="82"/>
      <c r="CN245" s="82"/>
      <c r="CO245" s="82"/>
      <c r="CP245" s="82"/>
      <c r="CQ245" s="82"/>
      <c r="CR245" s="82"/>
      <c r="CS245" s="82"/>
      <c r="CT245" s="82"/>
      <c r="CU245" s="82"/>
      <c r="CV245" s="82"/>
      <c r="CW245" s="82"/>
      <c r="CX245" s="82"/>
      <c r="CY245" s="82"/>
      <c r="CZ245" s="82"/>
      <c r="DA245" s="82"/>
      <c r="DB245" s="82"/>
      <c r="DC245" s="82"/>
      <c r="DD245" s="82"/>
      <c r="DE245" s="82"/>
      <c r="DF245" s="82"/>
      <c r="DG245" s="82"/>
      <c r="DH245" s="82"/>
      <c r="DI245" s="82"/>
      <c r="DJ245" s="82"/>
      <c r="DK245" s="82"/>
      <c r="DL245" s="82"/>
      <c r="DM245" s="82"/>
      <c r="DN245" s="82"/>
      <c r="DO245" s="82"/>
      <c r="DP245" s="82"/>
      <c r="DQ245" s="82"/>
      <c r="DR245" s="82"/>
      <c r="DS245" s="82"/>
      <c r="DT245" s="82"/>
      <c r="DU245" s="82"/>
      <c r="DV245" s="82"/>
      <c r="DW245" s="82"/>
      <c r="DX245" s="82"/>
      <c r="DY245" s="82"/>
      <c r="DZ245" s="82"/>
      <c r="EA245" s="82"/>
      <c r="EB245" s="82"/>
      <c r="EC245" s="82"/>
      <c r="ED245" s="82"/>
      <c r="EE245" s="82"/>
      <c r="EF245" s="82"/>
      <c r="EG245" s="82"/>
      <c r="EH245" s="82"/>
      <c r="EI245" s="82"/>
      <c r="EJ245" s="82"/>
      <c r="EK245" s="82"/>
      <c r="EL245" s="82"/>
      <c r="EM245" s="82"/>
      <c r="EN245" s="82"/>
      <c r="EO245" s="82"/>
      <c r="EP245" s="82"/>
      <c r="EQ245" s="82"/>
      <c r="ER245" s="82"/>
      <c r="ES245" s="82"/>
      <c r="ET245" s="82"/>
      <c r="EU245" s="82"/>
      <c r="EV245" s="82"/>
      <c r="EW245" s="82"/>
      <c r="EX245" s="82"/>
      <c r="EY245" s="82"/>
      <c r="EZ245" s="82"/>
      <c r="FA245" s="82"/>
      <c r="FB245" s="82"/>
      <c r="FC245" s="82"/>
      <c r="FD245" s="82"/>
      <c r="FE245" s="82"/>
      <c r="FF245" s="82"/>
      <c r="FG245" s="82"/>
      <c r="FH245" s="82"/>
      <c r="FI245" s="82"/>
      <c r="FJ245" s="82"/>
      <c r="FK245" s="82"/>
      <c r="FL245" s="82"/>
      <c r="FM245" s="82"/>
      <c r="FN245" s="82"/>
      <c r="FO245" s="82"/>
      <c r="FP245" s="82"/>
      <c r="FQ245" s="82"/>
      <c r="FR245" s="82"/>
      <c r="FS245" s="82"/>
      <c r="FT245" s="82"/>
      <c r="FU245" s="82"/>
      <c r="FV245" s="82"/>
      <c r="FW245" s="82"/>
      <c r="FX245" s="82"/>
      <c r="FY245" s="82"/>
      <c r="FZ245" s="82"/>
      <c r="GA245" s="82"/>
      <c r="GB245" s="82"/>
      <c r="GC245" s="82"/>
      <c r="GD245" s="82"/>
      <c r="GE245" s="82"/>
      <c r="GF245" s="82"/>
      <c r="GG245" s="82"/>
      <c r="GH245" s="82"/>
      <c r="GI245" s="82"/>
      <c r="GJ245" s="82"/>
      <c r="GK245" s="82"/>
      <c r="GL245" s="82"/>
      <c r="GM245" s="82"/>
      <c r="GN245" s="82"/>
      <c r="GO245" s="82"/>
      <c r="GP245" s="82"/>
      <c r="GQ245" s="82"/>
      <c r="GR245" s="82"/>
      <c r="GS245" s="82"/>
      <c r="GT245" s="82"/>
      <c r="GU245" s="82"/>
      <c r="GV245" s="82"/>
      <c r="GW245" s="82"/>
      <c r="GX245" s="82"/>
      <c r="GY245" s="82"/>
      <c r="GZ245" s="82"/>
      <c r="HA245" s="82"/>
      <c r="HB245" s="82"/>
      <c r="HC245" s="82"/>
      <c r="HD245" s="82"/>
      <c r="HE245" s="82"/>
      <c r="HF245" s="82"/>
      <c r="HG245" s="82"/>
      <c r="HH245" s="82"/>
      <c r="HI245" s="82"/>
      <c r="HJ245" s="82"/>
      <c r="HK245" s="82"/>
      <c r="HL245" s="82"/>
      <c r="HM245" s="82"/>
      <c r="HN245" s="82"/>
      <c r="HO245" s="82"/>
      <c r="HP245" s="82"/>
      <c r="HQ245" s="82"/>
      <c r="HR245" s="82"/>
      <c r="HS245" s="82"/>
      <c r="HT245" s="82"/>
      <c r="HU245" s="82"/>
      <c r="HV245" s="82"/>
      <c r="HW245" s="82"/>
      <c r="HX245" s="82"/>
      <c r="HY245" s="82"/>
      <c r="HZ245" s="82"/>
      <c r="IA245" s="82"/>
      <c r="IB245" s="82"/>
      <c r="IC245" s="82"/>
      <c r="ID245" s="82"/>
      <c r="IE245" s="82"/>
      <c r="IF245" s="82"/>
      <c r="IG245" s="82"/>
      <c r="IH245" s="82"/>
      <c r="II245" s="82"/>
      <c r="IJ245" s="82"/>
      <c r="IK245" s="82"/>
      <c r="IL245" s="82"/>
      <c r="IM245" s="82"/>
      <c r="IN245" s="82"/>
      <c r="IO245" s="82"/>
      <c r="IP245" s="82"/>
      <c r="IQ245" s="82"/>
      <c r="IR245" s="82"/>
      <c r="IS245" s="82"/>
      <c r="IT245" s="82"/>
      <c r="IU245" s="82"/>
      <c r="IV245" s="82"/>
    </row>
    <row r="246" spans="1:256" s="40" customFormat="1" ht="13.5">
      <c r="A246" s="63" t="s">
        <v>497</v>
      </c>
      <c r="B246" s="63" t="s">
        <v>51</v>
      </c>
      <c r="C246" s="53" t="s">
        <v>52</v>
      </c>
      <c r="D246" s="50" t="s">
        <v>53</v>
      </c>
      <c r="E246" s="47"/>
      <c r="F246" s="47" t="str">
        <f aca="true" t="shared" si="28" ref="F246:F273">A246</f>
        <v>け０１</v>
      </c>
      <c r="G246" s="47" t="str">
        <f aca="true" t="shared" si="29" ref="G246:G273">B246&amp;C246</f>
        <v>稲岡和紀</v>
      </c>
      <c r="H246" s="54" t="s">
        <v>54</v>
      </c>
      <c r="I246" s="54" t="s">
        <v>72</v>
      </c>
      <c r="J246" s="51">
        <v>1978</v>
      </c>
      <c r="K246" s="51">
        <f aca="true" t="shared" si="30" ref="K246:K292">IF(J246="","",(2023-J246))</f>
        <v>45</v>
      </c>
      <c r="L246" s="48" t="str">
        <f aca="true" t="shared" si="31" ref="L246:L259">IF(G246="","",IF(COUNTIF($G$15:$G$376,G246)&gt;1,"2重登録","OK"))</f>
        <v>OK</v>
      </c>
      <c r="M246" s="56" t="s">
        <v>498</v>
      </c>
      <c r="N246" s="47"/>
      <c r="O246" s="47"/>
      <c r="P246" s="47"/>
      <c r="Q246" s="47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8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82"/>
      <c r="BD246" s="82"/>
      <c r="BE246" s="82"/>
      <c r="BF246" s="82"/>
      <c r="BG246" s="82"/>
      <c r="BH246" s="82"/>
      <c r="BI246" s="82"/>
      <c r="BJ246" s="82"/>
      <c r="BK246" s="82"/>
      <c r="BL246" s="82"/>
      <c r="BM246" s="82"/>
      <c r="BN246" s="82"/>
      <c r="BO246" s="82"/>
      <c r="BP246" s="82"/>
      <c r="BQ246" s="82"/>
      <c r="BR246" s="82"/>
      <c r="BS246" s="82"/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82"/>
      <c r="CF246" s="82"/>
      <c r="CG246" s="82"/>
      <c r="CH246" s="82"/>
      <c r="CI246" s="82"/>
      <c r="CJ246" s="82"/>
      <c r="CK246" s="82"/>
      <c r="CL246" s="82"/>
      <c r="CM246" s="82"/>
      <c r="CN246" s="82"/>
      <c r="CO246" s="82"/>
      <c r="CP246" s="82"/>
      <c r="CQ246" s="82"/>
      <c r="CR246" s="82"/>
      <c r="CS246" s="82"/>
      <c r="CT246" s="82"/>
      <c r="CU246" s="82"/>
      <c r="CV246" s="82"/>
      <c r="CW246" s="82"/>
      <c r="CX246" s="82"/>
      <c r="CY246" s="82"/>
      <c r="CZ246" s="82"/>
      <c r="DA246" s="82"/>
      <c r="DB246" s="82"/>
      <c r="DC246" s="82"/>
      <c r="DD246" s="82"/>
      <c r="DE246" s="82"/>
      <c r="DF246" s="82"/>
      <c r="DG246" s="82"/>
      <c r="DH246" s="82"/>
      <c r="DI246" s="82"/>
      <c r="DJ246" s="82"/>
      <c r="DK246" s="82"/>
      <c r="DL246" s="82"/>
      <c r="DM246" s="82"/>
      <c r="DN246" s="82"/>
      <c r="DO246" s="82"/>
      <c r="DP246" s="82"/>
      <c r="DQ246" s="82"/>
      <c r="DR246" s="82"/>
      <c r="DS246" s="82"/>
      <c r="DT246" s="82"/>
      <c r="DU246" s="82"/>
      <c r="DV246" s="82"/>
      <c r="DW246" s="82"/>
      <c r="DX246" s="82"/>
      <c r="DY246" s="82"/>
      <c r="DZ246" s="82"/>
      <c r="EA246" s="82"/>
      <c r="EB246" s="82"/>
      <c r="EC246" s="82"/>
      <c r="ED246" s="82"/>
      <c r="EE246" s="82"/>
      <c r="EF246" s="82"/>
      <c r="EG246" s="82"/>
      <c r="EH246" s="82"/>
      <c r="EI246" s="82"/>
      <c r="EJ246" s="82"/>
      <c r="EK246" s="82"/>
      <c r="EL246" s="82"/>
      <c r="EM246" s="82"/>
      <c r="EN246" s="82"/>
      <c r="EO246" s="82"/>
      <c r="EP246" s="82"/>
      <c r="EQ246" s="82"/>
      <c r="ER246" s="82"/>
      <c r="ES246" s="82"/>
      <c r="ET246" s="82"/>
      <c r="EU246" s="82"/>
      <c r="EV246" s="82"/>
      <c r="EW246" s="82"/>
      <c r="EX246" s="82"/>
      <c r="EY246" s="82"/>
      <c r="EZ246" s="82"/>
      <c r="FA246" s="82"/>
      <c r="FB246" s="82"/>
      <c r="FC246" s="82"/>
      <c r="FD246" s="82"/>
      <c r="FE246" s="82"/>
      <c r="FF246" s="82"/>
      <c r="FG246" s="82"/>
      <c r="FH246" s="82"/>
      <c r="FI246" s="82"/>
      <c r="FJ246" s="82"/>
      <c r="FK246" s="82"/>
      <c r="FL246" s="82"/>
      <c r="FM246" s="82"/>
      <c r="FN246" s="82"/>
      <c r="FO246" s="82"/>
      <c r="FP246" s="82"/>
      <c r="FQ246" s="82"/>
      <c r="FR246" s="82"/>
      <c r="FS246" s="82"/>
      <c r="FT246" s="82"/>
      <c r="FU246" s="82"/>
      <c r="FV246" s="82"/>
      <c r="FW246" s="82"/>
      <c r="FX246" s="82"/>
      <c r="FY246" s="82"/>
      <c r="FZ246" s="82"/>
      <c r="GA246" s="82"/>
      <c r="GB246" s="82"/>
      <c r="GC246" s="82"/>
      <c r="GD246" s="82"/>
      <c r="GE246" s="82"/>
      <c r="GF246" s="82"/>
      <c r="GG246" s="82"/>
      <c r="GH246" s="82"/>
      <c r="GI246" s="82"/>
      <c r="GJ246" s="82"/>
      <c r="GK246" s="82"/>
      <c r="GL246" s="82"/>
      <c r="GM246" s="82"/>
      <c r="GN246" s="82"/>
      <c r="GO246" s="82"/>
      <c r="GP246" s="82"/>
      <c r="GQ246" s="82"/>
      <c r="GR246" s="82"/>
      <c r="GS246" s="82"/>
      <c r="GT246" s="82"/>
      <c r="GU246" s="82"/>
      <c r="GV246" s="82"/>
      <c r="GW246" s="82"/>
      <c r="GX246" s="82"/>
      <c r="GY246" s="82"/>
      <c r="GZ246" s="82"/>
      <c r="HA246" s="82"/>
      <c r="HB246" s="82"/>
      <c r="HC246" s="82"/>
      <c r="HD246" s="82"/>
      <c r="HE246" s="82"/>
      <c r="HF246" s="82"/>
      <c r="HG246" s="82"/>
      <c r="HH246" s="82"/>
      <c r="HI246" s="82"/>
      <c r="HJ246" s="82"/>
      <c r="HK246" s="82"/>
      <c r="HL246" s="82"/>
      <c r="HM246" s="82"/>
      <c r="HN246" s="82"/>
      <c r="HO246" s="82"/>
      <c r="HP246" s="82"/>
      <c r="HQ246" s="82"/>
      <c r="HR246" s="82"/>
      <c r="HS246" s="82"/>
      <c r="HT246" s="82"/>
      <c r="HU246" s="82"/>
      <c r="HV246" s="82"/>
      <c r="HW246" s="82"/>
      <c r="HX246" s="82"/>
      <c r="HY246" s="82"/>
      <c r="HZ246" s="82"/>
      <c r="IA246" s="82"/>
      <c r="IB246" s="82"/>
      <c r="IC246" s="82"/>
      <c r="ID246" s="82"/>
      <c r="IE246" s="82"/>
      <c r="IF246" s="82"/>
      <c r="IG246" s="82"/>
      <c r="IH246" s="82"/>
      <c r="II246" s="82"/>
      <c r="IJ246" s="82"/>
      <c r="IK246" s="82"/>
      <c r="IL246" s="82"/>
      <c r="IM246" s="82"/>
      <c r="IN246" s="82"/>
      <c r="IO246" s="82"/>
      <c r="IP246" s="82"/>
      <c r="IQ246" s="82"/>
      <c r="IR246" s="82"/>
      <c r="IS246" s="82"/>
      <c r="IT246" s="82"/>
      <c r="IU246" s="82"/>
      <c r="IV246" s="82"/>
    </row>
    <row r="247" spans="1:256" s="40" customFormat="1" ht="13.5">
      <c r="A247" s="63" t="s">
        <v>499</v>
      </c>
      <c r="B247" s="63" t="s">
        <v>50</v>
      </c>
      <c r="C247" s="122" t="s">
        <v>500</v>
      </c>
      <c r="D247" s="50" t="s">
        <v>53</v>
      </c>
      <c r="E247" s="47"/>
      <c r="F247" s="47" t="str">
        <f t="shared" si="28"/>
        <v>け０２</v>
      </c>
      <c r="G247" s="50" t="str">
        <f t="shared" si="29"/>
        <v>川上政治</v>
      </c>
      <c r="H247" s="54" t="s">
        <v>54</v>
      </c>
      <c r="I247" s="54" t="s">
        <v>72</v>
      </c>
      <c r="J247" s="55">
        <v>1970</v>
      </c>
      <c r="K247" s="51">
        <f t="shared" si="30"/>
        <v>53</v>
      </c>
      <c r="L247" s="48" t="str">
        <f t="shared" si="31"/>
        <v>OK</v>
      </c>
      <c r="M247" s="56" t="s">
        <v>498</v>
      </c>
      <c r="N247" s="47"/>
      <c r="O247" s="47"/>
      <c r="P247" s="47"/>
      <c r="Q247" s="47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  <c r="AL247" s="8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82"/>
      <c r="BD247" s="82"/>
      <c r="BE247" s="82"/>
      <c r="BF247" s="82"/>
      <c r="BG247" s="82"/>
      <c r="BH247" s="82"/>
      <c r="BI247" s="82"/>
      <c r="BJ247" s="82"/>
      <c r="BK247" s="82"/>
      <c r="BL247" s="82"/>
      <c r="BM247" s="82"/>
      <c r="BN247" s="82"/>
      <c r="BO247" s="82"/>
      <c r="BP247" s="82"/>
      <c r="BQ247" s="82"/>
      <c r="BR247" s="82"/>
      <c r="BS247" s="82"/>
      <c r="BT247" s="82"/>
      <c r="BU247" s="82"/>
      <c r="BV247" s="82"/>
      <c r="BW247" s="82"/>
      <c r="BX247" s="82"/>
      <c r="BY247" s="82"/>
      <c r="BZ247" s="82"/>
      <c r="CA247" s="82"/>
      <c r="CB247" s="82"/>
      <c r="CC247" s="82"/>
      <c r="CD247" s="82"/>
      <c r="CE247" s="82"/>
      <c r="CF247" s="82"/>
      <c r="CG247" s="82"/>
      <c r="CH247" s="82"/>
      <c r="CI247" s="82"/>
      <c r="CJ247" s="82"/>
      <c r="CK247" s="82"/>
      <c r="CL247" s="82"/>
      <c r="CM247" s="82"/>
      <c r="CN247" s="82"/>
      <c r="CO247" s="82"/>
      <c r="CP247" s="82"/>
      <c r="CQ247" s="82"/>
      <c r="CR247" s="82"/>
      <c r="CS247" s="82"/>
      <c r="CT247" s="82"/>
      <c r="CU247" s="82"/>
      <c r="CV247" s="82"/>
      <c r="CW247" s="82"/>
      <c r="CX247" s="82"/>
      <c r="CY247" s="82"/>
      <c r="CZ247" s="82"/>
      <c r="DA247" s="82"/>
      <c r="DB247" s="82"/>
      <c r="DC247" s="82"/>
      <c r="DD247" s="82"/>
      <c r="DE247" s="82"/>
      <c r="DF247" s="82"/>
      <c r="DG247" s="82"/>
      <c r="DH247" s="82"/>
      <c r="DI247" s="82"/>
      <c r="DJ247" s="82"/>
      <c r="DK247" s="82"/>
      <c r="DL247" s="82"/>
      <c r="DM247" s="82"/>
      <c r="DN247" s="82"/>
      <c r="DO247" s="82"/>
      <c r="DP247" s="82"/>
      <c r="DQ247" s="82"/>
      <c r="DR247" s="82"/>
      <c r="DS247" s="82"/>
      <c r="DT247" s="82"/>
      <c r="DU247" s="82"/>
      <c r="DV247" s="82"/>
      <c r="DW247" s="82"/>
      <c r="DX247" s="82"/>
      <c r="DY247" s="82"/>
      <c r="DZ247" s="82"/>
      <c r="EA247" s="82"/>
      <c r="EB247" s="82"/>
      <c r="EC247" s="82"/>
      <c r="ED247" s="82"/>
      <c r="EE247" s="82"/>
      <c r="EF247" s="82"/>
      <c r="EG247" s="82"/>
      <c r="EH247" s="82"/>
      <c r="EI247" s="82"/>
      <c r="EJ247" s="82"/>
      <c r="EK247" s="82"/>
      <c r="EL247" s="82"/>
      <c r="EM247" s="82"/>
      <c r="EN247" s="82"/>
      <c r="EO247" s="82"/>
      <c r="EP247" s="82"/>
      <c r="EQ247" s="82"/>
      <c r="ER247" s="82"/>
      <c r="ES247" s="82"/>
      <c r="ET247" s="82"/>
      <c r="EU247" s="82"/>
      <c r="EV247" s="82"/>
      <c r="EW247" s="82"/>
      <c r="EX247" s="82"/>
      <c r="EY247" s="82"/>
      <c r="EZ247" s="82"/>
      <c r="FA247" s="82"/>
      <c r="FB247" s="82"/>
      <c r="FC247" s="82"/>
      <c r="FD247" s="82"/>
      <c r="FE247" s="82"/>
      <c r="FF247" s="82"/>
      <c r="FG247" s="82"/>
      <c r="FH247" s="82"/>
      <c r="FI247" s="82"/>
      <c r="FJ247" s="82"/>
      <c r="FK247" s="82"/>
      <c r="FL247" s="82"/>
      <c r="FM247" s="82"/>
      <c r="FN247" s="82"/>
      <c r="FO247" s="82"/>
      <c r="FP247" s="82"/>
      <c r="FQ247" s="82"/>
      <c r="FR247" s="82"/>
      <c r="FS247" s="82"/>
      <c r="FT247" s="82"/>
      <c r="FU247" s="82"/>
      <c r="FV247" s="82"/>
      <c r="FW247" s="82"/>
      <c r="FX247" s="82"/>
      <c r="FY247" s="82"/>
      <c r="FZ247" s="82"/>
      <c r="GA247" s="82"/>
      <c r="GB247" s="82"/>
      <c r="GC247" s="82"/>
      <c r="GD247" s="82"/>
      <c r="GE247" s="82"/>
      <c r="GF247" s="82"/>
      <c r="GG247" s="82"/>
      <c r="GH247" s="82"/>
      <c r="GI247" s="82"/>
      <c r="GJ247" s="82"/>
      <c r="GK247" s="82"/>
      <c r="GL247" s="82"/>
      <c r="GM247" s="82"/>
      <c r="GN247" s="82"/>
      <c r="GO247" s="82"/>
      <c r="GP247" s="82"/>
      <c r="GQ247" s="82"/>
      <c r="GR247" s="82"/>
      <c r="GS247" s="82"/>
      <c r="GT247" s="82"/>
      <c r="GU247" s="82"/>
      <c r="GV247" s="82"/>
      <c r="GW247" s="82"/>
      <c r="GX247" s="82"/>
      <c r="GY247" s="82"/>
      <c r="GZ247" s="82"/>
      <c r="HA247" s="82"/>
      <c r="HB247" s="82"/>
      <c r="HC247" s="82"/>
      <c r="HD247" s="82"/>
      <c r="HE247" s="82"/>
      <c r="HF247" s="82"/>
      <c r="HG247" s="82"/>
      <c r="HH247" s="82"/>
      <c r="HI247" s="82"/>
      <c r="HJ247" s="82"/>
      <c r="HK247" s="82"/>
      <c r="HL247" s="82"/>
      <c r="HM247" s="82"/>
      <c r="HN247" s="82"/>
      <c r="HO247" s="82"/>
      <c r="HP247" s="82"/>
      <c r="HQ247" s="82"/>
      <c r="HR247" s="82"/>
      <c r="HS247" s="82"/>
      <c r="HT247" s="82"/>
      <c r="HU247" s="82"/>
      <c r="HV247" s="82"/>
      <c r="HW247" s="82"/>
      <c r="HX247" s="82"/>
      <c r="HY247" s="82"/>
      <c r="HZ247" s="82"/>
      <c r="IA247" s="82"/>
      <c r="IB247" s="82"/>
      <c r="IC247" s="82"/>
      <c r="ID247" s="82"/>
      <c r="IE247" s="82"/>
      <c r="IF247" s="82"/>
      <c r="IG247" s="82"/>
      <c r="IH247" s="82"/>
      <c r="II247" s="82"/>
      <c r="IJ247" s="82"/>
      <c r="IK247" s="82"/>
      <c r="IL247" s="82"/>
      <c r="IM247" s="82"/>
      <c r="IN247" s="82"/>
      <c r="IO247" s="82"/>
      <c r="IP247" s="82"/>
      <c r="IQ247" s="82"/>
      <c r="IR247" s="82"/>
      <c r="IS247" s="82"/>
      <c r="IT247" s="82"/>
      <c r="IU247" s="82"/>
      <c r="IV247" s="82"/>
    </row>
    <row r="248" spans="1:256" s="40" customFormat="1" ht="13.5">
      <c r="A248" s="63" t="s">
        <v>501</v>
      </c>
      <c r="B248" s="63" t="s">
        <v>32</v>
      </c>
      <c r="C248" s="53" t="s">
        <v>33</v>
      </c>
      <c r="D248" s="50" t="s">
        <v>53</v>
      </c>
      <c r="E248" s="47"/>
      <c r="F248" s="47" t="str">
        <f t="shared" si="28"/>
        <v>け０３</v>
      </c>
      <c r="G248" s="47" t="str">
        <f t="shared" si="29"/>
        <v>上村　武</v>
      </c>
      <c r="H248" s="54" t="s">
        <v>54</v>
      </c>
      <c r="I248" s="54" t="s">
        <v>72</v>
      </c>
      <c r="J248" s="51">
        <v>1978</v>
      </c>
      <c r="K248" s="51">
        <f t="shared" si="30"/>
        <v>45</v>
      </c>
      <c r="L248" s="48" t="str">
        <f t="shared" si="31"/>
        <v>OK</v>
      </c>
      <c r="M248" s="47" t="s">
        <v>502</v>
      </c>
      <c r="N248" s="47"/>
      <c r="O248" s="47"/>
      <c r="P248" s="47"/>
      <c r="Q248" s="47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8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82"/>
      <c r="BD248" s="82"/>
      <c r="BE248" s="82"/>
      <c r="BF248" s="82"/>
      <c r="BG248" s="82"/>
      <c r="BH248" s="82"/>
      <c r="BI248" s="82"/>
      <c r="BJ248" s="82"/>
      <c r="BK248" s="82"/>
      <c r="BL248" s="82"/>
      <c r="BM248" s="82"/>
      <c r="BN248" s="82"/>
      <c r="BO248" s="82"/>
      <c r="BP248" s="82"/>
      <c r="BQ248" s="82"/>
      <c r="BR248" s="82"/>
      <c r="BS248" s="82"/>
      <c r="BT248" s="82"/>
      <c r="BU248" s="82"/>
      <c r="BV248" s="82"/>
      <c r="BW248" s="82"/>
      <c r="BX248" s="82"/>
      <c r="BY248" s="82"/>
      <c r="BZ248" s="82"/>
      <c r="CA248" s="82"/>
      <c r="CB248" s="82"/>
      <c r="CC248" s="82"/>
      <c r="CD248" s="82"/>
      <c r="CE248" s="82"/>
      <c r="CF248" s="82"/>
      <c r="CG248" s="82"/>
      <c r="CH248" s="82"/>
      <c r="CI248" s="82"/>
      <c r="CJ248" s="82"/>
      <c r="CK248" s="82"/>
      <c r="CL248" s="82"/>
      <c r="CM248" s="82"/>
      <c r="CN248" s="82"/>
      <c r="CO248" s="82"/>
      <c r="CP248" s="82"/>
      <c r="CQ248" s="82"/>
      <c r="CR248" s="82"/>
      <c r="CS248" s="82"/>
      <c r="CT248" s="82"/>
      <c r="CU248" s="82"/>
      <c r="CV248" s="82"/>
      <c r="CW248" s="82"/>
      <c r="CX248" s="82"/>
      <c r="CY248" s="82"/>
      <c r="CZ248" s="82"/>
      <c r="DA248" s="82"/>
      <c r="DB248" s="82"/>
      <c r="DC248" s="82"/>
      <c r="DD248" s="82"/>
      <c r="DE248" s="82"/>
      <c r="DF248" s="82"/>
      <c r="DG248" s="82"/>
      <c r="DH248" s="82"/>
      <c r="DI248" s="82"/>
      <c r="DJ248" s="82"/>
      <c r="DK248" s="82"/>
      <c r="DL248" s="82"/>
      <c r="DM248" s="82"/>
      <c r="DN248" s="82"/>
      <c r="DO248" s="82"/>
      <c r="DP248" s="82"/>
      <c r="DQ248" s="82"/>
      <c r="DR248" s="82"/>
      <c r="DS248" s="82"/>
      <c r="DT248" s="82"/>
      <c r="DU248" s="82"/>
      <c r="DV248" s="82"/>
      <c r="DW248" s="82"/>
      <c r="DX248" s="82"/>
      <c r="DY248" s="82"/>
      <c r="DZ248" s="82"/>
      <c r="EA248" s="82"/>
      <c r="EB248" s="82"/>
      <c r="EC248" s="82"/>
      <c r="ED248" s="82"/>
      <c r="EE248" s="82"/>
      <c r="EF248" s="82"/>
      <c r="EG248" s="82"/>
      <c r="EH248" s="82"/>
      <c r="EI248" s="82"/>
      <c r="EJ248" s="82"/>
      <c r="EK248" s="82"/>
      <c r="EL248" s="82"/>
      <c r="EM248" s="82"/>
      <c r="EN248" s="82"/>
      <c r="EO248" s="82"/>
      <c r="EP248" s="82"/>
      <c r="EQ248" s="82"/>
      <c r="ER248" s="82"/>
      <c r="ES248" s="82"/>
      <c r="ET248" s="82"/>
      <c r="EU248" s="82"/>
      <c r="EV248" s="82"/>
      <c r="EW248" s="82"/>
      <c r="EX248" s="82"/>
      <c r="EY248" s="82"/>
      <c r="EZ248" s="82"/>
      <c r="FA248" s="82"/>
      <c r="FB248" s="82"/>
      <c r="FC248" s="82"/>
      <c r="FD248" s="82"/>
      <c r="FE248" s="82"/>
      <c r="FF248" s="82"/>
      <c r="FG248" s="82"/>
      <c r="FH248" s="82"/>
      <c r="FI248" s="82"/>
      <c r="FJ248" s="82"/>
      <c r="FK248" s="82"/>
      <c r="FL248" s="82"/>
      <c r="FM248" s="82"/>
      <c r="FN248" s="82"/>
      <c r="FO248" s="82"/>
      <c r="FP248" s="82"/>
      <c r="FQ248" s="82"/>
      <c r="FR248" s="82"/>
      <c r="FS248" s="82"/>
      <c r="FT248" s="82"/>
      <c r="FU248" s="82"/>
      <c r="FV248" s="82"/>
      <c r="FW248" s="82"/>
      <c r="FX248" s="82"/>
      <c r="FY248" s="82"/>
      <c r="FZ248" s="82"/>
      <c r="GA248" s="82"/>
      <c r="GB248" s="82"/>
      <c r="GC248" s="82"/>
      <c r="GD248" s="82"/>
      <c r="GE248" s="82"/>
      <c r="GF248" s="82"/>
      <c r="GG248" s="82"/>
      <c r="GH248" s="82"/>
      <c r="GI248" s="82"/>
      <c r="GJ248" s="82"/>
      <c r="GK248" s="82"/>
      <c r="GL248" s="82"/>
      <c r="GM248" s="82"/>
      <c r="GN248" s="82"/>
      <c r="GO248" s="82"/>
      <c r="GP248" s="82"/>
      <c r="GQ248" s="82"/>
      <c r="GR248" s="82"/>
      <c r="GS248" s="82"/>
      <c r="GT248" s="82"/>
      <c r="GU248" s="82"/>
      <c r="GV248" s="82"/>
      <c r="GW248" s="82"/>
      <c r="GX248" s="82"/>
      <c r="GY248" s="82"/>
      <c r="GZ248" s="82"/>
      <c r="HA248" s="82"/>
      <c r="HB248" s="82"/>
      <c r="HC248" s="82"/>
      <c r="HD248" s="82"/>
      <c r="HE248" s="82"/>
      <c r="HF248" s="82"/>
      <c r="HG248" s="82"/>
      <c r="HH248" s="82"/>
      <c r="HI248" s="82"/>
      <c r="HJ248" s="82"/>
      <c r="HK248" s="82"/>
      <c r="HL248" s="82"/>
      <c r="HM248" s="82"/>
      <c r="HN248" s="82"/>
      <c r="HO248" s="82"/>
      <c r="HP248" s="82"/>
      <c r="HQ248" s="82"/>
      <c r="HR248" s="82"/>
      <c r="HS248" s="82"/>
      <c r="HT248" s="82"/>
      <c r="HU248" s="82"/>
      <c r="HV248" s="82"/>
      <c r="HW248" s="82"/>
      <c r="HX248" s="82"/>
      <c r="HY248" s="82"/>
      <c r="HZ248" s="82"/>
      <c r="IA248" s="82"/>
      <c r="IB248" s="82"/>
      <c r="IC248" s="82"/>
      <c r="ID248" s="82"/>
      <c r="IE248" s="82"/>
      <c r="IF248" s="82"/>
      <c r="IG248" s="82"/>
      <c r="IH248" s="82"/>
      <c r="II248" s="82"/>
      <c r="IJ248" s="82"/>
      <c r="IK248" s="82"/>
      <c r="IL248" s="82"/>
      <c r="IM248" s="82"/>
      <c r="IN248" s="82"/>
      <c r="IO248" s="82"/>
      <c r="IP248" s="82"/>
      <c r="IQ248" s="82"/>
      <c r="IR248" s="82"/>
      <c r="IS248" s="82"/>
      <c r="IT248" s="82"/>
      <c r="IU248" s="82"/>
      <c r="IV248" s="82"/>
    </row>
    <row r="249" spans="1:256" s="40" customFormat="1" ht="13.5">
      <c r="A249" s="63" t="s">
        <v>503</v>
      </c>
      <c r="B249" s="71" t="s">
        <v>50</v>
      </c>
      <c r="C249" s="66" t="s">
        <v>504</v>
      </c>
      <c r="D249" s="47" t="s">
        <v>53</v>
      </c>
      <c r="E249" s="47"/>
      <c r="F249" s="47" t="str">
        <f t="shared" si="28"/>
        <v>け０４</v>
      </c>
      <c r="G249" s="47" t="str">
        <f t="shared" si="29"/>
        <v>川上悠作</v>
      </c>
      <c r="H249" s="54" t="s">
        <v>54</v>
      </c>
      <c r="I249" s="54" t="s">
        <v>72</v>
      </c>
      <c r="J249" s="55">
        <v>2000</v>
      </c>
      <c r="K249" s="51">
        <f t="shared" si="30"/>
        <v>23</v>
      </c>
      <c r="L249" s="48" t="str">
        <f t="shared" si="31"/>
        <v>OK</v>
      </c>
      <c r="M249" s="56" t="s">
        <v>498</v>
      </c>
      <c r="N249" s="47"/>
      <c r="O249" s="47"/>
      <c r="P249" s="47"/>
      <c r="Q249" s="47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  <c r="AL249" s="8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  <c r="BC249" s="82"/>
      <c r="BD249" s="82"/>
      <c r="BE249" s="82"/>
      <c r="BF249" s="82"/>
      <c r="BG249" s="82"/>
      <c r="BH249" s="82"/>
      <c r="BI249" s="82"/>
      <c r="BJ249" s="82"/>
      <c r="BK249" s="82"/>
      <c r="BL249" s="82"/>
      <c r="BM249" s="82"/>
      <c r="BN249" s="82"/>
      <c r="BO249" s="82"/>
      <c r="BP249" s="82"/>
      <c r="BQ249" s="82"/>
      <c r="BR249" s="82"/>
      <c r="BS249" s="82"/>
      <c r="BT249" s="82"/>
      <c r="BU249" s="82"/>
      <c r="BV249" s="82"/>
      <c r="BW249" s="82"/>
      <c r="BX249" s="82"/>
      <c r="BY249" s="82"/>
      <c r="BZ249" s="82"/>
      <c r="CA249" s="82"/>
      <c r="CB249" s="82"/>
      <c r="CC249" s="82"/>
      <c r="CD249" s="82"/>
      <c r="CE249" s="82"/>
      <c r="CF249" s="82"/>
      <c r="CG249" s="82"/>
      <c r="CH249" s="82"/>
      <c r="CI249" s="82"/>
      <c r="CJ249" s="82"/>
      <c r="CK249" s="82"/>
      <c r="CL249" s="82"/>
      <c r="CM249" s="82"/>
      <c r="CN249" s="82"/>
      <c r="CO249" s="82"/>
      <c r="CP249" s="82"/>
      <c r="CQ249" s="82"/>
      <c r="CR249" s="82"/>
      <c r="CS249" s="82"/>
      <c r="CT249" s="82"/>
      <c r="CU249" s="82"/>
      <c r="CV249" s="82"/>
      <c r="CW249" s="82"/>
      <c r="CX249" s="82"/>
      <c r="CY249" s="82"/>
      <c r="CZ249" s="82"/>
      <c r="DA249" s="82"/>
      <c r="DB249" s="82"/>
      <c r="DC249" s="82"/>
      <c r="DD249" s="82"/>
      <c r="DE249" s="82"/>
      <c r="DF249" s="82"/>
      <c r="DG249" s="82"/>
      <c r="DH249" s="82"/>
      <c r="DI249" s="82"/>
      <c r="DJ249" s="82"/>
      <c r="DK249" s="82"/>
      <c r="DL249" s="82"/>
      <c r="DM249" s="82"/>
      <c r="DN249" s="82"/>
      <c r="DO249" s="82"/>
      <c r="DP249" s="82"/>
      <c r="DQ249" s="82"/>
      <c r="DR249" s="82"/>
      <c r="DS249" s="82"/>
      <c r="DT249" s="82"/>
      <c r="DU249" s="82"/>
      <c r="DV249" s="82"/>
      <c r="DW249" s="82"/>
      <c r="DX249" s="82"/>
      <c r="DY249" s="82"/>
      <c r="DZ249" s="82"/>
      <c r="EA249" s="82"/>
      <c r="EB249" s="82"/>
      <c r="EC249" s="82"/>
      <c r="ED249" s="82"/>
      <c r="EE249" s="82"/>
      <c r="EF249" s="82"/>
      <c r="EG249" s="82"/>
      <c r="EH249" s="82"/>
      <c r="EI249" s="82"/>
      <c r="EJ249" s="82"/>
      <c r="EK249" s="82"/>
      <c r="EL249" s="82"/>
      <c r="EM249" s="82"/>
      <c r="EN249" s="82"/>
      <c r="EO249" s="82"/>
      <c r="EP249" s="82"/>
      <c r="EQ249" s="82"/>
      <c r="ER249" s="82"/>
      <c r="ES249" s="82"/>
      <c r="ET249" s="82"/>
      <c r="EU249" s="82"/>
      <c r="EV249" s="82"/>
      <c r="EW249" s="82"/>
      <c r="EX249" s="82"/>
      <c r="EY249" s="82"/>
      <c r="EZ249" s="82"/>
      <c r="FA249" s="82"/>
      <c r="FB249" s="82"/>
      <c r="FC249" s="82"/>
      <c r="FD249" s="82"/>
      <c r="FE249" s="82"/>
      <c r="FF249" s="82"/>
      <c r="FG249" s="82"/>
      <c r="FH249" s="82"/>
      <c r="FI249" s="82"/>
      <c r="FJ249" s="82"/>
      <c r="FK249" s="82"/>
      <c r="FL249" s="82"/>
      <c r="FM249" s="82"/>
      <c r="FN249" s="82"/>
      <c r="FO249" s="82"/>
      <c r="FP249" s="82"/>
      <c r="FQ249" s="82"/>
      <c r="FR249" s="82"/>
      <c r="FS249" s="82"/>
      <c r="FT249" s="82"/>
      <c r="FU249" s="82"/>
      <c r="FV249" s="82"/>
      <c r="FW249" s="82"/>
      <c r="FX249" s="82"/>
      <c r="FY249" s="82"/>
      <c r="FZ249" s="82"/>
      <c r="GA249" s="82"/>
      <c r="GB249" s="82"/>
      <c r="GC249" s="82"/>
      <c r="GD249" s="82"/>
      <c r="GE249" s="82"/>
      <c r="GF249" s="82"/>
      <c r="GG249" s="82"/>
      <c r="GH249" s="82"/>
      <c r="GI249" s="82"/>
      <c r="GJ249" s="82"/>
      <c r="GK249" s="82"/>
      <c r="GL249" s="82"/>
      <c r="GM249" s="82"/>
      <c r="GN249" s="82"/>
      <c r="GO249" s="82"/>
      <c r="GP249" s="82"/>
      <c r="GQ249" s="82"/>
      <c r="GR249" s="82"/>
      <c r="GS249" s="82"/>
      <c r="GT249" s="82"/>
      <c r="GU249" s="82"/>
      <c r="GV249" s="82"/>
      <c r="GW249" s="82"/>
      <c r="GX249" s="82"/>
      <c r="GY249" s="82"/>
      <c r="GZ249" s="82"/>
      <c r="HA249" s="82"/>
      <c r="HB249" s="82"/>
      <c r="HC249" s="82"/>
      <c r="HD249" s="82"/>
      <c r="HE249" s="82"/>
      <c r="HF249" s="82"/>
      <c r="HG249" s="82"/>
      <c r="HH249" s="82"/>
      <c r="HI249" s="82"/>
      <c r="HJ249" s="82"/>
      <c r="HK249" s="82"/>
      <c r="HL249" s="82"/>
      <c r="HM249" s="82"/>
      <c r="HN249" s="82"/>
      <c r="HO249" s="82"/>
      <c r="HP249" s="82"/>
      <c r="HQ249" s="82"/>
      <c r="HR249" s="82"/>
      <c r="HS249" s="82"/>
      <c r="HT249" s="82"/>
      <c r="HU249" s="82"/>
      <c r="HV249" s="82"/>
      <c r="HW249" s="82"/>
      <c r="HX249" s="82"/>
      <c r="HY249" s="82"/>
      <c r="HZ249" s="82"/>
      <c r="IA249" s="82"/>
      <c r="IB249" s="82"/>
      <c r="IC249" s="82"/>
      <c r="ID249" s="82"/>
      <c r="IE249" s="82"/>
      <c r="IF249" s="82"/>
      <c r="IG249" s="82"/>
      <c r="IH249" s="82"/>
      <c r="II249" s="82"/>
      <c r="IJ249" s="82"/>
      <c r="IK249" s="82"/>
      <c r="IL249" s="82"/>
      <c r="IM249" s="82"/>
      <c r="IN249" s="82"/>
      <c r="IO249" s="82"/>
      <c r="IP249" s="82"/>
      <c r="IQ249" s="82"/>
      <c r="IR249" s="82"/>
      <c r="IS249" s="82"/>
      <c r="IT249" s="82"/>
      <c r="IU249" s="82"/>
      <c r="IV249" s="82"/>
    </row>
    <row r="250" spans="1:256" s="40" customFormat="1" ht="13.5">
      <c r="A250" s="63" t="s">
        <v>505</v>
      </c>
      <c r="B250" s="63" t="s">
        <v>55</v>
      </c>
      <c r="C250" s="122" t="s">
        <v>56</v>
      </c>
      <c r="D250" s="47" t="s">
        <v>53</v>
      </c>
      <c r="E250" s="47"/>
      <c r="F250" s="47" t="str">
        <f t="shared" si="28"/>
        <v>け０５</v>
      </c>
      <c r="G250" s="47" t="str">
        <f t="shared" si="29"/>
        <v>川並和之</v>
      </c>
      <c r="H250" s="54" t="s">
        <v>54</v>
      </c>
      <c r="I250" s="54" t="s">
        <v>72</v>
      </c>
      <c r="J250" s="55">
        <v>1959</v>
      </c>
      <c r="K250" s="51">
        <f t="shared" si="30"/>
        <v>64</v>
      </c>
      <c r="L250" s="48" t="str">
        <f t="shared" si="31"/>
        <v>OK</v>
      </c>
      <c r="M250" s="56" t="s">
        <v>498</v>
      </c>
      <c r="N250" s="47"/>
      <c r="O250" s="47"/>
      <c r="P250" s="47"/>
      <c r="Q250" s="47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  <c r="AL250" s="8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82"/>
      <c r="BD250" s="82"/>
      <c r="BE250" s="82"/>
      <c r="BF250" s="82"/>
      <c r="BG250" s="82"/>
      <c r="BH250" s="82"/>
      <c r="BI250" s="82"/>
      <c r="BJ250" s="82"/>
      <c r="BK250" s="82"/>
      <c r="BL250" s="82"/>
      <c r="BM250" s="82"/>
      <c r="BN250" s="82"/>
      <c r="BO250" s="82"/>
      <c r="BP250" s="82"/>
      <c r="BQ250" s="82"/>
      <c r="BR250" s="82"/>
      <c r="BS250" s="82"/>
      <c r="BT250" s="82"/>
      <c r="BU250" s="82"/>
      <c r="BV250" s="82"/>
      <c r="BW250" s="82"/>
      <c r="BX250" s="82"/>
      <c r="BY250" s="82"/>
      <c r="BZ250" s="82"/>
      <c r="CA250" s="82"/>
      <c r="CB250" s="82"/>
      <c r="CC250" s="82"/>
      <c r="CD250" s="82"/>
      <c r="CE250" s="82"/>
      <c r="CF250" s="82"/>
      <c r="CG250" s="82"/>
      <c r="CH250" s="82"/>
      <c r="CI250" s="82"/>
      <c r="CJ250" s="82"/>
      <c r="CK250" s="82"/>
      <c r="CL250" s="82"/>
      <c r="CM250" s="82"/>
      <c r="CN250" s="82"/>
      <c r="CO250" s="82"/>
      <c r="CP250" s="82"/>
      <c r="CQ250" s="82"/>
      <c r="CR250" s="82"/>
      <c r="CS250" s="82"/>
      <c r="CT250" s="82"/>
      <c r="CU250" s="82"/>
      <c r="CV250" s="82"/>
      <c r="CW250" s="82"/>
      <c r="CX250" s="82"/>
      <c r="CY250" s="82"/>
      <c r="CZ250" s="82"/>
      <c r="DA250" s="82"/>
      <c r="DB250" s="82"/>
      <c r="DC250" s="82"/>
      <c r="DD250" s="82"/>
      <c r="DE250" s="82"/>
      <c r="DF250" s="82"/>
      <c r="DG250" s="82"/>
      <c r="DH250" s="82"/>
      <c r="DI250" s="82"/>
      <c r="DJ250" s="82"/>
      <c r="DK250" s="82"/>
      <c r="DL250" s="82"/>
      <c r="DM250" s="82"/>
      <c r="DN250" s="82"/>
      <c r="DO250" s="82"/>
      <c r="DP250" s="82"/>
      <c r="DQ250" s="82"/>
      <c r="DR250" s="82"/>
      <c r="DS250" s="82"/>
      <c r="DT250" s="82"/>
      <c r="DU250" s="82"/>
      <c r="DV250" s="82"/>
      <c r="DW250" s="82"/>
      <c r="DX250" s="82"/>
      <c r="DY250" s="82"/>
      <c r="DZ250" s="82"/>
      <c r="EA250" s="82"/>
      <c r="EB250" s="82"/>
      <c r="EC250" s="82"/>
      <c r="ED250" s="82"/>
      <c r="EE250" s="82"/>
      <c r="EF250" s="82"/>
      <c r="EG250" s="82"/>
      <c r="EH250" s="82"/>
      <c r="EI250" s="82"/>
      <c r="EJ250" s="82"/>
      <c r="EK250" s="82"/>
      <c r="EL250" s="82"/>
      <c r="EM250" s="82"/>
      <c r="EN250" s="82"/>
      <c r="EO250" s="82"/>
      <c r="EP250" s="82"/>
      <c r="EQ250" s="82"/>
      <c r="ER250" s="82"/>
      <c r="ES250" s="82"/>
      <c r="ET250" s="82"/>
      <c r="EU250" s="82"/>
      <c r="EV250" s="82"/>
      <c r="EW250" s="82"/>
      <c r="EX250" s="82"/>
      <c r="EY250" s="82"/>
      <c r="EZ250" s="82"/>
      <c r="FA250" s="82"/>
      <c r="FB250" s="82"/>
      <c r="FC250" s="82"/>
      <c r="FD250" s="82"/>
      <c r="FE250" s="82"/>
      <c r="FF250" s="82"/>
      <c r="FG250" s="82"/>
      <c r="FH250" s="82"/>
      <c r="FI250" s="82"/>
      <c r="FJ250" s="82"/>
      <c r="FK250" s="82"/>
      <c r="FL250" s="82"/>
      <c r="FM250" s="82"/>
      <c r="FN250" s="82"/>
      <c r="FO250" s="82"/>
      <c r="FP250" s="82"/>
      <c r="FQ250" s="82"/>
      <c r="FR250" s="82"/>
      <c r="FS250" s="82"/>
      <c r="FT250" s="82"/>
      <c r="FU250" s="82"/>
      <c r="FV250" s="82"/>
      <c r="FW250" s="82"/>
      <c r="FX250" s="82"/>
      <c r="FY250" s="82"/>
      <c r="FZ250" s="82"/>
      <c r="GA250" s="82"/>
      <c r="GB250" s="82"/>
      <c r="GC250" s="82"/>
      <c r="GD250" s="82"/>
      <c r="GE250" s="82"/>
      <c r="GF250" s="82"/>
      <c r="GG250" s="82"/>
      <c r="GH250" s="82"/>
      <c r="GI250" s="82"/>
      <c r="GJ250" s="82"/>
      <c r="GK250" s="82"/>
      <c r="GL250" s="82"/>
      <c r="GM250" s="82"/>
      <c r="GN250" s="82"/>
      <c r="GO250" s="82"/>
      <c r="GP250" s="82"/>
      <c r="GQ250" s="82"/>
      <c r="GR250" s="82"/>
      <c r="GS250" s="82"/>
      <c r="GT250" s="82"/>
      <c r="GU250" s="82"/>
      <c r="GV250" s="82"/>
      <c r="GW250" s="82"/>
      <c r="GX250" s="82"/>
      <c r="GY250" s="82"/>
      <c r="GZ250" s="82"/>
      <c r="HA250" s="82"/>
      <c r="HB250" s="82"/>
      <c r="HC250" s="82"/>
      <c r="HD250" s="82"/>
      <c r="HE250" s="82"/>
      <c r="HF250" s="82"/>
      <c r="HG250" s="82"/>
      <c r="HH250" s="82"/>
      <c r="HI250" s="82"/>
      <c r="HJ250" s="82"/>
      <c r="HK250" s="82"/>
      <c r="HL250" s="82"/>
      <c r="HM250" s="82"/>
      <c r="HN250" s="82"/>
      <c r="HO250" s="82"/>
      <c r="HP250" s="82"/>
      <c r="HQ250" s="82"/>
      <c r="HR250" s="82"/>
      <c r="HS250" s="82"/>
      <c r="HT250" s="82"/>
      <c r="HU250" s="82"/>
      <c r="HV250" s="82"/>
      <c r="HW250" s="82"/>
      <c r="HX250" s="82"/>
      <c r="HY250" s="82"/>
      <c r="HZ250" s="82"/>
      <c r="IA250" s="82"/>
      <c r="IB250" s="82"/>
      <c r="IC250" s="82"/>
      <c r="ID250" s="82"/>
      <c r="IE250" s="82"/>
      <c r="IF250" s="82"/>
      <c r="IG250" s="82"/>
      <c r="IH250" s="82"/>
      <c r="II250" s="82"/>
      <c r="IJ250" s="82"/>
      <c r="IK250" s="82"/>
      <c r="IL250" s="82"/>
      <c r="IM250" s="82"/>
      <c r="IN250" s="82"/>
      <c r="IO250" s="82"/>
      <c r="IP250" s="82"/>
      <c r="IQ250" s="82"/>
      <c r="IR250" s="82"/>
      <c r="IS250" s="82"/>
      <c r="IT250" s="82"/>
      <c r="IU250" s="82"/>
      <c r="IV250" s="82"/>
    </row>
    <row r="251" spans="1:256" s="40" customFormat="1" ht="13.5">
      <c r="A251" s="63" t="s">
        <v>506</v>
      </c>
      <c r="B251" s="63" t="s">
        <v>24</v>
      </c>
      <c r="C251" s="122" t="s">
        <v>57</v>
      </c>
      <c r="D251" s="47" t="s">
        <v>53</v>
      </c>
      <c r="E251" s="47"/>
      <c r="F251" s="47" t="str">
        <f t="shared" si="28"/>
        <v>け０７</v>
      </c>
      <c r="G251" s="47" t="str">
        <f t="shared" si="29"/>
        <v>坪田真嘉</v>
      </c>
      <c r="H251" s="54" t="s">
        <v>54</v>
      </c>
      <c r="I251" s="54" t="s">
        <v>72</v>
      </c>
      <c r="J251" s="55">
        <v>1976</v>
      </c>
      <c r="K251" s="51">
        <f t="shared" si="30"/>
        <v>47</v>
      </c>
      <c r="L251" s="48" t="str">
        <f t="shared" si="31"/>
        <v>OK</v>
      </c>
      <c r="M251" s="56" t="s">
        <v>498</v>
      </c>
      <c r="N251" s="47"/>
      <c r="O251" s="47"/>
      <c r="P251" s="47"/>
      <c r="Q251" s="47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  <c r="AL251" s="8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  <c r="BC251" s="82"/>
      <c r="BD251" s="82"/>
      <c r="BE251" s="82"/>
      <c r="BF251" s="82"/>
      <c r="BG251" s="82"/>
      <c r="BH251" s="82"/>
      <c r="BI251" s="82"/>
      <c r="BJ251" s="82"/>
      <c r="BK251" s="82"/>
      <c r="BL251" s="82"/>
      <c r="BM251" s="82"/>
      <c r="BN251" s="82"/>
      <c r="BO251" s="82"/>
      <c r="BP251" s="82"/>
      <c r="BQ251" s="82"/>
      <c r="BR251" s="82"/>
      <c r="BS251" s="82"/>
      <c r="BT251" s="82"/>
      <c r="BU251" s="82"/>
      <c r="BV251" s="82"/>
      <c r="BW251" s="82"/>
      <c r="BX251" s="82"/>
      <c r="BY251" s="82"/>
      <c r="BZ251" s="82"/>
      <c r="CA251" s="82"/>
      <c r="CB251" s="82"/>
      <c r="CC251" s="82"/>
      <c r="CD251" s="82"/>
      <c r="CE251" s="82"/>
      <c r="CF251" s="82"/>
      <c r="CG251" s="82"/>
      <c r="CH251" s="82"/>
      <c r="CI251" s="82"/>
      <c r="CJ251" s="82"/>
      <c r="CK251" s="82"/>
      <c r="CL251" s="82"/>
      <c r="CM251" s="82"/>
      <c r="CN251" s="82"/>
      <c r="CO251" s="82"/>
      <c r="CP251" s="82"/>
      <c r="CQ251" s="82"/>
      <c r="CR251" s="82"/>
      <c r="CS251" s="82"/>
      <c r="CT251" s="82"/>
      <c r="CU251" s="82"/>
      <c r="CV251" s="82"/>
      <c r="CW251" s="82"/>
      <c r="CX251" s="82"/>
      <c r="CY251" s="82"/>
      <c r="CZ251" s="82"/>
      <c r="DA251" s="82"/>
      <c r="DB251" s="82"/>
      <c r="DC251" s="82"/>
      <c r="DD251" s="82"/>
      <c r="DE251" s="82"/>
      <c r="DF251" s="82"/>
      <c r="DG251" s="82"/>
      <c r="DH251" s="82"/>
      <c r="DI251" s="82"/>
      <c r="DJ251" s="82"/>
      <c r="DK251" s="82"/>
      <c r="DL251" s="82"/>
      <c r="DM251" s="82"/>
      <c r="DN251" s="82"/>
      <c r="DO251" s="82"/>
      <c r="DP251" s="82"/>
      <c r="DQ251" s="82"/>
      <c r="DR251" s="82"/>
      <c r="DS251" s="82"/>
      <c r="DT251" s="82"/>
      <c r="DU251" s="82"/>
      <c r="DV251" s="82"/>
      <c r="DW251" s="82"/>
      <c r="DX251" s="82"/>
      <c r="DY251" s="82"/>
      <c r="DZ251" s="82"/>
      <c r="EA251" s="82"/>
      <c r="EB251" s="82"/>
      <c r="EC251" s="82"/>
      <c r="ED251" s="82"/>
      <c r="EE251" s="82"/>
      <c r="EF251" s="82"/>
      <c r="EG251" s="82"/>
      <c r="EH251" s="82"/>
      <c r="EI251" s="82"/>
      <c r="EJ251" s="82"/>
      <c r="EK251" s="82"/>
      <c r="EL251" s="82"/>
      <c r="EM251" s="82"/>
      <c r="EN251" s="82"/>
      <c r="EO251" s="82"/>
      <c r="EP251" s="82"/>
      <c r="EQ251" s="82"/>
      <c r="ER251" s="82"/>
      <c r="ES251" s="82"/>
      <c r="ET251" s="82"/>
      <c r="EU251" s="82"/>
      <c r="EV251" s="82"/>
      <c r="EW251" s="82"/>
      <c r="EX251" s="82"/>
      <c r="EY251" s="82"/>
      <c r="EZ251" s="82"/>
      <c r="FA251" s="82"/>
      <c r="FB251" s="82"/>
      <c r="FC251" s="82"/>
      <c r="FD251" s="82"/>
      <c r="FE251" s="82"/>
      <c r="FF251" s="82"/>
      <c r="FG251" s="82"/>
      <c r="FH251" s="82"/>
      <c r="FI251" s="82"/>
      <c r="FJ251" s="82"/>
      <c r="FK251" s="82"/>
      <c r="FL251" s="82"/>
      <c r="FM251" s="82"/>
      <c r="FN251" s="82"/>
      <c r="FO251" s="82"/>
      <c r="FP251" s="82"/>
      <c r="FQ251" s="82"/>
      <c r="FR251" s="82"/>
      <c r="FS251" s="82"/>
      <c r="FT251" s="82"/>
      <c r="FU251" s="82"/>
      <c r="FV251" s="82"/>
      <c r="FW251" s="82"/>
      <c r="FX251" s="82"/>
      <c r="FY251" s="82"/>
      <c r="FZ251" s="82"/>
      <c r="GA251" s="82"/>
      <c r="GB251" s="82"/>
      <c r="GC251" s="82"/>
      <c r="GD251" s="82"/>
      <c r="GE251" s="82"/>
      <c r="GF251" s="82"/>
      <c r="GG251" s="82"/>
      <c r="GH251" s="82"/>
      <c r="GI251" s="82"/>
      <c r="GJ251" s="82"/>
      <c r="GK251" s="82"/>
      <c r="GL251" s="82"/>
      <c r="GM251" s="82"/>
      <c r="GN251" s="82"/>
      <c r="GO251" s="82"/>
      <c r="GP251" s="82"/>
      <c r="GQ251" s="82"/>
      <c r="GR251" s="82"/>
      <c r="GS251" s="82"/>
      <c r="GT251" s="82"/>
      <c r="GU251" s="82"/>
      <c r="GV251" s="82"/>
      <c r="GW251" s="82"/>
      <c r="GX251" s="82"/>
      <c r="GY251" s="82"/>
      <c r="GZ251" s="82"/>
      <c r="HA251" s="82"/>
      <c r="HB251" s="82"/>
      <c r="HC251" s="82"/>
      <c r="HD251" s="82"/>
      <c r="HE251" s="82"/>
      <c r="HF251" s="82"/>
      <c r="HG251" s="82"/>
      <c r="HH251" s="82"/>
      <c r="HI251" s="82"/>
      <c r="HJ251" s="82"/>
      <c r="HK251" s="82"/>
      <c r="HL251" s="82"/>
      <c r="HM251" s="82"/>
      <c r="HN251" s="82"/>
      <c r="HO251" s="82"/>
      <c r="HP251" s="82"/>
      <c r="HQ251" s="82"/>
      <c r="HR251" s="82"/>
      <c r="HS251" s="82"/>
      <c r="HT251" s="82"/>
      <c r="HU251" s="82"/>
      <c r="HV251" s="82"/>
      <c r="HW251" s="82"/>
      <c r="HX251" s="82"/>
      <c r="HY251" s="82"/>
      <c r="HZ251" s="82"/>
      <c r="IA251" s="82"/>
      <c r="IB251" s="82"/>
      <c r="IC251" s="82"/>
      <c r="ID251" s="82"/>
      <c r="IE251" s="82"/>
      <c r="IF251" s="82"/>
      <c r="IG251" s="82"/>
      <c r="IH251" s="82"/>
      <c r="II251" s="82"/>
      <c r="IJ251" s="82"/>
      <c r="IK251" s="82"/>
      <c r="IL251" s="82"/>
      <c r="IM251" s="82"/>
      <c r="IN251" s="82"/>
      <c r="IO251" s="82"/>
      <c r="IP251" s="82"/>
      <c r="IQ251" s="82"/>
      <c r="IR251" s="82"/>
      <c r="IS251" s="82"/>
      <c r="IT251" s="82"/>
      <c r="IU251" s="82"/>
      <c r="IV251" s="82"/>
    </row>
    <row r="252" spans="1:256" s="40" customFormat="1" ht="13.5">
      <c r="A252" s="63" t="s">
        <v>507</v>
      </c>
      <c r="B252" s="63" t="s">
        <v>58</v>
      </c>
      <c r="C252" s="122" t="s">
        <v>59</v>
      </c>
      <c r="D252" s="47" t="s">
        <v>53</v>
      </c>
      <c r="E252" s="47"/>
      <c r="F252" s="47" t="str">
        <f t="shared" si="28"/>
        <v>け０８</v>
      </c>
      <c r="G252" s="47" t="str">
        <f t="shared" si="29"/>
        <v>永里裕次</v>
      </c>
      <c r="H252" s="54" t="s">
        <v>54</v>
      </c>
      <c r="I252" s="54" t="s">
        <v>72</v>
      </c>
      <c r="J252" s="55">
        <v>1979</v>
      </c>
      <c r="K252" s="51">
        <f t="shared" si="30"/>
        <v>44</v>
      </c>
      <c r="L252" s="48" t="str">
        <f t="shared" si="31"/>
        <v>OK</v>
      </c>
      <c r="M252" s="47" t="s">
        <v>508</v>
      </c>
      <c r="N252" s="47"/>
      <c r="O252" s="47"/>
      <c r="P252" s="47"/>
      <c r="Q252" s="47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  <c r="AL252" s="8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82"/>
      <c r="BD252" s="82"/>
      <c r="BE252" s="82"/>
      <c r="BF252" s="82"/>
      <c r="BG252" s="82"/>
      <c r="BH252" s="82"/>
      <c r="BI252" s="82"/>
      <c r="BJ252" s="82"/>
      <c r="BK252" s="82"/>
      <c r="BL252" s="82"/>
      <c r="BM252" s="82"/>
      <c r="BN252" s="82"/>
      <c r="BO252" s="82"/>
      <c r="BP252" s="82"/>
      <c r="BQ252" s="82"/>
      <c r="BR252" s="82"/>
      <c r="BS252" s="82"/>
      <c r="BT252" s="82"/>
      <c r="BU252" s="82"/>
      <c r="BV252" s="82"/>
      <c r="BW252" s="82"/>
      <c r="BX252" s="82"/>
      <c r="BY252" s="82"/>
      <c r="BZ252" s="82"/>
      <c r="CA252" s="82"/>
      <c r="CB252" s="82"/>
      <c r="CC252" s="82"/>
      <c r="CD252" s="82"/>
      <c r="CE252" s="82"/>
      <c r="CF252" s="82"/>
      <c r="CG252" s="82"/>
      <c r="CH252" s="82"/>
      <c r="CI252" s="82"/>
      <c r="CJ252" s="82"/>
      <c r="CK252" s="82"/>
      <c r="CL252" s="82"/>
      <c r="CM252" s="82"/>
      <c r="CN252" s="82"/>
      <c r="CO252" s="82"/>
      <c r="CP252" s="82"/>
      <c r="CQ252" s="82"/>
      <c r="CR252" s="82"/>
      <c r="CS252" s="82"/>
      <c r="CT252" s="82"/>
      <c r="CU252" s="82"/>
      <c r="CV252" s="82"/>
      <c r="CW252" s="82"/>
      <c r="CX252" s="82"/>
      <c r="CY252" s="82"/>
      <c r="CZ252" s="82"/>
      <c r="DA252" s="82"/>
      <c r="DB252" s="82"/>
      <c r="DC252" s="82"/>
      <c r="DD252" s="82"/>
      <c r="DE252" s="82"/>
      <c r="DF252" s="82"/>
      <c r="DG252" s="82"/>
      <c r="DH252" s="82"/>
      <c r="DI252" s="82"/>
      <c r="DJ252" s="82"/>
      <c r="DK252" s="82"/>
      <c r="DL252" s="82"/>
      <c r="DM252" s="82"/>
      <c r="DN252" s="82"/>
      <c r="DO252" s="82"/>
      <c r="DP252" s="82"/>
      <c r="DQ252" s="82"/>
      <c r="DR252" s="82"/>
      <c r="DS252" s="82"/>
      <c r="DT252" s="82"/>
      <c r="DU252" s="82"/>
      <c r="DV252" s="82"/>
      <c r="DW252" s="82"/>
      <c r="DX252" s="82"/>
      <c r="DY252" s="82"/>
      <c r="DZ252" s="82"/>
      <c r="EA252" s="82"/>
      <c r="EB252" s="82"/>
      <c r="EC252" s="82"/>
      <c r="ED252" s="82"/>
      <c r="EE252" s="82"/>
      <c r="EF252" s="82"/>
      <c r="EG252" s="82"/>
      <c r="EH252" s="82"/>
      <c r="EI252" s="82"/>
      <c r="EJ252" s="82"/>
      <c r="EK252" s="82"/>
      <c r="EL252" s="82"/>
      <c r="EM252" s="82"/>
      <c r="EN252" s="82"/>
      <c r="EO252" s="82"/>
      <c r="EP252" s="82"/>
      <c r="EQ252" s="82"/>
      <c r="ER252" s="82"/>
      <c r="ES252" s="82"/>
      <c r="ET252" s="82"/>
      <c r="EU252" s="82"/>
      <c r="EV252" s="82"/>
      <c r="EW252" s="82"/>
      <c r="EX252" s="82"/>
      <c r="EY252" s="82"/>
      <c r="EZ252" s="82"/>
      <c r="FA252" s="82"/>
      <c r="FB252" s="82"/>
      <c r="FC252" s="82"/>
      <c r="FD252" s="82"/>
      <c r="FE252" s="82"/>
      <c r="FF252" s="82"/>
      <c r="FG252" s="82"/>
      <c r="FH252" s="82"/>
      <c r="FI252" s="82"/>
      <c r="FJ252" s="82"/>
      <c r="FK252" s="82"/>
      <c r="FL252" s="82"/>
      <c r="FM252" s="82"/>
      <c r="FN252" s="82"/>
      <c r="FO252" s="82"/>
      <c r="FP252" s="82"/>
      <c r="FQ252" s="82"/>
      <c r="FR252" s="82"/>
      <c r="FS252" s="82"/>
      <c r="FT252" s="82"/>
      <c r="FU252" s="82"/>
      <c r="FV252" s="82"/>
      <c r="FW252" s="82"/>
      <c r="FX252" s="82"/>
      <c r="FY252" s="82"/>
      <c r="FZ252" s="82"/>
      <c r="GA252" s="82"/>
      <c r="GB252" s="82"/>
      <c r="GC252" s="82"/>
      <c r="GD252" s="82"/>
      <c r="GE252" s="82"/>
      <c r="GF252" s="82"/>
      <c r="GG252" s="82"/>
      <c r="GH252" s="82"/>
      <c r="GI252" s="82"/>
      <c r="GJ252" s="82"/>
      <c r="GK252" s="82"/>
      <c r="GL252" s="82"/>
      <c r="GM252" s="82"/>
      <c r="GN252" s="82"/>
      <c r="GO252" s="82"/>
      <c r="GP252" s="82"/>
      <c r="GQ252" s="82"/>
      <c r="GR252" s="82"/>
      <c r="GS252" s="82"/>
      <c r="GT252" s="82"/>
      <c r="GU252" s="82"/>
      <c r="GV252" s="82"/>
      <c r="GW252" s="82"/>
      <c r="GX252" s="82"/>
      <c r="GY252" s="82"/>
      <c r="GZ252" s="82"/>
      <c r="HA252" s="82"/>
      <c r="HB252" s="82"/>
      <c r="HC252" s="82"/>
      <c r="HD252" s="82"/>
      <c r="HE252" s="82"/>
      <c r="HF252" s="82"/>
      <c r="HG252" s="82"/>
      <c r="HH252" s="82"/>
      <c r="HI252" s="82"/>
      <c r="HJ252" s="82"/>
      <c r="HK252" s="82"/>
      <c r="HL252" s="82"/>
      <c r="HM252" s="82"/>
      <c r="HN252" s="82"/>
      <c r="HO252" s="82"/>
      <c r="HP252" s="82"/>
      <c r="HQ252" s="82"/>
      <c r="HR252" s="82"/>
      <c r="HS252" s="82"/>
      <c r="HT252" s="82"/>
      <c r="HU252" s="82"/>
      <c r="HV252" s="82"/>
      <c r="HW252" s="82"/>
      <c r="HX252" s="82"/>
      <c r="HY252" s="82"/>
      <c r="HZ252" s="82"/>
      <c r="IA252" s="82"/>
      <c r="IB252" s="82"/>
      <c r="IC252" s="82"/>
      <c r="ID252" s="82"/>
      <c r="IE252" s="82"/>
      <c r="IF252" s="82"/>
      <c r="IG252" s="82"/>
      <c r="IH252" s="82"/>
      <c r="II252" s="82"/>
      <c r="IJ252" s="82"/>
      <c r="IK252" s="82"/>
      <c r="IL252" s="82"/>
      <c r="IM252" s="82"/>
      <c r="IN252" s="82"/>
      <c r="IO252" s="82"/>
      <c r="IP252" s="82"/>
      <c r="IQ252" s="82"/>
      <c r="IR252" s="82"/>
      <c r="IS252" s="82"/>
      <c r="IT252" s="82"/>
      <c r="IU252" s="82"/>
      <c r="IV252" s="82"/>
    </row>
    <row r="253" spans="1:256" s="40" customFormat="1" ht="13.5">
      <c r="A253" s="63" t="s">
        <v>509</v>
      </c>
      <c r="B253" s="63" t="s">
        <v>26</v>
      </c>
      <c r="C253" s="122" t="s">
        <v>60</v>
      </c>
      <c r="D253" s="47" t="s">
        <v>53</v>
      </c>
      <c r="E253" s="47"/>
      <c r="F253" s="47" t="str">
        <f t="shared" si="28"/>
        <v>け０９</v>
      </c>
      <c r="G253" s="47" t="str">
        <f t="shared" si="29"/>
        <v>山口直彦</v>
      </c>
      <c r="H253" s="54" t="s">
        <v>54</v>
      </c>
      <c r="I253" s="54" t="s">
        <v>72</v>
      </c>
      <c r="J253" s="55">
        <v>1986</v>
      </c>
      <c r="K253" s="51">
        <f t="shared" si="30"/>
        <v>37</v>
      </c>
      <c r="L253" s="48" t="str">
        <f t="shared" si="31"/>
        <v>OK</v>
      </c>
      <c r="M253" s="56" t="s">
        <v>498</v>
      </c>
      <c r="N253" s="47"/>
      <c r="O253" s="47"/>
      <c r="P253" s="47"/>
      <c r="Q253" s="47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  <c r="AL253" s="8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82"/>
      <c r="BD253" s="82"/>
      <c r="BE253" s="82"/>
      <c r="BF253" s="82"/>
      <c r="BG253" s="82"/>
      <c r="BH253" s="82"/>
      <c r="BI253" s="82"/>
      <c r="BJ253" s="82"/>
      <c r="BK253" s="82"/>
      <c r="BL253" s="82"/>
      <c r="BM253" s="82"/>
      <c r="BN253" s="82"/>
      <c r="BO253" s="82"/>
      <c r="BP253" s="82"/>
      <c r="BQ253" s="82"/>
      <c r="BR253" s="82"/>
      <c r="BS253" s="82"/>
      <c r="BT253" s="82"/>
      <c r="BU253" s="82"/>
      <c r="BV253" s="82"/>
      <c r="BW253" s="82"/>
      <c r="BX253" s="82"/>
      <c r="BY253" s="82"/>
      <c r="BZ253" s="82"/>
      <c r="CA253" s="82"/>
      <c r="CB253" s="82"/>
      <c r="CC253" s="82"/>
      <c r="CD253" s="82"/>
      <c r="CE253" s="82"/>
      <c r="CF253" s="82"/>
      <c r="CG253" s="82"/>
      <c r="CH253" s="82"/>
      <c r="CI253" s="82"/>
      <c r="CJ253" s="82"/>
      <c r="CK253" s="82"/>
      <c r="CL253" s="82"/>
      <c r="CM253" s="82"/>
      <c r="CN253" s="82"/>
      <c r="CO253" s="82"/>
      <c r="CP253" s="82"/>
      <c r="CQ253" s="82"/>
      <c r="CR253" s="82"/>
      <c r="CS253" s="82"/>
      <c r="CT253" s="82"/>
      <c r="CU253" s="82"/>
      <c r="CV253" s="82"/>
      <c r="CW253" s="82"/>
      <c r="CX253" s="82"/>
      <c r="CY253" s="82"/>
      <c r="CZ253" s="82"/>
      <c r="DA253" s="82"/>
      <c r="DB253" s="82"/>
      <c r="DC253" s="82"/>
      <c r="DD253" s="82"/>
      <c r="DE253" s="82"/>
      <c r="DF253" s="82"/>
      <c r="DG253" s="82"/>
      <c r="DH253" s="82"/>
      <c r="DI253" s="82"/>
      <c r="DJ253" s="82"/>
      <c r="DK253" s="82"/>
      <c r="DL253" s="82"/>
      <c r="DM253" s="82"/>
      <c r="DN253" s="82"/>
      <c r="DO253" s="82"/>
      <c r="DP253" s="82"/>
      <c r="DQ253" s="82"/>
      <c r="DR253" s="82"/>
      <c r="DS253" s="82"/>
      <c r="DT253" s="82"/>
      <c r="DU253" s="82"/>
      <c r="DV253" s="82"/>
      <c r="DW253" s="82"/>
      <c r="DX253" s="82"/>
      <c r="DY253" s="82"/>
      <c r="DZ253" s="82"/>
      <c r="EA253" s="82"/>
      <c r="EB253" s="82"/>
      <c r="EC253" s="82"/>
      <c r="ED253" s="82"/>
      <c r="EE253" s="82"/>
      <c r="EF253" s="82"/>
      <c r="EG253" s="82"/>
      <c r="EH253" s="82"/>
      <c r="EI253" s="82"/>
      <c r="EJ253" s="82"/>
      <c r="EK253" s="82"/>
      <c r="EL253" s="82"/>
      <c r="EM253" s="82"/>
      <c r="EN253" s="82"/>
      <c r="EO253" s="82"/>
      <c r="EP253" s="82"/>
      <c r="EQ253" s="82"/>
      <c r="ER253" s="82"/>
      <c r="ES253" s="82"/>
      <c r="ET253" s="82"/>
      <c r="EU253" s="82"/>
      <c r="EV253" s="82"/>
      <c r="EW253" s="82"/>
      <c r="EX253" s="82"/>
      <c r="EY253" s="82"/>
      <c r="EZ253" s="82"/>
      <c r="FA253" s="82"/>
      <c r="FB253" s="82"/>
      <c r="FC253" s="82"/>
      <c r="FD253" s="82"/>
      <c r="FE253" s="82"/>
      <c r="FF253" s="82"/>
      <c r="FG253" s="82"/>
      <c r="FH253" s="82"/>
      <c r="FI253" s="82"/>
      <c r="FJ253" s="82"/>
      <c r="FK253" s="82"/>
      <c r="FL253" s="82"/>
      <c r="FM253" s="82"/>
      <c r="FN253" s="82"/>
      <c r="FO253" s="82"/>
      <c r="FP253" s="82"/>
      <c r="FQ253" s="82"/>
      <c r="FR253" s="82"/>
      <c r="FS253" s="82"/>
      <c r="FT253" s="82"/>
      <c r="FU253" s="82"/>
      <c r="FV253" s="82"/>
      <c r="FW253" s="82"/>
      <c r="FX253" s="82"/>
      <c r="FY253" s="82"/>
      <c r="FZ253" s="82"/>
      <c r="GA253" s="82"/>
      <c r="GB253" s="82"/>
      <c r="GC253" s="82"/>
      <c r="GD253" s="82"/>
      <c r="GE253" s="82"/>
      <c r="GF253" s="82"/>
      <c r="GG253" s="82"/>
      <c r="GH253" s="82"/>
      <c r="GI253" s="82"/>
      <c r="GJ253" s="82"/>
      <c r="GK253" s="82"/>
      <c r="GL253" s="82"/>
      <c r="GM253" s="82"/>
      <c r="GN253" s="82"/>
      <c r="GO253" s="82"/>
      <c r="GP253" s="82"/>
      <c r="GQ253" s="82"/>
      <c r="GR253" s="82"/>
      <c r="GS253" s="82"/>
      <c r="GT253" s="82"/>
      <c r="GU253" s="82"/>
      <c r="GV253" s="82"/>
      <c r="GW253" s="82"/>
      <c r="GX253" s="82"/>
      <c r="GY253" s="82"/>
      <c r="GZ253" s="82"/>
      <c r="HA253" s="82"/>
      <c r="HB253" s="82"/>
      <c r="HC253" s="82"/>
      <c r="HD253" s="82"/>
      <c r="HE253" s="82"/>
      <c r="HF253" s="82"/>
      <c r="HG253" s="82"/>
      <c r="HH253" s="82"/>
      <c r="HI253" s="82"/>
      <c r="HJ253" s="82"/>
      <c r="HK253" s="82"/>
      <c r="HL253" s="82"/>
      <c r="HM253" s="82"/>
      <c r="HN253" s="82"/>
      <c r="HO253" s="82"/>
      <c r="HP253" s="82"/>
      <c r="HQ253" s="82"/>
      <c r="HR253" s="82"/>
      <c r="HS253" s="82"/>
      <c r="HT253" s="82"/>
      <c r="HU253" s="82"/>
      <c r="HV253" s="82"/>
      <c r="HW253" s="82"/>
      <c r="HX253" s="82"/>
      <c r="HY253" s="82"/>
      <c r="HZ253" s="82"/>
      <c r="IA253" s="82"/>
      <c r="IB253" s="82"/>
      <c r="IC253" s="82"/>
      <c r="ID253" s="82"/>
      <c r="IE253" s="82"/>
      <c r="IF253" s="82"/>
      <c r="IG253" s="82"/>
      <c r="IH253" s="82"/>
      <c r="II253" s="82"/>
      <c r="IJ253" s="82"/>
      <c r="IK253" s="82"/>
      <c r="IL253" s="82"/>
      <c r="IM253" s="82"/>
      <c r="IN253" s="82"/>
      <c r="IO253" s="82"/>
      <c r="IP253" s="82"/>
      <c r="IQ253" s="82"/>
      <c r="IR253" s="82"/>
      <c r="IS253" s="82"/>
      <c r="IT253" s="82"/>
      <c r="IU253" s="82"/>
      <c r="IV253" s="82"/>
    </row>
    <row r="254" spans="1:256" s="40" customFormat="1" ht="13.5">
      <c r="A254" s="63" t="s">
        <v>510</v>
      </c>
      <c r="B254" s="124" t="s">
        <v>512</v>
      </c>
      <c r="C254" s="222" t="s">
        <v>513</v>
      </c>
      <c r="D254" s="50" t="s">
        <v>53</v>
      </c>
      <c r="E254" s="47"/>
      <c r="F254" s="47" t="str">
        <f t="shared" si="28"/>
        <v>け１０</v>
      </c>
      <c r="G254" s="47" t="str">
        <f t="shared" si="29"/>
        <v>池尻陽香</v>
      </c>
      <c r="H254" s="54" t="s">
        <v>54</v>
      </c>
      <c r="I254" s="117" t="s">
        <v>73</v>
      </c>
      <c r="J254" s="51">
        <v>1994</v>
      </c>
      <c r="K254" s="51">
        <f t="shared" si="30"/>
        <v>29</v>
      </c>
      <c r="L254" s="48" t="str">
        <f t="shared" si="31"/>
        <v>OK</v>
      </c>
      <c r="M254" s="47" t="s">
        <v>514</v>
      </c>
      <c r="N254" s="47"/>
      <c r="O254" s="47"/>
      <c r="P254" s="47"/>
      <c r="Q254" s="47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  <c r="AL254" s="8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82"/>
      <c r="BD254" s="82"/>
      <c r="BE254" s="82"/>
      <c r="BF254" s="82"/>
      <c r="BG254" s="82"/>
      <c r="BH254" s="82"/>
      <c r="BI254" s="82"/>
      <c r="BJ254" s="82"/>
      <c r="BK254" s="82"/>
      <c r="BL254" s="82"/>
      <c r="BM254" s="82"/>
      <c r="BN254" s="82"/>
      <c r="BO254" s="82"/>
      <c r="BP254" s="82"/>
      <c r="BQ254" s="82"/>
      <c r="BR254" s="82"/>
      <c r="BS254" s="82"/>
      <c r="BT254" s="82"/>
      <c r="BU254" s="82"/>
      <c r="BV254" s="82"/>
      <c r="BW254" s="82"/>
      <c r="BX254" s="82"/>
      <c r="BY254" s="82"/>
      <c r="BZ254" s="82"/>
      <c r="CA254" s="82"/>
      <c r="CB254" s="82"/>
      <c r="CC254" s="82"/>
      <c r="CD254" s="82"/>
      <c r="CE254" s="82"/>
      <c r="CF254" s="82"/>
      <c r="CG254" s="82"/>
      <c r="CH254" s="82"/>
      <c r="CI254" s="82"/>
      <c r="CJ254" s="82"/>
      <c r="CK254" s="82"/>
      <c r="CL254" s="82"/>
      <c r="CM254" s="82"/>
      <c r="CN254" s="82"/>
      <c r="CO254" s="82"/>
      <c r="CP254" s="82"/>
      <c r="CQ254" s="82"/>
      <c r="CR254" s="82"/>
      <c r="CS254" s="82"/>
      <c r="CT254" s="82"/>
      <c r="CU254" s="82"/>
      <c r="CV254" s="82"/>
      <c r="CW254" s="82"/>
      <c r="CX254" s="82"/>
      <c r="CY254" s="82"/>
      <c r="CZ254" s="82"/>
      <c r="DA254" s="82"/>
      <c r="DB254" s="82"/>
      <c r="DC254" s="82"/>
      <c r="DD254" s="82"/>
      <c r="DE254" s="82"/>
      <c r="DF254" s="82"/>
      <c r="DG254" s="82"/>
      <c r="DH254" s="82"/>
      <c r="DI254" s="82"/>
      <c r="DJ254" s="82"/>
      <c r="DK254" s="82"/>
      <c r="DL254" s="82"/>
      <c r="DM254" s="82"/>
      <c r="DN254" s="82"/>
      <c r="DO254" s="82"/>
      <c r="DP254" s="82"/>
      <c r="DQ254" s="82"/>
      <c r="DR254" s="82"/>
      <c r="DS254" s="82"/>
      <c r="DT254" s="82"/>
      <c r="DU254" s="82"/>
      <c r="DV254" s="82"/>
      <c r="DW254" s="82"/>
      <c r="DX254" s="82"/>
      <c r="DY254" s="82"/>
      <c r="DZ254" s="82"/>
      <c r="EA254" s="82"/>
      <c r="EB254" s="82"/>
      <c r="EC254" s="82"/>
      <c r="ED254" s="82"/>
      <c r="EE254" s="82"/>
      <c r="EF254" s="82"/>
      <c r="EG254" s="82"/>
      <c r="EH254" s="82"/>
      <c r="EI254" s="82"/>
      <c r="EJ254" s="82"/>
      <c r="EK254" s="82"/>
      <c r="EL254" s="82"/>
      <c r="EM254" s="82"/>
      <c r="EN254" s="82"/>
      <c r="EO254" s="82"/>
      <c r="EP254" s="82"/>
      <c r="EQ254" s="82"/>
      <c r="ER254" s="82"/>
      <c r="ES254" s="82"/>
      <c r="ET254" s="82"/>
      <c r="EU254" s="82"/>
      <c r="EV254" s="82"/>
      <c r="EW254" s="82"/>
      <c r="EX254" s="82"/>
      <c r="EY254" s="82"/>
      <c r="EZ254" s="82"/>
      <c r="FA254" s="82"/>
      <c r="FB254" s="82"/>
      <c r="FC254" s="82"/>
      <c r="FD254" s="82"/>
      <c r="FE254" s="82"/>
      <c r="FF254" s="82"/>
      <c r="FG254" s="82"/>
      <c r="FH254" s="82"/>
      <c r="FI254" s="82"/>
      <c r="FJ254" s="82"/>
      <c r="FK254" s="82"/>
      <c r="FL254" s="82"/>
      <c r="FM254" s="82"/>
      <c r="FN254" s="82"/>
      <c r="FO254" s="82"/>
      <c r="FP254" s="82"/>
      <c r="FQ254" s="82"/>
      <c r="FR254" s="82"/>
      <c r="FS254" s="82"/>
      <c r="FT254" s="82"/>
      <c r="FU254" s="82"/>
      <c r="FV254" s="82"/>
      <c r="FW254" s="82"/>
      <c r="FX254" s="82"/>
      <c r="FY254" s="82"/>
      <c r="FZ254" s="82"/>
      <c r="GA254" s="82"/>
      <c r="GB254" s="82"/>
      <c r="GC254" s="82"/>
      <c r="GD254" s="82"/>
      <c r="GE254" s="82"/>
      <c r="GF254" s="82"/>
      <c r="GG254" s="82"/>
      <c r="GH254" s="82"/>
      <c r="GI254" s="82"/>
      <c r="GJ254" s="82"/>
      <c r="GK254" s="82"/>
      <c r="GL254" s="82"/>
      <c r="GM254" s="82"/>
      <c r="GN254" s="82"/>
      <c r="GO254" s="82"/>
      <c r="GP254" s="82"/>
      <c r="GQ254" s="82"/>
      <c r="GR254" s="82"/>
      <c r="GS254" s="82"/>
      <c r="GT254" s="82"/>
      <c r="GU254" s="82"/>
      <c r="GV254" s="82"/>
      <c r="GW254" s="82"/>
      <c r="GX254" s="82"/>
      <c r="GY254" s="82"/>
      <c r="GZ254" s="82"/>
      <c r="HA254" s="82"/>
      <c r="HB254" s="82"/>
      <c r="HC254" s="82"/>
      <c r="HD254" s="82"/>
      <c r="HE254" s="82"/>
      <c r="HF254" s="82"/>
      <c r="HG254" s="82"/>
      <c r="HH254" s="82"/>
      <c r="HI254" s="82"/>
      <c r="HJ254" s="82"/>
      <c r="HK254" s="82"/>
      <c r="HL254" s="82"/>
      <c r="HM254" s="82"/>
      <c r="HN254" s="82"/>
      <c r="HO254" s="82"/>
      <c r="HP254" s="82"/>
      <c r="HQ254" s="82"/>
      <c r="HR254" s="82"/>
      <c r="HS254" s="82"/>
      <c r="HT254" s="82"/>
      <c r="HU254" s="82"/>
      <c r="HV254" s="82"/>
      <c r="HW254" s="82"/>
      <c r="HX254" s="82"/>
      <c r="HY254" s="82"/>
      <c r="HZ254" s="82"/>
      <c r="IA254" s="82"/>
      <c r="IB254" s="82"/>
      <c r="IC254" s="82"/>
      <c r="ID254" s="82"/>
      <c r="IE254" s="82"/>
      <c r="IF254" s="82"/>
      <c r="IG254" s="82"/>
      <c r="IH254" s="82"/>
      <c r="II254" s="82"/>
      <c r="IJ254" s="82"/>
      <c r="IK254" s="82"/>
      <c r="IL254" s="82"/>
      <c r="IM254" s="82"/>
      <c r="IN254" s="82"/>
      <c r="IO254" s="82"/>
      <c r="IP254" s="82"/>
      <c r="IQ254" s="82"/>
      <c r="IR254" s="82"/>
      <c r="IS254" s="82"/>
      <c r="IT254" s="82"/>
      <c r="IU254" s="82"/>
      <c r="IV254" s="82"/>
    </row>
    <row r="255" spans="1:256" s="40" customFormat="1" ht="13.5">
      <c r="A255" s="63" t="s">
        <v>511</v>
      </c>
      <c r="B255" s="124" t="s">
        <v>62</v>
      </c>
      <c r="C255" s="222" t="s">
        <v>49</v>
      </c>
      <c r="D255" s="47" t="s">
        <v>53</v>
      </c>
      <c r="E255" s="47"/>
      <c r="F255" s="47" t="str">
        <f t="shared" si="28"/>
        <v>け１１</v>
      </c>
      <c r="G255" s="50" t="str">
        <f t="shared" si="29"/>
        <v>福永裕美</v>
      </c>
      <c r="H255" s="54" t="s">
        <v>54</v>
      </c>
      <c r="I255" s="57" t="s">
        <v>73</v>
      </c>
      <c r="J255" s="55">
        <v>1963</v>
      </c>
      <c r="K255" s="51">
        <f t="shared" si="30"/>
        <v>60</v>
      </c>
      <c r="L255" s="48" t="str">
        <f t="shared" si="31"/>
        <v>OK</v>
      </c>
      <c r="M255" s="56" t="s">
        <v>498</v>
      </c>
      <c r="N255" s="47"/>
      <c r="O255" s="47"/>
      <c r="P255" s="47"/>
      <c r="Q255" s="47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  <c r="AL255" s="8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82"/>
      <c r="BD255" s="82"/>
      <c r="BE255" s="82"/>
      <c r="BF255" s="82"/>
      <c r="BG255" s="82"/>
      <c r="BH255" s="82"/>
      <c r="BI255" s="82"/>
      <c r="BJ255" s="82"/>
      <c r="BK255" s="82"/>
      <c r="BL255" s="82"/>
      <c r="BM255" s="82"/>
      <c r="BN255" s="82"/>
      <c r="BO255" s="82"/>
      <c r="BP255" s="82"/>
      <c r="BQ255" s="82"/>
      <c r="BR255" s="82"/>
      <c r="BS255" s="82"/>
      <c r="BT255" s="82"/>
      <c r="BU255" s="82"/>
      <c r="BV255" s="82"/>
      <c r="BW255" s="82"/>
      <c r="BX255" s="82"/>
      <c r="BY255" s="82"/>
      <c r="BZ255" s="82"/>
      <c r="CA255" s="82"/>
      <c r="CB255" s="82"/>
      <c r="CC255" s="82"/>
      <c r="CD255" s="82"/>
      <c r="CE255" s="82"/>
      <c r="CF255" s="82"/>
      <c r="CG255" s="82"/>
      <c r="CH255" s="82"/>
      <c r="CI255" s="82"/>
      <c r="CJ255" s="82"/>
      <c r="CK255" s="82"/>
      <c r="CL255" s="82"/>
      <c r="CM255" s="82"/>
      <c r="CN255" s="82"/>
      <c r="CO255" s="82"/>
      <c r="CP255" s="82"/>
      <c r="CQ255" s="82"/>
      <c r="CR255" s="82"/>
      <c r="CS255" s="82"/>
      <c r="CT255" s="82"/>
      <c r="CU255" s="82"/>
      <c r="CV255" s="82"/>
      <c r="CW255" s="82"/>
      <c r="CX255" s="82"/>
      <c r="CY255" s="82"/>
      <c r="CZ255" s="82"/>
      <c r="DA255" s="82"/>
      <c r="DB255" s="82"/>
      <c r="DC255" s="82"/>
      <c r="DD255" s="82"/>
      <c r="DE255" s="82"/>
      <c r="DF255" s="82"/>
      <c r="DG255" s="82"/>
      <c r="DH255" s="82"/>
      <c r="DI255" s="82"/>
      <c r="DJ255" s="82"/>
      <c r="DK255" s="82"/>
      <c r="DL255" s="82"/>
      <c r="DM255" s="82"/>
      <c r="DN255" s="82"/>
      <c r="DO255" s="82"/>
      <c r="DP255" s="82"/>
      <c r="DQ255" s="82"/>
      <c r="DR255" s="82"/>
      <c r="DS255" s="82"/>
      <c r="DT255" s="82"/>
      <c r="DU255" s="82"/>
      <c r="DV255" s="82"/>
      <c r="DW255" s="82"/>
      <c r="DX255" s="82"/>
      <c r="DY255" s="82"/>
      <c r="DZ255" s="82"/>
      <c r="EA255" s="82"/>
      <c r="EB255" s="82"/>
      <c r="EC255" s="82"/>
      <c r="ED255" s="82"/>
      <c r="EE255" s="82"/>
      <c r="EF255" s="82"/>
      <c r="EG255" s="82"/>
      <c r="EH255" s="82"/>
      <c r="EI255" s="82"/>
      <c r="EJ255" s="82"/>
      <c r="EK255" s="82"/>
      <c r="EL255" s="82"/>
      <c r="EM255" s="82"/>
      <c r="EN255" s="82"/>
      <c r="EO255" s="82"/>
      <c r="EP255" s="82"/>
      <c r="EQ255" s="82"/>
      <c r="ER255" s="82"/>
      <c r="ES255" s="82"/>
      <c r="ET255" s="82"/>
      <c r="EU255" s="82"/>
      <c r="EV255" s="82"/>
      <c r="EW255" s="82"/>
      <c r="EX255" s="82"/>
      <c r="EY255" s="82"/>
      <c r="EZ255" s="82"/>
      <c r="FA255" s="82"/>
      <c r="FB255" s="82"/>
      <c r="FC255" s="82"/>
      <c r="FD255" s="82"/>
      <c r="FE255" s="82"/>
      <c r="FF255" s="82"/>
      <c r="FG255" s="82"/>
      <c r="FH255" s="82"/>
      <c r="FI255" s="82"/>
      <c r="FJ255" s="82"/>
      <c r="FK255" s="82"/>
      <c r="FL255" s="82"/>
      <c r="FM255" s="82"/>
      <c r="FN255" s="82"/>
      <c r="FO255" s="82"/>
      <c r="FP255" s="82"/>
      <c r="FQ255" s="82"/>
      <c r="FR255" s="82"/>
      <c r="FS255" s="82"/>
      <c r="FT255" s="82"/>
      <c r="FU255" s="82"/>
      <c r="FV255" s="82"/>
      <c r="FW255" s="82"/>
      <c r="FX255" s="82"/>
      <c r="FY255" s="82"/>
      <c r="FZ255" s="82"/>
      <c r="GA255" s="82"/>
      <c r="GB255" s="82"/>
      <c r="GC255" s="82"/>
      <c r="GD255" s="82"/>
      <c r="GE255" s="82"/>
      <c r="GF255" s="82"/>
      <c r="GG255" s="82"/>
      <c r="GH255" s="82"/>
      <c r="GI255" s="82"/>
      <c r="GJ255" s="82"/>
      <c r="GK255" s="82"/>
      <c r="GL255" s="82"/>
      <c r="GM255" s="82"/>
      <c r="GN255" s="82"/>
      <c r="GO255" s="82"/>
      <c r="GP255" s="82"/>
      <c r="GQ255" s="82"/>
      <c r="GR255" s="82"/>
      <c r="GS255" s="82"/>
      <c r="GT255" s="82"/>
      <c r="GU255" s="82"/>
      <c r="GV255" s="82"/>
      <c r="GW255" s="82"/>
      <c r="GX255" s="82"/>
      <c r="GY255" s="82"/>
      <c r="GZ255" s="82"/>
      <c r="HA255" s="82"/>
      <c r="HB255" s="82"/>
      <c r="HC255" s="82"/>
      <c r="HD255" s="82"/>
      <c r="HE255" s="82"/>
      <c r="HF255" s="82"/>
      <c r="HG255" s="82"/>
      <c r="HH255" s="82"/>
      <c r="HI255" s="82"/>
      <c r="HJ255" s="82"/>
      <c r="HK255" s="82"/>
      <c r="HL255" s="82"/>
      <c r="HM255" s="82"/>
      <c r="HN255" s="82"/>
      <c r="HO255" s="82"/>
      <c r="HP255" s="82"/>
      <c r="HQ255" s="82"/>
      <c r="HR255" s="82"/>
      <c r="HS255" s="82"/>
      <c r="HT255" s="82"/>
      <c r="HU255" s="82"/>
      <c r="HV255" s="82"/>
      <c r="HW255" s="82"/>
      <c r="HX255" s="82"/>
      <c r="HY255" s="82"/>
      <c r="HZ255" s="82"/>
      <c r="IA255" s="82"/>
      <c r="IB255" s="82"/>
      <c r="IC255" s="82"/>
      <c r="ID255" s="82"/>
      <c r="IE255" s="82"/>
      <c r="IF255" s="82"/>
      <c r="IG255" s="82"/>
      <c r="IH255" s="82"/>
      <c r="II255" s="82"/>
      <c r="IJ255" s="82"/>
      <c r="IK255" s="82"/>
      <c r="IL255" s="82"/>
      <c r="IM255" s="82"/>
      <c r="IN255" s="82"/>
      <c r="IO255" s="82"/>
      <c r="IP255" s="82"/>
      <c r="IQ255" s="82"/>
      <c r="IR255" s="82"/>
      <c r="IS255" s="82"/>
      <c r="IT255" s="82"/>
      <c r="IU255" s="82"/>
      <c r="IV255" s="82"/>
    </row>
    <row r="256" spans="1:256" s="40" customFormat="1" ht="13.5">
      <c r="A256" s="63" t="s">
        <v>515</v>
      </c>
      <c r="B256" s="124" t="s">
        <v>26</v>
      </c>
      <c r="C256" s="222" t="s">
        <v>518</v>
      </c>
      <c r="D256" s="47" t="s">
        <v>53</v>
      </c>
      <c r="E256" s="47"/>
      <c r="F256" s="47" t="str">
        <f t="shared" si="28"/>
        <v>け１２</v>
      </c>
      <c r="G256" s="50" t="str">
        <f t="shared" si="29"/>
        <v>山口美由希</v>
      </c>
      <c r="H256" s="54" t="s">
        <v>54</v>
      </c>
      <c r="I256" s="57" t="s">
        <v>73</v>
      </c>
      <c r="J256" s="51">
        <v>1989</v>
      </c>
      <c r="K256" s="51">
        <f t="shared" si="30"/>
        <v>34</v>
      </c>
      <c r="L256" s="48" t="str">
        <f t="shared" si="31"/>
        <v>OK</v>
      </c>
      <c r="M256" s="56" t="s">
        <v>498</v>
      </c>
      <c r="N256" s="47"/>
      <c r="O256" s="47"/>
      <c r="P256" s="47"/>
      <c r="Q256" s="47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8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8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  <c r="BN256" s="82"/>
      <c r="BO256" s="82"/>
      <c r="BP256" s="82"/>
      <c r="BQ256" s="82"/>
      <c r="BR256" s="82"/>
      <c r="BS256" s="82"/>
      <c r="BT256" s="82"/>
      <c r="BU256" s="82"/>
      <c r="BV256" s="82"/>
      <c r="BW256" s="82"/>
      <c r="BX256" s="82"/>
      <c r="BY256" s="82"/>
      <c r="BZ256" s="82"/>
      <c r="CA256" s="82"/>
      <c r="CB256" s="82"/>
      <c r="CC256" s="82"/>
      <c r="CD256" s="82"/>
      <c r="CE256" s="82"/>
      <c r="CF256" s="82"/>
      <c r="CG256" s="82"/>
      <c r="CH256" s="82"/>
      <c r="CI256" s="82"/>
      <c r="CJ256" s="82"/>
      <c r="CK256" s="82"/>
      <c r="CL256" s="82"/>
      <c r="CM256" s="82"/>
      <c r="CN256" s="82"/>
      <c r="CO256" s="82"/>
      <c r="CP256" s="82"/>
      <c r="CQ256" s="82"/>
      <c r="CR256" s="82"/>
      <c r="CS256" s="82"/>
      <c r="CT256" s="82"/>
      <c r="CU256" s="82"/>
      <c r="CV256" s="82"/>
      <c r="CW256" s="82"/>
      <c r="CX256" s="82"/>
      <c r="CY256" s="82"/>
      <c r="CZ256" s="82"/>
      <c r="DA256" s="82"/>
      <c r="DB256" s="82"/>
      <c r="DC256" s="82"/>
      <c r="DD256" s="82"/>
      <c r="DE256" s="82"/>
      <c r="DF256" s="82"/>
      <c r="DG256" s="82"/>
      <c r="DH256" s="82"/>
      <c r="DI256" s="82"/>
      <c r="DJ256" s="82"/>
      <c r="DK256" s="82"/>
      <c r="DL256" s="82"/>
      <c r="DM256" s="82"/>
      <c r="DN256" s="82"/>
      <c r="DO256" s="82"/>
      <c r="DP256" s="82"/>
      <c r="DQ256" s="82"/>
      <c r="DR256" s="82"/>
      <c r="DS256" s="82"/>
      <c r="DT256" s="82"/>
      <c r="DU256" s="82"/>
      <c r="DV256" s="82"/>
      <c r="DW256" s="82"/>
      <c r="DX256" s="82"/>
      <c r="DY256" s="82"/>
      <c r="DZ256" s="82"/>
      <c r="EA256" s="82"/>
      <c r="EB256" s="82"/>
      <c r="EC256" s="82"/>
      <c r="ED256" s="82"/>
      <c r="EE256" s="82"/>
      <c r="EF256" s="82"/>
      <c r="EG256" s="82"/>
      <c r="EH256" s="82"/>
      <c r="EI256" s="82"/>
      <c r="EJ256" s="82"/>
      <c r="EK256" s="82"/>
      <c r="EL256" s="82"/>
      <c r="EM256" s="82"/>
      <c r="EN256" s="82"/>
      <c r="EO256" s="82"/>
      <c r="EP256" s="82"/>
      <c r="EQ256" s="82"/>
      <c r="ER256" s="82"/>
      <c r="ES256" s="82"/>
      <c r="ET256" s="82"/>
      <c r="EU256" s="82"/>
      <c r="EV256" s="82"/>
      <c r="EW256" s="82"/>
      <c r="EX256" s="82"/>
      <c r="EY256" s="82"/>
      <c r="EZ256" s="82"/>
      <c r="FA256" s="82"/>
      <c r="FB256" s="82"/>
      <c r="FC256" s="82"/>
      <c r="FD256" s="82"/>
      <c r="FE256" s="82"/>
      <c r="FF256" s="82"/>
      <c r="FG256" s="82"/>
      <c r="FH256" s="82"/>
      <c r="FI256" s="82"/>
      <c r="FJ256" s="82"/>
      <c r="FK256" s="82"/>
      <c r="FL256" s="82"/>
      <c r="FM256" s="82"/>
      <c r="FN256" s="82"/>
      <c r="FO256" s="82"/>
      <c r="FP256" s="82"/>
      <c r="FQ256" s="82"/>
      <c r="FR256" s="82"/>
      <c r="FS256" s="82"/>
      <c r="FT256" s="82"/>
      <c r="FU256" s="82"/>
      <c r="FV256" s="82"/>
      <c r="FW256" s="82"/>
      <c r="FX256" s="82"/>
      <c r="FY256" s="82"/>
      <c r="FZ256" s="82"/>
      <c r="GA256" s="82"/>
      <c r="GB256" s="82"/>
      <c r="GC256" s="82"/>
      <c r="GD256" s="82"/>
      <c r="GE256" s="82"/>
      <c r="GF256" s="82"/>
      <c r="GG256" s="82"/>
      <c r="GH256" s="82"/>
      <c r="GI256" s="82"/>
      <c r="GJ256" s="82"/>
      <c r="GK256" s="82"/>
      <c r="GL256" s="82"/>
      <c r="GM256" s="82"/>
      <c r="GN256" s="82"/>
      <c r="GO256" s="82"/>
      <c r="GP256" s="82"/>
      <c r="GQ256" s="82"/>
      <c r="GR256" s="82"/>
      <c r="GS256" s="82"/>
      <c r="GT256" s="82"/>
      <c r="GU256" s="82"/>
      <c r="GV256" s="82"/>
      <c r="GW256" s="82"/>
      <c r="GX256" s="82"/>
      <c r="GY256" s="82"/>
      <c r="GZ256" s="82"/>
      <c r="HA256" s="82"/>
      <c r="HB256" s="82"/>
      <c r="HC256" s="82"/>
      <c r="HD256" s="82"/>
      <c r="HE256" s="82"/>
      <c r="HF256" s="82"/>
      <c r="HG256" s="82"/>
      <c r="HH256" s="82"/>
      <c r="HI256" s="82"/>
      <c r="HJ256" s="82"/>
      <c r="HK256" s="82"/>
      <c r="HL256" s="82"/>
      <c r="HM256" s="82"/>
      <c r="HN256" s="82"/>
      <c r="HO256" s="82"/>
      <c r="HP256" s="82"/>
      <c r="HQ256" s="82"/>
      <c r="HR256" s="82"/>
      <c r="HS256" s="82"/>
      <c r="HT256" s="82"/>
      <c r="HU256" s="82"/>
      <c r="HV256" s="82"/>
      <c r="HW256" s="82"/>
      <c r="HX256" s="82"/>
      <c r="HY256" s="82"/>
      <c r="HZ256" s="82"/>
      <c r="IA256" s="82"/>
      <c r="IB256" s="82"/>
      <c r="IC256" s="82"/>
      <c r="ID256" s="82"/>
      <c r="IE256" s="82"/>
      <c r="IF256" s="82"/>
      <c r="IG256" s="82"/>
      <c r="IH256" s="82"/>
      <c r="II256" s="82"/>
      <c r="IJ256" s="82"/>
      <c r="IK256" s="82"/>
      <c r="IL256" s="82"/>
      <c r="IM256" s="82"/>
      <c r="IN256" s="82"/>
      <c r="IO256" s="82"/>
      <c r="IP256" s="82"/>
      <c r="IQ256" s="82"/>
      <c r="IR256" s="82"/>
      <c r="IS256" s="82"/>
      <c r="IT256" s="82"/>
      <c r="IU256" s="82"/>
      <c r="IV256" s="82"/>
    </row>
    <row r="257" spans="1:256" s="40" customFormat="1" ht="13.5">
      <c r="A257" s="63" t="s">
        <v>516</v>
      </c>
      <c r="B257" s="63" t="s">
        <v>520</v>
      </c>
      <c r="C257" s="53" t="s">
        <v>521</v>
      </c>
      <c r="D257" s="47" t="s">
        <v>53</v>
      </c>
      <c r="E257" s="47"/>
      <c r="F257" s="47" t="str">
        <f t="shared" si="28"/>
        <v>け１３</v>
      </c>
      <c r="G257" s="47" t="str">
        <f t="shared" si="29"/>
        <v>福永一典</v>
      </c>
      <c r="H257" s="54" t="s">
        <v>54</v>
      </c>
      <c r="I257" s="54" t="s">
        <v>72</v>
      </c>
      <c r="J257" s="51">
        <v>1967</v>
      </c>
      <c r="K257" s="51">
        <f t="shared" si="30"/>
        <v>56</v>
      </c>
      <c r="L257" s="48" t="str">
        <f t="shared" si="31"/>
        <v>OK</v>
      </c>
      <c r="M257" s="47" t="s">
        <v>283</v>
      </c>
      <c r="N257" s="47"/>
      <c r="O257" s="47"/>
      <c r="P257" s="47"/>
      <c r="Q257" s="47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8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82"/>
      <c r="BD257" s="82"/>
      <c r="BE257" s="82"/>
      <c r="BF257" s="82"/>
      <c r="BG257" s="82"/>
      <c r="BH257" s="82"/>
      <c r="BI257" s="82"/>
      <c r="BJ257" s="82"/>
      <c r="BK257" s="82"/>
      <c r="BL257" s="82"/>
      <c r="BM257" s="82"/>
      <c r="BN257" s="82"/>
      <c r="BO257" s="82"/>
      <c r="BP257" s="82"/>
      <c r="BQ257" s="82"/>
      <c r="BR257" s="82"/>
      <c r="BS257" s="82"/>
      <c r="BT257" s="82"/>
      <c r="BU257" s="82"/>
      <c r="BV257" s="82"/>
      <c r="BW257" s="82"/>
      <c r="BX257" s="82"/>
      <c r="BY257" s="82"/>
      <c r="BZ257" s="82"/>
      <c r="CA257" s="82"/>
      <c r="CB257" s="82"/>
      <c r="CC257" s="82"/>
      <c r="CD257" s="82"/>
      <c r="CE257" s="82"/>
      <c r="CF257" s="82"/>
      <c r="CG257" s="82"/>
      <c r="CH257" s="82"/>
      <c r="CI257" s="82"/>
      <c r="CJ257" s="82"/>
      <c r="CK257" s="82"/>
      <c r="CL257" s="82"/>
      <c r="CM257" s="82"/>
      <c r="CN257" s="82"/>
      <c r="CO257" s="82"/>
      <c r="CP257" s="82"/>
      <c r="CQ257" s="82"/>
      <c r="CR257" s="82"/>
      <c r="CS257" s="82"/>
      <c r="CT257" s="82"/>
      <c r="CU257" s="82"/>
      <c r="CV257" s="82"/>
      <c r="CW257" s="82"/>
      <c r="CX257" s="82"/>
      <c r="CY257" s="82"/>
      <c r="CZ257" s="82"/>
      <c r="DA257" s="82"/>
      <c r="DB257" s="82"/>
      <c r="DC257" s="82"/>
      <c r="DD257" s="82"/>
      <c r="DE257" s="82"/>
      <c r="DF257" s="82"/>
      <c r="DG257" s="82"/>
      <c r="DH257" s="82"/>
      <c r="DI257" s="82"/>
      <c r="DJ257" s="82"/>
      <c r="DK257" s="82"/>
      <c r="DL257" s="82"/>
      <c r="DM257" s="82"/>
      <c r="DN257" s="82"/>
      <c r="DO257" s="82"/>
      <c r="DP257" s="82"/>
      <c r="DQ257" s="82"/>
      <c r="DR257" s="82"/>
      <c r="DS257" s="82"/>
      <c r="DT257" s="82"/>
      <c r="DU257" s="82"/>
      <c r="DV257" s="82"/>
      <c r="DW257" s="82"/>
      <c r="DX257" s="82"/>
      <c r="DY257" s="82"/>
      <c r="DZ257" s="82"/>
      <c r="EA257" s="82"/>
      <c r="EB257" s="82"/>
      <c r="EC257" s="82"/>
      <c r="ED257" s="82"/>
      <c r="EE257" s="82"/>
      <c r="EF257" s="82"/>
      <c r="EG257" s="82"/>
      <c r="EH257" s="82"/>
      <c r="EI257" s="82"/>
      <c r="EJ257" s="82"/>
      <c r="EK257" s="82"/>
      <c r="EL257" s="82"/>
      <c r="EM257" s="82"/>
      <c r="EN257" s="82"/>
      <c r="EO257" s="82"/>
      <c r="EP257" s="82"/>
      <c r="EQ257" s="82"/>
      <c r="ER257" s="82"/>
      <c r="ES257" s="82"/>
      <c r="ET257" s="82"/>
      <c r="EU257" s="82"/>
      <c r="EV257" s="82"/>
      <c r="EW257" s="82"/>
      <c r="EX257" s="82"/>
      <c r="EY257" s="82"/>
      <c r="EZ257" s="82"/>
      <c r="FA257" s="82"/>
      <c r="FB257" s="82"/>
      <c r="FC257" s="82"/>
      <c r="FD257" s="82"/>
      <c r="FE257" s="82"/>
      <c r="FF257" s="82"/>
      <c r="FG257" s="82"/>
      <c r="FH257" s="82"/>
      <c r="FI257" s="82"/>
      <c r="FJ257" s="82"/>
      <c r="FK257" s="82"/>
      <c r="FL257" s="82"/>
      <c r="FM257" s="82"/>
      <c r="FN257" s="82"/>
      <c r="FO257" s="82"/>
      <c r="FP257" s="82"/>
      <c r="FQ257" s="82"/>
      <c r="FR257" s="82"/>
      <c r="FS257" s="82"/>
      <c r="FT257" s="82"/>
      <c r="FU257" s="82"/>
      <c r="FV257" s="82"/>
      <c r="FW257" s="82"/>
      <c r="FX257" s="82"/>
      <c r="FY257" s="82"/>
      <c r="FZ257" s="82"/>
      <c r="GA257" s="82"/>
      <c r="GB257" s="82"/>
      <c r="GC257" s="82"/>
      <c r="GD257" s="82"/>
      <c r="GE257" s="82"/>
      <c r="GF257" s="82"/>
      <c r="GG257" s="82"/>
      <c r="GH257" s="82"/>
      <c r="GI257" s="82"/>
      <c r="GJ257" s="82"/>
      <c r="GK257" s="82"/>
      <c r="GL257" s="82"/>
      <c r="GM257" s="82"/>
      <c r="GN257" s="82"/>
      <c r="GO257" s="82"/>
      <c r="GP257" s="82"/>
      <c r="GQ257" s="82"/>
      <c r="GR257" s="82"/>
      <c r="GS257" s="82"/>
      <c r="GT257" s="82"/>
      <c r="GU257" s="82"/>
      <c r="GV257" s="82"/>
      <c r="GW257" s="82"/>
      <c r="GX257" s="82"/>
      <c r="GY257" s="82"/>
      <c r="GZ257" s="82"/>
      <c r="HA257" s="82"/>
      <c r="HB257" s="82"/>
      <c r="HC257" s="82"/>
      <c r="HD257" s="82"/>
      <c r="HE257" s="82"/>
      <c r="HF257" s="82"/>
      <c r="HG257" s="82"/>
      <c r="HH257" s="82"/>
      <c r="HI257" s="82"/>
      <c r="HJ257" s="82"/>
      <c r="HK257" s="82"/>
      <c r="HL257" s="82"/>
      <c r="HM257" s="82"/>
      <c r="HN257" s="82"/>
      <c r="HO257" s="82"/>
      <c r="HP257" s="82"/>
      <c r="HQ257" s="82"/>
      <c r="HR257" s="82"/>
      <c r="HS257" s="82"/>
      <c r="HT257" s="82"/>
      <c r="HU257" s="82"/>
      <c r="HV257" s="82"/>
      <c r="HW257" s="82"/>
      <c r="HX257" s="82"/>
      <c r="HY257" s="82"/>
      <c r="HZ257" s="82"/>
      <c r="IA257" s="82"/>
      <c r="IB257" s="82"/>
      <c r="IC257" s="82"/>
      <c r="ID257" s="82"/>
      <c r="IE257" s="82"/>
      <c r="IF257" s="82"/>
      <c r="IG257" s="82"/>
      <c r="IH257" s="82"/>
      <c r="II257" s="82"/>
      <c r="IJ257" s="82"/>
      <c r="IK257" s="82"/>
      <c r="IL257" s="82"/>
      <c r="IM257" s="82"/>
      <c r="IN257" s="82"/>
      <c r="IO257" s="82"/>
      <c r="IP257" s="82"/>
      <c r="IQ257" s="82"/>
      <c r="IR257" s="82"/>
      <c r="IS257" s="82"/>
      <c r="IT257" s="82"/>
      <c r="IU257" s="82"/>
      <c r="IV257" s="82"/>
    </row>
    <row r="258" spans="1:256" s="40" customFormat="1" ht="13.5">
      <c r="A258" s="63" t="s">
        <v>517</v>
      </c>
      <c r="B258" s="63" t="s">
        <v>523</v>
      </c>
      <c r="C258" s="63" t="s">
        <v>524</v>
      </c>
      <c r="D258" s="47" t="s">
        <v>53</v>
      </c>
      <c r="E258" s="47"/>
      <c r="F258" s="47" t="str">
        <f t="shared" si="28"/>
        <v>け１４</v>
      </c>
      <c r="G258" s="47" t="str">
        <f t="shared" si="29"/>
        <v>小澤藤信</v>
      </c>
      <c r="H258" s="54" t="s">
        <v>54</v>
      </c>
      <c r="I258" s="54" t="s">
        <v>72</v>
      </c>
      <c r="J258" s="51">
        <v>1964</v>
      </c>
      <c r="K258" s="51">
        <f t="shared" si="30"/>
        <v>59</v>
      </c>
      <c r="L258" s="118" t="str">
        <f t="shared" si="31"/>
        <v>OK</v>
      </c>
      <c r="M258" s="47" t="s">
        <v>110</v>
      </c>
      <c r="N258" s="47"/>
      <c r="O258" s="47"/>
      <c r="P258" s="47"/>
      <c r="Q258" s="47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8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8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82"/>
      <c r="BO258" s="82"/>
      <c r="BP258" s="82"/>
      <c r="BQ258" s="82"/>
      <c r="BR258" s="82"/>
      <c r="BS258" s="82"/>
      <c r="BT258" s="82"/>
      <c r="BU258" s="82"/>
      <c r="BV258" s="82"/>
      <c r="BW258" s="82"/>
      <c r="BX258" s="82"/>
      <c r="BY258" s="82"/>
      <c r="BZ258" s="82"/>
      <c r="CA258" s="82"/>
      <c r="CB258" s="82"/>
      <c r="CC258" s="82"/>
      <c r="CD258" s="82"/>
      <c r="CE258" s="82"/>
      <c r="CF258" s="82"/>
      <c r="CG258" s="82"/>
      <c r="CH258" s="82"/>
      <c r="CI258" s="82"/>
      <c r="CJ258" s="82"/>
      <c r="CK258" s="82"/>
      <c r="CL258" s="82"/>
      <c r="CM258" s="82"/>
      <c r="CN258" s="82"/>
      <c r="CO258" s="82"/>
      <c r="CP258" s="82"/>
      <c r="CQ258" s="82"/>
      <c r="CR258" s="82"/>
      <c r="CS258" s="82"/>
      <c r="CT258" s="82"/>
      <c r="CU258" s="82"/>
      <c r="CV258" s="82"/>
      <c r="CW258" s="82"/>
      <c r="CX258" s="82"/>
      <c r="CY258" s="82"/>
      <c r="CZ258" s="82"/>
      <c r="DA258" s="82"/>
      <c r="DB258" s="82"/>
      <c r="DC258" s="82"/>
      <c r="DD258" s="82"/>
      <c r="DE258" s="82"/>
      <c r="DF258" s="82"/>
      <c r="DG258" s="82"/>
      <c r="DH258" s="82"/>
      <c r="DI258" s="82"/>
      <c r="DJ258" s="82"/>
      <c r="DK258" s="82"/>
      <c r="DL258" s="82"/>
      <c r="DM258" s="82"/>
      <c r="DN258" s="82"/>
      <c r="DO258" s="82"/>
      <c r="DP258" s="82"/>
      <c r="DQ258" s="82"/>
      <c r="DR258" s="82"/>
      <c r="DS258" s="82"/>
      <c r="DT258" s="82"/>
      <c r="DU258" s="82"/>
      <c r="DV258" s="82"/>
      <c r="DW258" s="82"/>
      <c r="DX258" s="82"/>
      <c r="DY258" s="82"/>
      <c r="DZ258" s="82"/>
      <c r="EA258" s="82"/>
      <c r="EB258" s="82"/>
      <c r="EC258" s="82"/>
      <c r="ED258" s="82"/>
      <c r="EE258" s="82"/>
      <c r="EF258" s="82"/>
      <c r="EG258" s="82"/>
      <c r="EH258" s="82"/>
      <c r="EI258" s="82"/>
      <c r="EJ258" s="82"/>
      <c r="EK258" s="82"/>
      <c r="EL258" s="82"/>
      <c r="EM258" s="82"/>
      <c r="EN258" s="82"/>
      <c r="EO258" s="82"/>
      <c r="EP258" s="82"/>
      <c r="EQ258" s="82"/>
      <c r="ER258" s="82"/>
      <c r="ES258" s="82"/>
      <c r="ET258" s="82"/>
      <c r="EU258" s="82"/>
      <c r="EV258" s="82"/>
      <c r="EW258" s="82"/>
      <c r="EX258" s="82"/>
      <c r="EY258" s="82"/>
      <c r="EZ258" s="82"/>
      <c r="FA258" s="82"/>
      <c r="FB258" s="82"/>
      <c r="FC258" s="82"/>
      <c r="FD258" s="82"/>
      <c r="FE258" s="82"/>
      <c r="FF258" s="82"/>
      <c r="FG258" s="82"/>
      <c r="FH258" s="82"/>
      <c r="FI258" s="82"/>
      <c r="FJ258" s="82"/>
      <c r="FK258" s="82"/>
      <c r="FL258" s="82"/>
      <c r="FM258" s="82"/>
      <c r="FN258" s="82"/>
      <c r="FO258" s="82"/>
      <c r="FP258" s="82"/>
      <c r="FQ258" s="82"/>
      <c r="FR258" s="82"/>
      <c r="FS258" s="82"/>
      <c r="FT258" s="82"/>
      <c r="FU258" s="82"/>
      <c r="FV258" s="82"/>
      <c r="FW258" s="82"/>
      <c r="FX258" s="82"/>
      <c r="FY258" s="82"/>
      <c r="FZ258" s="82"/>
      <c r="GA258" s="82"/>
      <c r="GB258" s="82"/>
      <c r="GC258" s="82"/>
      <c r="GD258" s="82"/>
      <c r="GE258" s="82"/>
      <c r="GF258" s="82"/>
      <c r="GG258" s="82"/>
      <c r="GH258" s="82"/>
      <c r="GI258" s="82"/>
      <c r="GJ258" s="82"/>
      <c r="GK258" s="82"/>
      <c r="GL258" s="82"/>
      <c r="GM258" s="82"/>
      <c r="GN258" s="82"/>
      <c r="GO258" s="82"/>
      <c r="GP258" s="82"/>
      <c r="GQ258" s="82"/>
      <c r="GR258" s="82"/>
      <c r="GS258" s="82"/>
      <c r="GT258" s="82"/>
      <c r="GU258" s="82"/>
      <c r="GV258" s="82"/>
      <c r="GW258" s="82"/>
      <c r="GX258" s="82"/>
      <c r="GY258" s="82"/>
      <c r="GZ258" s="82"/>
      <c r="HA258" s="82"/>
      <c r="HB258" s="82"/>
      <c r="HC258" s="82"/>
      <c r="HD258" s="82"/>
      <c r="HE258" s="82"/>
      <c r="HF258" s="82"/>
      <c r="HG258" s="82"/>
      <c r="HH258" s="82"/>
      <c r="HI258" s="82"/>
      <c r="HJ258" s="82"/>
      <c r="HK258" s="82"/>
      <c r="HL258" s="82"/>
      <c r="HM258" s="82"/>
      <c r="HN258" s="82"/>
      <c r="HO258" s="82"/>
      <c r="HP258" s="82"/>
      <c r="HQ258" s="82"/>
      <c r="HR258" s="82"/>
      <c r="HS258" s="82"/>
      <c r="HT258" s="82"/>
      <c r="HU258" s="82"/>
      <c r="HV258" s="82"/>
      <c r="HW258" s="82"/>
      <c r="HX258" s="82"/>
      <c r="HY258" s="82"/>
      <c r="HZ258" s="82"/>
      <c r="IA258" s="82"/>
      <c r="IB258" s="82"/>
      <c r="IC258" s="82"/>
      <c r="ID258" s="82"/>
      <c r="IE258" s="82"/>
      <c r="IF258" s="82"/>
      <c r="IG258" s="82"/>
      <c r="IH258" s="82"/>
      <c r="II258" s="82"/>
      <c r="IJ258" s="82"/>
      <c r="IK258" s="82"/>
      <c r="IL258" s="82"/>
      <c r="IM258" s="82"/>
      <c r="IN258" s="82"/>
      <c r="IO258" s="82"/>
      <c r="IP258" s="82"/>
      <c r="IQ258" s="82"/>
      <c r="IR258" s="82"/>
      <c r="IS258" s="82"/>
      <c r="IT258" s="82"/>
      <c r="IU258" s="82"/>
      <c r="IV258" s="82"/>
    </row>
    <row r="259" spans="1:256" s="40" customFormat="1" ht="13.5">
      <c r="A259" s="63" t="s">
        <v>519</v>
      </c>
      <c r="B259" s="63" t="s">
        <v>526</v>
      </c>
      <c r="C259" s="63" t="s">
        <v>527</v>
      </c>
      <c r="D259" s="47" t="s">
        <v>53</v>
      </c>
      <c r="E259" s="47"/>
      <c r="F259" s="47" t="str">
        <f t="shared" si="28"/>
        <v>け１５</v>
      </c>
      <c r="G259" s="47" t="str">
        <f t="shared" si="29"/>
        <v>疋田之宏</v>
      </c>
      <c r="H259" s="54" t="s">
        <v>54</v>
      </c>
      <c r="I259" s="54" t="s">
        <v>72</v>
      </c>
      <c r="J259" s="51">
        <v>1960</v>
      </c>
      <c r="K259" s="51">
        <f t="shared" si="30"/>
        <v>63</v>
      </c>
      <c r="L259" s="118" t="str">
        <f t="shared" si="31"/>
        <v>OK</v>
      </c>
      <c r="M259" s="59" t="s">
        <v>3</v>
      </c>
      <c r="N259" s="47"/>
      <c r="O259" s="47"/>
      <c r="P259" s="47"/>
      <c r="Q259" s="47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8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82"/>
      <c r="BD259" s="82"/>
      <c r="BE259" s="82"/>
      <c r="BF259" s="82"/>
      <c r="BG259" s="82"/>
      <c r="BH259" s="82"/>
      <c r="BI259" s="82"/>
      <c r="BJ259" s="82"/>
      <c r="BK259" s="82"/>
      <c r="BL259" s="82"/>
      <c r="BM259" s="82"/>
      <c r="BN259" s="82"/>
      <c r="BO259" s="82"/>
      <c r="BP259" s="82"/>
      <c r="BQ259" s="82"/>
      <c r="BR259" s="82"/>
      <c r="BS259" s="82"/>
      <c r="BT259" s="82"/>
      <c r="BU259" s="82"/>
      <c r="BV259" s="82"/>
      <c r="BW259" s="82"/>
      <c r="BX259" s="82"/>
      <c r="BY259" s="82"/>
      <c r="BZ259" s="82"/>
      <c r="CA259" s="82"/>
      <c r="CB259" s="82"/>
      <c r="CC259" s="82"/>
      <c r="CD259" s="82"/>
      <c r="CE259" s="82"/>
      <c r="CF259" s="82"/>
      <c r="CG259" s="82"/>
      <c r="CH259" s="82"/>
      <c r="CI259" s="82"/>
      <c r="CJ259" s="82"/>
      <c r="CK259" s="82"/>
      <c r="CL259" s="82"/>
      <c r="CM259" s="82"/>
      <c r="CN259" s="82"/>
      <c r="CO259" s="82"/>
      <c r="CP259" s="82"/>
      <c r="CQ259" s="82"/>
      <c r="CR259" s="82"/>
      <c r="CS259" s="82"/>
      <c r="CT259" s="82"/>
      <c r="CU259" s="82"/>
      <c r="CV259" s="82"/>
      <c r="CW259" s="82"/>
      <c r="CX259" s="82"/>
      <c r="CY259" s="82"/>
      <c r="CZ259" s="82"/>
      <c r="DA259" s="82"/>
      <c r="DB259" s="82"/>
      <c r="DC259" s="82"/>
      <c r="DD259" s="82"/>
      <c r="DE259" s="82"/>
      <c r="DF259" s="82"/>
      <c r="DG259" s="82"/>
      <c r="DH259" s="82"/>
      <c r="DI259" s="82"/>
      <c r="DJ259" s="82"/>
      <c r="DK259" s="82"/>
      <c r="DL259" s="82"/>
      <c r="DM259" s="82"/>
      <c r="DN259" s="82"/>
      <c r="DO259" s="82"/>
      <c r="DP259" s="82"/>
      <c r="DQ259" s="82"/>
      <c r="DR259" s="82"/>
      <c r="DS259" s="82"/>
      <c r="DT259" s="82"/>
      <c r="DU259" s="82"/>
      <c r="DV259" s="82"/>
      <c r="DW259" s="82"/>
      <c r="DX259" s="82"/>
      <c r="DY259" s="82"/>
      <c r="DZ259" s="82"/>
      <c r="EA259" s="82"/>
      <c r="EB259" s="82"/>
      <c r="EC259" s="82"/>
      <c r="ED259" s="82"/>
      <c r="EE259" s="82"/>
      <c r="EF259" s="82"/>
      <c r="EG259" s="82"/>
      <c r="EH259" s="82"/>
      <c r="EI259" s="82"/>
      <c r="EJ259" s="82"/>
      <c r="EK259" s="82"/>
      <c r="EL259" s="82"/>
      <c r="EM259" s="82"/>
      <c r="EN259" s="82"/>
      <c r="EO259" s="82"/>
      <c r="EP259" s="82"/>
      <c r="EQ259" s="82"/>
      <c r="ER259" s="82"/>
      <c r="ES259" s="82"/>
      <c r="ET259" s="82"/>
      <c r="EU259" s="82"/>
      <c r="EV259" s="82"/>
      <c r="EW259" s="82"/>
      <c r="EX259" s="82"/>
      <c r="EY259" s="82"/>
      <c r="EZ259" s="82"/>
      <c r="FA259" s="82"/>
      <c r="FB259" s="82"/>
      <c r="FC259" s="82"/>
      <c r="FD259" s="82"/>
      <c r="FE259" s="82"/>
      <c r="FF259" s="82"/>
      <c r="FG259" s="82"/>
      <c r="FH259" s="82"/>
      <c r="FI259" s="82"/>
      <c r="FJ259" s="82"/>
      <c r="FK259" s="82"/>
      <c r="FL259" s="82"/>
      <c r="FM259" s="82"/>
      <c r="FN259" s="82"/>
      <c r="FO259" s="82"/>
      <c r="FP259" s="82"/>
      <c r="FQ259" s="82"/>
      <c r="FR259" s="82"/>
      <c r="FS259" s="82"/>
      <c r="FT259" s="82"/>
      <c r="FU259" s="82"/>
      <c r="FV259" s="82"/>
      <c r="FW259" s="82"/>
      <c r="FX259" s="82"/>
      <c r="FY259" s="82"/>
      <c r="FZ259" s="82"/>
      <c r="GA259" s="82"/>
      <c r="GB259" s="82"/>
      <c r="GC259" s="82"/>
      <c r="GD259" s="82"/>
      <c r="GE259" s="82"/>
      <c r="GF259" s="82"/>
      <c r="GG259" s="82"/>
      <c r="GH259" s="82"/>
      <c r="GI259" s="82"/>
      <c r="GJ259" s="82"/>
      <c r="GK259" s="82"/>
      <c r="GL259" s="82"/>
      <c r="GM259" s="82"/>
      <c r="GN259" s="82"/>
      <c r="GO259" s="82"/>
      <c r="GP259" s="82"/>
      <c r="GQ259" s="82"/>
      <c r="GR259" s="82"/>
      <c r="GS259" s="82"/>
      <c r="GT259" s="82"/>
      <c r="GU259" s="82"/>
      <c r="GV259" s="82"/>
      <c r="GW259" s="82"/>
      <c r="GX259" s="82"/>
      <c r="GY259" s="82"/>
      <c r="GZ259" s="82"/>
      <c r="HA259" s="82"/>
      <c r="HB259" s="82"/>
      <c r="HC259" s="82"/>
      <c r="HD259" s="82"/>
      <c r="HE259" s="82"/>
      <c r="HF259" s="82"/>
      <c r="HG259" s="82"/>
      <c r="HH259" s="82"/>
      <c r="HI259" s="82"/>
      <c r="HJ259" s="82"/>
      <c r="HK259" s="82"/>
      <c r="HL259" s="82"/>
      <c r="HM259" s="82"/>
      <c r="HN259" s="82"/>
      <c r="HO259" s="82"/>
      <c r="HP259" s="82"/>
      <c r="HQ259" s="82"/>
      <c r="HR259" s="82"/>
      <c r="HS259" s="82"/>
      <c r="HT259" s="82"/>
      <c r="HU259" s="82"/>
      <c r="HV259" s="82"/>
      <c r="HW259" s="82"/>
      <c r="HX259" s="82"/>
      <c r="HY259" s="82"/>
      <c r="HZ259" s="82"/>
      <c r="IA259" s="82"/>
      <c r="IB259" s="82"/>
      <c r="IC259" s="82"/>
      <c r="ID259" s="82"/>
      <c r="IE259" s="82"/>
      <c r="IF259" s="82"/>
      <c r="IG259" s="82"/>
      <c r="IH259" s="82"/>
      <c r="II259" s="82"/>
      <c r="IJ259" s="82"/>
      <c r="IK259" s="82"/>
      <c r="IL259" s="82"/>
      <c r="IM259" s="82"/>
      <c r="IN259" s="82"/>
      <c r="IO259" s="82"/>
      <c r="IP259" s="82"/>
      <c r="IQ259" s="82"/>
      <c r="IR259" s="82"/>
      <c r="IS259" s="82"/>
      <c r="IT259" s="82"/>
      <c r="IU259" s="82"/>
      <c r="IV259" s="82"/>
    </row>
    <row r="260" spans="1:256" s="40" customFormat="1" ht="13.5">
      <c r="A260" s="63" t="s">
        <v>522</v>
      </c>
      <c r="B260" s="63" t="s">
        <v>529</v>
      </c>
      <c r="C260" s="63" t="s">
        <v>530</v>
      </c>
      <c r="D260" s="47" t="s">
        <v>53</v>
      </c>
      <c r="E260" s="47"/>
      <c r="F260" s="47" t="str">
        <f t="shared" si="28"/>
        <v>け１６</v>
      </c>
      <c r="G260" s="47" t="str">
        <f t="shared" si="29"/>
        <v>朝日尚紀</v>
      </c>
      <c r="H260" s="54" t="s">
        <v>54</v>
      </c>
      <c r="I260" s="54" t="s">
        <v>72</v>
      </c>
      <c r="J260" s="51">
        <v>1983</v>
      </c>
      <c r="K260" s="51">
        <f t="shared" si="30"/>
        <v>40</v>
      </c>
      <c r="L260" s="48" t="str">
        <f>IF(G260="","",IF(COUNTIF($G$15:$G$473,G260)&gt;1,"2重登録","OK"))</f>
        <v>OK</v>
      </c>
      <c r="M260" s="47" t="s">
        <v>139</v>
      </c>
      <c r="N260" s="47"/>
      <c r="O260" s="47"/>
      <c r="P260" s="47"/>
      <c r="Q260" s="47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8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82"/>
      <c r="BD260" s="82"/>
      <c r="BE260" s="82"/>
      <c r="BF260" s="82"/>
      <c r="BG260" s="82"/>
      <c r="BH260" s="82"/>
      <c r="BI260" s="82"/>
      <c r="BJ260" s="82"/>
      <c r="BK260" s="82"/>
      <c r="BL260" s="82"/>
      <c r="BM260" s="82"/>
      <c r="BN260" s="82"/>
      <c r="BO260" s="82"/>
      <c r="BP260" s="82"/>
      <c r="BQ260" s="82"/>
      <c r="BR260" s="82"/>
      <c r="BS260" s="82"/>
      <c r="BT260" s="82"/>
      <c r="BU260" s="82"/>
      <c r="BV260" s="82"/>
      <c r="BW260" s="82"/>
      <c r="BX260" s="82"/>
      <c r="BY260" s="82"/>
      <c r="BZ260" s="82"/>
      <c r="CA260" s="82"/>
      <c r="CB260" s="82"/>
      <c r="CC260" s="82"/>
      <c r="CD260" s="82"/>
      <c r="CE260" s="82"/>
      <c r="CF260" s="82"/>
      <c r="CG260" s="82"/>
      <c r="CH260" s="82"/>
      <c r="CI260" s="82"/>
      <c r="CJ260" s="82"/>
      <c r="CK260" s="82"/>
      <c r="CL260" s="82"/>
      <c r="CM260" s="82"/>
      <c r="CN260" s="82"/>
      <c r="CO260" s="82"/>
      <c r="CP260" s="82"/>
      <c r="CQ260" s="82"/>
      <c r="CR260" s="82"/>
      <c r="CS260" s="82"/>
      <c r="CT260" s="82"/>
      <c r="CU260" s="82"/>
      <c r="CV260" s="82"/>
      <c r="CW260" s="82"/>
      <c r="CX260" s="82"/>
      <c r="CY260" s="82"/>
      <c r="CZ260" s="82"/>
      <c r="DA260" s="82"/>
      <c r="DB260" s="82"/>
      <c r="DC260" s="82"/>
      <c r="DD260" s="82"/>
      <c r="DE260" s="82"/>
      <c r="DF260" s="82"/>
      <c r="DG260" s="82"/>
      <c r="DH260" s="82"/>
      <c r="DI260" s="82"/>
      <c r="DJ260" s="82"/>
      <c r="DK260" s="82"/>
      <c r="DL260" s="82"/>
      <c r="DM260" s="82"/>
      <c r="DN260" s="82"/>
      <c r="DO260" s="82"/>
      <c r="DP260" s="82"/>
      <c r="DQ260" s="82"/>
      <c r="DR260" s="82"/>
      <c r="DS260" s="82"/>
      <c r="DT260" s="82"/>
      <c r="DU260" s="82"/>
      <c r="DV260" s="82"/>
      <c r="DW260" s="82"/>
      <c r="DX260" s="82"/>
      <c r="DY260" s="82"/>
      <c r="DZ260" s="82"/>
      <c r="EA260" s="82"/>
      <c r="EB260" s="82"/>
      <c r="EC260" s="82"/>
      <c r="ED260" s="82"/>
      <c r="EE260" s="82"/>
      <c r="EF260" s="82"/>
      <c r="EG260" s="82"/>
      <c r="EH260" s="82"/>
      <c r="EI260" s="82"/>
      <c r="EJ260" s="82"/>
      <c r="EK260" s="82"/>
      <c r="EL260" s="82"/>
      <c r="EM260" s="82"/>
      <c r="EN260" s="82"/>
      <c r="EO260" s="82"/>
      <c r="EP260" s="82"/>
      <c r="EQ260" s="82"/>
      <c r="ER260" s="82"/>
      <c r="ES260" s="82"/>
      <c r="ET260" s="82"/>
      <c r="EU260" s="82"/>
      <c r="EV260" s="82"/>
      <c r="EW260" s="82"/>
      <c r="EX260" s="82"/>
      <c r="EY260" s="82"/>
      <c r="EZ260" s="82"/>
      <c r="FA260" s="82"/>
      <c r="FB260" s="82"/>
      <c r="FC260" s="82"/>
      <c r="FD260" s="82"/>
      <c r="FE260" s="82"/>
      <c r="FF260" s="82"/>
      <c r="FG260" s="82"/>
      <c r="FH260" s="82"/>
      <c r="FI260" s="82"/>
      <c r="FJ260" s="82"/>
      <c r="FK260" s="82"/>
      <c r="FL260" s="82"/>
      <c r="FM260" s="82"/>
      <c r="FN260" s="82"/>
      <c r="FO260" s="82"/>
      <c r="FP260" s="82"/>
      <c r="FQ260" s="82"/>
      <c r="FR260" s="82"/>
      <c r="FS260" s="82"/>
      <c r="FT260" s="82"/>
      <c r="FU260" s="82"/>
      <c r="FV260" s="82"/>
      <c r="FW260" s="82"/>
      <c r="FX260" s="82"/>
      <c r="FY260" s="82"/>
      <c r="FZ260" s="82"/>
      <c r="GA260" s="82"/>
      <c r="GB260" s="82"/>
      <c r="GC260" s="82"/>
      <c r="GD260" s="82"/>
      <c r="GE260" s="82"/>
      <c r="GF260" s="82"/>
      <c r="GG260" s="82"/>
      <c r="GH260" s="82"/>
      <c r="GI260" s="82"/>
      <c r="GJ260" s="82"/>
      <c r="GK260" s="82"/>
      <c r="GL260" s="82"/>
      <c r="GM260" s="82"/>
      <c r="GN260" s="82"/>
      <c r="GO260" s="82"/>
      <c r="GP260" s="82"/>
      <c r="GQ260" s="82"/>
      <c r="GR260" s="82"/>
      <c r="GS260" s="82"/>
      <c r="GT260" s="82"/>
      <c r="GU260" s="82"/>
      <c r="GV260" s="82"/>
      <c r="GW260" s="82"/>
      <c r="GX260" s="82"/>
      <c r="GY260" s="82"/>
      <c r="GZ260" s="82"/>
      <c r="HA260" s="82"/>
      <c r="HB260" s="82"/>
      <c r="HC260" s="82"/>
      <c r="HD260" s="82"/>
      <c r="HE260" s="82"/>
      <c r="HF260" s="82"/>
      <c r="HG260" s="82"/>
      <c r="HH260" s="82"/>
      <c r="HI260" s="82"/>
      <c r="HJ260" s="82"/>
      <c r="HK260" s="82"/>
      <c r="HL260" s="82"/>
      <c r="HM260" s="82"/>
      <c r="HN260" s="82"/>
      <c r="HO260" s="82"/>
      <c r="HP260" s="82"/>
      <c r="HQ260" s="82"/>
      <c r="HR260" s="82"/>
      <c r="HS260" s="82"/>
      <c r="HT260" s="82"/>
      <c r="HU260" s="82"/>
      <c r="HV260" s="82"/>
      <c r="HW260" s="82"/>
      <c r="HX260" s="82"/>
      <c r="HY260" s="82"/>
      <c r="HZ260" s="82"/>
      <c r="IA260" s="82"/>
      <c r="IB260" s="82"/>
      <c r="IC260" s="82"/>
      <c r="ID260" s="82"/>
      <c r="IE260" s="82"/>
      <c r="IF260" s="82"/>
      <c r="IG260" s="82"/>
      <c r="IH260" s="82"/>
      <c r="II260" s="82"/>
      <c r="IJ260" s="82"/>
      <c r="IK260" s="82"/>
      <c r="IL260" s="82"/>
      <c r="IM260" s="82"/>
      <c r="IN260" s="82"/>
      <c r="IO260" s="82"/>
      <c r="IP260" s="82"/>
      <c r="IQ260" s="82"/>
      <c r="IR260" s="82"/>
      <c r="IS260" s="82"/>
      <c r="IT260" s="82"/>
      <c r="IU260" s="82"/>
      <c r="IV260" s="82"/>
    </row>
    <row r="261" spans="1:13" ht="13.5" customHeight="1">
      <c r="A261" s="63" t="s">
        <v>525</v>
      </c>
      <c r="B261" s="124" t="s">
        <v>529</v>
      </c>
      <c r="C261" s="124" t="s">
        <v>532</v>
      </c>
      <c r="D261" s="47" t="s">
        <v>53</v>
      </c>
      <c r="F261" s="47" t="str">
        <f t="shared" si="28"/>
        <v>け１７</v>
      </c>
      <c r="G261" s="47" t="str">
        <f t="shared" si="29"/>
        <v>朝日智美</v>
      </c>
      <c r="H261" s="54" t="s">
        <v>54</v>
      </c>
      <c r="I261" s="57" t="s">
        <v>73</v>
      </c>
      <c r="J261" s="51">
        <v>1983</v>
      </c>
      <c r="K261" s="51">
        <f t="shared" si="30"/>
        <v>40</v>
      </c>
      <c r="L261" s="47" t="str">
        <f>IF(G261="","",IF(COUNTIF($G$15:$G$376,G261)&gt;1,"2重登録","OK"))</f>
        <v>OK</v>
      </c>
      <c r="M261" s="47" t="s">
        <v>139</v>
      </c>
    </row>
    <row r="262" spans="1:17" ht="13.5" customHeight="1">
      <c r="A262" s="63" t="s">
        <v>528</v>
      </c>
      <c r="B262" s="122" t="s">
        <v>84</v>
      </c>
      <c r="C262" s="122" t="s">
        <v>534</v>
      </c>
      <c r="D262" s="47" t="s">
        <v>53</v>
      </c>
      <c r="F262" s="47" t="str">
        <f t="shared" si="28"/>
        <v>け１８</v>
      </c>
      <c r="G262" s="47" t="str">
        <f t="shared" si="29"/>
        <v>山本健治</v>
      </c>
      <c r="H262" s="54" t="s">
        <v>54</v>
      </c>
      <c r="I262" s="54" t="s">
        <v>72</v>
      </c>
      <c r="J262" s="55">
        <v>1971</v>
      </c>
      <c r="K262" s="51">
        <f t="shared" si="30"/>
        <v>52</v>
      </c>
      <c r="L262" s="48" t="str">
        <f>IF(G262="","",IF(COUNTIF($G$91:$G$498,G262)&gt;1,"2重登録","OK"))</f>
        <v>OK</v>
      </c>
      <c r="M262" s="47" t="s">
        <v>138</v>
      </c>
      <c r="O262" s="58"/>
      <c r="P262" s="58"/>
      <c r="Q262" s="58"/>
    </row>
    <row r="263" spans="1:17" ht="13.5" customHeight="1">
      <c r="A263" s="63" t="s">
        <v>531</v>
      </c>
      <c r="B263" s="63" t="s">
        <v>536</v>
      </c>
      <c r="C263" s="122" t="s">
        <v>537</v>
      </c>
      <c r="D263" s="47" t="s">
        <v>53</v>
      </c>
      <c r="F263" s="47" t="str">
        <f t="shared" si="28"/>
        <v>け１９</v>
      </c>
      <c r="G263" s="47" t="str">
        <f t="shared" si="29"/>
        <v>本多勇輝</v>
      </c>
      <c r="H263" s="54" t="s">
        <v>54</v>
      </c>
      <c r="I263" s="54" t="s">
        <v>0</v>
      </c>
      <c r="J263" s="51">
        <v>1989</v>
      </c>
      <c r="K263" s="51">
        <f t="shared" si="30"/>
        <v>34</v>
      </c>
      <c r="L263" s="48" t="str">
        <f aca="true" t="shared" si="32" ref="L263:L273">IF(G263="","",IF(COUNTIF($G$15:$G$376,G263)&gt;1,"2重登録","OK"))</f>
        <v>OK</v>
      </c>
      <c r="M263" s="47" t="s">
        <v>514</v>
      </c>
      <c r="N263" s="58"/>
      <c r="O263" s="58"/>
      <c r="P263" s="58"/>
      <c r="Q263" s="58"/>
    </row>
    <row r="264" spans="1:13" ht="13.5" customHeight="1">
      <c r="A264" s="63" t="s">
        <v>533</v>
      </c>
      <c r="B264" s="63" t="s">
        <v>541</v>
      </c>
      <c r="C264" s="122" t="s">
        <v>542</v>
      </c>
      <c r="D264" s="47" t="s">
        <v>53</v>
      </c>
      <c r="F264" s="47" t="str">
        <f t="shared" si="28"/>
        <v>け２０</v>
      </c>
      <c r="G264" s="47" t="str">
        <f t="shared" si="29"/>
        <v>堤泰彦</v>
      </c>
      <c r="H264" s="54" t="s">
        <v>54</v>
      </c>
      <c r="I264" s="54" t="s">
        <v>0</v>
      </c>
      <c r="J264" s="55">
        <v>1987</v>
      </c>
      <c r="K264" s="51">
        <f t="shared" si="30"/>
        <v>36</v>
      </c>
      <c r="L264" s="48" t="str">
        <f t="shared" si="32"/>
        <v>OK</v>
      </c>
      <c r="M264" s="60" t="s">
        <v>135</v>
      </c>
    </row>
    <row r="265" spans="1:256" s="40" customFormat="1" ht="13.5">
      <c r="A265" s="63" t="s">
        <v>535</v>
      </c>
      <c r="B265" s="63" t="s">
        <v>544</v>
      </c>
      <c r="C265" s="122" t="s">
        <v>545</v>
      </c>
      <c r="D265" s="47" t="s">
        <v>53</v>
      </c>
      <c r="E265" s="47"/>
      <c r="F265" s="47" t="str">
        <f t="shared" si="28"/>
        <v>け２１</v>
      </c>
      <c r="G265" s="47" t="str">
        <f t="shared" si="29"/>
        <v>新谷良</v>
      </c>
      <c r="H265" s="54" t="s">
        <v>54</v>
      </c>
      <c r="I265" s="54" t="s">
        <v>0</v>
      </c>
      <c r="J265" s="55">
        <v>1984</v>
      </c>
      <c r="K265" s="51">
        <f t="shared" si="30"/>
        <v>39</v>
      </c>
      <c r="L265" s="48" t="str">
        <f t="shared" si="32"/>
        <v>OK</v>
      </c>
      <c r="M265" s="58" t="s">
        <v>106</v>
      </c>
      <c r="N265" s="47"/>
      <c r="O265" s="47"/>
      <c r="P265" s="47"/>
      <c r="Q265" s="47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8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82"/>
      <c r="BD265" s="82"/>
      <c r="BE265" s="82"/>
      <c r="BF265" s="82"/>
      <c r="BG265" s="82"/>
      <c r="BH265" s="82"/>
      <c r="BI265" s="82"/>
      <c r="BJ265" s="82"/>
      <c r="BK265" s="82"/>
      <c r="BL265" s="82"/>
      <c r="BM265" s="82"/>
      <c r="BN265" s="82"/>
      <c r="BO265" s="82"/>
      <c r="BP265" s="82"/>
      <c r="BQ265" s="82"/>
      <c r="BR265" s="82"/>
      <c r="BS265" s="82"/>
      <c r="BT265" s="82"/>
      <c r="BU265" s="82"/>
      <c r="BV265" s="82"/>
      <c r="BW265" s="82"/>
      <c r="BX265" s="82"/>
      <c r="BY265" s="82"/>
      <c r="BZ265" s="82"/>
      <c r="CA265" s="82"/>
      <c r="CB265" s="82"/>
      <c r="CC265" s="82"/>
      <c r="CD265" s="82"/>
      <c r="CE265" s="82"/>
      <c r="CF265" s="82"/>
      <c r="CG265" s="82"/>
      <c r="CH265" s="82"/>
      <c r="CI265" s="82"/>
      <c r="CJ265" s="82"/>
      <c r="CK265" s="82"/>
      <c r="CL265" s="82"/>
      <c r="CM265" s="82"/>
      <c r="CN265" s="82"/>
      <c r="CO265" s="82"/>
      <c r="CP265" s="82"/>
      <c r="CQ265" s="82"/>
      <c r="CR265" s="82"/>
      <c r="CS265" s="82"/>
      <c r="CT265" s="82"/>
      <c r="CU265" s="82"/>
      <c r="CV265" s="82"/>
      <c r="CW265" s="82"/>
      <c r="CX265" s="82"/>
      <c r="CY265" s="82"/>
      <c r="CZ265" s="82"/>
      <c r="DA265" s="82"/>
      <c r="DB265" s="82"/>
      <c r="DC265" s="82"/>
      <c r="DD265" s="82"/>
      <c r="DE265" s="82"/>
      <c r="DF265" s="82"/>
      <c r="DG265" s="82"/>
      <c r="DH265" s="82"/>
      <c r="DI265" s="82"/>
      <c r="DJ265" s="82"/>
      <c r="DK265" s="82"/>
      <c r="DL265" s="82"/>
      <c r="DM265" s="82"/>
      <c r="DN265" s="82"/>
      <c r="DO265" s="82"/>
      <c r="DP265" s="82"/>
      <c r="DQ265" s="82"/>
      <c r="DR265" s="82"/>
      <c r="DS265" s="82"/>
      <c r="DT265" s="82"/>
      <c r="DU265" s="82"/>
      <c r="DV265" s="82"/>
      <c r="DW265" s="82"/>
      <c r="DX265" s="82"/>
      <c r="DY265" s="82"/>
      <c r="DZ265" s="82"/>
      <c r="EA265" s="82"/>
      <c r="EB265" s="82"/>
      <c r="EC265" s="82"/>
      <c r="ED265" s="82"/>
      <c r="EE265" s="82"/>
      <c r="EF265" s="82"/>
      <c r="EG265" s="82"/>
      <c r="EH265" s="82"/>
      <c r="EI265" s="82"/>
      <c r="EJ265" s="82"/>
      <c r="EK265" s="82"/>
      <c r="EL265" s="82"/>
      <c r="EM265" s="82"/>
      <c r="EN265" s="82"/>
      <c r="EO265" s="82"/>
      <c r="EP265" s="82"/>
      <c r="EQ265" s="82"/>
      <c r="ER265" s="82"/>
      <c r="ES265" s="82"/>
      <c r="ET265" s="82"/>
      <c r="EU265" s="82"/>
      <c r="EV265" s="82"/>
      <c r="EW265" s="82"/>
      <c r="EX265" s="82"/>
      <c r="EY265" s="82"/>
      <c r="EZ265" s="82"/>
      <c r="FA265" s="82"/>
      <c r="FB265" s="82"/>
      <c r="FC265" s="82"/>
      <c r="FD265" s="82"/>
      <c r="FE265" s="82"/>
      <c r="FF265" s="82"/>
      <c r="FG265" s="82"/>
      <c r="FH265" s="82"/>
      <c r="FI265" s="82"/>
      <c r="FJ265" s="82"/>
      <c r="FK265" s="82"/>
      <c r="FL265" s="82"/>
      <c r="FM265" s="82"/>
      <c r="FN265" s="82"/>
      <c r="FO265" s="82"/>
      <c r="FP265" s="82"/>
      <c r="FQ265" s="82"/>
      <c r="FR265" s="82"/>
      <c r="FS265" s="82"/>
      <c r="FT265" s="82"/>
      <c r="FU265" s="82"/>
      <c r="FV265" s="82"/>
      <c r="FW265" s="82"/>
      <c r="FX265" s="82"/>
      <c r="FY265" s="82"/>
      <c r="FZ265" s="82"/>
      <c r="GA265" s="82"/>
      <c r="GB265" s="82"/>
      <c r="GC265" s="82"/>
      <c r="GD265" s="82"/>
      <c r="GE265" s="82"/>
      <c r="GF265" s="82"/>
      <c r="GG265" s="82"/>
      <c r="GH265" s="82"/>
      <c r="GI265" s="82"/>
      <c r="GJ265" s="82"/>
      <c r="GK265" s="82"/>
      <c r="GL265" s="82"/>
      <c r="GM265" s="82"/>
      <c r="GN265" s="82"/>
      <c r="GO265" s="82"/>
      <c r="GP265" s="82"/>
      <c r="GQ265" s="82"/>
      <c r="GR265" s="82"/>
      <c r="GS265" s="82"/>
      <c r="GT265" s="82"/>
      <c r="GU265" s="82"/>
      <c r="GV265" s="82"/>
      <c r="GW265" s="82"/>
      <c r="GX265" s="82"/>
      <c r="GY265" s="82"/>
      <c r="GZ265" s="82"/>
      <c r="HA265" s="82"/>
      <c r="HB265" s="82"/>
      <c r="HC265" s="82"/>
      <c r="HD265" s="82"/>
      <c r="HE265" s="82"/>
      <c r="HF265" s="82"/>
      <c r="HG265" s="82"/>
      <c r="HH265" s="82"/>
      <c r="HI265" s="82"/>
      <c r="HJ265" s="82"/>
      <c r="HK265" s="82"/>
      <c r="HL265" s="82"/>
      <c r="HM265" s="82"/>
      <c r="HN265" s="82"/>
      <c r="HO265" s="82"/>
      <c r="HP265" s="82"/>
      <c r="HQ265" s="82"/>
      <c r="HR265" s="82"/>
      <c r="HS265" s="82"/>
      <c r="HT265" s="82"/>
      <c r="HU265" s="82"/>
      <c r="HV265" s="82"/>
      <c r="HW265" s="82"/>
      <c r="HX265" s="82"/>
      <c r="HY265" s="82"/>
      <c r="HZ265" s="82"/>
      <c r="IA265" s="82"/>
      <c r="IB265" s="82"/>
      <c r="IC265" s="82"/>
      <c r="ID265" s="82"/>
      <c r="IE265" s="82"/>
      <c r="IF265" s="82"/>
      <c r="IG265" s="82"/>
      <c r="IH265" s="82"/>
      <c r="II265" s="82"/>
      <c r="IJ265" s="82"/>
      <c r="IK265" s="82"/>
      <c r="IL265" s="82"/>
      <c r="IM265" s="82"/>
      <c r="IN265" s="82"/>
      <c r="IO265" s="82"/>
      <c r="IP265" s="82"/>
      <c r="IQ265" s="82"/>
      <c r="IR265" s="82"/>
      <c r="IS265" s="82"/>
      <c r="IT265" s="82"/>
      <c r="IU265" s="82"/>
      <c r="IV265" s="82"/>
    </row>
    <row r="266" spans="1:256" s="40" customFormat="1" ht="13.5">
      <c r="A266" s="63" t="s">
        <v>538</v>
      </c>
      <c r="B266" s="124" t="s">
        <v>547</v>
      </c>
      <c r="C266" s="124" t="s">
        <v>548</v>
      </c>
      <c r="D266" s="47" t="s">
        <v>53</v>
      </c>
      <c r="E266" s="47"/>
      <c r="F266" s="47" t="str">
        <f t="shared" si="28"/>
        <v>け２２</v>
      </c>
      <c r="G266" s="47" t="str">
        <f t="shared" si="29"/>
        <v>谷寿子</v>
      </c>
      <c r="H266" s="54" t="s">
        <v>54</v>
      </c>
      <c r="I266" s="57" t="s">
        <v>73</v>
      </c>
      <c r="J266" s="51">
        <v>1960</v>
      </c>
      <c r="K266" s="51">
        <f t="shared" si="30"/>
        <v>63</v>
      </c>
      <c r="L266" s="48" t="str">
        <f t="shared" si="32"/>
        <v>OK</v>
      </c>
      <c r="M266" s="56" t="s">
        <v>498</v>
      </c>
      <c r="N266" s="119"/>
      <c r="O266" s="47"/>
      <c r="P266" s="47"/>
      <c r="Q266" s="47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  <c r="AL266" s="8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  <c r="BC266" s="82"/>
      <c r="BD266" s="82"/>
      <c r="BE266" s="82"/>
      <c r="BF266" s="82"/>
      <c r="BG266" s="82"/>
      <c r="BH266" s="82"/>
      <c r="BI266" s="82"/>
      <c r="BJ266" s="82"/>
      <c r="BK266" s="82"/>
      <c r="BL266" s="82"/>
      <c r="BM266" s="82"/>
      <c r="BN266" s="82"/>
      <c r="BO266" s="82"/>
      <c r="BP266" s="82"/>
      <c r="BQ266" s="82"/>
      <c r="BR266" s="82"/>
      <c r="BS266" s="82"/>
      <c r="BT266" s="82"/>
      <c r="BU266" s="82"/>
      <c r="BV266" s="82"/>
      <c r="BW266" s="82"/>
      <c r="BX266" s="82"/>
      <c r="BY266" s="82"/>
      <c r="BZ266" s="82"/>
      <c r="CA266" s="82"/>
      <c r="CB266" s="82"/>
      <c r="CC266" s="82"/>
      <c r="CD266" s="82"/>
      <c r="CE266" s="82"/>
      <c r="CF266" s="82"/>
      <c r="CG266" s="82"/>
      <c r="CH266" s="82"/>
      <c r="CI266" s="82"/>
      <c r="CJ266" s="82"/>
      <c r="CK266" s="82"/>
      <c r="CL266" s="82"/>
      <c r="CM266" s="82"/>
      <c r="CN266" s="82"/>
      <c r="CO266" s="82"/>
      <c r="CP266" s="82"/>
      <c r="CQ266" s="82"/>
      <c r="CR266" s="82"/>
      <c r="CS266" s="82"/>
      <c r="CT266" s="82"/>
      <c r="CU266" s="82"/>
      <c r="CV266" s="82"/>
      <c r="CW266" s="82"/>
      <c r="CX266" s="82"/>
      <c r="CY266" s="82"/>
      <c r="CZ266" s="82"/>
      <c r="DA266" s="82"/>
      <c r="DB266" s="82"/>
      <c r="DC266" s="82"/>
      <c r="DD266" s="82"/>
      <c r="DE266" s="82"/>
      <c r="DF266" s="82"/>
      <c r="DG266" s="82"/>
      <c r="DH266" s="82"/>
      <c r="DI266" s="82"/>
      <c r="DJ266" s="82"/>
      <c r="DK266" s="82"/>
      <c r="DL266" s="82"/>
      <c r="DM266" s="82"/>
      <c r="DN266" s="82"/>
      <c r="DO266" s="82"/>
      <c r="DP266" s="82"/>
      <c r="DQ266" s="82"/>
      <c r="DR266" s="82"/>
      <c r="DS266" s="82"/>
      <c r="DT266" s="82"/>
      <c r="DU266" s="82"/>
      <c r="DV266" s="82"/>
      <c r="DW266" s="82"/>
      <c r="DX266" s="82"/>
      <c r="DY266" s="82"/>
      <c r="DZ266" s="82"/>
      <c r="EA266" s="82"/>
      <c r="EB266" s="82"/>
      <c r="EC266" s="82"/>
      <c r="ED266" s="82"/>
      <c r="EE266" s="82"/>
      <c r="EF266" s="82"/>
      <c r="EG266" s="82"/>
      <c r="EH266" s="82"/>
      <c r="EI266" s="82"/>
      <c r="EJ266" s="82"/>
      <c r="EK266" s="82"/>
      <c r="EL266" s="82"/>
      <c r="EM266" s="82"/>
      <c r="EN266" s="82"/>
      <c r="EO266" s="82"/>
      <c r="EP266" s="82"/>
      <c r="EQ266" s="82"/>
      <c r="ER266" s="82"/>
      <c r="ES266" s="82"/>
      <c r="ET266" s="82"/>
      <c r="EU266" s="82"/>
      <c r="EV266" s="82"/>
      <c r="EW266" s="82"/>
      <c r="EX266" s="82"/>
      <c r="EY266" s="82"/>
      <c r="EZ266" s="82"/>
      <c r="FA266" s="82"/>
      <c r="FB266" s="82"/>
      <c r="FC266" s="82"/>
      <c r="FD266" s="82"/>
      <c r="FE266" s="82"/>
      <c r="FF266" s="82"/>
      <c r="FG266" s="82"/>
      <c r="FH266" s="82"/>
      <c r="FI266" s="82"/>
      <c r="FJ266" s="82"/>
      <c r="FK266" s="82"/>
      <c r="FL266" s="82"/>
      <c r="FM266" s="82"/>
      <c r="FN266" s="82"/>
      <c r="FO266" s="82"/>
      <c r="FP266" s="82"/>
      <c r="FQ266" s="82"/>
      <c r="FR266" s="82"/>
      <c r="FS266" s="82"/>
      <c r="FT266" s="82"/>
      <c r="FU266" s="82"/>
      <c r="FV266" s="82"/>
      <c r="FW266" s="82"/>
      <c r="FX266" s="82"/>
      <c r="FY266" s="82"/>
      <c r="FZ266" s="82"/>
      <c r="GA266" s="82"/>
      <c r="GB266" s="82"/>
      <c r="GC266" s="82"/>
      <c r="GD266" s="82"/>
      <c r="GE266" s="82"/>
      <c r="GF266" s="82"/>
      <c r="GG266" s="82"/>
      <c r="GH266" s="82"/>
      <c r="GI266" s="82"/>
      <c r="GJ266" s="82"/>
      <c r="GK266" s="82"/>
      <c r="GL266" s="82"/>
      <c r="GM266" s="82"/>
      <c r="GN266" s="82"/>
      <c r="GO266" s="82"/>
      <c r="GP266" s="82"/>
      <c r="GQ266" s="82"/>
      <c r="GR266" s="82"/>
      <c r="GS266" s="82"/>
      <c r="GT266" s="82"/>
      <c r="GU266" s="82"/>
      <c r="GV266" s="82"/>
      <c r="GW266" s="82"/>
      <c r="GX266" s="82"/>
      <c r="GY266" s="82"/>
      <c r="GZ266" s="82"/>
      <c r="HA266" s="82"/>
      <c r="HB266" s="82"/>
      <c r="HC266" s="82"/>
      <c r="HD266" s="82"/>
      <c r="HE266" s="82"/>
      <c r="HF266" s="82"/>
      <c r="HG266" s="82"/>
      <c r="HH266" s="82"/>
      <c r="HI266" s="82"/>
      <c r="HJ266" s="82"/>
      <c r="HK266" s="82"/>
      <c r="HL266" s="82"/>
      <c r="HM266" s="82"/>
      <c r="HN266" s="82"/>
      <c r="HO266" s="82"/>
      <c r="HP266" s="82"/>
      <c r="HQ266" s="82"/>
      <c r="HR266" s="82"/>
      <c r="HS266" s="82"/>
      <c r="HT266" s="82"/>
      <c r="HU266" s="82"/>
      <c r="HV266" s="82"/>
      <c r="HW266" s="82"/>
      <c r="HX266" s="82"/>
      <c r="HY266" s="82"/>
      <c r="HZ266" s="82"/>
      <c r="IA266" s="82"/>
      <c r="IB266" s="82"/>
      <c r="IC266" s="82"/>
      <c r="ID266" s="82"/>
      <c r="IE266" s="82"/>
      <c r="IF266" s="82"/>
      <c r="IG266" s="82"/>
      <c r="IH266" s="82"/>
      <c r="II266" s="82"/>
      <c r="IJ266" s="82"/>
      <c r="IK266" s="82"/>
      <c r="IL266" s="82"/>
      <c r="IM266" s="82"/>
      <c r="IN266" s="82"/>
      <c r="IO266" s="82"/>
      <c r="IP266" s="82"/>
      <c r="IQ266" s="82"/>
      <c r="IR266" s="82"/>
      <c r="IS266" s="82"/>
      <c r="IT266" s="82"/>
      <c r="IU266" s="82"/>
      <c r="IV266" s="82"/>
    </row>
    <row r="267" spans="1:13" ht="13.5">
      <c r="A267" s="63" t="s">
        <v>540</v>
      </c>
      <c r="B267" s="63" t="s">
        <v>686</v>
      </c>
      <c r="C267" s="63" t="s">
        <v>916</v>
      </c>
      <c r="D267" s="47" t="s">
        <v>53</v>
      </c>
      <c r="E267" s="47"/>
      <c r="F267" s="47" t="str">
        <f t="shared" si="28"/>
        <v>け２３</v>
      </c>
      <c r="G267" s="47" t="str">
        <f t="shared" si="29"/>
        <v>川上駿亮</v>
      </c>
      <c r="H267" s="54" t="s">
        <v>54</v>
      </c>
      <c r="I267" s="54" t="s">
        <v>0</v>
      </c>
      <c r="J267" s="51">
        <v>1997</v>
      </c>
      <c r="K267" s="51">
        <f t="shared" si="30"/>
        <v>26</v>
      </c>
      <c r="L267" s="48" t="str">
        <f t="shared" si="32"/>
        <v>OK</v>
      </c>
      <c r="M267" s="56" t="s">
        <v>498</v>
      </c>
    </row>
    <row r="268" spans="1:13" ht="13.5">
      <c r="A268" s="63" t="s">
        <v>543</v>
      </c>
      <c r="B268" s="124" t="s">
        <v>917</v>
      </c>
      <c r="C268" s="124" t="s">
        <v>918</v>
      </c>
      <c r="D268" s="47" t="s">
        <v>53</v>
      </c>
      <c r="E268" s="47"/>
      <c r="F268" s="47" t="str">
        <f t="shared" si="28"/>
        <v>け２４</v>
      </c>
      <c r="G268" s="47" t="str">
        <f t="shared" si="29"/>
        <v>森　彩</v>
      </c>
      <c r="H268" s="54" t="s">
        <v>54</v>
      </c>
      <c r="I268" s="57" t="s">
        <v>73</v>
      </c>
      <c r="J268" s="51">
        <v>1978</v>
      </c>
      <c r="K268" s="51">
        <f t="shared" si="30"/>
        <v>45</v>
      </c>
      <c r="L268" s="48" t="str">
        <f t="shared" si="32"/>
        <v>OK</v>
      </c>
      <c r="M268" s="64" t="s">
        <v>919</v>
      </c>
    </row>
    <row r="269" spans="1:13" ht="13.5">
      <c r="A269" s="63" t="s">
        <v>546</v>
      </c>
      <c r="B269" s="124" t="s">
        <v>920</v>
      </c>
      <c r="C269" s="124" t="s">
        <v>921</v>
      </c>
      <c r="D269" s="47" t="s">
        <v>53</v>
      </c>
      <c r="E269" s="47"/>
      <c r="F269" s="47" t="str">
        <f t="shared" si="28"/>
        <v>け２５</v>
      </c>
      <c r="G269" s="47" t="str">
        <f t="shared" si="29"/>
        <v>苗村裕子</v>
      </c>
      <c r="H269" s="54" t="s">
        <v>54</v>
      </c>
      <c r="I269" s="57" t="s">
        <v>73</v>
      </c>
      <c r="J269" s="51">
        <v>1980</v>
      </c>
      <c r="K269" s="51">
        <f t="shared" si="30"/>
        <v>43</v>
      </c>
      <c r="L269" s="48" t="str">
        <f t="shared" si="32"/>
        <v>OK</v>
      </c>
      <c r="M269" s="64" t="s">
        <v>919</v>
      </c>
    </row>
    <row r="270" spans="1:13" ht="13.5">
      <c r="A270" s="63" t="s">
        <v>922</v>
      </c>
      <c r="B270" s="124" t="s">
        <v>923</v>
      </c>
      <c r="C270" s="124" t="s">
        <v>924</v>
      </c>
      <c r="D270" s="47" t="s">
        <v>53</v>
      </c>
      <c r="E270" s="47"/>
      <c r="F270" s="47" t="str">
        <f t="shared" si="28"/>
        <v>け２６</v>
      </c>
      <c r="G270" s="47" t="str">
        <f t="shared" si="29"/>
        <v>小野裕美</v>
      </c>
      <c r="H270" s="54" t="s">
        <v>54</v>
      </c>
      <c r="I270" s="57" t="s">
        <v>73</v>
      </c>
      <c r="J270" s="51">
        <v>1980</v>
      </c>
      <c r="K270" s="51">
        <f t="shared" si="30"/>
        <v>43</v>
      </c>
      <c r="L270" s="48" t="str">
        <f t="shared" si="32"/>
        <v>OK</v>
      </c>
      <c r="M270" s="64" t="s">
        <v>925</v>
      </c>
    </row>
    <row r="271" spans="1:13" ht="13.5" customHeight="1">
      <c r="A271" s="63" t="s">
        <v>926</v>
      </c>
      <c r="B271" s="124" t="s">
        <v>927</v>
      </c>
      <c r="C271" s="124" t="s">
        <v>928</v>
      </c>
      <c r="D271" s="47" t="s">
        <v>53</v>
      </c>
      <c r="E271" s="47"/>
      <c r="F271" s="47" t="str">
        <f t="shared" si="28"/>
        <v>け２７</v>
      </c>
      <c r="G271" s="47" t="str">
        <f t="shared" si="29"/>
        <v>柏木由紀</v>
      </c>
      <c r="H271" s="54" t="s">
        <v>54</v>
      </c>
      <c r="I271" s="57" t="s">
        <v>73</v>
      </c>
      <c r="J271" s="55">
        <v>1974</v>
      </c>
      <c r="K271" s="51">
        <f t="shared" si="30"/>
        <v>49</v>
      </c>
      <c r="L271" s="48" t="str">
        <f t="shared" si="32"/>
        <v>OK</v>
      </c>
      <c r="M271" s="64" t="s">
        <v>925</v>
      </c>
    </row>
    <row r="272" spans="1:13" ht="13.5" customHeight="1">
      <c r="A272" s="63" t="s">
        <v>929</v>
      </c>
      <c r="B272" s="47" t="s">
        <v>930</v>
      </c>
      <c r="C272" s="47" t="s">
        <v>931</v>
      </c>
      <c r="D272" s="47" t="s">
        <v>53</v>
      </c>
      <c r="E272" s="47"/>
      <c r="F272" s="47" t="str">
        <f t="shared" si="28"/>
        <v>け２８</v>
      </c>
      <c r="G272" s="47" t="str">
        <f t="shared" si="29"/>
        <v>井川直哉</v>
      </c>
      <c r="H272" s="54" t="s">
        <v>54</v>
      </c>
      <c r="I272" s="54" t="s">
        <v>0</v>
      </c>
      <c r="J272" s="51">
        <v>1997</v>
      </c>
      <c r="K272" s="51">
        <f t="shared" si="30"/>
        <v>26</v>
      </c>
      <c r="L272" s="48" t="str">
        <f t="shared" si="32"/>
        <v>OK</v>
      </c>
      <c r="M272" s="47" t="s">
        <v>932</v>
      </c>
    </row>
    <row r="273" spans="1:13" ht="13.5">
      <c r="A273" s="63" t="s">
        <v>933</v>
      </c>
      <c r="B273" s="63" t="s">
        <v>26</v>
      </c>
      <c r="C273" s="122" t="s">
        <v>934</v>
      </c>
      <c r="D273" s="47" t="s">
        <v>53</v>
      </c>
      <c r="E273" s="47"/>
      <c r="F273" s="47" t="str">
        <f t="shared" si="28"/>
        <v>け２９</v>
      </c>
      <c r="G273" s="47" t="str">
        <f t="shared" si="29"/>
        <v>山口真彦</v>
      </c>
      <c r="H273" s="54" t="s">
        <v>54</v>
      </c>
      <c r="I273" s="54" t="s">
        <v>72</v>
      </c>
      <c r="J273" s="55">
        <v>1991</v>
      </c>
      <c r="K273" s="51">
        <f t="shared" si="30"/>
        <v>32</v>
      </c>
      <c r="L273" s="48" t="str">
        <f t="shared" si="32"/>
        <v>OK</v>
      </c>
      <c r="M273" s="64" t="s">
        <v>919</v>
      </c>
    </row>
    <row r="274" spans="1:17" ht="13.5" customHeight="1">
      <c r="A274" s="113"/>
      <c r="B274" s="112"/>
      <c r="C274" s="754" t="s">
        <v>935</v>
      </c>
      <c r="D274" s="754"/>
      <c r="E274" s="755" t="s">
        <v>936</v>
      </c>
      <c r="F274" s="756"/>
      <c r="G274" s="756"/>
      <c r="H274" s="112"/>
      <c r="I274" s="112"/>
      <c r="J274" s="112"/>
      <c r="K274" s="112"/>
      <c r="L274" s="112"/>
      <c r="M274" s="112"/>
      <c r="N274" s="58"/>
      <c r="O274" s="58"/>
      <c r="P274" s="58"/>
      <c r="Q274" s="58"/>
    </row>
    <row r="275" spans="1:17" ht="14.25">
      <c r="A275" s="113"/>
      <c r="B275" s="112"/>
      <c r="C275" s="754"/>
      <c r="D275" s="754"/>
      <c r="E275" s="756"/>
      <c r="F275" s="756"/>
      <c r="G275" s="756"/>
      <c r="H275" s="112"/>
      <c r="I275" s="112"/>
      <c r="J275" s="112"/>
      <c r="K275" s="112"/>
      <c r="L275" s="112"/>
      <c r="M275" s="112"/>
      <c r="N275" s="58"/>
      <c r="O275" s="58"/>
      <c r="P275" s="58"/>
      <c r="Q275" s="58"/>
    </row>
    <row r="276" spans="1:12" ht="13.5">
      <c r="A276" s="63"/>
      <c r="D276" s="50"/>
      <c r="F276" s="48"/>
      <c r="G276" s="47" t="s">
        <v>142</v>
      </c>
      <c r="H276" s="737" t="s">
        <v>143</v>
      </c>
      <c r="I276" s="737"/>
      <c r="J276" s="737"/>
      <c r="K276" s="48"/>
      <c r="L276" s="48"/>
    </row>
    <row r="277" spans="1:12" ht="13.5">
      <c r="A277" s="63"/>
      <c r="B277" s="737"/>
      <c r="C277" s="737"/>
      <c r="D277" s="114" t="s">
        <v>147</v>
      </c>
      <c r="F277" s="48"/>
      <c r="G277" s="49">
        <f>COUNTIF($M$278:$M$291,"東近江市")</f>
        <v>9</v>
      </c>
      <c r="H277" s="744">
        <f>(G277/RIGHT(A291,2))</f>
        <v>0.6428571428571429</v>
      </c>
      <c r="I277" s="744"/>
      <c r="J277" s="744"/>
      <c r="K277" s="48"/>
      <c r="L277" s="48"/>
    </row>
    <row r="278" spans="1:256" ht="13.5" customHeight="1">
      <c r="A278" s="58" t="s">
        <v>937</v>
      </c>
      <c r="B278" s="58" t="s">
        <v>556</v>
      </c>
      <c r="C278" s="58" t="s">
        <v>557</v>
      </c>
      <c r="D278" s="58" t="s">
        <v>555</v>
      </c>
      <c r="E278" s="58"/>
      <c r="F278" s="58" t="str">
        <f>A278</f>
        <v>ぷ０１</v>
      </c>
      <c r="G278" s="58" t="s">
        <v>938</v>
      </c>
      <c r="H278" s="58" t="s">
        <v>555</v>
      </c>
      <c r="I278" s="58" t="s">
        <v>72</v>
      </c>
      <c r="J278" s="58">
        <v>1954</v>
      </c>
      <c r="K278" s="51">
        <f t="shared" si="30"/>
        <v>69</v>
      </c>
      <c r="L278" s="58"/>
      <c r="M278" s="58" t="s">
        <v>283</v>
      </c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8"/>
      <c r="BQ278" s="58"/>
      <c r="BR278" s="58"/>
      <c r="BS278" s="58"/>
      <c r="BT278" s="58"/>
      <c r="BU278" s="58"/>
      <c r="BV278" s="58"/>
      <c r="BW278" s="58"/>
      <c r="BX278" s="58"/>
      <c r="BY278" s="58"/>
      <c r="BZ278" s="58"/>
      <c r="CA278" s="58"/>
      <c r="CB278" s="58"/>
      <c r="CC278" s="58"/>
      <c r="CD278" s="58"/>
      <c r="CE278" s="58"/>
      <c r="CF278" s="58"/>
      <c r="CG278" s="58"/>
      <c r="CH278" s="58"/>
      <c r="CI278" s="58"/>
      <c r="CJ278" s="58"/>
      <c r="CK278" s="58"/>
      <c r="CL278" s="58"/>
      <c r="CM278" s="58"/>
      <c r="CN278" s="58"/>
      <c r="CO278" s="58"/>
      <c r="CP278" s="58"/>
      <c r="CQ278" s="58"/>
      <c r="CR278" s="58"/>
      <c r="CS278" s="58"/>
      <c r="CT278" s="58"/>
      <c r="CU278" s="58"/>
      <c r="CV278" s="58"/>
      <c r="CW278" s="58"/>
      <c r="CX278" s="58"/>
      <c r="CY278" s="58"/>
      <c r="CZ278" s="58"/>
      <c r="DA278" s="58"/>
      <c r="DB278" s="58"/>
      <c r="DC278" s="58"/>
      <c r="DD278" s="58"/>
      <c r="DE278" s="58"/>
      <c r="DF278" s="58"/>
      <c r="DG278" s="58"/>
      <c r="DH278" s="58"/>
      <c r="DI278" s="58"/>
      <c r="DJ278" s="58"/>
      <c r="DK278" s="58"/>
      <c r="DL278" s="58"/>
      <c r="DM278" s="58"/>
      <c r="DN278" s="58"/>
      <c r="DO278" s="58"/>
      <c r="DP278" s="58"/>
      <c r="DQ278" s="58"/>
      <c r="DR278" s="58"/>
      <c r="DS278" s="58"/>
      <c r="DT278" s="58"/>
      <c r="DU278" s="58"/>
      <c r="DV278" s="58"/>
      <c r="DW278" s="58"/>
      <c r="DX278" s="58"/>
      <c r="DY278" s="58"/>
      <c r="DZ278" s="58"/>
      <c r="EA278" s="58"/>
      <c r="EB278" s="58"/>
      <c r="EC278" s="58"/>
      <c r="ED278" s="58"/>
      <c r="EE278" s="58"/>
      <c r="EF278" s="58"/>
      <c r="EG278" s="58"/>
      <c r="EH278" s="58"/>
      <c r="EI278" s="58"/>
      <c r="EJ278" s="58"/>
      <c r="EK278" s="58"/>
      <c r="EL278" s="58"/>
      <c r="EM278" s="58"/>
      <c r="EN278" s="58"/>
      <c r="EO278" s="58"/>
      <c r="EP278" s="58"/>
      <c r="EQ278" s="58"/>
      <c r="ER278" s="58"/>
      <c r="ES278" s="58"/>
      <c r="ET278" s="58"/>
      <c r="EU278" s="58"/>
      <c r="EV278" s="58"/>
      <c r="EW278" s="58"/>
      <c r="EX278" s="58"/>
      <c r="EY278" s="58"/>
      <c r="EZ278" s="58"/>
      <c r="FA278" s="58"/>
      <c r="FB278" s="58"/>
      <c r="FC278" s="58"/>
      <c r="FD278" s="58"/>
      <c r="FE278" s="58"/>
      <c r="FF278" s="58"/>
      <c r="FG278" s="58"/>
      <c r="FH278" s="58"/>
      <c r="FI278" s="58"/>
      <c r="FJ278" s="58"/>
      <c r="FK278" s="58"/>
      <c r="FL278" s="58"/>
      <c r="FM278" s="58"/>
      <c r="FN278" s="58"/>
      <c r="FO278" s="58"/>
      <c r="FP278" s="58"/>
      <c r="FQ278" s="58"/>
      <c r="FR278" s="58"/>
      <c r="FS278" s="58"/>
      <c r="FT278" s="58"/>
      <c r="FU278" s="58"/>
      <c r="FV278" s="58"/>
      <c r="FW278" s="58"/>
      <c r="FX278" s="58"/>
      <c r="FY278" s="58"/>
      <c r="FZ278" s="58"/>
      <c r="GA278" s="58"/>
      <c r="GB278" s="58"/>
      <c r="GC278" s="58"/>
      <c r="GD278" s="58"/>
      <c r="GE278" s="58"/>
      <c r="GF278" s="58"/>
      <c r="GG278" s="58"/>
      <c r="GH278" s="58"/>
      <c r="GI278" s="58"/>
      <c r="GJ278" s="58"/>
      <c r="GK278" s="58"/>
      <c r="GL278" s="58"/>
      <c r="GM278" s="58"/>
      <c r="GN278" s="58"/>
      <c r="GO278" s="58"/>
      <c r="GP278" s="58"/>
      <c r="GQ278" s="58"/>
      <c r="GR278" s="58"/>
      <c r="GS278" s="58"/>
      <c r="GT278" s="58"/>
      <c r="GU278" s="58"/>
      <c r="GV278" s="58"/>
      <c r="GW278" s="58"/>
      <c r="GX278" s="58"/>
      <c r="GY278" s="58"/>
      <c r="GZ278" s="58"/>
      <c r="HA278" s="58"/>
      <c r="HB278" s="58"/>
      <c r="HC278" s="58"/>
      <c r="HD278" s="58"/>
      <c r="HE278" s="58"/>
      <c r="HF278" s="58"/>
      <c r="HG278" s="58"/>
      <c r="HH278" s="58"/>
      <c r="HI278" s="58"/>
      <c r="HJ278" s="58"/>
      <c r="HK278" s="58"/>
      <c r="HL278" s="58"/>
      <c r="HM278" s="58"/>
      <c r="HN278" s="58"/>
      <c r="HO278" s="58"/>
      <c r="HP278" s="58"/>
      <c r="HQ278" s="58"/>
      <c r="HR278" s="58"/>
      <c r="HS278" s="58"/>
      <c r="HT278" s="58"/>
      <c r="HU278" s="58"/>
      <c r="HV278" s="58"/>
      <c r="HW278" s="58"/>
      <c r="HX278" s="58"/>
      <c r="HY278" s="58"/>
      <c r="HZ278" s="58"/>
      <c r="IA278" s="58"/>
      <c r="IB278" s="58"/>
      <c r="IC278" s="58"/>
      <c r="ID278" s="58"/>
      <c r="IE278" s="58"/>
      <c r="IF278" s="58"/>
      <c r="IG278" s="58"/>
      <c r="IH278" s="58"/>
      <c r="II278" s="58"/>
      <c r="IJ278" s="58"/>
      <c r="IK278" s="58"/>
      <c r="IL278" s="58"/>
      <c r="IM278" s="58"/>
      <c r="IN278" s="58"/>
      <c r="IO278" s="58"/>
      <c r="IP278" s="58"/>
      <c r="IQ278" s="58"/>
      <c r="IR278" s="58"/>
      <c r="IS278" s="58"/>
      <c r="IT278" s="58"/>
      <c r="IU278" s="58"/>
      <c r="IV278" s="58"/>
    </row>
    <row r="279" spans="1:256" ht="13.5">
      <c r="A279" s="58" t="s">
        <v>939</v>
      </c>
      <c r="B279" s="58" t="s">
        <v>69</v>
      </c>
      <c r="C279" s="58" t="s">
        <v>559</v>
      </c>
      <c r="D279" s="58" t="s">
        <v>555</v>
      </c>
      <c r="E279" s="58"/>
      <c r="F279" s="58" t="str">
        <f aca="true" t="shared" si="33" ref="F279:F292">A279</f>
        <v>ぷ０２</v>
      </c>
      <c r="G279" s="58" t="s">
        <v>940</v>
      </c>
      <c r="H279" s="58" t="s">
        <v>555</v>
      </c>
      <c r="I279" s="58" t="s">
        <v>72</v>
      </c>
      <c r="J279" s="58">
        <v>1943</v>
      </c>
      <c r="K279" s="51">
        <f t="shared" si="30"/>
        <v>80</v>
      </c>
      <c r="L279" s="58"/>
      <c r="M279" s="58" t="s">
        <v>247</v>
      </c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8"/>
      <c r="BQ279" s="58"/>
      <c r="BR279" s="58"/>
      <c r="BS279" s="58"/>
      <c r="BT279" s="58"/>
      <c r="BU279" s="58"/>
      <c r="BV279" s="58"/>
      <c r="BW279" s="58"/>
      <c r="BX279" s="58"/>
      <c r="BY279" s="58"/>
      <c r="BZ279" s="58"/>
      <c r="CA279" s="58"/>
      <c r="CB279" s="58"/>
      <c r="CC279" s="58"/>
      <c r="CD279" s="58"/>
      <c r="CE279" s="58"/>
      <c r="CF279" s="58"/>
      <c r="CG279" s="58"/>
      <c r="CH279" s="58"/>
      <c r="CI279" s="58"/>
      <c r="CJ279" s="58"/>
      <c r="CK279" s="58"/>
      <c r="CL279" s="58"/>
      <c r="CM279" s="58"/>
      <c r="CN279" s="58"/>
      <c r="CO279" s="58"/>
      <c r="CP279" s="58"/>
      <c r="CQ279" s="58"/>
      <c r="CR279" s="58"/>
      <c r="CS279" s="58"/>
      <c r="CT279" s="58"/>
      <c r="CU279" s="58"/>
      <c r="CV279" s="58"/>
      <c r="CW279" s="58"/>
      <c r="CX279" s="58"/>
      <c r="CY279" s="58"/>
      <c r="CZ279" s="58"/>
      <c r="DA279" s="58"/>
      <c r="DB279" s="58"/>
      <c r="DC279" s="58"/>
      <c r="DD279" s="58"/>
      <c r="DE279" s="58"/>
      <c r="DF279" s="58"/>
      <c r="DG279" s="58"/>
      <c r="DH279" s="58"/>
      <c r="DI279" s="58"/>
      <c r="DJ279" s="58"/>
      <c r="DK279" s="58"/>
      <c r="DL279" s="58"/>
      <c r="DM279" s="58"/>
      <c r="DN279" s="58"/>
      <c r="DO279" s="58"/>
      <c r="DP279" s="58"/>
      <c r="DQ279" s="58"/>
      <c r="DR279" s="58"/>
      <c r="DS279" s="58"/>
      <c r="DT279" s="58"/>
      <c r="DU279" s="58"/>
      <c r="DV279" s="58"/>
      <c r="DW279" s="58"/>
      <c r="DX279" s="58"/>
      <c r="DY279" s="58"/>
      <c r="DZ279" s="58"/>
      <c r="EA279" s="58"/>
      <c r="EB279" s="58"/>
      <c r="EC279" s="58"/>
      <c r="ED279" s="58"/>
      <c r="EE279" s="58"/>
      <c r="EF279" s="58"/>
      <c r="EG279" s="58"/>
      <c r="EH279" s="58"/>
      <c r="EI279" s="58"/>
      <c r="EJ279" s="58"/>
      <c r="EK279" s="58"/>
      <c r="EL279" s="58"/>
      <c r="EM279" s="58"/>
      <c r="EN279" s="58"/>
      <c r="EO279" s="58"/>
      <c r="EP279" s="58"/>
      <c r="EQ279" s="58"/>
      <c r="ER279" s="58"/>
      <c r="ES279" s="58"/>
      <c r="ET279" s="58"/>
      <c r="EU279" s="58"/>
      <c r="EV279" s="58"/>
      <c r="EW279" s="58"/>
      <c r="EX279" s="58"/>
      <c r="EY279" s="58"/>
      <c r="EZ279" s="58"/>
      <c r="FA279" s="58"/>
      <c r="FB279" s="58"/>
      <c r="FC279" s="58"/>
      <c r="FD279" s="58"/>
      <c r="FE279" s="58"/>
      <c r="FF279" s="58"/>
      <c r="FG279" s="58"/>
      <c r="FH279" s="58"/>
      <c r="FI279" s="58"/>
      <c r="FJ279" s="58"/>
      <c r="FK279" s="58"/>
      <c r="FL279" s="58"/>
      <c r="FM279" s="58"/>
      <c r="FN279" s="58"/>
      <c r="FO279" s="58"/>
      <c r="FP279" s="58"/>
      <c r="FQ279" s="58"/>
      <c r="FR279" s="58"/>
      <c r="FS279" s="58"/>
      <c r="FT279" s="58"/>
      <c r="FU279" s="58"/>
      <c r="FV279" s="58"/>
      <c r="FW279" s="58"/>
      <c r="FX279" s="58"/>
      <c r="FY279" s="58"/>
      <c r="FZ279" s="58"/>
      <c r="GA279" s="58"/>
      <c r="GB279" s="58"/>
      <c r="GC279" s="58"/>
      <c r="GD279" s="58"/>
      <c r="GE279" s="58"/>
      <c r="GF279" s="58"/>
      <c r="GG279" s="58"/>
      <c r="GH279" s="58"/>
      <c r="GI279" s="58"/>
      <c r="GJ279" s="58"/>
      <c r="GK279" s="58"/>
      <c r="GL279" s="58"/>
      <c r="GM279" s="58"/>
      <c r="GN279" s="58"/>
      <c r="GO279" s="58"/>
      <c r="GP279" s="58"/>
      <c r="GQ279" s="58"/>
      <c r="GR279" s="58"/>
      <c r="GS279" s="58"/>
      <c r="GT279" s="58"/>
      <c r="GU279" s="58"/>
      <c r="GV279" s="58"/>
      <c r="GW279" s="58"/>
      <c r="GX279" s="58"/>
      <c r="GY279" s="58"/>
      <c r="GZ279" s="58"/>
      <c r="HA279" s="58"/>
      <c r="HB279" s="58"/>
      <c r="HC279" s="58"/>
      <c r="HD279" s="58"/>
      <c r="HE279" s="58"/>
      <c r="HF279" s="58"/>
      <c r="HG279" s="58"/>
      <c r="HH279" s="58"/>
      <c r="HI279" s="58"/>
      <c r="HJ279" s="58"/>
      <c r="HK279" s="58"/>
      <c r="HL279" s="58"/>
      <c r="HM279" s="58"/>
      <c r="HN279" s="58"/>
      <c r="HO279" s="58"/>
      <c r="HP279" s="58"/>
      <c r="HQ279" s="58"/>
      <c r="HR279" s="58"/>
      <c r="HS279" s="58"/>
      <c r="HT279" s="58"/>
      <c r="HU279" s="58"/>
      <c r="HV279" s="58"/>
      <c r="HW279" s="58"/>
      <c r="HX279" s="58"/>
      <c r="HY279" s="58"/>
      <c r="HZ279" s="58"/>
      <c r="IA279" s="58"/>
      <c r="IB279" s="58"/>
      <c r="IC279" s="58"/>
      <c r="ID279" s="58"/>
      <c r="IE279" s="58"/>
      <c r="IF279" s="58"/>
      <c r="IG279" s="58"/>
      <c r="IH279" s="58"/>
      <c r="II279" s="58"/>
      <c r="IJ279" s="58"/>
      <c r="IK279" s="58"/>
      <c r="IL279" s="58"/>
      <c r="IM279" s="58"/>
      <c r="IN279" s="58"/>
      <c r="IO279" s="58"/>
      <c r="IP279" s="58"/>
      <c r="IQ279" s="58"/>
      <c r="IR279" s="58"/>
      <c r="IS279" s="58"/>
      <c r="IT279" s="58"/>
      <c r="IU279" s="58"/>
      <c r="IV279" s="58"/>
    </row>
    <row r="280" spans="1:256" ht="13.5">
      <c r="A280" s="58" t="s">
        <v>558</v>
      </c>
      <c r="B280" s="58" t="s">
        <v>563</v>
      </c>
      <c r="C280" s="58" t="s">
        <v>564</v>
      </c>
      <c r="D280" s="58" t="s">
        <v>555</v>
      </c>
      <c r="E280" s="58"/>
      <c r="F280" s="58" t="str">
        <f t="shared" si="33"/>
        <v>ぷ０３</v>
      </c>
      <c r="G280" s="58" t="s">
        <v>941</v>
      </c>
      <c r="H280" s="58" t="s">
        <v>555</v>
      </c>
      <c r="I280" s="58" t="s">
        <v>72</v>
      </c>
      <c r="J280" s="58">
        <v>1948</v>
      </c>
      <c r="K280" s="51">
        <f t="shared" si="30"/>
        <v>75</v>
      </c>
      <c r="L280" s="58"/>
      <c r="M280" s="60" t="s">
        <v>498</v>
      </c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8"/>
      <c r="BN280" s="58"/>
      <c r="BO280" s="58"/>
      <c r="BP280" s="58"/>
      <c r="BQ280" s="58"/>
      <c r="BR280" s="58"/>
      <c r="BS280" s="58"/>
      <c r="BT280" s="58"/>
      <c r="BU280" s="58"/>
      <c r="BV280" s="58"/>
      <c r="BW280" s="58"/>
      <c r="BX280" s="58"/>
      <c r="BY280" s="58"/>
      <c r="BZ280" s="58"/>
      <c r="CA280" s="58"/>
      <c r="CB280" s="58"/>
      <c r="CC280" s="58"/>
      <c r="CD280" s="58"/>
      <c r="CE280" s="58"/>
      <c r="CF280" s="58"/>
      <c r="CG280" s="58"/>
      <c r="CH280" s="58"/>
      <c r="CI280" s="58"/>
      <c r="CJ280" s="58"/>
      <c r="CK280" s="58"/>
      <c r="CL280" s="58"/>
      <c r="CM280" s="58"/>
      <c r="CN280" s="58"/>
      <c r="CO280" s="58"/>
      <c r="CP280" s="58"/>
      <c r="CQ280" s="58"/>
      <c r="CR280" s="58"/>
      <c r="CS280" s="58"/>
      <c r="CT280" s="58"/>
      <c r="CU280" s="58"/>
      <c r="CV280" s="58"/>
      <c r="CW280" s="58"/>
      <c r="CX280" s="58"/>
      <c r="CY280" s="58"/>
      <c r="CZ280" s="58"/>
      <c r="DA280" s="58"/>
      <c r="DB280" s="58"/>
      <c r="DC280" s="58"/>
      <c r="DD280" s="58"/>
      <c r="DE280" s="58"/>
      <c r="DF280" s="58"/>
      <c r="DG280" s="58"/>
      <c r="DH280" s="58"/>
      <c r="DI280" s="58"/>
      <c r="DJ280" s="58"/>
      <c r="DK280" s="58"/>
      <c r="DL280" s="58"/>
      <c r="DM280" s="58"/>
      <c r="DN280" s="58"/>
      <c r="DO280" s="58"/>
      <c r="DP280" s="58"/>
      <c r="DQ280" s="58"/>
      <c r="DR280" s="58"/>
      <c r="DS280" s="58"/>
      <c r="DT280" s="58"/>
      <c r="DU280" s="58"/>
      <c r="DV280" s="58"/>
      <c r="DW280" s="58"/>
      <c r="DX280" s="58"/>
      <c r="DY280" s="58"/>
      <c r="DZ280" s="58"/>
      <c r="EA280" s="58"/>
      <c r="EB280" s="58"/>
      <c r="EC280" s="58"/>
      <c r="ED280" s="58"/>
      <c r="EE280" s="58"/>
      <c r="EF280" s="58"/>
      <c r="EG280" s="58"/>
      <c r="EH280" s="58"/>
      <c r="EI280" s="58"/>
      <c r="EJ280" s="58"/>
      <c r="EK280" s="58"/>
      <c r="EL280" s="58"/>
      <c r="EM280" s="58"/>
      <c r="EN280" s="58"/>
      <c r="EO280" s="58"/>
      <c r="EP280" s="58"/>
      <c r="EQ280" s="58"/>
      <c r="ER280" s="58"/>
      <c r="ES280" s="58"/>
      <c r="ET280" s="58"/>
      <c r="EU280" s="58"/>
      <c r="EV280" s="58"/>
      <c r="EW280" s="58"/>
      <c r="EX280" s="58"/>
      <c r="EY280" s="58"/>
      <c r="EZ280" s="58"/>
      <c r="FA280" s="58"/>
      <c r="FB280" s="58"/>
      <c r="FC280" s="58"/>
      <c r="FD280" s="58"/>
      <c r="FE280" s="58"/>
      <c r="FF280" s="58"/>
      <c r="FG280" s="58"/>
      <c r="FH280" s="58"/>
      <c r="FI280" s="58"/>
      <c r="FJ280" s="58"/>
      <c r="FK280" s="58"/>
      <c r="FL280" s="58"/>
      <c r="FM280" s="58"/>
      <c r="FN280" s="58"/>
      <c r="FO280" s="58"/>
      <c r="FP280" s="58"/>
      <c r="FQ280" s="58"/>
      <c r="FR280" s="58"/>
      <c r="FS280" s="58"/>
      <c r="FT280" s="58"/>
      <c r="FU280" s="58"/>
      <c r="FV280" s="58"/>
      <c r="FW280" s="58"/>
      <c r="FX280" s="58"/>
      <c r="FY280" s="58"/>
      <c r="FZ280" s="58"/>
      <c r="GA280" s="58"/>
      <c r="GB280" s="58"/>
      <c r="GC280" s="58"/>
      <c r="GD280" s="58"/>
      <c r="GE280" s="58"/>
      <c r="GF280" s="58"/>
      <c r="GG280" s="58"/>
      <c r="GH280" s="58"/>
      <c r="GI280" s="58"/>
      <c r="GJ280" s="58"/>
      <c r="GK280" s="58"/>
      <c r="GL280" s="58"/>
      <c r="GM280" s="58"/>
      <c r="GN280" s="58"/>
      <c r="GO280" s="58"/>
      <c r="GP280" s="58"/>
      <c r="GQ280" s="58"/>
      <c r="GR280" s="58"/>
      <c r="GS280" s="58"/>
      <c r="GT280" s="58"/>
      <c r="GU280" s="58"/>
      <c r="GV280" s="58"/>
      <c r="GW280" s="58"/>
      <c r="GX280" s="58"/>
      <c r="GY280" s="58"/>
      <c r="GZ280" s="58"/>
      <c r="HA280" s="58"/>
      <c r="HB280" s="58"/>
      <c r="HC280" s="58"/>
      <c r="HD280" s="58"/>
      <c r="HE280" s="58"/>
      <c r="HF280" s="58"/>
      <c r="HG280" s="58"/>
      <c r="HH280" s="58"/>
      <c r="HI280" s="58"/>
      <c r="HJ280" s="58"/>
      <c r="HK280" s="58"/>
      <c r="HL280" s="58"/>
      <c r="HM280" s="58"/>
      <c r="HN280" s="58"/>
      <c r="HO280" s="58"/>
      <c r="HP280" s="58"/>
      <c r="HQ280" s="58"/>
      <c r="HR280" s="58"/>
      <c r="HS280" s="58"/>
      <c r="HT280" s="58"/>
      <c r="HU280" s="58"/>
      <c r="HV280" s="58"/>
      <c r="HW280" s="58"/>
      <c r="HX280" s="58"/>
      <c r="HY280" s="58"/>
      <c r="HZ280" s="58"/>
      <c r="IA280" s="58"/>
      <c r="IB280" s="58"/>
      <c r="IC280" s="58"/>
      <c r="ID280" s="58"/>
      <c r="IE280" s="58"/>
      <c r="IF280" s="58"/>
      <c r="IG280" s="58"/>
      <c r="IH280" s="58"/>
      <c r="II280" s="58"/>
      <c r="IJ280" s="58"/>
      <c r="IK280" s="58"/>
      <c r="IL280" s="58"/>
      <c r="IM280" s="58"/>
      <c r="IN280" s="58"/>
      <c r="IO280" s="58"/>
      <c r="IP280" s="58"/>
      <c r="IQ280" s="58"/>
      <c r="IR280" s="58"/>
      <c r="IS280" s="58"/>
      <c r="IT280" s="58"/>
      <c r="IU280" s="58"/>
      <c r="IV280" s="58"/>
    </row>
    <row r="281" spans="1:256" ht="13.5">
      <c r="A281" s="58" t="s">
        <v>560</v>
      </c>
      <c r="B281" s="58" t="s">
        <v>25</v>
      </c>
      <c r="C281" s="58" t="s">
        <v>566</v>
      </c>
      <c r="D281" s="58" t="s">
        <v>555</v>
      </c>
      <c r="E281" s="58"/>
      <c r="F281" s="58" t="str">
        <f t="shared" si="33"/>
        <v>ぷ０４</v>
      </c>
      <c r="G281" s="58" t="s">
        <v>942</v>
      </c>
      <c r="H281" s="58" t="s">
        <v>555</v>
      </c>
      <c r="I281" s="58" t="s">
        <v>72</v>
      </c>
      <c r="J281" s="58">
        <v>1955</v>
      </c>
      <c r="K281" s="51">
        <f t="shared" si="30"/>
        <v>68</v>
      </c>
      <c r="L281" s="58"/>
      <c r="M281" s="60" t="s">
        <v>498</v>
      </c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  <c r="CG281" s="58"/>
      <c r="CH281" s="58"/>
      <c r="CI281" s="58"/>
      <c r="CJ281" s="58"/>
      <c r="CK281" s="58"/>
      <c r="CL281" s="58"/>
      <c r="CM281" s="58"/>
      <c r="CN281" s="58"/>
      <c r="CO281" s="58"/>
      <c r="CP281" s="58"/>
      <c r="CQ281" s="58"/>
      <c r="CR281" s="58"/>
      <c r="CS281" s="58"/>
      <c r="CT281" s="58"/>
      <c r="CU281" s="58"/>
      <c r="CV281" s="58"/>
      <c r="CW281" s="58"/>
      <c r="CX281" s="58"/>
      <c r="CY281" s="58"/>
      <c r="CZ281" s="58"/>
      <c r="DA281" s="58"/>
      <c r="DB281" s="58"/>
      <c r="DC281" s="58"/>
      <c r="DD281" s="58"/>
      <c r="DE281" s="58"/>
      <c r="DF281" s="58"/>
      <c r="DG281" s="58"/>
      <c r="DH281" s="58"/>
      <c r="DI281" s="58"/>
      <c r="DJ281" s="58"/>
      <c r="DK281" s="58"/>
      <c r="DL281" s="58"/>
      <c r="DM281" s="58"/>
      <c r="DN281" s="58"/>
      <c r="DO281" s="58"/>
      <c r="DP281" s="58"/>
      <c r="DQ281" s="58"/>
      <c r="DR281" s="58"/>
      <c r="DS281" s="58"/>
      <c r="DT281" s="58"/>
      <c r="DU281" s="58"/>
      <c r="DV281" s="58"/>
      <c r="DW281" s="58"/>
      <c r="DX281" s="58"/>
      <c r="DY281" s="58"/>
      <c r="DZ281" s="58"/>
      <c r="EA281" s="58"/>
      <c r="EB281" s="58"/>
      <c r="EC281" s="58"/>
      <c r="ED281" s="58"/>
      <c r="EE281" s="58"/>
      <c r="EF281" s="58"/>
      <c r="EG281" s="58"/>
      <c r="EH281" s="58"/>
      <c r="EI281" s="58"/>
      <c r="EJ281" s="58"/>
      <c r="EK281" s="58"/>
      <c r="EL281" s="58"/>
      <c r="EM281" s="58"/>
      <c r="EN281" s="58"/>
      <c r="EO281" s="58"/>
      <c r="EP281" s="58"/>
      <c r="EQ281" s="58"/>
      <c r="ER281" s="58"/>
      <c r="ES281" s="58"/>
      <c r="ET281" s="58"/>
      <c r="EU281" s="58"/>
      <c r="EV281" s="58"/>
      <c r="EW281" s="58"/>
      <c r="EX281" s="58"/>
      <c r="EY281" s="58"/>
      <c r="EZ281" s="58"/>
      <c r="FA281" s="58"/>
      <c r="FB281" s="58"/>
      <c r="FC281" s="58"/>
      <c r="FD281" s="58"/>
      <c r="FE281" s="58"/>
      <c r="FF281" s="58"/>
      <c r="FG281" s="58"/>
      <c r="FH281" s="58"/>
      <c r="FI281" s="58"/>
      <c r="FJ281" s="58"/>
      <c r="FK281" s="58"/>
      <c r="FL281" s="58"/>
      <c r="FM281" s="58"/>
      <c r="FN281" s="58"/>
      <c r="FO281" s="58"/>
      <c r="FP281" s="58"/>
      <c r="FQ281" s="58"/>
      <c r="FR281" s="58"/>
      <c r="FS281" s="58"/>
      <c r="FT281" s="58"/>
      <c r="FU281" s="58"/>
      <c r="FV281" s="58"/>
      <c r="FW281" s="58"/>
      <c r="FX281" s="58"/>
      <c r="FY281" s="58"/>
      <c r="FZ281" s="58"/>
      <c r="GA281" s="58"/>
      <c r="GB281" s="58"/>
      <c r="GC281" s="58"/>
      <c r="GD281" s="58"/>
      <c r="GE281" s="58"/>
      <c r="GF281" s="58"/>
      <c r="GG281" s="58"/>
      <c r="GH281" s="58"/>
      <c r="GI281" s="58"/>
      <c r="GJ281" s="58"/>
      <c r="GK281" s="58"/>
      <c r="GL281" s="58"/>
      <c r="GM281" s="58"/>
      <c r="GN281" s="58"/>
      <c r="GO281" s="58"/>
      <c r="GP281" s="58"/>
      <c r="GQ281" s="58"/>
      <c r="GR281" s="58"/>
      <c r="GS281" s="58"/>
      <c r="GT281" s="58"/>
      <c r="GU281" s="58"/>
      <c r="GV281" s="58"/>
      <c r="GW281" s="58"/>
      <c r="GX281" s="58"/>
      <c r="GY281" s="58"/>
      <c r="GZ281" s="58"/>
      <c r="HA281" s="58"/>
      <c r="HB281" s="58"/>
      <c r="HC281" s="58"/>
      <c r="HD281" s="58"/>
      <c r="HE281" s="58"/>
      <c r="HF281" s="58"/>
      <c r="HG281" s="58"/>
      <c r="HH281" s="58"/>
      <c r="HI281" s="58"/>
      <c r="HJ281" s="58"/>
      <c r="HK281" s="58"/>
      <c r="HL281" s="58"/>
      <c r="HM281" s="58"/>
      <c r="HN281" s="58"/>
      <c r="HO281" s="58"/>
      <c r="HP281" s="58"/>
      <c r="HQ281" s="58"/>
      <c r="HR281" s="58"/>
      <c r="HS281" s="58"/>
      <c r="HT281" s="58"/>
      <c r="HU281" s="58"/>
      <c r="HV281" s="58"/>
      <c r="HW281" s="58"/>
      <c r="HX281" s="58"/>
      <c r="HY281" s="58"/>
      <c r="HZ281" s="58"/>
      <c r="IA281" s="58"/>
      <c r="IB281" s="58"/>
      <c r="IC281" s="58"/>
      <c r="ID281" s="58"/>
      <c r="IE281" s="58"/>
      <c r="IF281" s="58"/>
      <c r="IG281" s="58"/>
      <c r="IH281" s="58"/>
      <c r="II281" s="58"/>
      <c r="IJ281" s="58"/>
      <c r="IK281" s="58"/>
      <c r="IL281" s="58"/>
      <c r="IM281" s="58"/>
      <c r="IN281" s="58"/>
      <c r="IO281" s="58"/>
      <c r="IP281" s="58"/>
      <c r="IQ281" s="58"/>
      <c r="IR281" s="58"/>
      <c r="IS281" s="58"/>
      <c r="IT281" s="58"/>
      <c r="IU281" s="58"/>
      <c r="IV281" s="58"/>
    </row>
    <row r="282" spans="1:256" ht="13.5">
      <c r="A282" s="58" t="s">
        <v>561</v>
      </c>
      <c r="B282" s="58" t="s">
        <v>943</v>
      </c>
      <c r="C282" s="58" t="s">
        <v>944</v>
      </c>
      <c r="D282" s="58" t="s">
        <v>555</v>
      </c>
      <c r="E282" s="58"/>
      <c r="F282" s="58" t="str">
        <f t="shared" si="33"/>
        <v>ぷ０５</v>
      </c>
      <c r="G282" s="58" t="s">
        <v>945</v>
      </c>
      <c r="H282" s="58" t="s">
        <v>946</v>
      </c>
      <c r="I282" s="58" t="s">
        <v>947</v>
      </c>
      <c r="J282" s="58">
        <v>1955</v>
      </c>
      <c r="K282" s="51">
        <f t="shared" si="30"/>
        <v>68</v>
      </c>
      <c r="L282" s="58"/>
      <c r="M282" s="60" t="s">
        <v>948</v>
      </c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8"/>
      <c r="BQ282" s="58"/>
      <c r="BR282" s="58"/>
      <c r="BS282" s="58"/>
      <c r="BT282" s="58"/>
      <c r="BU282" s="58"/>
      <c r="BV282" s="58"/>
      <c r="BW282" s="58"/>
      <c r="BX282" s="58"/>
      <c r="BY282" s="58"/>
      <c r="BZ282" s="58"/>
      <c r="CA282" s="58"/>
      <c r="CB282" s="58"/>
      <c r="CC282" s="58"/>
      <c r="CD282" s="58"/>
      <c r="CE282" s="58"/>
      <c r="CF282" s="58"/>
      <c r="CG282" s="58"/>
      <c r="CH282" s="58"/>
      <c r="CI282" s="58"/>
      <c r="CJ282" s="58"/>
      <c r="CK282" s="58"/>
      <c r="CL282" s="58"/>
      <c r="CM282" s="58"/>
      <c r="CN282" s="58"/>
      <c r="CO282" s="58"/>
      <c r="CP282" s="58"/>
      <c r="CQ282" s="58"/>
      <c r="CR282" s="58"/>
      <c r="CS282" s="58"/>
      <c r="CT282" s="58"/>
      <c r="CU282" s="58"/>
      <c r="CV282" s="58"/>
      <c r="CW282" s="58"/>
      <c r="CX282" s="58"/>
      <c r="CY282" s="58"/>
      <c r="CZ282" s="58"/>
      <c r="DA282" s="58"/>
      <c r="DB282" s="58"/>
      <c r="DC282" s="58"/>
      <c r="DD282" s="58"/>
      <c r="DE282" s="58"/>
      <c r="DF282" s="58"/>
      <c r="DG282" s="58"/>
      <c r="DH282" s="58"/>
      <c r="DI282" s="58"/>
      <c r="DJ282" s="58"/>
      <c r="DK282" s="58"/>
      <c r="DL282" s="58"/>
      <c r="DM282" s="58"/>
      <c r="DN282" s="58"/>
      <c r="DO282" s="58"/>
      <c r="DP282" s="58"/>
      <c r="DQ282" s="58"/>
      <c r="DR282" s="58"/>
      <c r="DS282" s="58"/>
      <c r="DT282" s="58"/>
      <c r="DU282" s="58"/>
      <c r="DV282" s="58"/>
      <c r="DW282" s="58"/>
      <c r="DX282" s="58"/>
      <c r="DY282" s="58"/>
      <c r="DZ282" s="58"/>
      <c r="EA282" s="58"/>
      <c r="EB282" s="58"/>
      <c r="EC282" s="58"/>
      <c r="ED282" s="58"/>
      <c r="EE282" s="58"/>
      <c r="EF282" s="58"/>
      <c r="EG282" s="58"/>
      <c r="EH282" s="58"/>
      <c r="EI282" s="58"/>
      <c r="EJ282" s="58"/>
      <c r="EK282" s="58"/>
      <c r="EL282" s="58"/>
      <c r="EM282" s="58"/>
      <c r="EN282" s="58"/>
      <c r="EO282" s="58"/>
      <c r="EP282" s="58"/>
      <c r="EQ282" s="58"/>
      <c r="ER282" s="58"/>
      <c r="ES282" s="58"/>
      <c r="ET282" s="58"/>
      <c r="EU282" s="58"/>
      <c r="EV282" s="58"/>
      <c r="EW282" s="58"/>
      <c r="EX282" s="58"/>
      <c r="EY282" s="58"/>
      <c r="EZ282" s="58"/>
      <c r="FA282" s="58"/>
      <c r="FB282" s="58"/>
      <c r="FC282" s="58"/>
      <c r="FD282" s="58"/>
      <c r="FE282" s="58"/>
      <c r="FF282" s="58"/>
      <c r="FG282" s="58"/>
      <c r="FH282" s="58"/>
      <c r="FI282" s="58"/>
      <c r="FJ282" s="58"/>
      <c r="FK282" s="58"/>
      <c r="FL282" s="58"/>
      <c r="FM282" s="58"/>
      <c r="FN282" s="58"/>
      <c r="FO282" s="58"/>
      <c r="FP282" s="58"/>
      <c r="FQ282" s="58"/>
      <c r="FR282" s="58"/>
      <c r="FS282" s="58"/>
      <c r="FT282" s="58"/>
      <c r="FU282" s="58"/>
      <c r="FV282" s="58"/>
      <c r="FW282" s="58"/>
      <c r="FX282" s="58"/>
      <c r="FY282" s="58"/>
      <c r="FZ282" s="58"/>
      <c r="GA282" s="58"/>
      <c r="GB282" s="58"/>
      <c r="GC282" s="58"/>
      <c r="GD282" s="58"/>
      <c r="GE282" s="58"/>
      <c r="GF282" s="58"/>
      <c r="GG282" s="58"/>
      <c r="GH282" s="58"/>
      <c r="GI282" s="58"/>
      <c r="GJ282" s="58"/>
      <c r="GK282" s="58"/>
      <c r="GL282" s="58"/>
      <c r="GM282" s="58"/>
      <c r="GN282" s="58"/>
      <c r="GO282" s="58"/>
      <c r="GP282" s="58"/>
      <c r="GQ282" s="58"/>
      <c r="GR282" s="58"/>
      <c r="GS282" s="58"/>
      <c r="GT282" s="58"/>
      <c r="GU282" s="58"/>
      <c r="GV282" s="58"/>
      <c r="GW282" s="58"/>
      <c r="GX282" s="58"/>
      <c r="GY282" s="58"/>
      <c r="GZ282" s="58"/>
      <c r="HA282" s="58"/>
      <c r="HB282" s="58"/>
      <c r="HC282" s="58"/>
      <c r="HD282" s="58"/>
      <c r="HE282" s="58"/>
      <c r="HF282" s="58"/>
      <c r="HG282" s="58"/>
      <c r="HH282" s="58"/>
      <c r="HI282" s="58"/>
      <c r="HJ282" s="58"/>
      <c r="HK282" s="58"/>
      <c r="HL282" s="58"/>
      <c r="HM282" s="58"/>
      <c r="HN282" s="58"/>
      <c r="HO282" s="58"/>
      <c r="HP282" s="58"/>
      <c r="HQ282" s="58"/>
      <c r="HR282" s="58"/>
      <c r="HS282" s="58"/>
      <c r="HT282" s="58"/>
      <c r="HU282" s="58"/>
      <c r="HV282" s="58"/>
      <c r="HW282" s="58"/>
      <c r="HX282" s="58"/>
      <c r="HY282" s="58"/>
      <c r="HZ282" s="58"/>
      <c r="IA282" s="58"/>
      <c r="IB282" s="58"/>
      <c r="IC282" s="58"/>
      <c r="ID282" s="58"/>
      <c r="IE282" s="58"/>
      <c r="IF282" s="58"/>
      <c r="IG282" s="58"/>
      <c r="IH282" s="58"/>
      <c r="II282" s="58"/>
      <c r="IJ282" s="58"/>
      <c r="IK282" s="58"/>
      <c r="IL282" s="58"/>
      <c r="IM282" s="58"/>
      <c r="IN282" s="58"/>
      <c r="IO282" s="58"/>
      <c r="IP282" s="58"/>
      <c r="IQ282" s="58"/>
      <c r="IR282" s="58"/>
      <c r="IS282" s="58"/>
      <c r="IT282" s="58"/>
      <c r="IU282" s="58"/>
      <c r="IV282" s="58"/>
    </row>
    <row r="283" spans="1:256" ht="13.5">
      <c r="A283" s="58" t="s">
        <v>562</v>
      </c>
      <c r="B283" s="58" t="s">
        <v>949</v>
      </c>
      <c r="C283" s="58" t="s">
        <v>950</v>
      </c>
      <c r="D283" s="58" t="s">
        <v>555</v>
      </c>
      <c r="E283" s="58"/>
      <c r="F283" s="58" t="str">
        <f t="shared" si="33"/>
        <v>ぷ０６</v>
      </c>
      <c r="G283" s="58" t="s">
        <v>951</v>
      </c>
      <c r="H283" s="58" t="s">
        <v>946</v>
      </c>
      <c r="I283" s="58" t="s">
        <v>947</v>
      </c>
      <c r="J283" s="58">
        <v>1955</v>
      </c>
      <c r="K283" s="51">
        <f t="shared" si="30"/>
        <v>68</v>
      </c>
      <c r="L283" s="58"/>
      <c r="M283" s="60" t="s">
        <v>948</v>
      </c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  <c r="CG283" s="58"/>
      <c r="CH283" s="58"/>
      <c r="CI283" s="58"/>
      <c r="CJ283" s="58"/>
      <c r="CK283" s="58"/>
      <c r="CL283" s="58"/>
      <c r="CM283" s="58"/>
      <c r="CN283" s="58"/>
      <c r="CO283" s="58"/>
      <c r="CP283" s="58"/>
      <c r="CQ283" s="58"/>
      <c r="CR283" s="58"/>
      <c r="CS283" s="58"/>
      <c r="CT283" s="58"/>
      <c r="CU283" s="58"/>
      <c r="CV283" s="58"/>
      <c r="CW283" s="58"/>
      <c r="CX283" s="58"/>
      <c r="CY283" s="58"/>
      <c r="CZ283" s="58"/>
      <c r="DA283" s="58"/>
      <c r="DB283" s="58"/>
      <c r="DC283" s="58"/>
      <c r="DD283" s="58"/>
      <c r="DE283" s="58"/>
      <c r="DF283" s="58"/>
      <c r="DG283" s="58"/>
      <c r="DH283" s="58"/>
      <c r="DI283" s="58"/>
      <c r="DJ283" s="58"/>
      <c r="DK283" s="58"/>
      <c r="DL283" s="58"/>
      <c r="DM283" s="58"/>
      <c r="DN283" s="58"/>
      <c r="DO283" s="58"/>
      <c r="DP283" s="58"/>
      <c r="DQ283" s="58"/>
      <c r="DR283" s="58"/>
      <c r="DS283" s="58"/>
      <c r="DT283" s="58"/>
      <c r="DU283" s="58"/>
      <c r="DV283" s="58"/>
      <c r="DW283" s="58"/>
      <c r="DX283" s="58"/>
      <c r="DY283" s="58"/>
      <c r="DZ283" s="58"/>
      <c r="EA283" s="58"/>
      <c r="EB283" s="58"/>
      <c r="EC283" s="58"/>
      <c r="ED283" s="58"/>
      <c r="EE283" s="58"/>
      <c r="EF283" s="58"/>
      <c r="EG283" s="58"/>
      <c r="EH283" s="58"/>
      <c r="EI283" s="58"/>
      <c r="EJ283" s="58"/>
      <c r="EK283" s="58"/>
      <c r="EL283" s="58"/>
      <c r="EM283" s="58"/>
      <c r="EN283" s="58"/>
      <c r="EO283" s="58"/>
      <c r="EP283" s="58"/>
      <c r="EQ283" s="58"/>
      <c r="ER283" s="58"/>
      <c r="ES283" s="58"/>
      <c r="ET283" s="58"/>
      <c r="EU283" s="58"/>
      <c r="EV283" s="58"/>
      <c r="EW283" s="58"/>
      <c r="EX283" s="58"/>
      <c r="EY283" s="58"/>
      <c r="EZ283" s="58"/>
      <c r="FA283" s="58"/>
      <c r="FB283" s="58"/>
      <c r="FC283" s="58"/>
      <c r="FD283" s="58"/>
      <c r="FE283" s="58"/>
      <c r="FF283" s="58"/>
      <c r="FG283" s="58"/>
      <c r="FH283" s="58"/>
      <c r="FI283" s="58"/>
      <c r="FJ283" s="58"/>
      <c r="FK283" s="58"/>
      <c r="FL283" s="58"/>
      <c r="FM283" s="58"/>
      <c r="FN283" s="58"/>
      <c r="FO283" s="58"/>
      <c r="FP283" s="58"/>
      <c r="FQ283" s="58"/>
      <c r="FR283" s="58"/>
      <c r="FS283" s="58"/>
      <c r="FT283" s="58"/>
      <c r="FU283" s="58"/>
      <c r="FV283" s="58"/>
      <c r="FW283" s="58"/>
      <c r="FX283" s="58"/>
      <c r="FY283" s="58"/>
      <c r="FZ283" s="58"/>
      <c r="GA283" s="58"/>
      <c r="GB283" s="58"/>
      <c r="GC283" s="58"/>
      <c r="GD283" s="58"/>
      <c r="GE283" s="58"/>
      <c r="GF283" s="58"/>
      <c r="GG283" s="58"/>
      <c r="GH283" s="58"/>
      <c r="GI283" s="58"/>
      <c r="GJ283" s="58"/>
      <c r="GK283" s="58"/>
      <c r="GL283" s="58"/>
      <c r="GM283" s="58"/>
      <c r="GN283" s="58"/>
      <c r="GO283" s="58"/>
      <c r="GP283" s="58"/>
      <c r="GQ283" s="58"/>
      <c r="GR283" s="58"/>
      <c r="GS283" s="58"/>
      <c r="GT283" s="58"/>
      <c r="GU283" s="58"/>
      <c r="GV283" s="58"/>
      <c r="GW283" s="58"/>
      <c r="GX283" s="58"/>
      <c r="GY283" s="58"/>
      <c r="GZ283" s="58"/>
      <c r="HA283" s="58"/>
      <c r="HB283" s="58"/>
      <c r="HC283" s="58"/>
      <c r="HD283" s="58"/>
      <c r="HE283" s="58"/>
      <c r="HF283" s="58"/>
      <c r="HG283" s="58"/>
      <c r="HH283" s="58"/>
      <c r="HI283" s="58"/>
      <c r="HJ283" s="58"/>
      <c r="HK283" s="58"/>
      <c r="HL283" s="58"/>
      <c r="HM283" s="58"/>
      <c r="HN283" s="58"/>
      <c r="HO283" s="58"/>
      <c r="HP283" s="58"/>
      <c r="HQ283" s="58"/>
      <c r="HR283" s="58"/>
      <c r="HS283" s="58"/>
      <c r="HT283" s="58"/>
      <c r="HU283" s="58"/>
      <c r="HV283" s="58"/>
      <c r="HW283" s="58"/>
      <c r="HX283" s="58"/>
      <c r="HY283" s="58"/>
      <c r="HZ283" s="58"/>
      <c r="IA283" s="58"/>
      <c r="IB283" s="58"/>
      <c r="IC283" s="58"/>
      <c r="ID283" s="58"/>
      <c r="IE283" s="58"/>
      <c r="IF283" s="58"/>
      <c r="IG283" s="58"/>
      <c r="IH283" s="58"/>
      <c r="II283" s="58"/>
      <c r="IJ283" s="58"/>
      <c r="IK283" s="58"/>
      <c r="IL283" s="58"/>
      <c r="IM283" s="58"/>
      <c r="IN283" s="58"/>
      <c r="IO283" s="58"/>
      <c r="IP283" s="58"/>
      <c r="IQ283" s="58"/>
      <c r="IR283" s="58"/>
      <c r="IS283" s="58"/>
      <c r="IT283" s="58"/>
      <c r="IU283" s="58"/>
      <c r="IV283" s="58"/>
    </row>
    <row r="284" spans="1:256" ht="13.5">
      <c r="A284" s="58" t="s">
        <v>565</v>
      </c>
      <c r="B284" s="58" t="s">
        <v>952</v>
      </c>
      <c r="C284" s="58" t="s">
        <v>953</v>
      </c>
      <c r="D284" s="58" t="s">
        <v>555</v>
      </c>
      <c r="E284" s="58"/>
      <c r="F284" s="58" t="str">
        <f t="shared" si="33"/>
        <v>ぷ０７</v>
      </c>
      <c r="G284" s="58" t="s">
        <v>954</v>
      </c>
      <c r="H284" s="58" t="s">
        <v>946</v>
      </c>
      <c r="I284" s="58" t="s">
        <v>947</v>
      </c>
      <c r="J284" s="58">
        <v>1951</v>
      </c>
      <c r="K284" s="51">
        <f t="shared" si="30"/>
        <v>72</v>
      </c>
      <c r="L284" s="58"/>
      <c r="M284" s="60" t="s">
        <v>948</v>
      </c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58"/>
      <c r="CC284" s="58"/>
      <c r="CD284" s="58"/>
      <c r="CE284" s="58"/>
      <c r="CF284" s="58"/>
      <c r="CG284" s="58"/>
      <c r="CH284" s="58"/>
      <c r="CI284" s="58"/>
      <c r="CJ284" s="58"/>
      <c r="CK284" s="58"/>
      <c r="CL284" s="58"/>
      <c r="CM284" s="58"/>
      <c r="CN284" s="58"/>
      <c r="CO284" s="58"/>
      <c r="CP284" s="58"/>
      <c r="CQ284" s="58"/>
      <c r="CR284" s="58"/>
      <c r="CS284" s="58"/>
      <c r="CT284" s="58"/>
      <c r="CU284" s="58"/>
      <c r="CV284" s="58"/>
      <c r="CW284" s="58"/>
      <c r="CX284" s="58"/>
      <c r="CY284" s="58"/>
      <c r="CZ284" s="58"/>
      <c r="DA284" s="58"/>
      <c r="DB284" s="58"/>
      <c r="DC284" s="58"/>
      <c r="DD284" s="58"/>
      <c r="DE284" s="58"/>
      <c r="DF284" s="58"/>
      <c r="DG284" s="58"/>
      <c r="DH284" s="58"/>
      <c r="DI284" s="58"/>
      <c r="DJ284" s="58"/>
      <c r="DK284" s="58"/>
      <c r="DL284" s="58"/>
      <c r="DM284" s="58"/>
      <c r="DN284" s="58"/>
      <c r="DO284" s="58"/>
      <c r="DP284" s="58"/>
      <c r="DQ284" s="58"/>
      <c r="DR284" s="58"/>
      <c r="DS284" s="58"/>
      <c r="DT284" s="58"/>
      <c r="DU284" s="58"/>
      <c r="DV284" s="58"/>
      <c r="DW284" s="58"/>
      <c r="DX284" s="58"/>
      <c r="DY284" s="58"/>
      <c r="DZ284" s="58"/>
      <c r="EA284" s="58"/>
      <c r="EB284" s="58"/>
      <c r="EC284" s="58"/>
      <c r="ED284" s="58"/>
      <c r="EE284" s="58"/>
      <c r="EF284" s="58"/>
      <c r="EG284" s="58"/>
      <c r="EH284" s="58"/>
      <c r="EI284" s="58"/>
      <c r="EJ284" s="58"/>
      <c r="EK284" s="58"/>
      <c r="EL284" s="58"/>
      <c r="EM284" s="58"/>
      <c r="EN284" s="58"/>
      <c r="EO284" s="58"/>
      <c r="EP284" s="58"/>
      <c r="EQ284" s="58"/>
      <c r="ER284" s="58"/>
      <c r="ES284" s="58"/>
      <c r="ET284" s="58"/>
      <c r="EU284" s="58"/>
      <c r="EV284" s="58"/>
      <c r="EW284" s="58"/>
      <c r="EX284" s="58"/>
      <c r="EY284" s="58"/>
      <c r="EZ284" s="58"/>
      <c r="FA284" s="58"/>
      <c r="FB284" s="58"/>
      <c r="FC284" s="58"/>
      <c r="FD284" s="58"/>
      <c r="FE284" s="58"/>
      <c r="FF284" s="58"/>
      <c r="FG284" s="58"/>
      <c r="FH284" s="58"/>
      <c r="FI284" s="58"/>
      <c r="FJ284" s="58"/>
      <c r="FK284" s="58"/>
      <c r="FL284" s="58"/>
      <c r="FM284" s="58"/>
      <c r="FN284" s="58"/>
      <c r="FO284" s="58"/>
      <c r="FP284" s="58"/>
      <c r="FQ284" s="58"/>
      <c r="FR284" s="58"/>
      <c r="FS284" s="58"/>
      <c r="FT284" s="58"/>
      <c r="FU284" s="58"/>
      <c r="FV284" s="58"/>
      <c r="FW284" s="58"/>
      <c r="FX284" s="58"/>
      <c r="FY284" s="58"/>
      <c r="FZ284" s="58"/>
      <c r="GA284" s="58"/>
      <c r="GB284" s="58"/>
      <c r="GC284" s="58"/>
      <c r="GD284" s="58"/>
      <c r="GE284" s="58"/>
      <c r="GF284" s="58"/>
      <c r="GG284" s="58"/>
      <c r="GH284" s="58"/>
      <c r="GI284" s="58"/>
      <c r="GJ284" s="58"/>
      <c r="GK284" s="58"/>
      <c r="GL284" s="58"/>
      <c r="GM284" s="58"/>
      <c r="GN284" s="58"/>
      <c r="GO284" s="58"/>
      <c r="GP284" s="58"/>
      <c r="GQ284" s="58"/>
      <c r="GR284" s="58"/>
      <c r="GS284" s="58"/>
      <c r="GT284" s="58"/>
      <c r="GU284" s="58"/>
      <c r="GV284" s="58"/>
      <c r="GW284" s="58"/>
      <c r="GX284" s="58"/>
      <c r="GY284" s="58"/>
      <c r="GZ284" s="58"/>
      <c r="HA284" s="58"/>
      <c r="HB284" s="58"/>
      <c r="HC284" s="58"/>
      <c r="HD284" s="58"/>
      <c r="HE284" s="58"/>
      <c r="HF284" s="58"/>
      <c r="HG284" s="58"/>
      <c r="HH284" s="58"/>
      <c r="HI284" s="58"/>
      <c r="HJ284" s="58"/>
      <c r="HK284" s="58"/>
      <c r="HL284" s="58"/>
      <c r="HM284" s="58"/>
      <c r="HN284" s="58"/>
      <c r="HO284" s="58"/>
      <c r="HP284" s="58"/>
      <c r="HQ284" s="58"/>
      <c r="HR284" s="58"/>
      <c r="HS284" s="58"/>
      <c r="HT284" s="58"/>
      <c r="HU284" s="58"/>
      <c r="HV284" s="58"/>
      <c r="HW284" s="58"/>
      <c r="HX284" s="58"/>
      <c r="HY284" s="58"/>
      <c r="HZ284" s="58"/>
      <c r="IA284" s="58"/>
      <c r="IB284" s="58"/>
      <c r="IC284" s="58"/>
      <c r="ID284" s="58"/>
      <c r="IE284" s="58"/>
      <c r="IF284" s="58"/>
      <c r="IG284" s="58"/>
      <c r="IH284" s="58"/>
      <c r="II284" s="58"/>
      <c r="IJ284" s="58"/>
      <c r="IK284" s="58"/>
      <c r="IL284" s="58"/>
      <c r="IM284" s="58"/>
      <c r="IN284" s="58"/>
      <c r="IO284" s="58"/>
      <c r="IP284" s="58"/>
      <c r="IQ284" s="58"/>
      <c r="IR284" s="58"/>
      <c r="IS284" s="58"/>
      <c r="IT284" s="58"/>
      <c r="IU284" s="58"/>
      <c r="IV284" s="58"/>
    </row>
    <row r="285" spans="1:256" ht="13.5">
      <c r="A285" s="58" t="s">
        <v>567</v>
      </c>
      <c r="B285" s="58" t="s">
        <v>955</v>
      </c>
      <c r="C285" s="58" t="s">
        <v>956</v>
      </c>
      <c r="D285" s="58" t="s">
        <v>555</v>
      </c>
      <c r="E285" s="58"/>
      <c r="F285" s="58" t="str">
        <f t="shared" si="33"/>
        <v>ぷ０８</v>
      </c>
      <c r="G285" s="58" t="s">
        <v>957</v>
      </c>
      <c r="H285" s="58" t="s">
        <v>946</v>
      </c>
      <c r="I285" s="58" t="s">
        <v>947</v>
      </c>
      <c r="J285" s="58">
        <v>1951</v>
      </c>
      <c r="K285" s="51">
        <f t="shared" si="30"/>
        <v>72</v>
      </c>
      <c r="L285" s="58"/>
      <c r="M285" s="58" t="s">
        <v>919</v>
      </c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8"/>
      <c r="BQ285" s="58"/>
      <c r="BR285" s="58"/>
      <c r="BS285" s="58"/>
      <c r="BT285" s="58"/>
      <c r="BU285" s="58"/>
      <c r="BV285" s="58"/>
      <c r="BW285" s="58"/>
      <c r="BX285" s="58"/>
      <c r="BY285" s="58"/>
      <c r="BZ285" s="58"/>
      <c r="CA285" s="58"/>
      <c r="CB285" s="58"/>
      <c r="CC285" s="58"/>
      <c r="CD285" s="58"/>
      <c r="CE285" s="58"/>
      <c r="CF285" s="58"/>
      <c r="CG285" s="58"/>
      <c r="CH285" s="58"/>
      <c r="CI285" s="58"/>
      <c r="CJ285" s="58"/>
      <c r="CK285" s="58"/>
      <c r="CL285" s="58"/>
      <c r="CM285" s="58"/>
      <c r="CN285" s="58"/>
      <c r="CO285" s="58"/>
      <c r="CP285" s="58"/>
      <c r="CQ285" s="58"/>
      <c r="CR285" s="58"/>
      <c r="CS285" s="58"/>
      <c r="CT285" s="58"/>
      <c r="CU285" s="58"/>
      <c r="CV285" s="58"/>
      <c r="CW285" s="58"/>
      <c r="CX285" s="58"/>
      <c r="CY285" s="58"/>
      <c r="CZ285" s="58"/>
      <c r="DA285" s="58"/>
      <c r="DB285" s="58"/>
      <c r="DC285" s="58"/>
      <c r="DD285" s="58"/>
      <c r="DE285" s="58"/>
      <c r="DF285" s="58"/>
      <c r="DG285" s="58"/>
      <c r="DH285" s="58"/>
      <c r="DI285" s="58"/>
      <c r="DJ285" s="58"/>
      <c r="DK285" s="58"/>
      <c r="DL285" s="58"/>
      <c r="DM285" s="58"/>
      <c r="DN285" s="58"/>
      <c r="DO285" s="58"/>
      <c r="DP285" s="58"/>
      <c r="DQ285" s="58"/>
      <c r="DR285" s="58"/>
      <c r="DS285" s="58"/>
      <c r="DT285" s="58"/>
      <c r="DU285" s="58"/>
      <c r="DV285" s="58"/>
      <c r="DW285" s="58"/>
      <c r="DX285" s="58"/>
      <c r="DY285" s="58"/>
      <c r="DZ285" s="58"/>
      <c r="EA285" s="58"/>
      <c r="EB285" s="58"/>
      <c r="EC285" s="58"/>
      <c r="ED285" s="58"/>
      <c r="EE285" s="58"/>
      <c r="EF285" s="58"/>
      <c r="EG285" s="58"/>
      <c r="EH285" s="58"/>
      <c r="EI285" s="58"/>
      <c r="EJ285" s="58"/>
      <c r="EK285" s="58"/>
      <c r="EL285" s="58"/>
      <c r="EM285" s="58"/>
      <c r="EN285" s="58"/>
      <c r="EO285" s="58"/>
      <c r="EP285" s="58"/>
      <c r="EQ285" s="58"/>
      <c r="ER285" s="58"/>
      <c r="ES285" s="58"/>
      <c r="ET285" s="58"/>
      <c r="EU285" s="58"/>
      <c r="EV285" s="58"/>
      <c r="EW285" s="58"/>
      <c r="EX285" s="58"/>
      <c r="EY285" s="58"/>
      <c r="EZ285" s="58"/>
      <c r="FA285" s="58"/>
      <c r="FB285" s="58"/>
      <c r="FC285" s="58"/>
      <c r="FD285" s="58"/>
      <c r="FE285" s="58"/>
      <c r="FF285" s="58"/>
      <c r="FG285" s="58"/>
      <c r="FH285" s="58"/>
      <c r="FI285" s="58"/>
      <c r="FJ285" s="58"/>
      <c r="FK285" s="58"/>
      <c r="FL285" s="58"/>
      <c r="FM285" s="58"/>
      <c r="FN285" s="58"/>
      <c r="FO285" s="58"/>
      <c r="FP285" s="58"/>
      <c r="FQ285" s="58"/>
      <c r="FR285" s="58"/>
      <c r="FS285" s="58"/>
      <c r="FT285" s="58"/>
      <c r="FU285" s="58"/>
      <c r="FV285" s="58"/>
      <c r="FW285" s="58"/>
      <c r="FX285" s="58"/>
      <c r="FY285" s="58"/>
      <c r="FZ285" s="58"/>
      <c r="GA285" s="58"/>
      <c r="GB285" s="58"/>
      <c r="GC285" s="58"/>
      <c r="GD285" s="58"/>
      <c r="GE285" s="58"/>
      <c r="GF285" s="58"/>
      <c r="GG285" s="58"/>
      <c r="GH285" s="58"/>
      <c r="GI285" s="58"/>
      <c r="GJ285" s="58"/>
      <c r="GK285" s="58"/>
      <c r="GL285" s="58"/>
      <c r="GM285" s="58"/>
      <c r="GN285" s="58"/>
      <c r="GO285" s="58"/>
      <c r="GP285" s="58"/>
      <c r="GQ285" s="58"/>
      <c r="GR285" s="58"/>
      <c r="GS285" s="58"/>
      <c r="GT285" s="58"/>
      <c r="GU285" s="58"/>
      <c r="GV285" s="58"/>
      <c r="GW285" s="58"/>
      <c r="GX285" s="58"/>
      <c r="GY285" s="58"/>
      <c r="GZ285" s="58"/>
      <c r="HA285" s="58"/>
      <c r="HB285" s="58"/>
      <c r="HC285" s="58"/>
      <c r="HD285" s="58"/>
      <c r="HE285" s="58"/>
      <c r="HF285" s="58"/>
      <c r="HG285" s="58"/>
      <c r="HH285" s="58"/>
      <c r="HI285" s="58"/>
      <c r="HJ285" s="58"/>
      <c r="HK285" s="58"/>
      <c r="HL285" s="58"/>
      <c r="HM285" s="58"/>
      <c r="HN285" s="58"/>
      <c r="HO285" s="58"/>
      <c r="HP285" s="58"/>
      <c r="HQ285" s="58"/>
      <c r="HR285" s="58"/>
      <c r="HS285" s="58"/>
      <c r="HT285" s="58"/>
      <c r="HU285" s="58"/>
      <c r="HV285" s="58"/>
      <c r="HW285" s="58"/>
      <c r="HX285" s="58"/>
      <c r="HY285" s="58"/>
      <c r="HZ285" s="58"/>
      <c r="IA285" s="58"/>
      <c r="IB285" s="58"/>
      <c r="IC285" s="58"/>
      <c r="ID285" s="58"/>
      <c r="IE285" s="58"/>
      <c r="IF285" s="58"/>
      <c r="IG285" s="58"/>
      <c r="IH285" s="58"/>
      <c r="II285" s="58"/>
      <c r="IJ285" s="58"/>
      <c r="IK285" s="58"/>
      <c r="IL285" s="58"/>
      <c r="IM285" s="58"/>
      <c r="IN285" s="58"/>
      <c r="IO285" s="58"/>
      <c r="IP285" s="58"/>
      <c r="IQ285" s="58"/>
      <c r="IR285" s="58"/>
      <c r="IS285" s="58"/>
      <c r="IT285" s="58"/>
      <c r="IU285" s="58"/>
      <c r="IV285" s="58"/>
    </row>
    <row r="286" spans="1:256" ht="13.5">
      <c r="A286" s="58" t="s">
        <v>568</v>
      </c>
      <c r="B286" s="58" t="s">
        <v>958</v>
      </c>
      <c r="C286" s="58" t="s">
        <v>959</v>
      </c>
      <c r="D286" s="58" t="s">
        <v>555</v>
      </c>
      <c r="E286" s="58"/>
      <c r="F286" s="58" t="str">
        <f t="shared" si="33"/>
        <v>ぷ０９</v>
      </c>
      <c r="G286" s="58" t="s">
        <v>960</v>
      </c>
      <c r="H286" s="58" t="s">
        <v>946</v>
      </c>
      <c r="I286" s="58" t="s">
        <v>947</v>
      </c>
      <c r="J286" s="58">
        <v>1951</v>
      </c>
      <c r="K286" s="51">
        <f t="shared" si="30"/>
        <v>72</v>
      </c>
      <c r="L286" s="58"/>
      <c r="M286" s="58" t="s">
        <v>961</v>
      </c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8"/>
      <c r="BQ286" s="58"/>
      <c r="BR286" s="58"/>
      <c r="BS286" s="58"/>
      <c r="BT286" s="58"/>
      <c r="BU286" s="58"/>
      <c r="BV286" s="58"/>
      <c r="BW286" s="58"/>
      <c r="BX286" s="58"/>
      <c r="BY286" s="58"/>
      <c r="BZ286" s="58"/>
      <c r="CA286" s="58"/>
      <c r="CB286" s="58"/>
      <c r="CC286" s="58"/>
      <c r="CD286" s="58"/>
      <c r="CE286" s="58"/>
      <c r="CF286" s="58"/>
      <c r="CG286" s="58"/>
      <c r="CH286" s="58"/>
      <c r="CI286" s="58"/>
      <c r="CJ286" s="58"/>
      <c r="CK286" s="58"/>
      <c r="CL286" s="58"/>
      <c r="CM286" s="58"/>
      <c r="CN286" s="58"/>
      <c r="CO286" s="58"/>
      <c r="CP286" s="58"/>
      <c r="CQ286" s="58"/>
      <c r="CR286" s="58"/>
      <c r="CS286" s="58"/>
      <c r="CT286" s="58"/>
      <c r="CU286" s="58"/>
      <c r="CV286" s="58"/>
      <c r="CW286" s="58"/>
      <c r="CX286" s="58"/>
      <c r="CY286" s="58"/>
      <c r="CZ286" s="58"/>
      <c r="DA286" s="58"/>
      <c r="DB286" s="58"/>
      <c r="DC286" s="58"/>
      <c r="DD286" s="58"/>
      <c r="DE286" s="58"/>
      <c r="DF286" s="58"/>
      <c r="DG286" s="58"/>
      <c r="DH286" s="58"/>
      <c r="DI286" s="58"/>
      <c r="DJ286" s="58"/>
      <c r="DK286" s="58"/>
      <c r="DL286" s="58"/>
      <c r="DM286" s="58"/>
      <c r="DN286" s="58"/>
      <c r="DO286" s="58"/>
      <c r="DP286" s="58"/>
      <c r="DQ286" s="58"/>
      <c r="DR286" s="58"/>
      <c r="DS286" s="58"/>
      <c r="DT286" s="58"/>
      <c r="DU286" s="58"/>
      <c r="DV286" s="58"/>
      <c r="DW286" s="58"/>
      <c r="DX286" s="58"/>
      <c r="DY286" s="58"/>
      <c r="DZ286" s="58"/>
      <c r="EA286" s="58"/>
      <c r="EB286" s="58"/>
      <c r="EC286" s="58"/>
      <c r="ED286" s="58"/>
      <c r="EE286" s="58"/>
      <c r="EF286" s="58"/>
      <c r="EG286" s="58"/>
      <c r="EH286" s="58"/>
      <c r="EI286" s="58"/>
      <c r="EJ286" s="58"/>
      <c r="EK286" s="58"/>
      <c r="EL286" s="58"/>
      <c r="EM286" s="58"/>
      <c r="EN286" s="58"/>
      <c r="EO286" s="58"/>
      <c r="EP286" s="58"/>
      <c r="EQ286" s="58"/>
      <c r="ER286" s="58"/>
      <c r="ES286" s="58"/>
      <c r="ET286" s="58"/>
      <c r="EU286" s="58"/>
      <c r="EV286" s="58"/>
      <c r="EW286" s="58"/>
      <c r="EX286" s="58"/>
      <c r="EY286" s="58"/>
      <c r="EZ286" s="58"/>
      <c r="FA286" s="58"/>
      <c r="FB286" s="58"/>
      <c r="FC286" s="58"/>
      <c r="FD286" s="58"/>
      <c r="FE286" s="58"/>
      <c r="FF286" s="58"/>
      <c r="FG286" s="58"/>
      <c r="FH286" s="58"/>
      <c r="FI286" s="58"/>
      <c r="FJ286" s="58"/>
      <c r="FK286" s="58"/>
      <c r="FL286" s="58"/>
      <c r="FM286" s="58"/>
      <c r="FN286" s="58"/>
      <c r="FO286" s="58"/>
      <c r="FP286" s="58"/>
      <c r="FQ286" s="58"/>
      <c r="FR286" s="58"/>
      <c r="FS286" s="58"/>
      <c r="FT286" s="58"/>
      <c r="FU286" s="58"/>
      <c r="FV286" s="58"/>
      <c r="FW286" s="58"/>
      <c r="FX286" s="58"/>
      <c r="FY286" s="58"/>
      <c r="FZ286" s="58"/>
      <c r="GA286" s="58"/>
      <c r="GB286" s="58"/>
      <c r="GC286" s="58"/>
      <c r="GD286" s="58"/>
      <c r="GE286" s="58"/>
      <c r="GF286" s="58"/>
      <c r="GG286" s="58"/>
      <c r="GH286" s="58"/>
      <c r="GI286" s="58"/>
      <c r="GJ286" s="58"/>
      <c r="GK286" s="58"/>
      <c r="GL286" s="58"/>
      <c r="GM286" s="58"/>
      <c r="GN286" s="58"/>
      <c r="GO286" s="58"/>
      <c r="GP286" s="58"/>
      <c r="GQ286" s="58"/>
      <c r="GR286" s="58"/>
      <c r="GS286" s="58"/>
      <c r="GT286" s="58"/>
      <c r="GU286" s="58"/>
      <c r="GV286" s="58"/>
      <c r="GW286" s="58"/>
      <c r="GX286" s="58"/>
      <c r="GY286" s="58"/>
      <c r="GZ286" s="58"/>
      <c r="HA286" s="58"/>
      <c r="HB286" s="58"/>
      <c r="HC286" s="58"/>
      <c r="HD286" s="58"/>
      <c r="HE286" s="58"/>
      <c r="HF286" s="58"/>
      <c r="HG286" s="58"/>
      <c r="HH286" s="58"/>
      <c r="HI286" s="58"/>
      <c r="HJ286" s="58"/>
      <c r="HK286" s="58"/>
      <c r="HL286" s="58"/>
      <c r="HM286" s="58"/>
      <c r="HN286" s="58"/>
      <c r="HO286" s="58"/>
      <c r="HP286" s="58"/>
      <c r="HQ286" s="58"/>
      <c r="HR286" s="58"/>
      <c r="HS286" s="58"/>
      <c r="HT286" s="58"/>
      <c r="HU286" s="58"/>
      <c r="HV286" s="58"/>
      <c r="HW286" s="58"/>
      <c r="HX286" s="58"/>
      <c r="HY286" s="58"/>
      <c r="HZ286" s="58"/>
      <c r="IA286" s="58"/>
      <c r="IB286" s="58"/>
      <c r="IC286" s="58"/>
      <c r="ID286" s="58"/>
      <c r="IE286" s="58"/>
      <c r="IF286" s="58"/>
      <c r="IG286" s="58"/>
      <c r="IH286" s="58"/>
      <c r="II286" s="58"/>
      <c r="IJ286" s="58"/>
      <c r="IK286" s="58"/>
      <c r="IL286" s="58"/>
      <c r="IM286" s="58"/>
      <c r="IN286" s="58"/>
      <c r="IO286" s="58"/>
      <c r="IP286" s="58"/>
      <c r="IQ286" s="58"/>
      <c r="IR286" s="58"/>
      <c r="IS286" s="58"/>
      <c r="IT286" s="58"/>
      <c r="IU286" s="58"/>
      <c r="IV286" s="58"/>
    </row>
    <row r="287" spans="1:256" ht="13.5">
      <c r="A287" s="58" t="s">
        <v>569</v>
      </c>
      <c r="B287" s="60" t="s">
        <v>962</v>
      </c>
      <c r="C287" s="60" t="s">
        <v>963</v>
      </c>
      <c r="D287" s="58" t="s">
        <v>555</v>
      </c>
      <c r="E287" s="58"/>
      <c r="F287" s="58" t="str">
        <f t="shared" si="33"/>
        <v>ぷ１０</v>
      </c>
      <c r="G287" s="58" t="s">
        <v>964</v>
      </c>
      <c r="H287" s="58" t="s">
        <v>946</v>
      </c>
      <c r="I287" s="60" t="s">
        <v>965</v>
      </c>
      <c r="J287" s="58">
        <v>1945</v>
      </c>
      <c r="K287" s="51">
        <f t="shared" si="30"/>
        <v>78</v>
      </c>
      <c r="L287" s="58"/>
      <c r="M287" s="58" t="s">
        <v>966</v>
      </c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8"/>
      <c r="BQ287" s="58"/>
      <c r="BR287" s="58"/>
      <c r="BS287" s="58"/>
      <c r="BT287" s="58"/>
      <c r="BU287" s="58"/>
      <c r="BV287" s="58"/>
      <c r="BW287" s="58"/>
      <c r="BX287" s="58"/>
      <c r="BY287" s="58"/>
      <c r="BZ287" s="58"/>
      <c r="CA287" s="58"/>
      <c r="CB287" s="58"/>
      <c r="CC287" s="58"/>
      <c r="CD287" s="58"/>
      <c r="CE287" s="58"/>
      <c r="CF287" s="58"/>
      <c r="CG287" s="58"/>
      <c r="CH287" s="58"/>
      <c r="CI287" s="58"/>
      <c r="CJ287" s="58"/>
      <c r="CK287" s="58"/>
      <c r="CL287" s="58"/>
      <c r="CM287" s="58"/>
      <c r="CN287" s="58"/>
      <c r="CO287" s="58"/>
      <c r="CP287" s="58"/>
      <c r="CQ287" s="58"/>
      <c r="CR287" s="58"/>
      <c r="CS287" s="58"/>
      <c r="CT287" s="58"/>
      <c r="CU287" s="58"/>
      <c r="CV287" s="58"/>
      <c r="CW287" s="58"/>
      <c r="CX287" s="58"/>
      <c r="CY287" s="58"/>
      <c r="CZ287" s="58"/>
      <c r="DA287" s="58"/>
      <c r="DB287" s="58"/>
      <c r="DC287" s="58"/>
      <c r="DD287" s="58"/>
      <c r="DE287" s="58"/>
      <c r="DF287" s="58"/>
      <c r="DG287" s="58"/>
      <c r="DH287" s="58"/>
      <c r="DI287" s="58"/>
      <c r="DJ287" s="58"/>
      <c r="DK287" s="58"/>
      <c r="DL287" s="58"/>
      <c r="DM287" s="58"/>
      <c r="DN287" s="58"/>
      <c r="DO287" s="58"/>
      <c r="DP287" s="58"/>
      <c r="DQ287" s="58"/>
      <c r="DR287" s="58"/>
      <c r="DS287" s="58"/>
      <c r="DT287" s="58"/>
      <c r="DU287" s="58"/>
      <c r="DV287" s="58"/>
      <c r="DW287" s="58"/>
      <c r="DX287" s="58"/>
      <c r="DY287" s="58"/>
      <c r="DZ287" s="58"/>
      <c r="EA287" s="58"/>
      <c r="EB287" s="58"/>
      <c r="EC287" s="58"/>
      <c r="ED287" s="58"/>
      <c r="EE287" s="58"/>
      <c r="EF287" s="58"/>
      <c r="EG287" s="58"/>
      <c r="EH287" s="58"/>
      <c r="EI287" s="58"/>
      <c r="EJ287" s="58"/>
      <c r="EK287" s="58"/>
      <c r="EL287" s="58"/>
      <c r="EM287" s="58"/>
      <c r="EN287" s="58"/>
      <c r="EO287" s="58"/>
      <c r="EP287" s="58"/>
      <c r="EQ287" s="58"/>
      <c r="ER287" s="58"/>
      <c r="ES287" s="58"/>
      <c r="ET287" s="58"/>
      <c r="EU287" s="58"/>
      <c r="EV287" s="58"/>
      <c r="EW287" s="58"/>
      <c r="EX287" s="58"/>
      <c r="EY287" s="58"/>
      <c r="EZ287" s="58"/>
      <c r="FA287" s="58"/>
      <c r="FB287" s="58"/>
      <c r="FC287" s="58"/>
      <c r="FD287" s="58"/>
      <c r="FE287" s="58"/>
      <c r="FF287" s="58"/>
      <c r="FG287" s="58"/>
      <c r="FH287" s="58"/>
      <c r="FI287" s="58"/>
      <c r="FJ287" s="58"/>
      <c r="FK287" s="58"/>
      <c r="FL287" s="58"/>
      <c r="FM287" s="58"/>
      <c r="FN287" s="58"/>
      <c r="FO287" s="58"/>
      <c r="FP287" s="58"/>
      <c r="FQ287" s="58"/>
      <c r="FR287" s="58"/>
      <c r="FS287" s="58"/>
      <c r="FT287" s="58"/>
      <c r="FU287" s="58"/>
      <c r="FV287" s="58"/>
      <c r="FW287" s="58"/>
      <c r="FX287" s="58"/>
      <c r="FY287" s="58"/>
      <c r="FZ287" s="58"/>
      <c r="GA287" s="58"/>
      <c r="GB287" s="58"/>
      <c r="GC287" s="58"/>
      <c r="GD287" s="58"/>
      <c r="GE287" s="58"/>
      <c r="GF287" s="58"/>
      <c r="GG287" s="58"/>
      <c r="GH287" s="58"/>
      <c r="GI287" s="58"/>
      <c r="GJ287" s="58"/>
      <c r="GK287" s="58"/>
      <c r="GL287" s="58"/>
      <c r="GM287" s="58"/>
      <c r="GN287" s="58"/>
      <c r="GO287" s="58"/>
      <c r="GP287" s="58"/>
      <c r="GQ287" s="58"/>
      <c r="GR287" s="58"/>
      <c r="GS287" s="58"/>
      <c r="GT287" s="58"/>
      <c r="GU287" s="58"/>
      <c r="GV287" s="58"/>
      <c r="GW287" s="58"/>
      <c r="GX287" s="58"/>
      <c r="GY287" s="58"/>
      <c r="GZ287" s="58"/>
      <c r="HA287" s="58"/>
      <c r="HB287" s="58"/>
      <c r="HC287" s="58"/>
      <c r="HD287" s="58"/>
      <c r="HE287" s="58"/>
      <c r="HF287" s="58"/>
      <c r="HG287" s="58"/>
      <c r="HH287" s="58"/>
      <c r="HI287" s="58"/>
      <c r="HJ287" s="58"/>
      <c r="HK287" s="58"/>
      <c r="HL287" s="58"/>
      <c r="HM287" s="58"/>
      <c r="HN287" s="58"/>
      <c r="HO287" s="58"/>
      <c r="HP287" s="58"/>
      <c r="HQ287" s="58"/>
      <c r="HR287" s="58"/>
      <c r="HS287" s="58"/>
      <c r="HT287" s="58"/>
      <c r="HU287" s="58"/>
      <c r="HV287" s="58"/>
      <c r="HW287" s="58"/>
      <c r="HX287" s="58"/>
      <c r="HY287" s="58"/>
      <c r="HZ287" s="58"/>
      <c r="IA287" s="58"/>
      <c r="IB287" s="58"/>
      <c r="IC287" s="58"/>
      <c r="ID287" s="58"/>
      <c r="IE287" s="58"/>
      <c r="IF287" s="58"/>
      <c r="IG287" s="58"/>
      <c r="IH287" s="58"/>
      <c r="II287" s="58"/>
      <c r="IJ287" s="58"/>
      <c r="IK287" s="58"/>
      <c r="IL287" s="58"/>
      <c r="IM287" s="58"/>
      <c r="IN287" s="58"/>
      <c r="IO287" s="58"/>
      <c r="IP287" s="58"/>
      <c r="IQ287" s="58"/>
      <c r="IR287" s="58"/>
      <c r="IS287" s="58"/>
      <c r="IT287" s="58"/>
      <c r="IU287" s="58"/>
      <c r="IV287" s="58"/>
    </row>
    <row r="288" spans="1:256" ht="13.5">
      <c r="A288" s="58" t="s">
        <v>570</v>
      </c>
      <c r="B288" s="60" t="s">
        <v>967</v>
      </c>
      <c r="C288" s="60" t="s">
        <v>968</v>
      </c>
      <c r="D288" s="58" t="s">
        <v>555</v>
      </c>
      <c r="E288" s="58"/>
      <c r="F288" s="58" t="str">
        <f t="shared" si="33"/>
        <v>ぷ１１</v>
      </c>
      <c r="G288" s="58" t="s">
        <v>969</v>
      </c>
      <c r="H288" s="58" t="s">
        <v>946</v>
      </c>
      <c r="I288" s="60" t="s">
        <v>965</v>
      </c>
      <c r="J288" s="58">
        <v>1951</v>
      </c>
      <c r="K288" s="51">
        <f t="shared" si="30"/>
        <v>72</v>
      </c>
      <c r="L288" s="58"/>
      <c r="M288" s="60" t="s">
        <v>948</v>
      </c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8"/>
      <c r="BQ288" s="58"/>
      <c r="BR288" s="58"/>
      <c r="BS288" s="58"/>
      <c r="BT288" s="58"/>
      <c r="BU288" s="58"/>
      <c r="BV288" s="58"/>
      <c r="BW288" s="58"/>
      <c r="BX288" s="58"/>
      <c r="BY288" s="58"/>
      <c r="BZ288" s="58"/>
      <c r="CA288" s="58"/>
      <c r="CB288" s="58"/>
      <c r="CC288" s="58"/>
      <c r="CD288" s="58"/>
      <c r="CE288" s="58"/>
      <c r="CF288" s="58"/>
      <c r="CG288" s="58"/>
      <c r="CH288" s="58"/>
      <c r="CI288" s="58"/>
      <c r="CJ288" s="58"/>
      <c r="CK288" s="58"/>
      <c r="CL288" s="58"/>
      <c r="CM288" s="58"/>
      <c r="CN288" s="58"/>
      <c r="CO288" s="58"/>
      <c r="CP288" s="58"/>
      <c r="CQ288" s="58"/>
      <c r="CR288" s="58"/>
      <c r="CS288" s="58"/>
      <c r="CT288" s="58"/>
      <c r="CU288" s="58"/>
      <c r="CV288" s="58"/>
      <c r="CW288" s="58"/>
      <c r="CX288" s="58"/>
      <c r="CY288" s="58"/>
      <c r="CZ288" s="58"/>
      <c r="DA288" s="58"/>
      <c r="DB288" s="58"/>
      <c r="DC288" s="58"/>
      <c r="DD288" s="58"/>
      <c r="DE288" s="58"/>
      <c r="DF288" s="58"/>
      <c r="DG288" s="58"/>
      <c r="DH288" s="58"/>
      <c r="DI288" s="58"/>
      <c r="DJ288" s="58"/>
      <c r="DK288" s="58"/>
      <c r="DL288" s="58"/>
      <c r="DM288" s="58"/>
      <c r="DN288" s="58"/>
      <c r="DO288" s="58"/>
      <c r="DP288" s="58"/>
      <c r="DQ288" s="58"/>
      <c r="DR288" s="58"/>
      <c r="DS288" s="58"/>
      <c r="DT288" s="58"/>
      <c r="DU288" s="58"/>
      <c r="DV288" s="58"/>
      <c r="DW288" s="58"/>
      <c r="DX288" s="58"/>
      <c r="DY288" s="58"/>
      <c r="DZ288" s="58"/>
      <c r="EA288" s="58"/>
      <c r="EB288" s="58"/>
      <c r="EC288" s="58"/>
      <c r="ED288" s="58"/>
      <c r="EE288" s="58"/>
      <c r="EF288" s="58"/>
      <c r="EG288" s="58"/>
      <c r="EH288" s="58"/>
      <c r="EI288" s="58"/>
      <c r="EJ288" s="58"/>
      <c r="EK288" s="58"/>
      <c r="EL288" s="58"/>
      <c r="EM288" s="58"/>
      <c r="EN288" s="58"/>
      <c r="EO288" s="58"/>
      <c r="EP288" s="58"/>
      <c r="EQ288" s="58"/>
      <c r="ER288" s="58"/>
      <c r="ES288" s="58"/>
      <c r="ET288" s="58"/>
      <c r="EU288" s="58"/>
      <c r="EV288" s="58"/>
      <c r="EW288" s="58"/>
      <c r="EX288" s="58"/>
      <c r="EY288" s="58"/>
      <c r="EZ288" s="58"/>
      <c r="FA288" s="58"/>
      <c r="FB288" s="58"/>
      <c r="FC288" s="58"/>
      <c r="FD288" s="58"/>
      <c r="FE288" s="58"/>
      <c r="FF288" s="58"/>
      <c r="FG288" s="58"/>
      <c r="FH288" s="58"/>
      <c r="FI288" s="58"/>
      <c r="FJ288" s="58"/>
      <c r="FK288" s="58"/>
      <c r="FL288" s="58"/>
      <c r="FM288" s="58"/>
      <c r="FN288" s="58"/>
      <c r="FO288" s="58"/>
      <c r="FP288" s="58"/>
      <c r="FQ288" s="58"/>
      <c r="FR288" s="58"/>
      <c r="FS288" s="58"/>
      <c r="FT288" s="58"/>
      <c r="FU288" s="58"/>
      <c r="FV288" s="58"/>
      <c r="FW288" s="58"/>
      <c r="FX288" s="58"/>
      <c r="FY288" s="58"/>
      <c r="FZ288" s="58"/>
      <c r="GA288" s="58"/>
      <c r="GB288" s="58"/>
      <c r="GC288" s="58"/>
      <c r="GD288" s="58"/>
      <c r="GE288" s="58"/>
      <c r="GF288" s="58"/>
      <c r="GG288" s="58"/>
      <c r="GH288" s="58"/>
      <c r="GI288" s="58"/>
      <c r="GJ288" s="58"/>
      <c r="GK288" s="58"/>
      <c r="GL288" s="58"/>
      <c r="GM288" s="58"/>
      <c r="GN288" s="58"/>
      <c r="GO288" s="58"/>
      <c r="GP288" s="58"/>
      <c r="GQ288" s="58"/>
      <c r="GR288" s="58"/>
      <c r="GS288" s="58"/>
      <c r="GT288" s="58"/>
      <c r="GU288" s="58"/>
      <c r="GV288" s="58"/>
      <c r="GW288" s="58"/>
      <c r="GX288" s="58"/>
      <c r="GY288" s="58"/>
      <c r="GZ288" s="58"/>
      <c r="HA288" s="58"/>
      <c r="HB288" s="58"/>
      <c r="HC288" s="58"/>
      <c r="HD288" s="58"/>
      <c r="HE288" s="58"/>
      <c r="HF288" s="58"/>
      <c r="HG288" s="58"/>
      <c r="HH288" s="58"/>
      <c r="HI288" s="58"/>
      <c r="HJ288" s="58"/>
      <c r="HK288" s="58"/>
      <c r="HL288" s="58"/>
      <c r="HM288" s="58"/>
      <c r="HN288" s="58"/>
      <c r="HO288" s="58"/>
      <c r="HP288" s="58"/>
      <c r="HQ288" s="58"/>
      <c r="HR288" s="58"/>
      <c r="HS288" s="58"/>
      <c r="HT288" s="58"/>
      <c r="HU288" s="58"/>
      <c r="HV288" s="58"/>
      <c r="HW288" s="58"/>
      <c r="HX288" s="58"/>
      <c r="HY288" s="58"/>
      <c r="HZ288" s="58"/>
      <c r="IA288" s="58"/>
      <c r="IB288" s="58"/>
      <c r="IC288" s="58"/>
      <c r="ID288" s="58"/>
      <c r="IE288" s="58"/>
      <c r="IF288" s="58"/>
      <c r="IG288" s="58"/>
      <c r="IH288" s="58"/>
      <c r="II288" s="58"/>
      <c r="IJ288" s="58"/>
      <c r="IK288" s="58"/>
      <c r="IL288" s="58"/>
      <c r="IM288" s="58"/>
      <c r="IN288" s="58"/>
      <c r="IO288" s="58"/>
      <c r="IP288" s="58"/>
      <c r="IQ288" s="58"/>
      <c r="IR288" s="58"/>
      <c r="IS288" s="58"/>
      <c r="IT288" s="58"/>
      <c r="IU288" s="58"/>
      <c r="IV288" s="58"/>
    </row>
    <row r="289" spans="1:256" ht="13.5">
      <c r="A289" s="58" t="s">
        <v>970</v>
      </c>
      <c r="B289" s="60" t="s">
        <v>971</v>
      </c>
      <c r="C289" s="60" t="s">
        <v>972</v>
      </c>
      <c r="D289" s="58" t="s">
        <v>555</v>
      </c>
      <c r="E289" s="58"/>
      <c r="F289" s="58" t="str">
        <f t="shared" si="33"/>
        <v>ぷ１２</v>
      </c>
      <c r="G289" s="58" t="s">
        <v>973</v>
      </c>
      <c r="H289" s="58" t="s">
        <v>946</v>
      </c>
      <c r="I289" s="60" t="s">
        <v>965</v>
      </c>
      <c r="J289" s="58">
        <v>1954</v>
      </c>
      <c r="K289" s="51">
        <f t="shared" si="30"/>
        <v>69</v>
      </c>
      <c r="L289" s="58"/>
      <c r="M289" s="60" t="s">
        <v>948</v>
      </c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8"/>
      <c r="BQ289" s="58"/>
      <c r="BR289" s="58"/>
      <c r="BS289" s="58"/>
      <c r="BT289" s="58"/>
      <c r="BU289" s="58"/>
      <c r="BV289" s="58"/>
      <c r="BW289" s="58"/>
      <c r="BX289" s="58"/>
      <c r="BY289" s="58"/>
      <c r="BZ289" s="58"/>
      <c r="CA289" s="58"/>
      <c r="CB289" s="58"/>
      <c r="CC289" s="58"/>
      <c r="CD289" s="58"/>
      <c r="CE289" s="58"/>
      <c r="CF289" s="58"/>
      <c r="CG289" s="58"/>
      <c r="CH289" s="58"/>
      <c r="CI289" s="58"/>
      <c r="CJ289" s="58"/>
      <c r="CK289" s="58"/>
      <c r="CL289" s="58"/>
      <c r="CM289" s="58"/>
      <c r="CN289" s="58"/>
      <c r="CO289" s="58"/>
      <c r="CP289" s="58"/>
      <c r="CQ289" s="58"/>
      <c r="CR289" s="58"/>
      <c r="CS289" s="58"/>
      <c r="CT289" s="58"/>
      <c r="CU289" s="58"/>
      <c r="CV289" s="58"/>
      <c r="CW289" s="58"/>
      <c r="CX289" s="58"/>
      <c r="CY289" s="58"/>
      <c r="CZ289" s="58"/>
      <c r="DA289" s="58"/>
      <c r="DB289" s="58"/>
      <c r="DC289" s="58"/>
      <c r="DD289" s="58"/>
      <c r="DE289" s="58"/>
      <c r="DF289" s="58"/>
      <c r="DG289" s="58"/>
      <c r="DH289" s="58"/>
      <c r="DI289" s="58"/>
      <c r="DJ289" s="58"/>
      <c r="DK289" s="58"/>
      <c r="DL289" s="58"/>
      <c r="DM289" s="58"/>
      <c r="DN289" s="58"/>
      <c r="DO289" s="58"/>
      <c r="DP289" s="58"/>
      <c r="DQ289" s="58"/>
      <c r="DR289" s="58"/>
      <c r="DS289" s="58"/>
      <c r="DT289" s="58"/>
      <c r="DU289" s="58"/>
      <c r="DV289" s="58"/>
      <c r="DW289" s="58"/>
      <c r="DX289" s="58"/>
      <c r="DY289" s="58"/>
      <c r="DZ289" s="58"/>
      <c r="EA289" s="58"/>
      <c r="EB289" s="58"/>
      <c r="EC289" s="58"/>
      <c r="ED289" s="58"/>
      <c r="EE289" s="58"/>
      <c r="EF289" s="58"/>
      <c r="EG289" s="58"/>
      <c r="EH289" s="58"/>
      <c r="EI289" s="58"/>
      <c r="EJ289" s="58"/>
      <c r="EK289" s="58"/>
      <c r="EL289" s="58"/>
      <c r="EM289" s="58"/>
      <c r="EN289" s="58"/>
      <c r="EO289" s="58"/>
      <c r="EP289" s="58"/>
      <c r="EQ289" s="58"/>
      <c r="ER289" s="58"/>
      <c r="ES289" s="58"/>
      <c r="ET289" s="58"/>
      <c r="EU289" s="58"/>
      <c r="EV289" s="58"/>
      <c r="EW289" s="58"/>
      <c r="EX289" s="58"/>
      <c r="EY289" s="58"/>
      <c r="EZ289" s="58"/>
      <c r="FA289" s="58"/>
      <c r="FB289" s="58"/>
      <c r="FC289" s="58"/>
      <c r="FD289" s="58"/>
      <c r="FE289" s="58"/>
      <c r="FF289" s="58"/>
      <c r="FG289" s="58"/>
      <c r="FH289" s="58"/>
      <c r="FI289" s="58"/>
      <c r="FJ289" s="58"/>
      <c r="FK289" s="58"/>
      <c r="FL289" s="58"/>
      <c r="FM289" s="58"/>
      <c r="FN289" s="58"/>
      <c r="FO289" s="58"/>
      <c r="FP289" s="58"/>
      <c r="FQ289" s="58"/>
      <c r="FR289" s="58"/>
      <c r="FS289" s="58"/>
      <c r="FT289" s="58"/>
      <c r="FU289" s="58"/>
      <c r="FV289" s="58"/>
      <c r="FW289" s="58"/>
      <c r="FX289" s="58"/>
      <c r="FY289" s="58"/>
      <c r="FZ289" s="58"/>
      <c r="GA289" s="58"/>
      <c r="GB289" s="58"/>
      <c r="GC289" s="58"/>
      <c r="GD289" s="58"/>
      <c r="GE289" s="58"/>
      <c r="GF289" s="58"/>
      <c r="GG289" s="58"/>
      <c r="GH289" s="58"/>
      <c r="GI289" s="58"/>
      <c r="GJ289" s="58"/>
      <c r="GK289" s="58"/>
      <c r="GL289" s="58"/>
      <c r="GM289" s="58"/>
      <c r="GN289" s="58"/>
      <c r="GO289" s="58"/>
      <c r="GP289" s="58"/>
      <c r="GQ289" s="58"/>
      <c r="GR289" s="58"/>
      <c r="GS289" s="58"/>
      <c r="GT289" s="58"/>
      <c r="GU289" s="58"/>
      <c r="GV289" s="58"/>
      <c r="GW289" s="58"/>
      <c r="GX289" s="58"/>
      <c r="GY289" s="58"/>
      <c r="GZ289" s="58"/>
      <c r="HA289" s="58"/>
      <c r="HB289" s="58"/>
      <c r="HC289" s="58"/>
      <c r="HD289" s="58"/>
      <c r="HE289" s="58"/>
      <c r="HF289" s="58"/>
      <c r="HG289" s="58"/>
      <c r="HH289" s="58"/>
      <c r="HI289" s="58"/>
      <c r="HJ289" s="58"/>
      <c r="HK289" s="58"/>
      <c r="HL289" s="58"/>
      <c r="HM289" s="58"/>
      <c r="HN289" s="58"/>
      <c r="HO289" s="58"/>
      <c r="HP289" s="58"/>
      <c r="HQ289" s="58"/>
      <c r="HR289" s="58"/>
      <c r="HS289" s="58"/>
      <c r="HT289" s="58"/>
      <c r="HU289" s="58"/>
      <c r="HV289" s="58"/>
      <c r="HW289" s="58"/>
      <c r="HX289" s="58"/>
      <c r="HY289" s="58"/>
      <c r="HZ289" s="58"/>
      <c r="IA289" s="58"/>
      <c r="IB289" s="58"/>
      <c r="IC289" s="58"/>
      <c r="ID289" s="58"/>
      <c r="IE289" s="58"/>
      <c r="IF289" s="58"/>
      <c r="IG289" s="58"/>
      <c r="IH289" s="58"/>
      <c r="II289" s="58"/>
      <c r="IJ289" s="58"/>
      <c r="IK289" s="58"/>
      <c r="IL289" s="58"/>
      <c r="IM289" s="58"/>
      <c r="IN289" s="58"/>
      <c r="IO289" s="58"/>
      <c r="IP289" s="58"/>
      <c r="IQ289" s="58"/>
      <c r="IR289" s="58"/>
      <c r="IS289" s="58"/>
      <c r="IT289" s="58"/>
      <c r="IU289" s="58"/>
      <c r="IV289" s="58"/>
    </row>
    <row r="290" spans="1:256" ht="13.5">
      <c r="A290" s="58" t="s">
        <v>974</v>
      </c>
      <c r="B290" s="58" t="s">
        <v>975</v>
      </c>
      <c r="C290" s="58" t="s">
        <v>976</v>
      </c>
      <c r="D290" s="58" t="s">
        <v>555</v>
      </c>
      <c r="E290" s="58"/>
      <c r="F290" s="58" t="str">
        <f t="shared" si="33"/>
        <v>ぷ１３</v>
      </c>
      <c r="G290" s="58" t="s">
        <v>977</v>
      </c>
      <c r="H290" s="58" t="s">
        <v>946</v>
      </c>
      <c r="I290" s="58" t="s">
        <v>947</v>
      </c>
      <c r="J290" s="58">
        <v>1942</v>
      </c>
      <c r="K290" s="51">
        <f t="shared" si="30"/>
        <v>81</v>
      </c>
      <c r="L290" s="58"/>
      <c r="M290" s="60" t="s">
        <v>948</v>
      </c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8"/>
      <c r="BQ290" s="58"/>
      <c r="BR290" s="58"/>
      <c r="BS290" s="58"/>
      <c r="BT290" s="58"/>
      <c r="BU290" s="58"/>
      <c r="BV290" s="58"/>
      <c r="BW290" s="58"/>
      <c r="BX290" s="58"/>
      <c r="BY290" s="58"/>
      <c r="BZ290" s="58"/>
      <c r="CA290" s="58"/>
      <c r="CB290" s="58"/>
      <c r="CC290" s="58"/>
      <c r="CD290" s="58"/>
      <c r="CE290" s="58"/>
      <c r="CF290" s="58"/>
      <c r="CG290" s="58"/>
      <c r="CH290" s="58"/>
      <c r="CI290" s="58"/>
      <c r="CJ290" s="58"/>
      <c r="CK290" s="58"/>
      <c r="CL290" s="58"/>
      <c r="CM290" s="58"/>
      <c r="CN290" s="58"/>
      <c r="CO290" s="58"/>
      <c r="CP290" s="58"/>
      <c r="CQ290" s="58"/>
      <c r="CR290" s="58"/>
      <c r="CS290" s="58"/>
      <c r="CT290" s="58"/>
      <c r="CU290" s="58"/>
      <c r="CV290" s="58"/>
      <c r="CW290" s="58"/>
      <c r="CX290" s="58"/>
      <c r="CY290" s="58"/>
      <c r="CZ290" s="58"/>
      <c r="DA290" s="58"/>
      <c r="DB290" s="58"/>
      <c r="DC290" s="58"/>
      <c r="DD290" s="58"/>
      <c r="DE290" s="58"/>
      <c r="DF290" s="58"/>
      <c r="DG290" s="58"/>
      <c r="DH290" s="58"/>
      <c r="DI290" s="58"/>
      <c r="DJ290" s="58"/>
      <c r="DK290" s="58"/>
      <c r="DL290" s="58"/>
      <c r="DM290" s="58"/>
      <c r="DN290" s="58"/>
      <c r="DO290" s="58"/>
      <c r="DP290" s="58"/>
      <c r="DQ290" s="58"/>
      <c r="DR290" s="58"/>
      <c r="DS290" s="58"/>
      <c r="DT290" s="58"/>
      <c r="DU290" s="58"/>
      <c r="DV290" s="58"/>
      <c r="DW290" s="58"/>
      <c r="DX290" s="58"/>
      <c r="DY290" s="58"/>
      <c r="DZ290" s="58"/>
      <c r="EA290" s="58"/>
      <c r="EB290" s="58"/>
      <c r="EC290" s="58"/>
      <c r="ED290" s="58"/>
      <c r="EE290" s="58"/>
      <c r="EF290" s="58"/>
      <c r="EG290" s="58"/>
      <c r="EH290" s="58"/>
      <c r="EI290" s="58"/>
      <c r="EJ290" s="58"/>
      <c r="EK290" s="58"/>
      <c r="EL290" s="58"/>
      <c r="EM290" s="58"/>
      <c r="EN290" s="58"/>
      <c r="EO290" s="58"/>
      <c r="EP290" s="58"/>
      <c r="EQ290" s="58"/>
      <c r="ER290" s="58"/>
      <c r="ES290" s="58"/>
      <c r="ET290" s="58"/>
      <c r="EU290" s="58"/>
      <c r="EV290" s="58"/>
      <c r="EW290" s="58"/>
      <c r="EX290" s="58"/>
      <c r="EY290" s="58"/>
      <c r="EZ290" s="58"/>
      <c r="FA290" s="58"/>
      <c r="FB290" s="58"/>
      <c r="FC290" s="58"/>
      <c r="FD290" s="58"/>
      <c r="FE290" s="58"/>
      <c r="FF290" s="58"/>
      <c r="FG290" s="58"/>
      <c r="FH290" s="58"/>
      <c r="FI290" s="58"/>
      <c r="FJ290" s="58"/>
      <c r="FK290" s="58"/>
      <c r="FL290" s="58"/>
      <c r="FM290" s="58"/>
      <c r="FN290" s="58"/>
      <c r="FO290" s="58"/>
      <c r="FP290" s="58"/>
      <c r="FQ290" s="58"/>
      <c r="FR290" s="58"/>
      <c r="FS290" s="58"/>
      <c r="FT290" s="58"/>
      <c r="FU290" s="58"/>
      <c r="FV290" s="58"/>
      <c r="FW290" s="58"/>
      <c r="FX290" s="58"/>
      <c r="FY290" s="58"/>
      <c r="FZ290" s="58"/>
      <c r="GA290" s="58"/>
      <c r="GB290" s="58"/>
      <c r="GC290" s="58"/>
      <c r="GD290" s="58"/>
      <c r="GE290" s="58"/>
      <c r="GF290" s="58"/>
      <c r="GG290" s="58"/>
      <c r="GH290" s="58"/>
      <c r="GI290" s="58"/>
      <c r="GJ290" s="58"/>
      <c r="GK290" s="58"/>
      <c r="GL290" s="58"/>
      <c r="GM290" s="58"/>
      <c r="GN290" s="58"/>
      <c r="GO290" s="58"/>
      <c r="GP290" s="58"/>
      <c r="GQ290" s="58"/>
      <c r="GR290" s="58"/>
      <c r="GS290" s="58"/>
      <c r="GT290" s="58"/>
      <c r="GU290" s="58"/>
      <c r="GV290" s="58"/>
      <c r="GW290" s="58"/>
      <c r="GX290" s="58"/>
      <c r="GY290" s="58"/>
      <c r="GZ290" s="58"/>
      <c r="HA290" s="58"/>
      <c r="HB290" s="58"/>
      <c r="HC290" s="58"/>
      <c r="HD290" s="58"/>
      <c r="HE290" s="58"/>
      <c r="HF290" s="58"/>
      <c r="HG290" s="58"/>
      <c r="HH290" s="58"/>
      <c r="HI290" s="58"/>
      <c r="HJ290" s="58"/>
      <c r="HK290" s="58"/>
      <c r="HL290" s="58"/>
      <c r="HM290" s="58"/>
      <c r="HN290" s="58"/>
      <c r="HO290" s="58"/>
      <c r="HP290" s="58"/>
      <c r="HQ290" s="58"/>
      <c r="HR290" s="58"/>
      <c r="HS290" s="58"/>
      <c r="HT290" s="58"/>
      <c r="HU290" s="58"/>
      <c r="HV290" s="58"/>
      <c r="HW290" s="58"/>
      <c r="HX290" s="58"/>
      <c r="HY290" s="58"/>
      <c r="HZ290" s="58"/>
      <c r="IA290" s="58"/>
      <c r="IB290" s="58"/>
      <c r="IC290" s="58"/>
      <c r="ID290" s="58"/>
      <c r="IE290" s="58"/>
      <c r="IF290" s="58"/>
      <c r="IG290" s="58"/>
      <c r="IH290" s="58"/>
      <c r="II290" s="58"/>
      <c r="IJ290" s="58"/>
      <c r="IK290" s="58"/>
      <c r="IL290" s="58"/>
      <c r="IM290" s="58"/>
      <c r="IN290" s="58"/>
      <c r="IO290" s="58"/>
      <c r="IP290" s="58"/>
      <c r="IQ290" s="58"/>
      <c r="IR290" s="58"/>
      <c r="IS290" s="58"/>
      <c r="IT290" s="58"/>
      <c r="IU290" s="58"/>
      <c r="IV290" s="58"/>
    </row>
    <row r="291" spans="1:256" ht="13.5">
      <c r="A291" s="58" t="s">
        <v>978</v>
      </c>
      <c r="B291" s="60" t="s">
        <v>979</v>
      </c>
      <c r="C291" s="60" t="s">
        <v>980</v>
      </c>
      <c r="D291" s="58" t="s">
        <v>555</v>
      </c>
      <c r="E291" s="58"/>
      <c r="F291" s="58" t="str">
        <f t="shared" si="33"/>
        <v>ぷ１４</v>
      </c>
      <c r="G291" s="58" t="s">
        <v>981</v>
      </c>
      <c r="H291" s="58" t="s">
        <v>946</v>
      </c>
      <c r="I291" s="60" t="s">
        <v>965</v>
      </c>
      <c r="J291" s="58">
        <v>1958</v>
      </c>
      <c r="K291" s="51">
        <f t="shared" si="30"/>
        <v>65</v>
      </c>
      <c r="L291" s="58"/>
      <c r="M291" s="60" t="s">
        <v>948</v>
      </c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8"/>
      <c r="BQ291" s="58"/>
      <c r="BR291" s="58"/>
      <c r="BS291" s="58"/>
      <c r="BT291" s="58"/>
      <c r="BU291" s="58"/>
      <c r="BV291" s="58"/>
      <c r="BW291" s="58"/>
      <c r="BX291" s="58"/>
      <c r="BY291" s="58"/>
      <c r="BZ291" s="58"/>
      <c r="CA291" s="58"/>
      <c r="CB291" s="58"/>
      <c r="CC291" s="58"/>
      <c r="CD291" s="58"/>
      <c r="CE291" s="58"/>
      <c r="CF291" s="58"/>
      <c r="CG291" s="58"/>
      <c r="CH291" s="58"/>
      <c r="CI291" s="58"/>
      <c r="CJ291" s="58"/>
      <c r="CK291" s="58"/>
      <c r="CL291" s="58"/>
      <c r="CM291" s="58"/>
      <c r="CN291" s="58"/>
      <c r="CO291" s="58"/>
      <c r="CP291" s="58"/>
      <c r="CQ291" s="58"/>
      <c r="CR291" s="58"/>
      <c r="CS291" s="58"/>
      <c r="CT291" s="58"/>
      <c r="CU291" s="58"/>
      <c r="CV291" s="58"/>
      <c r="CW291" s="58"/>
      <c r="CX291" s="58"/>
      <c r="CY291" s="58"/>
      <c r="CZ291" s="58"/>
      <c r="DA291" s="58"/>
      <c r="DB291" s="58"/>
      <c r="DC291" s="58"/>
      <c r="DD291" s="58"/>
      <c r="DE291" s="58"/>
      <c r="DF291" s="58"/>
      <c r="DG291" s="58"/>
      <c r="DH291" s="58"/>
      <c r="DI291" s="58"/>
      <c r="DJ291" s="58"/>
      <c r="DK291" s="58"/>
      <c r="DL291" s="58"/>
      <c r="DM291" s="58"/>
      <c r="DN291" s="58"/>
      <c r="DO291" s="58"/>
      <c r="DP291" s="58"/>
      <c r="DQ291" s="58"/>
      <c r="DR291" s="58"/>
      <c r="DS291" s="58"/>
      <c r="DT291" s="58"/>
      <c r="DU291" s="58"/>
      <c r="DV291" s="58"/>
      <c r="DW291" s="58"/>
      <c r="DX291" s="58"/>
      <c r="DY291" s="58"/>
      <c r="DZ291" s="58"/>
      <c r="EA291" s="58"/>
      <c r="EB291" s="58"/>
      <c r="EC291" s="58"/>
      <c r="ED291" s="58"/>
      <c r="EE291" s="58"/>
      <c r="EF291" s="58"/>
      <c r="EG291" s="58"/>
      <c r="EH291" s="58"/>
      <c r="EI291" s="58"/>
      <c r="EJ291" s="58"/>
      <c r="EK291" s="58"/>
      <c r="EL291" s="58"/>
      <c r="EM291" s="58"/>
      <c r="EN291" s="58"/>
      <c r="EO291" s="58"/>
      <c r="EP291" s="58"/>
      <c r="EQ291" s="58"/>
      <c r="ER291" s="58"/>
      <c r="ES291" s="58"/>
      <c r="ET291" s="58"/>
      <c r="EU291" s="58"/>
      <c r="EV291" s="58"/>
      <c r="EW291" s="58"/>
      <c r="EX291" s="58"/>
      <c r="EY291" s="58"/>
      <c r="EZ291" s="58"/>
      <c r="FA291" s="58"/>
      <c r="FB291" s="58"/>
      <c r="FC291" s="58"/>
      <c r="FD291" s="58"/>
      <c r="FE291" s="58"/>
      <c r="FF291" s="58"/>
      <c r="FG291" s="58"/>
      <c r="FH291" s="58"/>
      <c r="FI291" s="58"/>
      <c r="FJ291" s="58"/>
      <c r="FK291" s="58"/>
      <c r="FL291" s="58"/>
      <c r="FM291" s="58"/>
      <c r="FN291" s="58"/>
      <c r="FO291" s="58"/>
      <c r="FP291" s="58"/>
      <c r="FQ291" s="58"/>
      <c r="FR291" s="58"/>
      <c r="FS291" s="58"/>
      <c r="FT291" s="58"/>
      <c r="FU291" s="58"/>
      <c r="FV291" s="58"/>
      <c r="FW291" s="58"/>
      <c r="FX291" s="58"/>
      <c r="FY291" s="58"/>
      <c r="FZ291" s="58"/>
      <c r="GA291" s="58"/>
      <c r="GB291" s="58"/>
      <c r="GC291" s="58"/>
      <c r="GD291" s="58"/>
      <c r="GE291" s="58"/>
      <c r="GF291" s="58"/>
      <c r="GG291" s="58"/>
      <c r="GH291" s="58"/>
      <c r="GI291" s="58"/>
      <c r="GJ291" s="58"/>
      <c r="GK291" s="58"/>
      <c r="GL291" s="58"/>
      <c r="GM291" s="58"/>
      <c r="GN291" s="58"/>
      <c r="GO291" s="58"/>
      <c r="GP291" s="58"/>
      <c r="GQ291" s="58"/>
      <c r="GR291" s="58"/>
      <c r="GS291" s="58"/>
      <c r="GT291" s="58"/>
      <c r="GU291" s="58"/>
      <c r="GV291" s="58"/>
      <c r="GW291" s="58"/>
      <c r="GX291" s="58"/>
      <c r="GY291" s="58"/>
      <c r="GZ291" s="58"/>
      <c r="HA291" s="58"/>
      <c r="HB291" s="58"/>
      <c r="HC291" s="58"/>
      <c r="HD291" s="58"/>
      <c r="HE291" s="58"/>
      <c r="HF291" s="58"/>
      <c r="HG291" s="58"/>
      <c r="HH291" s="58"/>
      <c r="HI291" s="58"/>
      <c r="HJ291" s="58"/>
      <c r="HK291" s="58"/>
      <c r="HL291" s="58"/>
      <c r="HM291" s="58"/>
      <c r="HN291" s="58"/>
      <c r="HO291" s="58"/>
      <c r="HP291" s="58"/>
      <c r="HQ291" s="58"/>
      <c r="HR291" s="58"/>
      <c r="HS291" s="58"/>
      <c r="HT291" s="58"/>
      <c r="HU291" s="58"/>
      <c r="HV291" s="58"/>
      <c r="HW291" s="58"/>
      <c r="HX291" s="58"/>
      <c r="HY291" s="58"/>
      <c r="HZ291" s="58"/>
      <c r="IA291" s="58"/>
      <c r="IB291" s="58"/>
      <c r="IC291" s="58"/>
      <c r="ID291" s="58"/>
      <c r="IE291" s="58"/>
      <c r="IF291" s="58"/>
      <c r="IG291" s="58"/>
      <c r="IH291" s="58"/>
      <c r="II291" s="58"/>
      <c r="IJ291" s="58"/>
      <c r="IK291" s="58"/>
      <c r="IL291" s="58"/>
      <c r="IM291" s="58"/>
      <c r="IN291" s="58"/>
      <c r="IO291" s="58"/>
      <c r="IP291" s="58"/>
      <c r="IQ291" s="58"/>
      <c r="IR291" s="58"/>
      <c r="IS291" s="58"/>
      <c r="IT291" s="58"/>
      <c r="IU291" s="58"/>
      <c r="IV291" s="58"/>
    </row>
    <row r="292" spans="1:17" ht="13.5">
      <c r="A292" s="58" t="s">
        <v>982</v>
      </c>
      <c r="B292" s="124" t="s">
        <v>983</v>
      </c>
      <c r="C292" s="124" t="s">
        <v>984</v>
      </c>
      <c r="D292" s="58" t="s">
        <v>555</v>
      </c>
      <c r="E292" s="53" t="s">
        <v>571</v>
      </c>
      <c r="F292" s="58" t="str">
        <f t="shared" si="33"/>
        <v>ぷ１５</v>
      </c>
      <c r="G292" s="58" t="s">
        <v>985</v>
      </c>
      <c r="H292" s="58" t="s">
        <v>946</v>
      </c>
      <c r="I292" s="60" t="s">
        <v>965</v>
      </c>
      <c r="J292" s="123">
        <v>1949</v>
      </c>
      <c r="K292" s="51">
        <f t="shared" si="30"/>
        <v>74</v>
      </c>
      <c r="L292" s="48"/>
      <c r="M292" s="53" t="s">
        <v>966</v>
      </c>
      <c r="N292" s="58"/>
      <c r="O292" s="58"/>
      <c r="P292" s="58"/>
      <c r="Q292" s="58"/>
    </row>
    <row r="293" spans="1:15" ht="13.5">
      <c r="A293" s="63"/>
      <c r="B293" s="125"/>
      <c r="C293" s="125"/>
      <c r="F293" s="48"/>
      <c r="H293" s="54"/>
      <c r="I293" s="54"/>
      <c r="J293" s="55"/>
      <c r="K293" s="52">
        <f>IF(J293="","",(2023-J293))</f>
      </c>
      <c r="L293" s="48">
        <f>IF(G293="","",IF(COUNTIF($G$3:$G$619,G293)&gt;1,"2重登録","OK"))</f>
      </c>
      <c r="M293" s="56"/>
      <c r="N293" s="58"/>
      <c r="O293" s="58"/>
    </row>
    <row r="294" spans="1:15" ht="13.5">
      <c r="A294" s="63"/>
      <c r="B294" s="125"/>
      <c r="C294" s="125"/>
      <c r="F294" s="48"/>
      <c r="H294" s="54"/>
      <c r="I294" s="54"/>
      <c r="J294" s="55"/>
      <c r="K294" s="52">
        <f>IF(J294="","",(2023-J294))</f>
      </c>
      <c r="L294" s="48">
        <f>IF(G294="","",IF(COUNTIF($G$3:$G$619,G294)&gt;1,"2重登録","OK"))</f>
      </c>
      <c r="M294" s="56"/>
      <c r="N294" s="58"/>
      <c r="O294" s="58"/>
    </row>
    <row r="295" spans="1:17" ht="13.5">
      <c r="A295" s="63"/>
      <c r="B295" s="126"/>
      <c r="C295" s="126"/>
      <c r="D295" s="50"/>
      <c r="E295" s="65"/>
      <c r="H295" s="54"/>
      <c r="I295" s="65"/>
      <c r="J295" s="121"/>
      <c r="K295" s="52">
        <f>IF(J295="","",(2023-J295))</f>
      </c>
      <c r="L295" s="48">
        <f>IF(G295="","",IF(COUNTIF($G$3:$G$619,G295)&gt;1,"2重登録","OK"))</f>
      </c>
      <c r="P295" s="58"/>
      <c r="Q295" s="58"/>
    </row>
    <row r="296" spans="1:17" ht="13.5">
      <c r="A296" s="63"/>
      <c r="B296" s="59"/>
      <c r="C296" s="59"/>
      <c r="F296" s="48"/>
      <c r="I296" s="110"/>
      <c r="J296" s="55"/>
      <c r="K296" s="52">
        <f>IF(J296="","",(2023-J296))</f>
      </c>
      <c r="L296" s="48">
        <f>IF(G296="","",IF(COUNTIF($G$3:$G$619,G296)&gt;1,"2重登録","OK"))</f>
      </c>
      <c r="M296" s="64"/>
      <c r="P296" s="58"/>
      <c r="Q296" s="58"/>
    </row>
    <row r="297" spans="1:17" ht="13.5">
      <c r="A297" s="102"/>
      <c r="B297" s="757" t="s">
        <v>576</v>
      </c>
      <c r="C297" s="757"/>
      <c r="D297" s="758" t="s">
        <v>577</v>
      </c>
      <c r="E297" s="758"/>
      <c r="F297" s="758"/>
      <c r="G297" s="758"/>
      <c r="H297" s="758"/>
      <c r="I297" s="87"/>
      <c r="J297" s="87"/>
      <c r="K297" s="83"/>
      <c r="L297" s="82"/>
      <c r="M297" s="82"/>
      <c r="N297" s="82"/>
      <c r="O297" s="82"/>
      <c r="P297" s="82"/>
      <c r="Q297" s="82"/>
    </row>
    <row r="298" spans="1:17" ht="13.5">
      <c r="A298" s="102"/>
      <c r="B298" s="757"/>
      <c r="C298" s="757"/>
      <c r="D298" s="758"/>
      <c r="E298" s="758"/>
      <c r="F298" s="758"/>
      <c r="G298" s="758"/>
      <c r="H298" s="758"/>
      <c r="I298" s="87"/>
      <c r="J298" s="87"/>
      <c r="K298" s="83"/>
      <c r="L298" s="82"/>
      <c r="M298" s="82"/>
      <c r="N298" s="82"/>
      <c r="O298" s="82"/>
      <c r="P298" s="82"/>
      <c r="Q298" s="82"/>
    </row>
    <row r="299" spans="1:17" ht="13.5">
      <c r="A299" s="102"/>
      <c r="B299" s="82"/>
      <c r="C299" s="82"/>
      <c r="D299" s="82"/>
      <c r="E299" s="82"/>
      <c r="F299" s="82"/>
      <c r="G299" s="82" t="s">
        <v>142</v>
      </c>
      <c r="H299" s="745" t="s">
        <v>143</v>
      </c>
      <c r="I299" s="745"/>
      <c r="J299" s="745"/>
      <c r="K299" s="83"/>
      <c r="L299" s="83"/>
      <c r="M299" s="82"/>
      <c r="N299" s="82"/>
      <c r="O299" s="82"/>
      <c r="P299" s="82"/>
      <c r="Q299" s="82"/>
    </row>
    <row r="300" spans="1:17" ht="13.5">
      <c r="A300" s="102"/>
      <c r="B300" s="745" t="s">
        <v>986</v>
      </c>
      <c r="C300" s="745"/>
      <c r="D300" s="103" t="s">
        <v>147</v>
      </c>
      <c r="E300" s="103"/>
      <c r="F300" s="103"/>
      <c r="G300" s="84">
        <v>1</v>
      </c>
      <c r="H300" s="738">
        <f>(G300/RIGHT(A344,2))</f>
        <v>0.023255813953488372</v>
      </c>
      <c r="I300" s="738"/>
      <c r="J300" s="738"/>
      <c r="K300" s="83"/>
      <c r="L300" s="83"/>
      <c r="M300" s="82"/>
      <c r="N300" s="82"/>
      <c r="O300" s="82"/>
      <c r="P300" s="82"/>
      <c r="Q300" s="82"/>
    </row>
    <row r="301" spans="1:17" ht="13.5">
      <c r="A301" s="102"/>
      <c r="B301" s="745" t="s">
        <v>987</v>
      </c>
      <c r="C301" s="745"/>
      <c r="D301" s="44" t="s">
        <v>145</v>
      </c>
      <c r="E301" s="44"/>
      <c r="F301" s="44"/>
      <c r="G301" s="84"/>
      <c r="H301" s="82"/>
      <c r="I301" s="85"/>
      <c r="J301" s="85"/>
      <c r="K301" s="83"/>
      <c r="L301" s="83"/>
      <c r="M301" s="82"/>
      <c r="N301" s="82"/>
      <c r="O301" s="82"/>
      <c r="P301" s="82"/>
      <c r="Q301" s="82"/>
    </row>
    <row r="302" spans="1:17" ht="14.25">
      <c r="A302" s="127" t="s">
        <v>988</v>
      </c>
      <c r="B302" s="223" t="s">
        <v>644</v>
      </c>
      <c r="C302" s="223" t="s">
        <v>645</v>
      </c>
      <c r="D302" s="98" t="s">
        <v>71</v>
      </c>
      <c r="E302" s="98"/>
      <c r="F302" s="82" t="str">
        <f aca="true" t="shared" si="34" ref="F302:F347">A302</f>
        <v>う０１</v>
      </c>
      <c r="G302" s="82" t="str">
        <f aca="true" t="shared" si="35" ref="G302:G347">B302&amp;C302</f>
        <v>岩花功</v>
      </c>
      <c r="H302" s="98" t="s">
        <v>578</v>
      </c>
      <c r="I302" s="98" t="s">
        <v>72</v>
      </c>
      <c r="J302" s="224">
        <v>1962</v>
      </c>
      <c r="K302" s="87">
        <f aca="true" t="shared" si="36" ref="K302:K347">IF(J302="","",(2023-J302))</f>
        <v>61</v>
      </c>
      <c r="L302" s="83" t="str">
        <f aca="true" t="shared" si="37" ref="L302:L347">IF(G302="","",IF(COUNTIF($F$10:$F$356,G302)&gt;1,"2重登録","OK"))</f>
        <v>OK</v>
      </c>
      <c r="M302" s="225" t="s">
        <v>128</v>
      </c>
      <c r="N302" s="82"/>
      <c r="O302" s="82"/>
      <c r="P302" s="82"/>
      <c r="Q302" s="82"/>
    </row>
    <row r="303" spans="1:17" ht="14.25">
      <c r="A303" s="127" t="s">
        <v>989</v>
      </c>
      <c r="B303" s="226" t="s">
        <v>580</v>
      </c>
      <c r="C303" s="226" t="s">
        <v>572</v>
      </c>
      <c r="D303" s="98" t="s">
        <v>71</v>
      </c>
      <c r="E303" s="98"/>
      <c r="F303" s="82" t="str">
        <f t="shared" si="34"/>
        <v>う０２</v>
      </c>
      <c r="G303" s="82" t="str">
        <f t="shared" si="35"/>
        <v>牛道雄介</v>
      </c>
      <c r="H303" s="98" t="s">
        <v>578</v>
      </c>
      <c r="I303" s="94" t="s">
        <v>72</v>
      </c>
      <c r="J303" s="227">
        <v>1978</v>
      </c>
      <c r="K303" s="87">
        <f t="shared" si="36"/>
        <v>45</v>
      </c>
      <c r="L303" s="83" t="str">
        <f t="shared" si="37"/>
        <v>OK</v>
      </c>
      <c r="M303" s="228" t="s">
        <v>123</v>
      </c>
      <c r="N303" s="82"/>
      <c r="O303" s="82"/>
      <c r="P303" s="82"/>
      <c r="Q303" s="82"/>
    </row>
    <row r="304" spans="1:17" ht="14.25">
      <c r="A304" s="127" t="s">
        <v>579</v>
      </c>
      <c r="B304" s="229" t="s">
        <v>584</v>
      </c>
      <c r="C304" s="229" t="s">
        <v>585</v>
      </c>
      <c r="D304" s="98" t="s">
        <v>71</v>
      </c>
      <c r="E304" s="98"/>
      <c r="F304" s="82" t="str">
        <f t="shared" si="34"/>
        <v>う０３</v>
      </c>
      <c r="G304" s="82" t="str">
        <f t="shared" si="35"/>
        <v>小倉俊郎</v>
      </c>
      <c r="H304" s="98" t="s">
        <v>578</v>
      </c>
      <c r="I304" s="82" t="s">
        <v>72</v>
      </c>
      <c r="J304" s="135">
        <v>1959</v>
      </c>
      <c r="K304" s="87">
        <f t="shared" si="36"/>
        <v>64</v>
      </c>
      <c r="L304" s="83" t="str">
        <f t="shared" si="37"/>
        <v>OK</v>
      </c>
      <c r="M304" s="82" t="s">
        <v>106</v>
      </c>
      <c r="N304" s="82"/>
      <c r="O304" s="82"/>
      <c r="P304" s="82"/>
      <c r="Q304" s="82"/>
    </row>
    <row r="305" spans="1:17" ht="14.25">
      <c r="A305" s="127" t="s">
        <v>581</v>
      </c>
      <c r="B305" s="58" t="s">
        <v>990</v>
      </c>
      <c r="C305" s="58" t="s">
        <v>991</v>
      </c>
      <c r="D305" s="98" t="s">
        <v>71</v>
      </c>
      <c r="E305" s="98"/>
      <c r="F305" s="82" t="str">
        <f t="shared" si="34"/>
        <v>う０４</v>
      </c>
      <c r="G305" s="82" t="str">
        <f t="shared" si="35"/>
        <v>垣内義則</v>
      </c>
      <c r="H305" s="98" t="s">
        <v>578</v>
      </c>
      <c r="I305" s="94" t="s">
        <v>72</v>
      </c>
      <c r="J305" s="227">
        <v>1972</v>
      </c>
      <c r="K305" s="87">
        <f t="shared" si="36"/>
        <v>51</v>
      </c>
      <c r="L305" s="83" t="str">
        <f t="shared" si="37"/>
        <v>OK</v>
      </c>
      <c r="M305" s="230" t="s">
        <v>283</v>
      </c>
      <c r="N305" s="82"/>
      <c r="O305" s="82"/>
      <c r="P305" s="82"/>
      <c r="Q305" s="82"/>
    </row>
    <row r="306" spans="1:17" ht="14.25">
      <c r="A306" s="127" t="s">
        <v>582</v>
      </c>
      <c r="B306" s="130" t="s">
        <v>104</v>
      </c>
      <c r="C306" s="130" t="s">
        <v>105</v>
      </c>
      <c r="D306" s="98" t="s">
        <v>71</v>
      </c>
      <c r="E306" s="98"/>
      <c r="F306" s="82" t="str">
        <f t="shared" si="34"/>
        <v>う０５</v>
      </c>
      <c r="G306" s="82" t="str">
        <f t="shared" si="35"/>
        <v>片岡一寿</v>
      </c>
      <c r="H306" s="98" t="s">
        <v>578</v>
      </c>
      <c r="I306" s="94" t="s">
        <v>72</v>
      </c>
      <c r="J306" s="231">
        <v>1971</v>
      </c>
      <c r="K306" s="87">
        <f t="shared" si="36"/>
        <v>52</v>
      </c>
      <c r="L306" s="83" t="str">
        <f t="shared" si="37"/>
        <v>OK</v>
      </c>
      <c r="M306" s="228" t="s">
        <v>106</v>
      </c>
      <c r="N306" s="82"/>
      <c r="O306" s="82"/>
      <c r="P306" s="82"/>
      <c r="Q306" s="82"/>
    </row>
    <row r="307" spans="1:17" ht="14.25">
      <c r="A307" s="127" t="s">
        <v>583</v>
      </c>
      <c r="B307" s="100" t="s">
        <v>917</v>
      </c>
      <c r="C307" s="100" t="s">
        <v>992</v>
      </c>
      <c r="D307" s="98" t="s">
        <v>71</v>
      </c>
      <c r="E307" s="98"/>
      <c r="F307" s="82" t="str">
        <f t="shared" si="34"/>
        <v>う０６</v>
      </c>
      <c r="G307" s="82" t="str">
        <f t="shared" si="35"/>
        <v>森健一</v>
      </c>
      <c r="H307" s="98" t="s">
        <v>578</v>
      </c>
      <c r="I307" s="94" t="s">
        <v>72</v>
      </c>
      <c r="J307" s="231">
        <v>1971</v>
      </c>
      <c r="K307" s="87">
        <f t="shared" si="36"/>
        <v>52</v>
      </c>
      <c r="L307" s="83" t="str">
        <f t="shared" si="37"/>
        <v>OK</v>
      </c>
      <c r="M307" s="228" t="s">
        <v>106</v>
      </c>
      <c r="N307" s="82"/>
      <c r="O307" s="82"/>
      <c r="P307" s="82"/>
      <c r="Q307" s="82"/>
    </row>
    <row r="308" spans="1:17" ht="14.25">
      <c r="A308" s="127" t="s">
        <v>586</v>
      </c>
      <c r="B308" s="223" t="s">
        <v>107</v>
      </c>
      <c r="C308" s="223" t="s">
        <v>646</v>
      </c>
      <c r="D308" s="98" t="s">
        <v>71</v>
      </c>
      <c r="E308" s="98"/>
      <c r="F308" s="82" t="str">
        <f t="shared" si="34"/>
        <v>う０７</v>
      </c>
      <c r="G308" s="82" t="str">
        <f t="shared" si="35"/>
        <v>亀井皓太</v>
      </c>
      <c r="H308" s="98" t="s">
        <v>578</v>
      </c>
      <c r="I308" s="98" t="s">
        <v>72</v>
      </c>
      <c r="J308" s="131">
        <v>2003</v>
      </c>
      <c r="K308" s="87">
        <f t="shared" si="36"/>
        <v>20</v>
      </c>
      <c r="L308" s="136" t="str">
        <f t="shared" si="37"/>
        <v>OK</v>
      </c>
      <c r="M308" s="230" t="s">
        <v>283</v>
      </c>
      <c r="N308" s="82"/>
      <c r="O308" s="82"/>
      <c r="P308" s="82"/>
      <c r="Q308" s="82"/>
    </row>
    <row r="309" spans="1:17" ht="14.25">
      <c r="A309" s="127" t="s">
        <v>587</v>
      </c>
      <c r="B309" s="58" t="s">
        <v>993</v>
      </c>
      <c r="C309" s="58" t="s">
        <v>994</v>
      </c>
      <c r="D309" s="98" t="s">
        <v>71</v>
      </c>
      <c r="E309" s="98"/>
      <c r="F309" s="82" t="str">
        <f t="shared" si="34"/>
        <v>う０８</v>
      </c>
      <c r="G309" s="82" t="str">
        <f t="shared" si="35"/>
        <v>亀井雅嗣</v>
      </c>
      <c r="H309" s="98" t="s">
        <v>578</v>
      </c>
      <c r="I309" s="98" t="s">
        <v>72</v>
      </c>
      <c r="J309" s="131">
        <v>1970</v>
      </c>
      <c r="K309" s="87">
        <f t="shared" si="36"/>
        <v>53</v>
      </c>
      <c r="L309" s="82" t="str">
        <f t="shared" si="37"/>
        <v>OK</v>
      </c>
      <c r="M309" s="230" t="s">
        <v>283</v>
      </c>
      <c r="N309" s="82"/>
      <c r="O309" s="82"/>
      <c r="P309" s="82"/>
      <c r="Q309" s="82"/>
    </row>
    <row r="310" spans="1:17" ht="14.25">
      <c r="A310" s="127" t="s">
        <v>588</v>
      </c>
      <c r="B310" s="58" t="s">
        <v>995</v>
      </c>
      <c r="C310" s="58" t="s">
        <v>996</v>
      </c>
      <c r="D310" s="98" t="s">
        <v>71</v>
      </c>
      <c r="E310" s="98"/>
      <c r="F310" s="82" t="str">
        <f t="shared" si="34"/>
        <v>う０９</v>
      </c>
      <c r="G310" s="82" t="str">
        <f t="shared" si="35"/>
        <v>源代翔太</v>
      </c>
      <c r="H310" s="98" t="s">
        <v>578</v>
      </c>
      <c r="I310" s="134" t="s">
        <v>72</v>
      </c>
      <c r="J310" s="138">
        <v>1997</v>
      </c>
      <c r="K310" s="87">
        <f t="shared" si="36"/>
        <v>26</v>
      </c>
      <c r="L310" s="82" t="str">
        <f t="shared" si="37"/>
        <v>OK</v>
      </c>
      <c r="M310" s="132" t="s">
        <v>125</v>
      </c>
      <c r="N310" s="82"/>
      <c r="O310" s="82"/>
      <c r="P310" s="82"/>
      <c r="Q310" s="82"/>
    </row>
    <row r="311" spans="1:17" ht="14.25">
      <c r="A311" s="127" t="s">
        <v>589</v>
      </c>
      <c r="B311" s="130" t="s">
        <v>108</v>
      </c>
      <c r="C311" s="130" t="s">
        <v>109</v>
      </c>
      <c r="D311" s="98" t="s">
        <v>71</v>
      </c>
      <c r="E311" s="98"/>
      <c r="F311" s="82" t="str">
        <f t="shared" si="34"/>
        <v>う１０</v>
      </c>
      <c r="G311" s="82" t="str">
        <f t="shared" si="35"/>
        <v>竹田圭佑</v>
      </c>
      <c r="H311" s="98" t="s">
        <v>578</v>
      </c>
      <c r="I311" s="98" t="s">
        <v>72</v>
      </c>
      <c r="J311" s="224">
        <v>1982</v>
      </c>
      <c r="K311" s="87">
        <f t="shared" si="36"/>
        <v>41</v>
      </c>
      <c r="L311" s="82" t="str">
        <f t="shared" si="37"/>
        <v>OK</v>
      </c>
      <c r="M311" s="230" t="s">
        <v>966</v>
      </c>
      <c r="N311" s="82"/>
      <c r="O311" s="82"/>
      <c r="P311" s="82"/>
      <c r="Q311" s="82"/>
    </row>
    <row r="312" spans="1:17" ht="14.25">
      <c r="A312" s="127" t="s">
        <v>590</v>
      </c>
      <c r="B312" s="229" t="s">
        <v>99</v>
      </c>
      <c r="C312" s="229" t="s">
        <v>594</v>
      </c>
      <c r="D312" s="98" t="s">
        <v>71</v>
      </c>
      <c r="E312" s="98"/>
      <c r="F312" s="82" t="str">
        <f t="shared" si="34"/>
        <v>う１１</v>
      </c>
      <c r="G312" s="82" t="str">
        <f t="shared" si="35"/>
        <v>堤内昭仁</v>
      </c>
      <c r="H312" s="98" t="s">
        <v>578</v>
      </c>
      <c r="I312" s="94" t="s">
        <v>72</v>
      </c>
      <c r="J312" s="227">
        <v>1977</v>
      </c>
      <c r="K312" s="87">
        <f t="shared" si="36"/>
        <v>46</v>
      </c>
      <c r="L312" s="82" t="str">
        <f t="shared" si="37"/>
        <v>OK</v>
      </c>
      <c r="M312" s="230" t="s">
        <v>123</v>
      </c>
      <c r="N312" s="82"/>
      <c r="O312" s="82"/>
      <c r="P312" s="82"/>
      <c r="Q312" s="82"/>
    </row>
    <row r="313" spans="1:17" ht="14.25">
      <c r="A313" s="127" t="s">
        <v>592</v>
      </c>
      <c r="B313" s="229" t="s">
        <v>596</v>
      </c>
      <c r="C313" s="229" t="s">
        <v>597</v>
      </c>
      <c r="D313" s="98" t="s">
        <v>71</v>
      </c>
      <c r="E313" s="98"/>
      <c r="F313" s="82" t="str">
        <f t="shared" si="34"/>
        <v>う１２</v>
      </c>
      <c r="G313" s="82" t="str">
        <f t="shared" si="35"/>
        <v>土肥将博</v>
      </c>
      <c r="H313" s="98" t="s">
        <v>578</v>
      </c>
      <c r="I313" s="94" t="s">
        <v>72</v>
      </c>
      <c r="J313" s="143">
        <v>1964</v>
      </c>
      <c r="K313" s="87">
        <f t="shared" si="36"/>
        <v>59</v>
      </c>
      <c r="L313" s="82" t="str">
        <f t="shared" si="37"/>
        <v>OK</v>
      </c>
      <c r="M313" s="129" t="s">
        <v>103</v>
      </c>
      <c r="N313" s="82"/>
      <c r="O313" s="82"/>
      <c r="P313" s="82"/>
      <c r="Q313" s="82"/>
    </row>
    <row r="314" spans="1:17" ht="14.25">
      <c r="A314" s="127" t="s">
        <v>593</v>
      </c>
      <c r="B314" s="82" t="s">
        <v>647</v>
      </c>
      <c r="C314" s="82" t="s">
        <v>648</v>
      </c>
      <c r="D314" s="98" t="s">
        <v>71</v>
      </c>
      <c r="E314" s="98"/>
      <c r="F314" s="82" t="str">
        <f t="shared" si="34"/>
        <v>う１３</v>
      </c>
      <c r="G314" s="82" t="str">
        <f t="shared" si="35"/>
        <v>林哲学</v>
      </c>
      <c r="H314" s="98" t="s">
        <v>578</v>
      </c>
      <c r="I314" s="94" t="s">
        <v>72</v>
      </c>
      <c r="J314" s="139">
        <v>1995</v>
      </c>
      <c r="K314" s="87">
        <f t="shared" si="36"/>
        <v>28</v>
      </c>
      <c r="L314" s="82" t="str">
        <f t="shared" si="37"/>
        <v>OK</v>
      </c>
      <c r="M314" s="82" t="s">
        <v>111</v>
      </c>
      <c r="O314" s="82"/>
      <c r="P314" s="82"/>
      <c r="Q314" s="82"/>
    </row>
    <row r="315" spans="1:17" ht="13.5" customHeight="1">
      <c r="A315" s="127" t="s">
        <v>595</v>
      </c>
      <c r="B315" s="229" t="s">
        <v>601</v>
      </c>
      <c r="C315" s="229" t="s">
        <v>461</v>
      </c>
      <c r="D315" s="98" t="s">
        <v>71</v>
      </c>
      <c r="E315" s="98"/>
      <c r="F315" s="82" t="str">
        <f t="shared" si="34"/>
        <v>う１４</v>
      </c>
      <c r="G315" s="82" t="str">
        <f t="shared" si="35"/>
        <v>深田健太郎</v>
      </c>
      <c r="H315" s="98" t="s">
        <v>578</v>
      </c>
      <c r="I315" s="94" t="s">
        <v>72</v>
      </c>
      <c r="J315" s="231">
        <v>1997</v>
      </c>
      <c r="K315" s="87">
        <f t="shared" si="36"/>
        <v>26</v>
      </c>
      <c r="L315" s="82" t="str">
        <f t="shared" si="37"/>
        <v>OK</v>
      </c>
      <c r="M315" s="228" t="s">
        <v>125</v>
      </c>
      <c r="N315"/>
      <c r="O315" s="82"/>
      <c r="P315" s="82"/>
      <c r="Q315" s="82"/>
    </row>
    <row r="316" spans="1:256" ht="13.5" customHeight="1">
      <c r="A316" s="127" t="s">
        <v>598</v>
      </c>
      <c r="B316" s="58" t="s">
        <v>80</v>
      </c>
      <c r="C316" s="58" t="s">
        <v>81</v>
      </c>
      <c r="D316" s="98" t="s">
        <v>71</v>
      </c>
      <c r="E316" s="98"/>
      <c r="F316" s="82" t="str">
        <f t="shared" si="34"/>
        <v>う１５</v>
      </c>
      <c r="G316" s="82" t="str">
        <f t="shared" si="35"/>
        <v>松本啓吾</v>
      </c>
      <c r="H316" s="98" t="s">
        <v>578</v>
      </c>
      <c r="I316" s="94" t="s">
        <v>72</v>
      </c>
      <c r="J316" s="139">
        <v>1981</v>
      </c>
      <c r="K316" s="87">
        <f t="shared" si="36"/>
        <v>42</v>
      </c>
      <c r="L316" s="82" t="str">
        <f t="shared" si="37"/>
        <v>OK</v>
      </c>
      <c r="M316" s="82" t="s">
        <v>110</v>
      </c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</row>
    <row r="317" spans="1:17" ht="13.5" customHeight="1">
      <c r="A317" s="127" t="s">
        <v>599</v>
      </c>
      <c r="B317" s="130" t="s">
        <v>84</v>
      </c>
      <c r="C317" s="130" t="s">
        <v>114</v>
      </c>
      <c r="D317" s="98" t="s">
        <v>71</v>
      </c>
      <c r="E317" s="98"/>
      <c r="F317" s="82" t="str">
        <f t="shared" si="34"/>
        <v>う１６</v>
      </c>
      <c r="G317" s="82" t="str">
        <f t="shared" si="35"/>
        <v>山本昌紀</v>
      </c>
      <c r="H317" s="98" t="s">
        <v>578</v>
      </c>
      <c r="I317" s="94" t="s">
        <v>72</v>
      </c>
      <c r="J317" s="232">
        <v>1970</v>
      </c>
      <c r="K317" s="87">
        <f t="shared" si="36"/>
        <v>53</v>
      </c>
      <c r="L317" s="82" t="str">
        <f t="shared" si="37"/>
        <v>OK</v>
      </c>
      <c r="M317" s="58" t="s">
        <v>997</v>
      </c>
      <c r="N317"/>
      <c r="O317" s="82"/>
      <c r="P317" s="82"/>
      <c r="Q317" s="82"/>
    </row>
    <row r="318" spans="1:17" ht="13.5" customHeight="1">
      <c r="A318" s="127" t="s">
        <v>600</v>
      </c>
      <c r="B318" s="130" t="s">
        <v>84</v>
      </c>
      <c r="C318" s="130" t="s">
        <v>116</v>
      </c>
      <c r="D318" s="98" t="s">
        <v>71</v>
      </c>
      <c r="E318" s="98"/>
      <c r="F318" s="82" t="str">
        <f t="shared" si="34"/>
        <v>う１７</v>
      </c>
      <c r="G318" s="82" t="str">
        <f t="shared" si="35"/>
        <v>山本浩之</v>
      </c>
      <c r="H318" s="98" t="s">
        <v>578</v>
      </c>
      <c r="I318" s="94" t="s">
        <v>72</v>
      </c>
      <c r="J318" s="231">
        <v>1967</v>
      </c>
      <c r="K318" s="87">
        <f t="shared" si="36"/>
        <v>56</v>
      </c>
      <c r="L318" s="82" t="str">
        <f t="shared" si="37"/>
        <v>OK</v>
      </c>
      <c r="M318" s="225" t="s">
        <v>997</v>
      </c>
      <c r="N318"/>
      <c r="O318" s="82"/>
      <c r="P318" s="82"/>
      <c r="Q318" s="82"/>
    </row>
    <row r="319" spans="1:17" ht="13.5" customHeight="1">
      <c r="A319" s="127" t="s">
        <v>602</v>
      </c>
      <c r="B319" s="137" t="s">
        <v>12</v>
      </c>
      <c r="C319" s="137" t="s">
        <v>609</v>
      </c>
      <c r="D319" s="98" t="s">
        <v>71</v>
      </c>
      <c r="E319" s="98"/>
      <c r="F319" s="82" t="str">
        <f t="shared" si="34"/>
        <v>う１８</v>
      </c>
      <c r="G319" s="82" t="str">
        <f t="shared" si="35"/>
        <v>吉村淳</v>
      </c>
      <c r="H319" s="98" t="s">
        <v>578</v>
      </c>
      <c r="I319" s="94" t="s">
        <v>72</v>
      </c>
      <c r="J319" s="231">
        <v>1976</v>
      </c>
      <c r="K319" s="87">
        <f t="shared" si="36"/>
        <v>47</v>
      </c>
      <c r="L319" s="82" t="str">
        <f t="shared" si="37"/>
        <v>OK</v>
      </c>
      <c r="M319" s="225" t="s">
        <v>925</v>
      </c>
      <c r="O319" s="82"/>
      <c r="P319" s="82"/>
      <c r="Q319" s="82"/>
    </row>
    <row r="320" spans="1:256" ht="13.5" customHeight="1">
      <c r="A320" s="127" t="s">
        <v>603</v>
      </c>
      <c r="B320" s="229" t="s">
        <v>611</v>
      </c>
      <c r="C320" s="229" t="s">
        <v>612</v>
      </c>
      <c r="D320" s="98" t="s">
        <v>71</v>
      </c>
      <c r="E320" s="98"/>
      <c r="F320" s="82" t="str">
        <f t="shared" si="34"/>
        <v>う１９</v>
      </c>
      <c r="G320" s="82" t="str">
        <f t="shared" si="35"/>
        <v>脇野佳邦</v>
      </c>
      <c r="H320" s="98" t="s">
        <v>578</v>
      </c>
      <c r="I320" s="94" t="s">
        <v>72</v>
      </c>
      <c r="J320" s="231">
        <v>1973</v>
      </c>
      <c r="K320" s="87">
        <f t="shared" si="36"/>
        <v>50</v>
      </c>
      <c r="L320" s="82" t="str">
        <f t="shared" si="37"/>
        <v>OK</v>
      </c>
      <c r="M320" s="225" t="s">
        <v>103</v>
      </c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</row>
    <row r="321" spans="1:256" ht="13.5" customHeight="1">
      <c r="A321" s="127" t="s">
        <v>604</v>
      </c>
      <c r="B321" s="229" t="s">
        <v>617</v>
      </c>
      <c r="C321" s="229" t="s">
        <v>998</v>
      </c>
      <c r="D321" s="98" t="s">
        <v>71</v>
      </c>
      <c r="E321" s="98"/>
      <c r="F321" s="82" t="str">
        <f t="shared" si="34"/>
        <v>う２０</v>
      </c>
      <c r="G321" s="82" t="str">
        <f t="shared" si="35"/>
        <v>峰　祥靖</v>
      </c>
      <c r="H321" s="98" t="s">
        <v>578</v>
      </c>
      <c r="I321" s="94" t="s">
        <v>72</v>
      </c>
      <c r="J321" s="231">
        <v>1975</v>
      </c>
      <c r="K321" s="87">
        <f t="shared" si="36"/>
        <v>48</v>
      </c>
      <c r="L321" s="82" t="str">
        <f t="shared" si="37"/>
        <v>OK</v>
      </c>
      <c r="M321" s="225" t="s">
        <v>999</v>
      </c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</row>
    <row r="322" spans="1:256" ht="13.5" customHeight="1">
      <c r="A322" s="127" t="s">
        <v>605</v>
      </c>
      <c r="B322" s="233" t="s">
        <v>619</v>
      </c>
      <c r="C322" s="233" t="s">
        <v>620</v>
      </c>
      <c r="D322" s="98" t="s">
        <v>71</v>
      </c>
      <c r="E322" s="98"/>
      <c r="F322" s="82" t="str">
        <f t="shared" si="34"/>
        <v>う２１</v>
      </c>
      <c r="G322" s="82" t="str">
        <f t="shared" si="35"/>
        <v>野村良平</v>
      </c>
      <c r="H322" s="98" t="s">
        <v>578</v>
      </c>
      <c r="I322" s="94" t="s">
        <v>72</v>
      </c>
      <c r="J322" s="231">
        <v>1989</v>
      </c>
      <c r="K322" s="87">
        <f t="shared" si="36"/>
        <v>34</v>
      </c>
      <c r="L322" s="82" t="str">
        <f t="shared" si="37"/>
        <v>OK</v>
      </c>
      <c r="M322" s="225" t="s">
        <v>1000</v>
      </c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</row>
    <row r="323" spans="1:256" ht="13.5" customHeight="1">
      <c r="A323" s="127" t="s">
        <v>606</v>
      </c>
      <c r="B323" s="229" t="s">
        <v>622</v>
      </c>
      <c r="C323" s="229" t="s">
        <v>623</v>
      </c>
      <c r="D323" s="98" t="s">
        <v>71</v>
      </c>
      <c r="E323" s="98"/>
      <c r="F323" s="82" t="str">
        <f t="shared" si="34"/>
        <v>う２２</v>
      </c>
      <c r="G323" s="82" t="str">
        <f t="shared" si="35"/>
        <v>利光龍司</v>
      </c>
      <c r="H323" s="98" t="s">
        <v>578</v>
      </c>
      <c r="I323" s="94" t="s">
        <v>72</v>
      </c>
      <c r="J323" s="231">
        <v>1972</v>
      </c>
      <c r="K323" s="87">
        <f t="shared" si="36"/>
        <v>51</v>
      </c>
      <c r="L323" s="82" t="str">
        <f t="shared" si="37"/>
        <v>OK</v>
      </c>
      <c r="M323" s="225" t="s">
        <v>925</v>
      </c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</row>
    <row r="324" spans="1:256" ht="13.5" customHeight="1">
      <c r="A324" s="127" t="s">
        <v>607</v>
      </c>
      <c r="B324" s="229" t="s">
        <v>1001</v>
      </c>
      <c r="C324" s="229" t="s">
        <v>1002</v>
      </c>
      <c r="D324" s="98" t="s">
        <v>71</v>
      </c>
      <c r="E324" s="98"/>
      <c r="F324" s="82" t="str">
        <f t="shared" si="34"/>
        <v>う２３</v>
      </c>
      <c r="G324" s="82" t="str">
        <f t="shared" si="35"/>
        <v>坂田義記</v>
      </c>
      <c r="H324" s="98" t="s">
        <v>578</v>
      </c>
      <c r="I324" s="94" t="s">
        <v>72</v>
      </c>
      <c r="J324" s="231">
        <v>1988</v>
      </c>
      <c r="K324" s="87">
        <f t="shared" si="36"/>
        <v>35</v>
      </c>
      <c r="L324" s="82" t="str">
        <f t="shared" si="37"/>
        <v>OK</v>
      </c>
      <c r="M324" s="225" t="s">
        <v>1003</v>
      </c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</row>
    <row r="325" spans="1:256" ht="13.5" customHeight="1">
      <c r="A325" s="127" t="s">
        <v>608</v>
      </c>
      <c r="B325" s="234" t="s">
        <v>85</v>
      </c>
      <c r="C325" s="234" t="s">
        <v>1004</v>
      </c>
      <c r="D325" s="98" t="s">
        <v>71</v>
      </c>
      <c r="E325" s="98"/>
      <c r="F325" s="82" t="str">
        <f t="shared" si="34"/>
        <v>う２４</v>
      </c>
      <c r="G325" s="82" t="str">
        <f t="shared" si="35"/>
        <v>伊吹邦子</v>
      </c>
      <c r="H325" s="98" t="s">
        <v>578</v>
      </c>
      <c r="I325" s="82" t="s">
        <v>9</v>
      </c>
      <c r="J325" s="224">
        <v>1969</v>
      </c>
      <c r="K325" s="87">
        <f t="shared" si="36"/>
        <v>54</v>
      </c>
      <c r="L325" s="82" t="str">
        <f t="shared" si="37"/>
        <v>OK</v>
      </c>
      <c r="M325" s="230" t="s">
        <v>966</v>
      </c>
      <c r="N325" s="82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</row>
    <row r="326" spans="1:256" ht="13.5" customHeight="1">
      <c r="A326" s="127" t="s">
        <v>610</v>
      </c>
      <c r="B326" s="141" t="s">
        <v>120</v>
      </c>
      <c r="C326" s="142" t="s">
        <v>121</v>
      </c>
      <c r="D326" s="98" t="s">
        <v>71</v>
      </c>
      <c r="E326" s="98"/>
      <c r="F326" s="82" t="str">
        <f t="shared" si="34"/>
        <v>う２５</v>
      </c>
      <c r="G326" s="82" t="str">
        <f t="shared" si="35"/>
        <v>植垣貴美子</v>
      </c>
      <c r="H326" s="98" t="s">
        <v>578</v>
      </c>
      <c r="I326" s="98" t="s">
        <v>9</v>
      </c>
      <c r="J326" s="131">
        <v>1965</v>
      </c>
      <c r="K326" s="87">
        <f t="shared" si="36"/>
        <v>58</v>
      </c>
      <c r="L326" s="82" t="str">
        <f t="shared" si="37"/>
        <v>OK</v>
      </c>
      <c r="M326" s="132" t="s">
        <v>125</v>
      </c>
      <c r="N326" s="82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</row>
    <row r="327" spans="1:256" ht="13.5" customHeight="1">
      <c r="A327" s="127" t="s">
        <v>613</v>
      </c>
      <c r="B327" s="60" t="s">
        <v>1005</v>
      </c>
      <c r="C327" s="60" t="s">
        <v>1006</v>
      </c>
      <c r="D327" s="98" t="s">
        <v>71</v>
      </c>
      <c r="E327" s="98"/>
      <c r="F327" s="82" t="str">
        <f t="shared" si="34"/>
        <v>う２６</v>
      </c>
      <c r="G327" s="82" t="str">
        <f t="shared" si="35"/>
        <v>牛道心</v>
      </c>
      <c r="H327" s="98" t="s">
        <v>578</v>
      </c>
      <c r="I327" s="82" t="s">
        <v>9</v>
      </c>
      <c r="J327" s="232">
        <v>1978</v>
      </c>
      <c r="K327" s="87">
        <f t="shared" si="36"/>
        <v>45</v>
      </c>
      <c r="L327" s="82" t="str">
        <f t="shared" si="37"/>
        <v>OK</v>
      </c>
      <c r="M327" s="58" t="s">
        <v>707</v>
      </c>
      <c r="N327" s="82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</row>
    <row r="328" spans="1:256" ht="13.5" customHeight="1">
      <c r="A328" s="127" t="s">
        <v>614</v>
      </c>
      <c r="B328" s="60" t="s">
        <v>627</v>
      </c>
      <c r="C328" s="60" t="s">
        <v>1007</v>
      </c>
      <c r="D328" s="98" t="s">
        <v>71</v>
      </c>
      <c r="E328" s="98"/>
      <c r="F328" s="82" t="str">
        <f t="shared" si="34"/>
        <v>う２７</v>
      </c>
      <c r="G328" s="82" t="str">
        <f t="shared" si="35"/>
        <v>梅田陽子</v>
      </c>
      <c r="H328" s="98" t="s">
        <v>578</v>
      </c>
      <c r="I328" s="82" t="s">
        <v>9</v>
      </c>
      <c r="J328" s="128">
        <v>1967</v>
      </c>
      <c r="K328" s="87">
        <f t="shared" si="36"/>
        <v>56</v>
      </c>
      <c r="L328" s="82" t="str">
        <f t="shared" si="37"/>
        <v>OK</v>
      </c>
      <c r="M328" s="230" t="s">
        <v>1008</v>
      </c>
      <c r="N328" s="82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</row>
    <row r="329" spans="1:256" ht="14.25">
      <c r="A329" s="127" t="s">
        <v>615</v>
      </c>
      <c r="B329" s="60" t="s">
        <v>990</v>
      </c>
      <c r="C329" s="60" t="s">
        <v>700</v>
      </c>
      <c r="D329" s="98" t="s">
        <v>71</v>
      </c>
      <c r="E329" s="98"/>
      <c r="F329" s="82" t="str">
        <f t="shared" si="34"/>
        <v>う２８</v>
      </c>
      <c r="G329" s="82" t="str">
        <f t="shared" si="35"/>
        <v>垣内美香</v>
      </c>
      <c r="H329" s="98" t="s">
        <v>578</v>
      </c>
      <c r="I329" s="82" t="s">
        <v>9</v>
      </c>
      <c r="J329" s="224">
        <v>1968</v>
      </c>
      <c r="K329" s="87">
        <f t="shared" si="36"/>
        <v>55</v>
      </c>
      <c r="L329" s="82" t="str">
        <f t="shared" si="37"/>
        <v>OK</v>
      </c>
      <c r="M329" s="132" t="s">
        <v>103</v>
      </c>
      <c r="N329" s="82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</row>
    <row r="330" spans="1:256" ht="14.25">
      <c r="A330" s="127" t="s">
        <v>616</v>
      </c>
      <c r="B330" s="97" t="s">
        <v>75</v>
      </c>
      <c r="C330" s="97" t="s">
        <v>629</v>
      </c>
      <c r="D330" s="98" t="s">
        <v>71</v>
      </c>
      <c r="E330" s="98"/>
      <c r="F330" s="82" t="str">
        <f t="shared" si="34"/>
        <v>う２９</v>
      </c>
      <c r="G330" s="82" t="str">
        <f t="shared" si="35"/>
        <v>谷口美佳</v>
      </c>
      <c r="H330" s="98" t="s">
        <v>578</v>
      </c>
      <c r="I330" s="82" t="s">
        <v>9</v>
      </c>
      <c r="J330" s="224">
        <v>1972</v>
      </c>
      <c r="K330" s="87">
        <f t="shared" si="36"/>
        <v>51</v>
      </c>
      <c r="L330" s="82" t="str">
        <f t="shared" si="37"/>
        <v>OK</v>
      </c>
      <c r="M330" s="230" t="s">
        <v>591</v>
      </c>
      <c r="N330" s="82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</row>
    <row r="331" spans="1:256" ht="14.25">
      <c r="A331" s="127" t="s">
        <v>618</v>
      </c>
      <c r="B331" s="144" t="s">
        <v>631</v>
      </c>
      <c r="C331" s="144" t="s">
        <v>1009</v>
      </c>
      <c r="D331" s="98" t="s">
        <v>71</v>
      </c>
      <c r="E331" s="98"/>
      <c r="F331" s="82" t="str">
        <f t="shared" si="34"/>
        <v>う３０</v>
      </c>
      <c r="G331" s="82" t="str">
        <f t="shared" si="35"/>
        <v>辻佳子</v>
      </c>
      <c r="H331" s="98" t="s">
        <v>578</v>
      </c>
      <c r="I331" s="82" t="s">
        <v>9</v>
      </c>
      <c r="J331" s="235">
        <v>1973</v>
      </c>
      <c r="K331" s="87">
        <f t="shared" si="36"/>
        <v>50</v>
      </c>
      <c r="L331" s="82" t="str">
        <f t="shared" si="37"/>
        <v>OK</v>
      </c>
      <c r="M331" s="225" t="s">
        <v>966</v>
      </c>
      <c r="N331" s="140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</row>
    <row r="332" spans="1:256" ht="14.25">
      <c r="A332" s="127" t="s">
        <v>621</v>
      </c>
      <c r="B332" s="60" t="s">
        <v>11</v>
      </c>
      <c r="C332" s="60" t="s">
        <v>1010</v>
      </c>
      <c r="D332" s="98" t="s">
        <v>71</v>
      </c>
      <c r="E332" s="98"/>
      <c r="F332" s="82" t="str">
        <f t="shared" si="34"/>
        <v>う３１</v>
      </c>
      <c r="G332" s="82" t="str">
        <f t="shared" si="35"/>
        <v>苗村直子</v>
      </c>
      <c r="H332" s="98" t="s">
        <v>578</v>
      </c>
      <c r="I332" s="82" t="s">
        <v>9</v>
      </c>
      <c r="J332" s="235">
        <v>1974</v>
      </c>
      <c r="K332" s="87">
        <f t="shared" si="36"/>
        <v>49</v>
      </c>
      <c r="L332" s="82" t="str">
        <f t="shared" si="37"/>
        <v>OK</v>
      </c>
      <c r="M332" s="225" t="s">
        <v>1011</v>
      </c>
      <c r="N332" s="140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</row>
    <row r="333" spans="1:256" ht="14.25">
      <c r="A333" s="127" t="s">
        <v>624</v>
      </c>
      <c r="B333" s="60" t="s">
        <v>1012</v>
      </c>
      <c r="C333" s="60" t="s">
        <v>1013</v>
      </c>
      <c r="D333" s="98" t="s">
        <v>71</v>
      </c>
      <c r="E333" s="98"/>
      <c r="F333" s="82" t="str">
        <f t="shared" si="34"/>
        <v>う３２</v>
      </c>
      <c r="G333" s="82" t="str">
        <f t="shared" si="35"/>
        <v>永松貴子</v>
      </c>
      <c r="H333" s="98" t="s">
        <v>578</v>
      </c>
      <c r="I333" s="82" t="s">
        <v>9</v>
      </c>
      <c r="J333" s="235">
        <v>1962</v>
      </c>
      <c r="K333" s="87">
        <f t="shared" si="36"/>
        <v>61</v>
      </c>
      <c r="L333" s="82" t="str">
        <f t="shared" si="37"/>
        <v>OK</v>
      </c>
      <c r="M333" s="225" t="s">
        <v>966</v>
      </c>
      <c r="N333" s="140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</row>
    <row r="334" spans="1:256" ht="14.25">
      <c r="A334" s="127" t="s">
        <v>625</v>
      </c>
      <c r="B334" s="145" t="s">
        <v>131</v>
      </c>
      <c r="C334" s="145" t="s">
        <v>635</v>
      </c>
      <c r="D334" s="98" t="s">
        <v>71</v>
      </c>
      <c r="E334" s="98"/>
      <c r="F334" s="82" t="str">
        <f t="shared" si="34"/>
        <v>う３３</v>
      </c>
      <c r="G334" s="82" t="str">
        <f t="shared" si="35"/>
        <v>西崎友香</v>
      </c>
      <c r="H334" s="98" t="s">
        <v>578</v>
      </c>
      <c r="I334" s="82" t="s">
        <v>9</v>
      </c>
      <c r="J334" s="231">
        <v>1980</v>
      </c>
      <c r="K334" s="87">
        <f t="shared" si="36"/>
        <v>43</v>
      </c>
      <c r="L334" s="82" t="str">
        <f t="shared" si="37"/>
        <v>OK</v>
      </c>
      <c r="M334" s="225" t="s">
        <v>966</v>
      </c>
      <c r="N334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8"/>
      <c r="BL334" s="58"/>
      <c r="BM334" s="58"/>
      <c r="BN334" s="58"/>
      <c r="BO334" s="58"/>
      <c r="BP334" s="58"/>
      <c r="BQ334" s="58"/>
      <c r="BR334" s="58"/>
      <c r="BS334" s="58"/>
      <c r="BT334" s="58"/>
      <c r="BU334" s="58"/>
      <c r="BV334" s="58"/>
      <c r="BW334" s="58"/>
      <c r="BX334" s="58"/>
      <c r="BY334" s="58"/>
      <c r="BZ334" s="58"/>
      <c r="CA334" s="58"/>
      <c r="CB334" s="58"/>
      <c r="CC334" s="58"/>
      <c r="CD334" s="58"/>
      <c r="CE334" s="58"/>
      <c r="CF334" s="58"/>
      <c r="CG334" s="58"/>
      <c r="CH334" s="58"/>
      <c r="CI334" s="58"/>
      <c r="CJ334" s="58"/>
      <c r="CK334" s="58"/>
      <c r="CL334" s="58"/>
      <c r="CM334" s="58"/>
      <c r="CN334" s="58"/>
      <c r="CO334" s="58"/>
      <c r="CP334" s="58"/>
      <c r="CQ334" s="58"/>
      <c r="CR334" s="58"/>
      <c r="CS334" s="58"/>
      <c r="CT334" s="58"/>
      <c r="CU334" s="58"/>
      <c r="CV334" s="58"/>
      <c r="CW334" s="58"/>
      <c r="CX334" s="58"/>
      <c r="CY334" s="58"/>
      <c r="CZ334" s="58"/>
      <c r="DA334" s="58"/>
      <c r="DB334" s="58"/>
      <c r="DC334" s="58"/>
      <c r="DD334" s="58"/>
      <c r="DE334" s="58"/>
      <c r="DF334" s="58"/>
      <c r="DG334" s="58"/>
      <c r="DH334" s="58"/>
      <c r="DI334" s="58"/>
      <c r="DJ334" s="58"/>
      <c r="DK334" s="58"/>
      <c r="DL334" s="58"/>
      <c r="DM334" s="58"/>
      <c r="DN334" s="58"/>
      <c r="DO334" s="58"/>
      <c r="DP334" s="58"/>
      <c r="DQ334" s="58"/>
      <c r="DR334" s="58"/>
      <c r="DS334" s="58"/>
      <c r="DT334" s="58"/>
      <c r="DU334" s="58"/>
      <c r="DV334" s="58"/>
      <c r="DW334" s="58"/>
      <c r="DX334" s="58"/>
      <c r="DY334" s="58"/>
      <c r="DZ334" s="58"/>
      <c r="EA334" s="58"/>
      <c r="EB334" s="58"/>
      <c r="EC334" s="58"/>
      <c r="ED334" s="58"/>
      <c r="EE334" s="58"/>
      <c r="EF334" s="58"/>
      <c r="EG334" s="58"/>
      <c r="EH334" s="58"/>
      <c r="EI334" s="58"/>
      <c r="EJ334" s="58"/>
      <c r="EK334" s="58"/>
      <c r="EL334" s="58"/>
      <c r="EM334" s="58"/>
      <c r="EN334" s="58"/>
      <c r="EO334" s="58"/>
      <c r="EP334" s="58"/>
      <c r="EQ334" s="58"/>
      <c r="ER334" s="58"/>
      <c r="ES334" s="58"/>
      <c r="ET334" s="58"/>
      <c r="EU334" s="58"/>
      <c r="EV334" s="58"/>
      <c r="EW334" s="58"/>
      <c r="EX334" s="58"/>
      <c r="EY334" s="58"/>
      <c r="EZ334" s="58"/>
      <c r="FA334" s="58"/>
      <c r="FB334" s="58"/>
      <c r="FC334" s="58"/>
      <c r="FD334" s="58"/>
      <c r="FE334" s="58"/>
      <c r="FF334" s="58"/>
      <c r="FG334" s="58"/>
      <c r="FH334" s="58"/>
      <c r="FI334" s="58"/>
      <c r="FJ334" s="58"/>
      <c r="FK334" s="58"/>
      <c r="FL334" s="58"/>
      <c r="FM334" s="58"/>
      <c r="FN334" s="58"/>
      <c r="FO334" s="58"/>
      <c r="FP334" s="58"/>
      <c r="FQ334" s="58"/>
      <c r="FR334" s="58"/>
      <c r="FS334" s="58"/>
      <c r="FT334" s="58"/>
      <c r="FU334" s="58"/>
      <c r="FV334" s="58"/>
      <c r="FW334" s="58"/>
      <c r="FX334" s="58"/>
      <c r="FY334" s="58"/>
      <c r="FZ334" s="58"/>
      <c r="GA334" s="58"/>
      <c r="GB334" s="58"/>
      <c r="GC334" s="58"/>
      <c r="GD334" s="58"/>
      <c r="GE334" s="58"/>
      <c r="GF334" s="58"/>
      <c r="GG334" s="58"/>
      <c r="GH334" s="58"/>
      <c r="GI334" s="58"/>
      <c r="GJ334" s="58"/>
      <c r="GK334" s="58"/>
      <c r="GL334" s="58"/>
      <c r="GM334" s="58"/>
      <c r="GN334" s="58"/>
      <c r="GO334" s="58"/>
      <c r="GP334" s="58"/>
      <c r="GQ334" s="58"/>
      <c r="GR334" s="58"/>
      <c r="GS334" s="58"/>
      <c r="GT334" s="58"/>
      <c r="GU334" s="58"/>
      <c r="GV334" s="58"/>
      <c r="GW334" s="58"/>
      <c r="GX334" s="58"/>
      <c r="GY334" s="58"/>
      <c r="GZ334" s="58"/>
      <c r="HA334" s="58"/>
      <c r="HB334" s="58"/>
      <c r="HC334" s="58"/>
      <c r="HD334" s="58"/>
      <c r="HE334" s="58"/>
      <c r="HF334" s="58"/>
      <c r="HG334" s="58"/>
      <c r="HH334" s="58"/>
      <c r="HI334" s="58"/>
      <c r="HJ334" s="58"/>
      <c r="HK334" s="58"/>
      <c r="HL334" s="58"/>
      <c r="HM334" s="58"/>
      <c r="HN334" s="58"/>
      <c r="HO334" s="58"/>
      <c r="HP334" s="58"/>
      <c r="HQ334" s="58"/>
      <c r="HR334" s="58"/>
      <c r="HS334" s="58"/>
      <c r="HT334" s="58"/>
      <c r="HU334" s="58"/>
      <c r="HV334" s="58"/>
      <c r="HW334" s="58"/>
      <c r="HX334" s="58"/>
      <c r="HY334" s="58"/>
      <c r="HZ334" s="58"/>
      <c r="IA334" s="58"/>
      <c r="IB334" s="58"/>
      <c r="IC334" s="58"/>
      <c r="ID334" s="58"/>
      <c r="IE334" s="58"/>
      <c r="IF334" s="58"/>
      <c r="IG334" s="58"/>
      <c r="IH334" s="58"/>
      <c r="II334" s="58"/>
      <c r="IJ334" s="58"/>
      <c r="IK334" s="58"/>
      <c r="IL334" s="58"/>
      <c r="IM334" s="58"/>
      <c r="IN334" s="58"/>
      <c r="IO334" s="58"/>
      <c r="IP334" s="58"/>
      <c r="IQ334" s="58"/>
      <c r="IR334" s="58"/>
      <c r="IS334" s="58"/>
      <c r="IT334" s="58"/>
      <c r="IU334" s="58"/>
      <c r="IV334" s="58"/>
    </row>
    <row r="335" spans="1:256" ht="14.25">
      <c r="A335" s="127" t="s">
        <v>626</v>
      </c>
      <c r="B335" s="60" t="s">
        <v>1014</v>
      </c>
      <c r="C335" s="60" t="s">
        <v>1015</v>
      </c>
      <c r="D335" s="98" t="s">
        <v>71</v>
      </c>
      <c r="E335" s="98"/>
      <c r="F335" s="82" t="str">
        <f t="shared" si="34"/>
        <v>う３４</v>
      </c>
      <c r="G335" s="82" t="str">
        <f t="shared" si="35"/>
        <v>藤田博美</v>
      </c>
      <c r="H335" s="98" t="s">
        <v>578</v>
      </c>
      <c r="I335" s="82" t="s">
        <v>9</v>
      </c>
      <c r="J335" s="143">
        <v>1970</v>
      </c>
      <c r="K335" s="87">
        <f t="shared" si="36"/>
        <v>53</v>
      </c>
      <c r="L335" s="82" t="str">
        <f t="shared" si="37"/>
        <v>OK</v>
      </c>
      <c r="M335" s="225" t="s">
        <v>502</v>
      </c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</row>
    <row r="336" spans="1:256" ht="14.25">
      <c r="A336" s="127" t="s">
        <v>628</v>
      </c>
      <c r="B336" s="236" t="s">
        <v>91</v>
      </c>
      <c r="C336" s="236" t="s">
        <v>1016</v>
      </c>
      <c r="D336" s="98" t="s">
        <v>71</v>
      </c>
      <c r="E336" s="98"/>
      <c r="F336" s="82" t="str">
        <f t="shared" si="34"/>
        <v>う３５</v>
      </c>
      <c r="G336" s="82" t="str">
        <f t="shared" si="35"/>
        <v>藤村加代子</v>
      </c>
      <c r="H336" s="98" t="s">
        <v>578</v>
      </c>
      <c r="I336" s="82" t="s">
        <v>9</v>
      </c>
      <c r="J336" s="131">
        <v>1963</v>
      </c>
      <c r="K336" s="87">
        <f t="shared" si="36"/>
        <v>60</v>
      </c>
      <c r="L336" s="82" t="str">
        <f t="shared" si="37"/>
        <v>OK</v>
      </c>
      <c r="M336" s="132" t="s">
        <v>110</v>
      </c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</row>
    <row r="337" spans="1:256" ht="14.25">
      <c r="A337" s="127" t="s">
        <v>630</v>
      </c>
      <c r="B337" s="60" t="s">
        <v>1017</v>
      </c>
      <c r="C337" s="60" t="s">
        <v>1018</v>
      </c>
      <c r="D337" s="98" t="s">
        <v>71</v>
      </c>
      <c r="E337" s="98"/>
      <c r="F337" s="82" t="str">
        <f t="shared" si="34"/>
        <v>う３６</v>
      </c>
      <c r="G337" s="82" t="str">
        <f t="shared" si="35"/>
        <v>藤原泰子</v>
      </c>
      <c r="H337" s="98" t="s">
        <v>578</v>
      </c>
      <c r="I337" s="82" t="s">
        <v>9</v>
      </c>
      <c r="J337" s="232">
        <v>1965</v>
      </c>
      <c r="K337" s="87">
        <f t="shared" si="36"/>
        <v>58</v>
      </c>
      <c r="L337" s="82" t="str">
        <f t="shared" si="37"/>
        <v>OK</v>
      </c>
      <c r="M337" s="225" t="s">
        <v>1003</v>
      </c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</row>
    <row r="338" spans="1:256" ht="14.25">
      <c r="A338" s="127" t="s">
        <v>632</v>
      </c>
      <c r="B338" s="60" t="s">
        <v>1019</v>
      </c>
      <c r="C338" s="60" t="s">
        <v>1020</v>
      </c>
      <c r="D338" s="98" t="s">
        <v>71</v>
      </c>
      <c r="E338" s="98"/>
      <c r="F338" s="82" t="str">
        <f t="shared" si="34"/>
        <v>う３７</v>
      </c>
      <c r="G338" s="82" t="str">
        <f t="shared" si="35"/>
        <v>三崎奈々</v>
      </c>
      <c r="H338" s="98" t="s">
        <v>578</v>
      </c>
      <c r="I338" s="82" t="s">
        <v>9</v>
      </c>
      <c r="J338" s="139">
        <v>1973</v>
      </c>
      <c r="K338" s="87">
        <f t="shared" si="36"/>
        <v>50</v>
      </c>
      <c r="L338" s="82" t="str">
        <f t="shared" si="37"/>
        <v>OK</v>
      </c>
      <c r="M338" s="82" t="s">
        <v>103</v>
      </c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</row>
    <row r="339" spans="1:256" ht="14.25">
      <c r="A339" s="127" t="s">
        <v>633</v>
      </c>
      <c r="B339" s="146" t="s">
        <v>70</v>
      </c>
      <c r="C339" s="146" t="s">
        <v>1021</v>
      </c>
      <c r="D339" s="98" t="s">
        <v>71</v>
      </c>
      <c r="E339" s="98"/>
      <c r="F339" s="82" t="str">
        <f t="shared" si="34"/>
        <v>う３８</v>
      </c>
      <c r="G339" s="82" t="str">
        <f t="shared" si="35"/>
        <v>竹下光代</v>
      </c>
      <c r="H339" s="98" t="s">
        <v>578</v>
      </c>
      <c r="I339" s="82" t="s">
        <v>9</v>
      </c>
      <c r="J339" s="231">
        <v>1974</v>
      </c>
      <c r="K339" s="87">
        <f t="shared" si="36"/>
        <v>49</v>
      </c>
      <c r="L339" s="82" t="str">
        <f t="shared" si="37"/>
        <v>OK</v>
      </c>
      <c r="M339" s="237" t="s">
        <v>135</v>
      </c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</row>
    <row r="340" spans="1:256" ht="14.25">
      <c r="A340" s="127" t="s">
        <v>634</v>
      </c>
      <c r="B340" s="60" t="s">
        <v>2</v>
      </c>
      <c r="C340" s="60" t="s">
        <v>1022</v>
      </c>
      <c r="D340" s="98" t="s">
        <v>71</v>
      </c>
      <c r="E340" s="98"/>
      <c r="F340" s="82" t="str">
        <f t="shared" si="34"/>
        <v>う３９</v>
      </c>
      <c r="G340" s="82" t="str">
        <f t="shared" si="35"/>
        <v>田中有紀</v>
      </c>
      <c r="H340" s="98" t="s">
        <v>578</v>
      </c>
      <c r="I340" s="82" t="s">
        <v>9</v>
      </c>
      <c r="J340" s="231">
        <v>1969</v>
      </c>
      <c r="K340" s="87">
        <f t="shared" si="36"/>
        <v>54</v>
      </c>
      <c r="L340" s="82" t="str">
        <f t="shared" si="37"/>
        <v>OK</v>
      </c>
      <c r="M340" s="225" t="s">
        <v>111</v>
      </c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</row>
    <row r="341" spans="1:256" ht="14.25">
      <c r="A341" s="127" t="s">
        <v>636</v>
      </c>
      <c r="B341" s="60" t="s">
        <v>2</v>
      </c>
      <c r="C341" s="60" t="s">
        <v>1023</v>
      </c>
      <c r="D341" s="98" t="s">
        <v>71</v>
      </c>
      <c r="E341" s="98"/>
      <c r="F341" s="82" t="str">
        <f t="shared" si="34"/>
        <v>う４０</v>
      </c>
      <c r="G341" s="82" t="str">
        <f t="shared" si="35"/>
        <v>田中都</v>
      </c>
      <c r="H341" s="98" t="s">
        <v>578</v>
      </c>
      <c r="I341" s="82" t="s">
        <v>9</v>
      </c>
      <c r="J341" s="231">
        <v>1970</v>
      </c>
      <c r="K341" s="87">
        <f t="shared" si="36"/>
        <v>53</v>
      </c>
      <c r="L341" s="82" t="str">
        <f t="shared" si="37"/>
        <v>OK</v>
      </c>
      <c r="M341" s="225" t="s">
        <v>103</v>
      </c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</row>
    <row r="342" spans="1:256" ht="14.25">
      <c r="A342" s="127" t="s">
        <v>637</v>
      </c>
      <c r="B342" s="234" t="s">
        <v>642</v>
      </c>
      <c r="C342" s="234" t="s">
        <v>1024</v>
      </c>
      <c r="D342" s="98" t="s">
        <v>71</v>
      </c>
      <c r="E342" s="98"/>
      <c r="F342" s="82" t="str">
        <f t="shared" si="34"/>
        <v>う４１</v>
      </c>
      <c r="G342" s="82" t="str">
        <f t="shared" si="35"/>
        <v>姫井亜利沙</v>
      </c>
      <c r="H342" s="98" t="s">
        <v>578</v>
      </c>
      <c r="I342" s="82" t="s">
        <v>9</v>
      </c>
      <c r="J342" s="231">
        <v>1982</v>
      </c>
      <c r="K342" s="87">
        <f t="shared" si="36"/>
        <v>41</v>
      </c>
      <c r="L342" s="82" t="str">
        <f t="shared" si="37"/>
        <v>OK</v>
      </c>
      <c r="M342" s="225" t="s">
        <v>966</v>
      </c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</row>
    <row r="343" spans="1:256" ht="14.25">
      <c r="A343" s="127" t="s">
        <v>638</v>
      </c>
      <c r="B343" s="60" t="s">
        <v>719</v>
      </c>
      <c r="C343" s="60" t="s">
        <v>1025</v>
      </c>
      <c r="D343" s="98" t="s">
        <v>71</v>
      </c>
      <c r="E343" s="98"/>
      <c r="F343" s="82" t="str">
        <f t="shared" si="34"/>
        <v>う４２</v>
      </c>
      <c r="G343" s="82" t="str">
        <f t="shared" si="35"/>
        <v>村田彩子</v>
      </c>
      <c r="H343" s="98" t="s">
        <v>578</v>
      </c>
      <c r="I343" s="82" t="s">
        <v>9</v>
      </c>
      <c r="J343" s="231">
        <v>1968</v>
      </c>
      <c r="K343" s="87">
        <f t="shared" si="36"/>
        <v>55</v>
      </c>
      <c r="L343" s="82" t="str">
        <f t="shared" si="37"/>
        <v>OK</v>
      </c>
      <c r="M343" s="225" t="s">
        <v>103</v>
      </c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</row>
    <row r="344" spans="1:256" ht="14.25">
      <c r="A344" s="127" t="s">
        <v>639</v>
      </c>
      <c r="B344" s="60" t="s">
        <v>1026</v>
      </c>
      <c r="C344" s="60" t="s">
        <v>1027</v>
      </c>
      <c r="D344" s="98" t="s">
        <v>71</v>
      </c>
      <c r="E344" s="98"/>
      <c r="F344" s="82" t="str">
        <f t="shared" si="34"/>
        <v>う４３</v>
      </c>
      <c r="G344" s="82" t="str">
        <f t="shared" si="35"/>
        <v>村川庸子</v>
      </c>
      <c r="H344" s="98" t="s">
        <v>578</v>
      </c>
      <c r="I344" s="82" t="s">
        <v>9</v>
      </c>
      <c r="J344" s="231">
        <v>1969</v>
      </c>
      <c r="K344" s="87">
        <f t="shared" si="36"/>
        <v>54</v>
      </c>
      <c r="L344" s="82" t="str">
        <f t="shared" si="37"/>
        <v>OK</v>
      </c>
      <c r="M344" s="225" t="s">
        <v>1028</v>
      </c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</row>
    <row r="345" spans="1:256" ht="14.25">
      <c r="A345" s="127" t="s">
        <v>640</v>
      </c>
      <c r="B345" s="100" t="s">
        <v>1029</v>
      </c>
      <c r="C345" s="100" t="s">
        <v>1030</v>
      </c>
      <c r="D345" s="98" t="s">
        <v>71</v>
      </c>
      <c r="E345" s="98"/>
      <c r="F345" s="82" t="str">
        <f t="shared" si="34"/>
        <v>う４４</v>
      </c>
      <c r="G345" s="82" t="str">
        <f t="shared" si="35"/>
        <v>中田富憲</v>
      </c>
      <c r="H345" s="98" t="s">
        <v>578</v>
      </c>
      <c r="I345" s="82" t="s">
        <v>8</v>
      </c>
      <c r="J345" s="231">
        <v>1961</v>
      </c>
      <c r="K345" s="87">
        <f t="shared" si="36"/>
        <v>62</v>
      </c>
      <c r="L345" s="82" t="str">
        <f t="shared" si="37"/>
        <v>OK</v>
      </c>
      <c r="M345" s="225" t="s">
        <v>1008</v>
      </c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1:256" ht="14.25">
      <c r="A346" s="127" t="s">
        <v>641</v>
      </c>
      <c r="B346" s="100" t="s">
        <v>917</v>
      </c>
      <c r="C346" s="100" t="s">
        <v>1031</v>
      </c>
      <c r="D346" s="98" t="s">
        <v>71</v>
      </c>
      <c r="E346" s="98"/>
      <c r="F346" s="82" t="str">
        <f t="shared" si="34"/>
        <v>う４５</v>
      </c>
      <c r="G346" s="82" t="str">
        <f t="shared" si="35"/>
        <v>森皓輝</v>
      </c>
      <c r="H346" s="98" t="s">
        <v>578</v>
      </c>
      <c r="I346" s="82" t="s">
        <v>8</v>
      </c>
      <c r="J346" s="231">
        <v>1998</v>
      </c>
      <c r="K346" s="87">
        <f t="shared" si="36"/>
        <v>25</v>
      </c>
      <c r="L346" s="82" t="str">
        <f t="shared" si="37"/>
        <v>OK</v>
      </c>
      <c r="M346" s="225" t="s">
        <v>115</v>
      </c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</row>
    <row r="347" spans="1:256" ht="14.25">
      <c r="A347" s="127" t="s">
        <v>643</v>
      </c>
      <c r="B347" s="60" t="s">
        <v>1032</v>
      </c>
      <c r="C347" s="60" t="s">
        <v>1033</v>
      </c>
      <c r="D347" s="98" t="s">
        <v>71</v>
      </c>
      <c r="E347" s="98"/>
      <c r="F347" s="82" t="str">
        <f t="shared" si="34"/>
        <v>う４６</v>
      </c>
      <c r="G347" s="82" t="str">
        <f t="shared" si="35"/>
        <v>仙波敬子</v>
      </c>
      <c r="H347" s="98" t="s">
        <v>578</v>
      </c>
      <c r="I347" s="82" t="s">
        <v>9</v>
      </c>
      <c r="J347" s="231">
        <v>1967</v>
      </c>
      <c r="K347" s="87">
        <f t="shared" si="36"/>
        <v>56</v>
      </c>
      <c r="L347" s="82" t="str">
        <f t="shared" si="37"/>
        <v>OK</v>
      </c>
      <c r="M347" s="225" t="s">
        <v>103</v>
      </c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</row>
    <row r="348" spans="1:256" ht="14.25">
      <c r="A348" s="127"/>
      <c r="B348" s="60"/>
      <c r="C348" s="60"/>
      <c r="D348" s="98"/>
      <c r="E348" s="98"/>
      <c r="F348" s="82"/>
      <c r="G348" s="82"/>
      <c r="H348" s="98"/>
      <c r="I348" s="82"/>
      <c r="J348" s="231"/>
      <c r="K348" s="87"/>
      <c r="L348" s="82"/>
      <c r="M348" s="225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1:17" ht="14.25">
      <c r="A349" s="127"/>
      <c r="B349" s="60"/>
      <c r="C349" s="60"/>
      <c r="D349" s="98"/>
      <c r="E349"/>
      <c r="F349" s="82"/>
      <c r="G349" s="82"/>
      <c r="H349" s="98"/>
      <c r="I349" s="82"/>
      <c r="J349" s="133"/>
      <c r="K349" s="87"/>
      <c r="L349" s="83"/>
      <c r="M349" s="58"/>
      <c r="N349"/>
      <c r="O349"/>
      <c r="P349"/>
      <c r="Q349"/>
    </row>
    <row r="350" spans="1:17" ht="13.5">
      <c r="A350" s="82"/>
      <c r="B350" s="741" t="s">
        <v>1034</v>
      </c>
      <c r="C350" s="741"/>
      <c r="D350" s="759" t="s">
        <v>1035</v>
      </c>
      <c r="E350" s="748"/>
      <c r="F350" s="748"/>
      <c r="G350" s="748"/>
      <c r="H350" s="82" t="s">
        <v>142</v>
      </c>
      <c r="I350" s="745" t="s">
        <v>143</v>
      </c>
      <c r="J350" s="745"/>
      <c r="K350" s="745"/>
      <c r="L350" s="83"/>
      <c r="M350" s="82"/>
      <c r="N350" s="82"/>
      <c r="O350" s="82"/>
      <c r="P350" s="82"/>
      <c r="Q350" s="82"/>
    </row>
    <row r="351" spans="1:17" ht="13.5">
      <c r="A351" s="82"/>
      <c r="B351" s="741"/>
      <c r="C351" s="741"/>
      <c r="D351" s="748"/>
      <c r="E351" s="748"/>
      <c r="F351" s="748"/>
      <c r="G351" s="748"/>
      <c r="H351" s="84">
        <f>COUNTIF(N354:N359,"東近江市")</f>
        <v>0</v>
      </c>
      <c r="I351" s="738"/>
      <c r="J351" s="738"/>
      <c r="K351" s="738"/>
      <c r="L351" s="83"/>
      <c r="M351" s="82"/>
      <c r="N351" s="82"/>
      <c r="O351" s="82"/>
      <c r="P351" s="82"/>
      <c r="Q351" s="82"/>
    </row>
    <row r="352" spans="1:17" ht="13.5">
      <c r="A352" s="82"/>
      <c r="B352" s="86" t="s">
        <v>1036</v>
      </c>
      <c r="C352" s="86"/>
      <c r="D352" s="81" t="s">
        <v>145</v>
      </c>
      <c r="E352" s="82"/>
      <c r="F352" s="83"/>
      <c r="G352" s="82"/>
      <c r="H352" s="82"/>
      <c r="I352" s="738">
        <f>H351/COUNTA(L354:L380)</f>
        <v>0</v>
      </c>
      <c r="J352" s="738"/>
      <c r="K352" s="738"/>
      <c r="L352" s="83"/>
      <c r="M352" s="82"/>
      <c r="N352" s="82"/>
      <c r="O352" s="82"/>
      <c r="P352" s="82"/>
      <c r="Q352" s="82"/>
    </row>
    <row r="353" spans="1:17" ht="13.5">
      <c r="A353" s="82"/>
      <c r="B353" s="736" t="s">
        <v>1036</v>
      </c>
      <c r="C353" s="736"/>
      <c r="D353" s="82" t="s">
        <v>147</v>
      </c>
      <c r="E353" s="82"/>
      <c r="F353" s="83"/>
      <c r="G353" s="82"/>
      <c r="H353" s="82"/>
      <c r="I353" s="82"/>
      <c r="J353" s="87"/>
      <c r="K353" s="88">
        <f>IF(J353="","",(2012-J353))</f>
      </c>
      <c r="L353" s="83"/>
      <c r="M353" s="82"/>
      <c r="N353" s="82"/>
      <c r="O353" s="82"/>
      <c r="P353" s="82"/>
      <c r="Q353" s="82"/>
    </row>
    <row r="354" spans="1:17" ht="13.5">
      <c r="A354" s="80" t="s">
        <v>1037</v>
      </c>
      <c r="B354" s="86" t="s">
        <v>573</v>
      </c>
      <c r="C354" s="86" t="s">
        <v>574</v>
      </c>
      <c r="D354" s="82" t="str">
        <f aca="true" t="shared" si="38" ref="D354:D359">$B$352</f>
        <v>Ｒ11</v>
      </c>
      <c r="E354" s="82"/>
      <c r="F354" s="83" t="str">
        <f aca="true" t="shared" si="39" ref="F354:F359">A354</f>
        <v>ら０１</v>
      </c>
      <c r="G354" s="82" t="str">
        <f aca="true" t="shared" si="40" ref="G354:G359">B354&amp;C354</f>
        <v>中嶋徹</v>
      </c>
      <c r="H354" s="94" t="str">
        <f aca="true" t="shared" si="41" ref="H354:H359">$B$352</f>
        <v>Ｒ11</v>
      </c>
      <c r="I354" s="94" t="s">
        <v>72</v>
      </c>
      <c r="J354" s="91">
        <v>1986</v>
      </c>
      <c r="K354" s="88">
        <f aca="true" t="shared" si="42" ref="K354:K359">IF(J354="","",(2023-J354))</f>
        <v>37</v>
      </c>
      <c r="L354" s="83" t="str">
        <f aca="true" t="shared" si="43" ref="L354:L359">IF(G354="","",IF(COUNTIF($G$1:$G$449,G354)&gt;1,"2重登録","OK"))</f>
        <v>OK</v>
      </c>
      <c r="M354" s="86" t="s">
        <v>266</v>
      </c>
      <c r="N354" s="82"/>
      <c r="O354" s="82"/>
      <c r="P354" s="82"/>
      <c r="Q354" s="82"/>
    </row>
    <row r="355" spans="1:17" ht="13.5">
      <c r="A355" s="80" t="s">
        <v>1038</v>
      </c>
      <c r="B355" s="82" t="s">
        <v>1039</v>
      </c>
      <c r="C355" s="82" t="s">
        <v>1040</v>
      </c>
      <c r="D355" s="82" t="str">
        <f t="shared" si="38"/>
        <v>Ｒ11</v>
      </c>
      <c r="E355" s="82"/>
      <c r="F355" s="82" t="str">
        <f t="shared" si="39"/>
        <v>ら０２</v>
      </c>
      <c r="G355" s="82" t="str">
        <f t="shared" si="40"/>
        <v>猪師崇人</v>
      </c>
      <c r="H355" s="94" t="str">
        <f t="shared" si="41"/>
        <v>Ｒ11</v>
      </c>
      <c r="I355" s="94" t="s">
        <v>72</v>
      </c>
      <c r="J355" s="87">
        <v>1985</v>
      </c>
      <c r="K355" s="88">
        <f t="shared" si="42"/>
        <v>38</v>
      </c>
      <c r="L355" s="83" t="str">
        <f t="shared" si="43"/>
        <v>OK</v>
      </c>
      <c r="M355" s="86" t="s">
        <v>102</v>
      </c>
      <c r="N355" s="82"/>
      <c r="O355" s="82"/>
      <c r="P355" s="82"/>
      <c r="Q355" s="82"/>
    </row>
    <row r="356" spans="1:17" ht="13.5">
      <c r="A356" s="80" t="s">
        <v>1041</v>
      </c>
      <c r="B356" s="86" t="s">
        <v>1042</v>
      </c>
      <c r="C356" s="86" t="s">
        <v>1043</v>
      </c>
      <c r="D356" s="82" t="str">
        <f t="shared" si="38"/>
        <v>Ｒ11</v>
      </c>
      <c r="E356" s="82"/>
      <c r="F356" s="83" t="str">
        <f t="shared" si="39"/>
        <v>ら０３</v>
      </c>
      <c r="G356" s="82" t="str">
        <f t="shared" si="40"/>
        <v>渡邊直洋</v>
      </c>
      <c r="H356" s="94" t="str">
        <f t="shared" si="41"/>
        <v>Ｒ11</v>
      </c>
      <c r="I356" s="94" t="s">
        <v>72</v>
      </c>
      <c r="J356" s="91">
        <v>1988</v>
      </c>
      <c r="K356" s="88">
        <f t="shared" si="42"/>
        <v>35</v>
      </c>
      <c r="L356" s="83" t="str">
        <f t="shared" si="43"/>
        <v>OK</v>
      </c>
      <c r="M356" s="86" t="s">
        <v>102</v>
      </c>
      <c r="N356" s="82"/>
      <c r="O356" s="82"/>
      <c r="P356" s="82"/>
      <c r="Q356" s="82"/>
    </row>
    <row r="357" spans="1:17" ht="13.5">
      <c r="A357" s="80" t="s">
        <v>1044</v>
      </c>
      <c r="B357" s="86" t="s">
        <v>1045</v>
      </c>
      <c r="C357" s="86" t="s">
        <v>1046</v>
      </c>
      <c r="D357" s="82" t="str">
        <f t="shared" si="38"/>
        <v>Ｒ11</v>
      </c>
      <c r="E357" s="82"/>
      <c r="F357" s="83" t="str">
        <f t="shared" si="39"/>
        <v>ら０４</v>
      </c>
      <c r="G357" s="82" t="str">
        <f t="shared" si="40"/>
        <v>中島章太</v>
      </c>
      <c r="H357" s="94" t="str">
        <f t="shared" si="41"/>
        <v>Ｒ11</v>
      </c>
      <c r="I357" s="94" t="s">
        <v>72</v>
      </c>
      <c r="J357" s="91">
        <v>1989</v>
      </c>
      <c r="K357" s="88">
        <f t="shared" si="42"/>
        <v>34</v>
      </c>
      <c r="L357" s="83" t="str">
        <f t="shared" si="43"/>
        <v>OK</v>
      </c>
      <c r="M357" s="86" t="s">
        <v>102</v>
      </c>
      <c r="N357" s="82"/>
      <c r="O357" s="82"/>
      <c r="P357" s="82"/>
      <c r="Q357" s="82"/>
    </row>
    <row r="358" spans="1:17" ht="13.5">
      <c r="A358" s="80" t="s">
        <v>1047</v>
      </c>
      <c r="B358" s="86" t="s">
        <v>1048</v>
      </c>
      <c r="C358" s="86" t="s">
        <v>1049</v>
      </c>
      <c r="D358" s="82" t="str">
        <f t="shared" si="38"/>
        <v>Ｒ11</v>
      </c>
      <c r="E358" s="82"/>
      <c r="F358" s="83" t="str">
        <f t="shared" si="39"/>
        <v>ら０５</v>
      </c>
      <c r="G358" s="82" t="str">
        <f t="shared" si="40"/>
        <v>織田修輔</v>
      </c>
      <c r="H358" s="94" t="str">
        <f t="shared" si="41"/>
        <v>Ｒ11</v>
      </c>
      <c r="I358" s="94" t="s">
        <v>72</v>
      </c>
      <c r="J358" s="91">
        <v>1987</v>
      </c>
      <c r="K358" s="88">
        <f t="shared" si="42"/>
        <v>36</v>
      </c>
      <c r="L358" s="83" t="str">
        <f t="shared" si="43"/>
        <v>OK</v>
      </c>
      <c r="M358" s="86" t="s">
        <v>102</v>
      </c>
      <c r="N358" s="82"/>
      <c r="O358" s="82"/>
      <c r="P358" s="82"/>
      <c r="Q358" s="82"/>
    </row>
    <row r="359" spans="1:17" ht="13.5">
      <c r="A359" s="80" t="s">
        <v>1050</v>
      </c>
      <c r="B359" s="86" t="s">
        <v>1051</v>
      </c>
      <c r="C359" s="86" t="s">
        <v>1052</v>
      </c>
      <c r="D359" s="82" t="str">
        <f t="shared" si="38"/>
        <v>Ｒ11</v>
      </c>
      <c r="E359" s="82"/>
      <c r="F359" s="83" t="str">
        <f t="shared" si="39"/>
        <v>ら０６</v>
      </c>
      <c r="G359" s="82" t="str">
        <f t="shared" si="40"/>
        <v>徳光亮真</v>
      </c>
      <c r="H359" s="94" t="str">
        <f t="shared" si="41"/>
        <v>Ｒ11</v>
      </c>
      <c r="I359" s="94" t="s">
        <v>72</v>
      </c>
      <c r="J359" s="91">
        <v>1990</v>
      </c>
      <c r="K359" s="88">
        <f t="shared" si="42"/>
        <v>33</v>
      </c>
      <c r="L359" s="83" t="str">
        <f t="shared" si="43"/>
        <v>OK</v>
      </c>
      <c r="M359" s="86" t="s">
        <v>102</v>
      </c>
      <c r="N359" s="82"/>
      <c r="O359" s="82"/>
      <c r="P359" s="82"/>
      <c r="Q359" s="82"/>
    </row>
    <row r="360" spans="1:256" ht="13.5">
      <c r="A360" s="63"/>
      <c r="J360" s="47"/>
      <c r="L360" s="51"/>
      <c r="M360" s="48">
        <f>IF(H360="","",IF(COUNTIF($G$3:$G$619,H360)&gt;1,"2重登録","OK"))</f>
      </c>
      <c r="R360" s="47"/>
      <c r="S360" s="193"/>
      <c r="T360" s="193"/>
      <c r="U360" s="193"/>
      <c r="V360" s="193"/>
      <c r="W360" s="193"/>
      <c r="X360" s="193"/>
      <c r="Y360" s="193"/>
      <c r="Z360" s="193"/>
      <c r="AA360" s="193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</row>
    <row r="361" spans="1:256" ht="13.5">
      <c r="A361" s="53" t="s">
        <v>649</v>
      </c>
      <c r="B361" s="148" t="s">
        <v>1053</v>
      </c>
      <c r="C361" s="50" t="s">
        <v>1054</v>
      </c>
      <c r="D361" s="47" t="s">
        <v>650</v>
      </c>
      <c r="F361" s="48" t="str">
        <f>A361</f>
        <v>こ０１</v>
      </c>
      <c r="G361" s="47" t="str">
        <f>B361&amp;C361</f>
        <v>征矢洋平</v>
      </c>
      <c r="H361" s="54" t="str">
        <f>D361</f>
        <v>個人登録</v>
      </c>
      <c r="I361" s="54" t="s">
        <v>72</v>
      </c>
      <c r="J361" s="55">
        <v>1974</v>
      </c>
      <c r="K361" s="52">
        <f>IF(J361="","",(2023-J361))</f>
        <v>49</v>
      </c>
      <c r="L361" s="48" t="str">
        <f>IF(G361="","",IF(COUNTIF($G$3:$G$370,G361)&gt;1,"2重登録","OK"))</f>
        <v>OK</v>
      </c>
      <c r="M361" s="56" t="s">
        <v>498</v>
      </c>
      <c r="R361" s="47"/>
      <c r="S361" s="193"/>
      <c r="T361" s="193"/>
      <c r="U361" s="193"/>
      <c r="V361" s="193"/>
      <c r="W361" s="193"/>
      <c r="X361" s="193"/>
      <c r="Y361" s="193"/>
      <c r="Z361" s="193"/>
      <c r="AA361" s="193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1:256" ht="13.5">
      <c r="A362" s="53" t="s">
        <v>1055</v>
      </c>
      <c r="B362" s="238" t="s">
        <v>1056</v>
      </c>
      <c r="C362" s="239" t="s">
        <v>1057</v>
      </c>
      <c r="D362" s="47" t="s">
        <v>650</v>
      </c>
      <c r="F362" s="83" t="str">
        <f>A362</f>
        <v>こ０２</v>
      </c>
      <c r="G362" s="240" t="str">
        <f>B362&amp;C362</f>
        <v>松原礼</v>
      </c>
      <c r="H362" s="54" t="str">
        <f>D362</f>
        <v>個人登録</v>
      </c>
      <c r="I362" s="241" t="s">
        <v>72</v>
      </c>
      <c r="J362" s="242">
        <v>1987</v>
      </c>
      <c r="K362" s="88">
        <f>IF(J362="","",(2020-J362))</f>
        <v>33</v>
      </c>
      <c r="L362" s="48" t="str">
        <f>IF(G362="","",IF(COUNTIF($G$3:$G$370,G362)&gt;1,"2重登録","OK"))</f>
        <v>OK</v>
      </c>
      <c r="M362" s="243" t="s">
        <v>498</v>
      </c>
      <c r="N362" s="240"/>
      <c r="O362" s="240"/>
      <c r="P362" s="240"/>
      <c r="Q362" s="240"/>
      <c r="R362" s="240"/>
      <c r="S362" s="240"/>
      <c r="T362" s="240"/>
      <c r="U362" s="240"/>
      <c r="V362" s="240"/>
      <c r="W362" s="240"/>
      <c r="X362" s="240"/>
      <c r="Y362" s="240"/>
      <c r="Z362" s="240"/>
      <c r="AA362" s="240"/>
      <c r="AB362" s="240"/>
      <c r="AC362" s="240"/>
      <c r="AD362" s="240"/>
      <c r="AE362" s="240"/>
      <c r="AF362" s="240"/>
      <c r="AG362" s="240"/>
      <c r="AH362" s="240"/>
      <c r="AI362" s="240"/>
      <c r="AJ362" s="240"/>
      <c r="AK362" s="240"/>
      <c r="AL362" s="240"/>
      <c r="AM362" s="240"/>
      <c r="AN362" s="240"/>
      <c r="AO362" s="240"/>
      <c r="AP362" s="240"/>
      <c r="AQ362" s="240"/>
      <c r="AR362" s="240"/>
      <c r="AS362" s="240"/>
      <c r="AT362" s="240"/>
      <c r="AU362" s="240"/>
      <c r="AV362" s="240"/>
      <c r="AW362" s="240"/>
      <c r="AX362" s="240"/>
      <c r="AY362" s="240"/>
      <c r="AZ362" s="240"/>
      <c r="BA362" s="240"/>
      <c r="BB362" s="240"/>
      <c r="BC362" s="240"/>
      <c r="BD362" s="240"/>
      <c r="BE362" s="240"/>
      <c r="BF362" s="240"/>
      <c r="BG362" s="240"/>
      <c r="BH362" s="240"/>
      <c r="BI362" s="240"/>
      <c r="BJ362" s="240"/>
      <c r="BK362" s="240"/>
      <c r="BL362" s="240"/>
      <c r="BM362" s="240"/>
      <c r="BN362" s="240"/>
      <c r="BO362" s="240"/>
      <c r="BP362" s="240"/>
      <c r="BQ362" s="240"/>
      <c r="BR362" s="240"/>
      <c r="BS362" s="240"/>
      <c r="BT362" s="240"/>
      <c r="BU362" s="240"/>
      <c r="BV362" s="240"/>
      <c r="BW362" s="240"/>
      <c r="BX362" s="240"/>
      <c r="BY362" s="240"/>
      <c r="BZ362" s="240"/>
      <c r="CA362" s="240"/>
      <c r="CB362" s="240"/>
      <c r="CC362" s="240"/>
      <c r="CD362" s="240"/>
      <c r="CE362" s="240"/>
      <c r="CF362" s="240"/>
      <c r="CG362" s="240"/>
      <c r="CH362" s="240"/>
      <c r="CI362" s="240"/>
      <c r="CJ362" s="240"/>
      <c r="CK362" s="240"/>
      <c r="CL362" s="240"/>
      <c r="CM362" s="240"/>
      <c r="CN362" s="240"/>
      <c r="CO362" s="240"/>
      <c r="CP362" s="240"/>
      <c r="CQ362" s="240"/>
      <c r="CR362" s="240"/>
      <c r="CS362" s="240"/>
      <c r="CT362" s="240"/>
      <c r="CU362" s="240"/>
      <c r="CV362" s="240"/>
      <c r="CW362" s="240"/>
      <c r="CX362" s="240"/>
      <c r="CY362" s="240"/>
      <c r="CZ362" s="240"/>
      <c r="DA362" s="240"/>
      <c r="DB362" s="240"/>
      <c r="DC362" s="240"/>
      <c r="DD362" s="240"/>
      <c r="DE362" s="240"/>
      <c r="DF362" s="240"/>
      <c r="DG362" s="240"/>
      <c r="DH362" s="240"/>
      <c r="DI362" s="240"/>
      <c r="DJ362" s="240"/>
      <c r="DK362" s="240"/>
      <c r="DL362" s="240"/>
      <c r="DM362" s="240"/>
      <c r="DN362" s="240"/>
      <c r="DO362" s="240"/>
      <c r="DP362" s="240"/>
      <c r="DQ362" s="240"/>
      <c r="DR362" s="240"/>
      <c r="DS362" s="240"/>
      <c r="DT362" s="240"/>
      <c r="DU362" s="240"/>
      <c r="DV362" s="240"/>
      <c r="DW362" s="240"/>
      <c r="DX362" s="240"/>
      <c r="DY362" s="240"/>
      <c r="DZ362" s="240"/>
      <c r="EA362" s="240"/>
      <c r="EB362" s="240"/>
      <c r="EC362" s="240"/>
      <c r="ED362" s="240"/>
      <c r="EE362" s="240"/>
      <c r="EF362" s="240"/>
      <c r="EG362" s="240"/>
      <c r="EH362" s="240"/>
      <c r="EI362" s="240"/>
      <c r="EJ362" s="240"/>
      <c r="EK362" s="240"/>
      <c r="EL362" s="240"/>
      <c r="EM362" s="240"/>
      <c r="EN362" s="240"/>
      <c r="EO362" s="240"/>
      <c r="EP362" s="240"/>
      <c r="EQ362" s="240"/>
      <c r="ER362" s="240"/>
      <c r="ES362" s="240"/>
      <c r="ET362" s="240"/>
      <c r="EU362" s="240"/>
      <c r="EV362" s="240"/>
      <c r="EW362" s="240"/>
      <c r="EX362" s="240"/>
      <c r="EY362" s="240"/>
      <c r="EZ362" s="240"/>
      <c r="FA362" s="240"/>
      <c r="FB362" s="240"/>
      <c r="FC362" s="240"/>
      <c r="FD362" s="240"/>
      <c r="FE362" s="240"/>
      <c r="FF362" s="240"/>
      <c r="FG362" s="240"/>
      <c r="FH362" s="240"/>
      <c r="FI362" s="240"/>
      <c r="FJ362" s="240"/>
      <c r="FK362" s="240"/>
      <c r="FL362" s="240"/>
      <c r="FM362" s="240"/>
      <c r="FN362" s="240"/>
      <c r="FO362" s="240"/>
      <c r="FP362" s="240"/>
      <c r="FQ362" s="240"/>
      <c r="FR362" s="240"/>
      <c r="FS362" s="240"/>
      <c r="FT362" s="240"/>
      <c r="FU362" s="240"/>
      <c r="FV362" s="240"/>
      <c r="FW362" s="240"/>
      <c r="FX362" s="240"/>
      <c r="FY362" s="240"/>
      <c r="FZ362" s="240"/>
      <c r="GA362" s="240"/>
      <c r="GB362" s="240"/>
      <c r="GC362" s="240"/>
      <c r="GD362" s="240"/>
      <c r="GE362" s="240"/>
      <c r="GF362" s="240"/>
      <c r="GG362" s="240"/>
      <c r="GH362" s="240"/>
      <c r="GI362" s="240"/>
      <c r="GJ362" s="240"/>
      <c r="GK362" s="240"/>
      <c r="GL362" s="240"/>
      <c r="GM362" s="240"/>
      <c r="GN362" s="240"/>
      <c r="GO362" s="240"/>
      <c r="GP362" s="240"/>
      <c r="GQ362" s="240"/>
      <c r="GR362" s="240"/>
      <c r="GS362" s="240"/>
      <c r="GT362" s="240"/>
      <c r="GU362" s="240"/>
      <c r="GV362" s="240"/>
      <c r="GW362" s="240"/>
      <c r="GX362" s="240"/>
      <c r="GY362" s="240"/>
      <c r="GZ362" s="240"/>
      <c r="HA362" s="240"/>
      <c r="HB362" s="240"/>
      <c r="HC362" s="240"/>
      <c r="HD362" s="240"/>
      <c r="HE362" s="240"/>
      <c r="HF362" s="240"/>
      <c r="HG362" s="240"/>
      <c r="HH362" s="240"/>
      <c r="HI362" s="240"/>
      <c r="HJ362" s="240"/>
      <c r="HK362" s="240"/>
      <c r="HL362" s="240"/>
      <c r="HM362" s="240"/>
      <c r="HN362" s="240"/>
      <c r="HO362" s="240"/>
      <c r="HP362" s="240"/>
      <c r="HQ362" s="240"/>
      <c r="HR362" s="240"/>
      <c r="HS362" s="240"/>
      <c r="HT362" s="240"/>
      <c r="HU362" s="240"/>
      <c r="HV362" s="240"/>
      <c r="HW362" s="240"/>
      <c r="HX362" s="240"/>
      <c r="HY362" s="240"/>
      <c r="HZ362" s="240"/>
      <c r="IA362" s="240"/>
      <c r="IB362" s="240"/>
      <c r="IC362" s="240"/>
      <c r="ID362" s="240"/>
      <c r="IE362" s="240"/>
      <c r="IF362" s="240"/>
      <c r="IG362" s="240"/>
      <c r="IH362" s="240"/>
      <c r="II362" s="240"/>
      <c r="IJ362" s="240"/>
      <c r="IK362" s="240"/>
      <c r="IL362" s="240"/>
      <c r="IM362" s="240"/>
      <c r="IN362" s="240"/>
      <c r="IO362" s="240"/>
      <c r="IP362" s="240"/>
      <c r="IQ362" s="240"/>
      <c r="IR362" s="240"/>
      <c r="IS362" s="240"/>
      <c r="IT362" s="240"/>
      <c r="IU362" s="240"/>
      <c r="IV362" s="240"/>
    </row>
    <row r="363" spans="1:17" ht="13.5">
      <c r="A363" s="53" t="s">
        <v>1058</v>
      </c>
      <c r="B363" s="244" t="s">
        <v>113</v>
      </c>
      <c r="C363" s="245" t="s">
        <v>1059</v>
      </c>
      <c r="D363" s="47" t="s">
        <v>650</v>
      </c>
      <c r="F363" s="83" t="str">
        <f>A363</f>
        <v>こ０３</v>
      </c>
      <c r="G363" s="82" t="str">
        <f>B363&amp;C363</f>
        <v>山田直八</v>
      </c>
      <c r="H363" s="54" t="str">
        <f>D363</f>
        <v>個人登録</v>
      </c>
      <c r="I363" s="94" t="s">
        <v>72</v>
      </c>
      <c r="J363" s="91">
        <v>1972</v>
      </c>
      <c r="K363" s="88">
        <f>IF(J363="","",(2020-J363))</f>
        <v>48</v>
      </c>
      <c r="L363" s="48" t="str">
        <f>IF(G363="","",IF(COUNTIF($G$3:$G$370,G363)&gt;1,"2重登録","OK"))</f>
        <v>OK</v>
      </c>
      <c r="M363" s="106" t="s">
        <v>375</v>
      </c>
      <c r="N363" s="82"/>
      <c r="O363" s="82"/>
      <c r="P363" s="82"/>
      <c r="Q363" s="82"/>
    </row>
    <row r="364" spans="1:256" ht="13.5">
      <c r="A364" s="63" t="s">
        <v>652</v>
      </c>
      <c r="B364" s="82"/>
      <c r="C364" s="82"/>
      <c r="D364" s="82"/>
      <c r="E364" s="82"/>
      <c r="F364" s="147"/>
      <c r="G364" s="82"/>
      <c r="H364" s="82"/>
      <c r="I364" s="98"/>
      <c r="J364" s="87"/>
      <c r="K364" s="151"/>
      <c r="L364" s="83"/>
      <c r="M364" s="97"/>
      <c r="N364" s="82"/>
      <c r="O364" s="82"/>
      <c r="P364" s="82"/>
      <c r="Q364" s="82"/>
      <c r="R364" s="193"/>
      <c r="S364" s="193"/>
      <c r="T364" s="193"/>
      <c r="U364" s="193"/>
      <c r="V364" s="193"/>
      <c r="W364" s="193"/>
      <c r="X364" s="193"/>
      <c r="Y364" s="193"/>
      <c r="Z364" s="193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256" ht="13.5">
      <c r="A365" s="63" t="s">
        <v>653</v>
      </c>
      <c r="B365" s="82"/>
      <c r="C365" s="82"/>
      <c r="D365" s="82"/>
      <c r="E365" s="82"/>
      <c r="F365" s="147"/>
      <c r="G365" s="82"/>
      <c r="H365" s="82"/>
      <c r="I365" s="99"/>
      <c r="J365" s="87"/>
      <c r="K365" s="151"/>
      <c r="L365" s="83"/>
      <c r="M365" s="82"/>
      <c r="N365" s="82"/>
      <c r="O365" s="44"/>
      <c r="P365" s="82"/>
      <c r="Q365" s="82"/>
      <c r="R365" s="193"/>
      <c r="S365" s="193"/>
      <c r="T365" s="193"/>
      <c r="U365" s="193"/>
      <c r="V365" s="193"/>
      <c r="W365" s="193"/>
      <c r="X365" s="193"/>
      <c r="Y365" s="193"/>
      <c r="Z365" s="193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1:256" ht="13.5">
      <c r="A366" s="63"/>
      <c r="B366" s="148"/>
      <c r="C366" s="50"/>
      <c r="F366" s="149"/>
      <c r="I366" s="65"/>
      <c r="J366" s="55"/>
      <c r="K366" s="150"/>
      <c r="L366" s="48"/>
      <c r="R366" s="193"/>
      <c r="S366" s="193"/>
      <c r="T366" s="193"/>
      <c r="U366" s="193"/>
      <c r="V366" s="193"/>
      <c r="W366" s="193"/>
      <c r="X366" s="193"/>
      <c r="Y366" s="193"/>
      <c r="Z366" s="193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2:256" ht="13.5">
      <c r="B367" s="148"/>
      <c r="C367" s="152"/>
      <c r="F367" s="149"/>
      <c r="H367" s="54"/>
      <c r="I367" s="54"/>
      <c r="J367" s="55"/>
      <c r="K367" s="52"/>
      <c r="L367" s="48"/>
      <c r="M367" s="64"/>
      <c r="R367" s="193"/>
      <c r="S367" s="193"/>
      <c r="T367" s="193"/>
      <c r="U367" s="193"/>
      <c r="V367" s="193"/>
      <c r="W367" s="193"/>
      <c r="X367" s="193"/>
      <c r="Y367" s="193"/>
      <c r="Z367" s="193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6:256" ht="13.5">
      <c r="F368" s="149"/>
      <c r="I368" s="62"/>
      <c r="K368" s="150"/>
      <c r="L368" s="48"/>
      <c r="O368" s="111"/>
      <c r="R368" s="193"/>
      <c r="S368" s="193"/>
      <c r="T368" s="193"/>
      <c r="U368" s="193"/>
      <c r="V368" s="193"/>
      <c r="W368" s="193"/>
      <c r="X368" s="193"/>
      <c r="Y368" s="193"/>
      <c r="Z368" s="193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2:256" ht="13.5">
      <c r="B369" s="153"/>
      <c r="C369" s="154"/>
      <c r="E369" s="155"/>
      <c r="F369" s="149"/>
      <c r="G369" s="155"/>
      <c r="I369" s="156"/>
      <c r="J369" s="157"/>
      <c r="K369" s="158"/>
      <c r="L369" s="48"/>
      <c r="M369" s="155"/>
      <c r="N369" s="155"/>
      <c r="O369" s="155"/>
      <c r="R369" s="193"/>
      <c r="S369" s="193"/>
      <c r="T369" s="193"/>
      <c r="U369" s="193"/>
      <c r="V369" s="193"/>
      <c r="W369" s="193"/>
      <c r="X369" s="193"/>
      <c r="Y369" s="193"/>
      <c r="Z369" s="193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9:256" ht="13.5">
      <c r="I370" s="62"/>
      <c r="K370" s="150"/>
      <c r="L370" s="48"/>
      <c r="O370" s="111"/>
      <c r="P370" s="155"/>
      <c r="Q370" s="155"/>
      <c r="R370" s="193"/>
      <c r="S370" s="193"/>
      <c r="T370" s="193"/>
      <c r="U370" s="193"/>
      <c r="V370" s="193"/>
      <c r="W370" s="193"/>
      <c r="X370" s="193"/>
      <c r="Y370" s="193"/>
      <c r="Z370" s="193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</row>
    <row r="371" spans="1:256" ht="13.5">
      <c r="A371" s="159"/>
      <c r="B371" s="120"/>
      <c r="C371" s="760">
        <f>RIGHT(A188,2)+RIGHT(A36,2)+RIGHT(A359,2)+RIGHT(A73,2)+RIGHT(A239,2)+RIGHT(A344,2)+RIGHT(A271,2)+RIGHT(A153,2)+RIGHT(A108,2)+RIGHT(A363,2)</f>
        <v>266</v>
      </c>
      <c r="D371" s="760"/>
      <c r="E371" s="760"/>
      <c r="F371" s="48"/>
      <c r="G371" s="761">
        <f>H42+$G$244+$G$300+$H$115+G166+$H$2+H78+$H$351</f>
        <v>35</v>
      </c>
      <c r="H371" s="761"/>
      <c r="L371" s="48"/>
      <c r="N371" s="111"/>
      <c r="O371" s="111"/>
      <c r="P371" s="111"/>
      <c r="Q371" s="111"/>
      <c r="R371" s="193"/>
      <c r="S371" s="193"/>
      <c r="T371" s="193"/>
      <c r="U371" s="193"/>
      <c r="V371" s="193"/>
      <c r="W371" s="193"/>
      <c r="X371" s="193"/>
      <c r="Y371" s="193"/>
      <c r="Z371" s="193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2:256" ht="13.5">
      <c r="B372" s="120"/>
      <c r="C372" s="760"/>
      <c r="D372" s="760"/>
      <c r="E372" s="760"/>
      <c r="F372" s="48"/>
      <c r="G372" s="761"/>
      <c r="H372" s="761"/>
      <c r="N372" s="111"/>
      <c r="O372" s="111"/>
      <c r="P372" s="111"/>
      <c r="Q372" s="111"/>
      <c r="R372" s="193"/>
      <c r="S372" s="193"/>
      <c r="T372" s="193"/>
      <c r="U372" s="193"/>
      <c r="V372" s="193"/>
      <c r="W372" s="193"/>
      <c r="X372" s="193"/>
      <c r="Y372" s="193"/>
      <c r="Z372" s="193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3:256" ht="13.5">
      <c r="C373" s="47" t="s">
        <v>654</v>
      </c>
      <c r="G373" s="101"/>
      <c r="H373" s="101"/>
      <c r="N373" s="111"/>
      <c r="O373" s="111"/>
      <c r="P373" s="111"/>
      <c r="Q373" s="111"/>
      <c r="R373" s="193"/>
      <c r="S373" s="193"/>
      <c r="T373" s="193"/>
      <c r="U373" s="193"/>
      <c r="V373" s="193"/>
      <c r="W373" s="193"/>
      <c r="X373" s="193"/>
      <c r="Y373" s="193"/>
      <c r="Z373" s="19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</row>
    <row r="374" spans="4:256" ht="13.5">
      <c r="D374" s="762"/>
      <c r="G374" s="763" t="s">
        <v>655</v>
      </c>
      <c r="H374" s="763"/>
      <c r="N374" s="111"/>
      <c r="O374" s="111"/>
      <c r="P374" s="111"/>
      <c r="Q374" s="111"/>
      <c r="R374" s="193"/>
      <c r="S374" s="193"/>
      <c r="T374" s="193"/>
      <c r="U374" s="193"/>
      <c r="V374" s="193"/>
      <c r="W374" s="193"/>
      <c r="X374" s="193"/>
      <c r="Y374" s="193"/>
      <c r="Z374" s="193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</row>
    <row r="375" spans="3:256" ht="13.5">
      <c r="C375" s="762"/>
      <c r="D375" s="762"/>
      <c r="G375" s="763"/>
      <c r="H375" s="763"/>
      <c r="N375" s="111"/>
      <c r="O375" s="111"/>
      <c r="P375" s="111"/>
      <c r="Q375" s="111"/>
      <c r="R375" s="193"/>
      <c r="S375" s="193"/>
      <c r="T375" s="193"/>
      <c r="U375" s="193"/>
      <c r="V375" s="193"/>
      <c r="W375" s="193"/>
      <c r="X375" s="193"/>
      <c r="Y375" s="193"/>
      <c r="Z375" s="193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</row>
    <row r="376" spans="3:256" ht="13.5">
      <c r="C376" s="762"/>
      <c r="G376" s="764">
        <f>$G$371/$C$371</f>
        <v>0.13157894736842105</v>
      </c>
      <c r="H376" s="764"/>
      <c r="N376" s="111"/>
      <c r="O376" s="111"/>
      <c r="P376" s="111"/>
      <c r="Q376" s="111"/>
      <c r="R376" s="193"/>
      <c r="S376" s="193"/>
      <c r="T376" s="193"/>
      <c r="U376" s="193"/>
      <c r="V376" s="193"/>
      <c r="W376" s="193"/>
      <c r="X376" s="193"/>
      <c r="Y376" s="193"/>
      <c r="Z376" s="193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</row>
    <row r="377" spans="7:256" ht="13.5">
      <c r="G377" s="764"/>
      <c r="H377" s="764"/>
      <c r="N377" s="111"/>
      <c r="O377" s="111"/>
      <c r="P377" s="111"/>
      <c r="Q377" s="111"/>
      <c r="R377" s="193"/>
      <c r="S377" s="193"/>
      <c r="T377" s="193"/>
      <c r="U377" s="193"/>
      <c r="V377" s="193"/>
      <c r="W377" s="193"/>
      <c r="X377" s="193"/>
      <c r="Y377" s="193"/>
      <c r="Z377" s="193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</row>
    <row r="378" spans="3:256" ht="13.5">
      <c r="C378" s="160"/>
      <c r="N378" s="111"/>
      <c r="P378" s="111"/>
      <c r="Q378" s="111"/>
      <c r="R378" s="193"/>
      <c r="S378" s="193"/>
      <c r="T378" s="193"/>
      <c r="U378" s="193"/>
      <c r="V378" s="193"/>
      <c r="W378" s="193"/>
      <c r="X378" s="193"/>
      <c r="Y378" s="193"/>
      <c r="Z378" s="193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</row>
    <row r="379" spans="14:256" ht="13.5">
      <c r="N379" s="111"/>
      <c r="P379" s="111"/>
      <c r="Q379" s="111"/>
      <c r="R379" s="193"/>
      <c r="S379" s="193"/>
      <c r="T379" s="193"/>
      <c r="U379" s="193"/>
      <c r="V379" s="193"/>
      <c r="W379" s="193"/>
      <c r="X379" s="193"/>
      <c r="Y379" s="193"/>
      <c r="Z379" s="193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</row>
    <row r="380" spans="18:256" ht="13.5">
      <c r="R380" s="193"/>
      <c r="S380" s="193"/>
      <c r="T380" s="193"/>
      <c r="U380" s="193"/>
      <c r="V380" s="193"/>
      <c r="W380" s="193"/>
      <c r="X380" s="193"/>
      <c r="Y380" s="193"/>
      <c r="Z380" s="193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</row>
    <row r="381" spans="18:256" ht="13.5">
      <c r="R381" s="193"/>
      <c r="S381" s="193"/>
      <c r="T381" s="193"/>
      <c r="U381" s="193"/>
      <c r="V381" s="193"/>
      <c r="W381" s="193"/>
      <c r="X381" s="193"/>
      <c r="Y381" s="193"/>
      <c r="Z381" s="193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</row>
    <row r="382" spans="18:256" ht="13.5"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</row>
    <row r="383" spans="18:256" ht="13.5"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</row>
    <row r="384" spans="18:256" ht="13.5"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</row>
    <row r="385" spans="18:256" ht="13.5">
      <c r="R385" s="193"/>
      <c r="S385" s="193"/>
      <c r="T385" s="193"/>
      <c r="U385" s="193"/>
      <c r="V385" s="193"/>
      <c r="W385" s="193"/>
      <c r="X385" s="193"/>
      <c r="Y385" s="193"/>
      <c r="Z385" s="193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</row>
    <row r="386" spans="8:256" ht="13.5">
      <c r="H386" s="51"/>
      <c r="I386" s="51"/>
      <c r="J386" s="47"/>
      <c r="K386" s="47"/>
      <c r="P386" s="193"/>
      <c r="Q386" s="193"/>
      <c r="R386" s="193"/>
      <c r="S386" s="193"/>
      <c r="T386" s="193"/>
      <c r="U386" s="193"/>
      <c r="V386" s="193"/>
      <c r="W386" s="193"/>
      <c r="X386" s="193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</row>
    <row r="387" spans="8:17" ht="13.5">
      <c r="H387" s="51"/>
      <c r="I387" s="51"/>
      <c r="J387" s="47"/>
      <c r="K387" s="47"/>
      <c r="P387" s="82"/>
      <c r="Q387" s="82"/>
    </row>
    <row r="388" spans="8:256" ht="13.5">
      <c r="H388" s="51"/>
      <c r="I388" s="51"/>
      <c r="J388" s="47"/>
      <c r="K388" s="47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8"/>
      <c r="BL388" s="58"/>
      <c r="BM388" s="58"/>
      <c r="BN388" s="58"/>
      <c r="BO388" s="58"/>
      <c r="BP388" s="58"/>
      <c r="BQ388" s="58"/>
      <c r="BR388" s="58"/>
      <c r="BS388" s="58"/>
      <c r="BT388" s="58"/>
      <c r="BU388" s="58"/>
      <c r="BV388" s="58"/>
      <c r="BW388" s="58"/>
      <c r="BX388" s="58"/>
      <c r="BY388" s="58"/>
      <c r="BZ388" s="58"/>
      <c r="CA388" s="58"/>
      <c r="CB388" s="58"/>
      <c r="CC388" s="58"/>
      <c r="CD388" s="58"/>
      <c r="CE388" s="58"/>
      <c r="CF388" s="58"/>
      <c r="CG388" s="58"/>
      <c r="CH388" s="58"/>
      <c r="CI388" s="58"/>
      <c r="CJ388" s="58"/>
      <c r="CK388" s="58"/>
      <c r="CL388" s="58"/>
      <c r="CM388" s="58"/>
      <c r="CN388" s="58"/>
      <c r="CO388" s="58"/>
      <c r="CP388" s="58"/>
      <c r="CQ388" s="58"/>
      <c r="CR388" s="58"/>
      <c r="CS388" s="58"/>
      <c r="CT388" s="58"/>
      <c r="CU388" s="58"/>
      <c r="CV388" s="58"/>
      <c r="CW388" s="58"/>
      <c r="CX388" s="58"/>
      <c r="CY388" s="58"/>
      <c r="CZ388" s="58"/>
      <c r="DA388" s="58"/>
      <c r="DB388" s="58"/>
      <c r="DC388" s="58"/>
      <c r="DD388" s="58"/>
      <c r="DE388" s="58"/>
      <c r="DF388" s="58"/>
      <c r="DG388" s="58"/>
      <c r="DH388" s="58"/>
      <c r="DI388" s="58"/>
      <c r="DJ388" s="58"/>
      <c r="DK388" s="58"/>
      <c r="DL388" s="58"/>
      <c r="DM388" s="58"/>
      <c r="DN388" s="58"/>
      <c r="DO388" s="58"/>
      <c r="DP388" s="58"/>
      <c r="DQ388" s="58"/>
      <c r="DR388" s="58"/>
      <c r="DS388" s="58"/>
      <c r="DT388" s="58"/>
      <c r="DU388" s="58"/>
      <c r="DV388" s="58"/>
      <c r="DW388" s="58"/>
      <c r="DX388" s="58"/>
      <c r="DY388" s="58"/>
      <c r="DZ388" s="58"/>
      <c r="EA388" s="58"/>
      <c r="EB388" s="58"/>
      <c r="EC388" s="58"/>
      <c r="ED388" s="58"/>
      <c r="EE388" s="58"/>
      <c r="EF388" s="58"/>
      <c r="EG388" s="58"/>
      <c r="EH388" s="58"/>
      <c r="EI388" s="58"/>
      <c r="EJ388" s="58"/>
      <c r="EK388" s="58"/>
      <c r="EL388" s="58"/>
      <c r="EM388" s="58"/>
      <c r="EN388" s="58"/>
      <c r="EO388" s="58"/>
      <c r="EP388" s="58"/>
      <c r="EQ388" s="58"/>
      <c r="ER388" s="58"/>
      <c r="ES388" s="58"/>
      <c r="ET388" s="58"/>
      <c r="EU388" s="58"/>
      <c r="EV388" s="58"/>
      <c r="EW388" s="58"/>
      <c r="EX388" s="58"/>
      <c r="EY388" s="58"/>
      <c r="EZ388" s="58"/>
      <c r="FA388" s="58"/>
      <c r="FB388" s="58"/>
      <c r="FC388" s="58"/>
      <c r="FD388" s="58"/>
      <c r="FE388" s="58"/>
      <c r="FF388" s="58"/>
      <c r="FG388" s="58"/>
      <c r="FH388" s="58"/>
      <c r="FI388" s="58"/>
      <c r="FJ388" s="58"/>
      <c r="FK388" s="58"/>
      <c r="FL388" s="58"/>
      <c r="FM388" s="58"/>
      <c r="FN388" s="58"/>
      <c r="FO388" s="58"/>
      <c r="FP388" s="58"/>
      <c r="FQ388" s="58"/>
      <c r="FR388" s="58"/>
      <c r="FS388" s="58"/>
      <c r="FT388" s="58"/>
      <c r="FU388" s="58"/>
      <c r="FV388" s="58"/>
      <c r="FW388" s="58"/>
      <c r="FX388" s="58"/>
      <c r="FY388" s="58"/>
      <c r="FZ388" s="58"/>
      <c r="GA388" s="58"/>
      <c r="GB388" s="58"/>
      <c r="GC388" s="58"/>
      <c r="GD388" s="58"/>
      <c r="GE388" s="58"/>
      <c r="GF388" s="58"/>
      <c r="GG388" s="58"/>
      <c r="GH388" s="58"/>
      <c r="GI388" s="58"/>
      <c r="GJ388" s="58"/>
      <c r="GK388" s="58"/>
      <c r="GL388" s="58"/>
      <c r="GM388" s="58"/>
      <c r="GN388" s="58"/>
      <c r="GO388" s="58"/>
      <c r="GP388" s="58"/>
      <c r="GQ388" s="58"/>
      <c r="GR388" s="58"/>
      <c r="GS388" s="58"/>
      <c r="GT388" s="58"/>
      <c r="GU388" s="58"/>
      <c r="GV388" s="58"/>
      <c r="GW388" s="58"/>
      <c r="GX388" s="58"/>
      <c r="GY388" s="58"/>
      <c r="GZ388" s="58"/>
      <c r="HA388" s="58"/>
      <c r="HB388" s="58"/>
      <c r="HC388" s="58"/>
      <c r="HD388" s="58"/>
      <c r="HE388" s="58"/>
      <c r="HF388" s="58"/>
      <c r="HG388" s="58"/>
      <c r="HH388" s="58"/>
      <c r="HI388" s="58"/>
      <c r="HJ388" s="58"/>
      <c r="HK388" s="58"/>
      <c r="HL388" s="58"/>
      <c r="HM388" s="58"/>
      <c r="HN388" s="58"/>
      <c r="HO388" s="58"/>
      <c r="HP388" s="58"/>
      <c r="HQ388" s="58"/>
      <c r="HR388" s="58"/>
      <c r="HS388" s="58"/>
      <c r="HT388" s="58"/>
      <c r="HU388" s="58"/>
      <c r="HV388" s="58"/>
      <c r="HW388" s="58"/>
      <c r="HX388" s="58"/>
      <c r="HY388" s="58"/>
      <c r="HZ388" s="58"/>
      <c r="IA388" s="58"/>
      <c r="IB388" s="58"/>
      <c r="IC388" s="58"/>
      <c r="ID388" s="58"/>
      <c r="IE388" s="58"/>
      <c r="IF388" s="58"/>
      <c r="IG388" s="58"/>
      <c r="IH388" s="58"/>
      <c r="II388" s="58"/>
      <c r="IJ388" s="58"/>
      <c r="IK388" s="58"/>
      <c r="IL388" s="58"/>
      <c r="IM388" s="58"/>
      <c r="IN388" s="58"/>
      <c r="IO388" s="58"/>
      <c r="IP388" s="58"/>
      <c r="IQ388" s="58"/>
      <c r="IR388" s="58"/>
      <c r="IS388" s="58"/>
      <c r="IT388" s="58"/>
      <c r="IU388" s="58"/>
      <c r="IV388" s="58"/>
    </row>
    <row r="389" spans="8:256" ht="13.5">
      <c r="H389" s="51"/>
      <c r="I389" s="51"/>
      <c r="J389" s="47"/>
      <c r="K389" s="47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  <c r="BF389" s="58"/>
      <c r="BG389" s="58"/>
      <c r="BH389" s="58"/>
      <c r="BI389" s="58"/>
      <c r="BJ389" s="58"/>
      <c r="BK389" s="58"/>
      <c r="BL389" s="58"/>
      <c r="BM389" s="58"/>
      <c r="BN389" s="58"/>
      <c r="BO389" s="58"/>
      <c r="BP389" s="58"/>
      <c r="BQ389" s="58"/>
      <c r="BR389" s="58"/>
      <c r="BS389" s="58"/>
      <c r="BT389" s="58"/>
      <c r="BU389" s="58"/>
      <c r="BV389" s="58"/>
      <c r="BW389" s="58"/>
      <c r="BX389" s="58"/>
      <c r="BY389" s="58"/>
      <c r="BZ389" s="58"/>
      <c r="CA389" s="58"/>
      <c r="CB389" s="58"/>
      <c r="CC389" s="58"/>
      <c r="CD389" s="58"/>
      <c r="CE389" s="58"/>
      <c r="CF389" s="58"/>
      <c r="CG389" s="58"/>
      <c r="CH389" s="58"/>
      <c r="CI389" s="58"/>
      <c r="CJ389" s="58"/>
      <c r="CK389" s="58"/>
      <c r="CL389" s="58"/>
      <c r="CM389" s="58"/>
      <c r="CN389" s="58"/>
      <c r="CO389" s="58"/>
      <c r="CP389" s="58"/>
      <c r="CQ389" s="58"/>
      <c r="CR389" s="58"/>
      <c r="CS389" s="58"/>
      <c r="CT389" s="58"/>
      <c r="CU389" s="58"/>
      <c r="CV389" s="58"/>
      <c r="CW389" s="58"/>
      <c r="CX389" s="58"/>
      <c r="CY389" s="58"/>
      <c r="CZ389" s="58"/>
      <c r="DA389" s="58"/>
      <c r="DB389" s="58"/>
      <c r="DC389" s="58"/>
      <c r="DD389" s="58"/>
      <c r="DE389" s="58"/>
      <c r="DF389" s="58"/>
      <c r="DG389" s="58"/>
      <c r="DH389" s="58"/>
      <c r="DI389" s="58"/>
      <c r="DJ389" s="58"/>
      <c r="DK389" s="58"/>
      <c r="DL389" s="58"/>
      <c r="DM389" s="58"/>
      <c r="DN389" s="58"/>
      <c r="DO389" s="58"/>
      <c r="DP389" s="58"/>
      <c r="DQ389" s="58"/>
      <c r="DR389" s="58"/>
      <c r="DS389" s="58"/>
      <c r="DT389" s="58"/>
      <c r="DU389" s="58"/>
      <c r="DV389" s="58"/>
      <c r="DW389" s="58"/>
      <c r="DX389" s="58"/>
      <c r="DY389" s="58"/>
      <c r="DZ389" s="58"/>
      <c r="EA389" s="58"/>
      <c r="EB389" s="58"/>
      <c r="EC389" s="58"/>
      <c r="ED389" s="58"/>
      <c r="EE389" s="58"/>
      <c r="EF389" s="58"/>
      <c r="EG389" s="58"/>
      <c r="EH389" s="58"/>
      <c r="EI389" s="58"/>
      <c r="EJ389" s="58"/>
      <c r="EK389" s="58"/>
      <c r="EL389" s="58"/>
      <c r="EM389" s="58"/>
      <c r="EN389" s="58"/>
      <c r="EO389" s="58"/>
      <c r="EP389" s="58"/>
      <c r="EQ389" s="58"/>
      <c r="ER389" s="58"/>
      <c r="ES389" s="58"/>
      <c r="ET389" s="58"/>
      <c r="EU389" s="58"/>
      <c r="EV389" s="58"/>
      <c r="EW389" s="58"/>
      <c r="EX389" s="58"/>
      <c r="EY389" s="58"/>
      <c r="EZ389" s="58"/>
      <c r="FA389" s="58"/>
      <c r="FB389" s="58"/>
      <c r="FC389" s="58"/>
      <c r="FD389" s="58"/>
      <c r="FE389" s="58"/>
      <c r="FF389" s="58"/>
      <c r="FG389" s="58"/>
      <c r="FH389" s="58"/>
      <c r="FI389" s="58"/>
      <c r="FJ389" s="58"/>
      <c r="FK389" s="58"/>
      <c r="FL389" s="58"/>
      <c r="FM389" s="58"/>
      <c r="FN389" s="58"/>
      <c r="FO389" s="58"/>
      <c r="FP389" s="58"/>
      <c r="FQ389" s="58"/>
      <c r="FR389" s="58"/>
      <c r="FS389" s="58"/>
      <c r="FT389" s="58"/>
      <c r="FU389" s="58"/>
      <c r="FV389" s="58"/>
      <c r="FW389" s="58"/>
      <c r="FX389" s="58"/>
      <c r="FY389" s="58"/>
      <c r="FZ389" s="58"/>
      <c r="GA389" s="58"/>
      <c r="GB389" s="58"/>
      <c r="GC389" s="58"/>
      <c r="GD389" s="58"/>
      <c r="GE389" s="58"/>
      <c r="GF389" s="58"/>
      <c r="GG389" s="58"/>
      <c r="GH389" s="58"/>
      <c r="GI389" s="58"/>
      <c r="GJ389" s="58"/>
      <c r="GK389" s="58"/>
      <c r="GL389" s="58"/>
      <c r="GM389" s="58"/>
      <c r="GN389" s="58"/>
      <c r="GO389" s="58"/>
      <c r="GP389" s="58"/>
      <c r="GQ389" s="58"/>
      <c r="GR389" s="58"/>
      <c r="GS389" s="58"/>
      <c r="GT389" s="58"/>
      <c r="GU389" s="58"/>
      <c r="GV389" s="58"/>
      <c r="GW389" s="58"/>
      <c r="GX389" s="58"/>
      <c r="GY389" s="58"/>
      <c r="GZ389" s="58"/>
      <c r="HA389" s="58"/>
      <c r="HB389" s="58"/>
      <c r="HC389" s="58"/>
      <c r="HD389" s="58"/>
      <c r="HE389" s="58"/>
      <c r="HF389" s="58"/>
      <c r="HG389" s="58"/>
      <c r="HH389" s="58"/>
      <c r="HI389" s="58"/>
      <c r="HJ389" s="58"/>
      <c r="HK389" s="58"/>
      <c r="HL389" s="58"/>
      <c r="HM389" s="58"/>
      <c r="HN389" s="58"/>
      <c r="HO389" s="58"/>
      <c r="HP389" s="58"/>
      <c r="HQ389" s="58"/>
      <c r="HR389" s="58"/>
      <c r="HS389" s="58"/>
      <c r="HT389" s="58"/>
      <c r="HU389" s="58"/>
      <c r="HV389" s="58"/>
      <c r="HW389" s="58"/>
      <c r="HX389" s="58"/>
      <c r="HY389" s="58"/>
      <c r="HZ389" s="58"/>
      <c r="IA389" s="58"/>
      <c r="IB389" s="58"/>
      <c r="IC389" s="58"/>
      <c r="ID389" s="58"/>
      <c r="IE389" s="58"/>
      <c r="IF389" s="58"/>
      <c r="IG389" s="58"/>
      <c r="IH389" s="58"/>
      <c r="II389" s="58"/>
      <c r="IJ389" s="58"/>
      <c r="IK389" s="58"/>
      <c r="IL389" s="58"/>
      <c r="IM389" s="58"/>
      <c r="IN389" s="58"/>
      <c r="IO389" s="58"/>
      <c r="IP389" s="58"/>
      <c r="IQ389" s="58"/>
      <c r="IR389" s="58"/>
      <c r="IS389" s="58"/>
      <c r="IT389" s="58"/>
      <c r="IU389" s="58"/>
      <c r="IV389" s="58"/>
    </row>
    <row r="390" spans="8:256" ht="13.5">
      <c r="H390" s="51"/>
      <c r="I390" s="51"/>
      <c r="J390" s="47"/>
      <c r="K390" s="47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8"/>
      <c r="BL390" s="58"/>
      <c r="BM390" s="58"/>
      <c r="BN390" s="58"/>
      <c r="BO390" s="58"/>
      <c r="BP390" s="58"/>
      <c r="BQ390" s="58"/>
      <c r="BR390" s="58"/>
      <c r="BS390" s="58"/>
      <c r="BT390" s="58"/>
      <c r="BU390" s="58"/>
      <c r="BV390" s="58"/>
      <c r="BW390" s="58"/>
      <c r="BX390" s="58"/>
      <c r="BY390" s="58"/>
      <c r="BZ390" s="58"/>
      <c r="CA390" s="58"/>
      <c r="CB390" s="58"/>
      <c r="CC390" s="58"/>
      <c r="CD390" s="58"/>
      <c r="CE390" s="58"/>
      <c r="CF390" s="58"/>
      <c r="CG390" s="58"/>
      <c r="CH390" s="58"/>
      <c r="CI390" s="58"/>
      <c r="CJ390" s="58"/>
      <c r="CK390" s="58"/>
      <c r="CL390" s="58"/>
      <c r="CM390" s="58"/>
      <c r="CN390" s="58"/>
      <c r="CO390" s="58"/>
      <c r="CP390" s="58"/>
      <c r="CQ390" s="58"/>
      <c r="CR390" s="58"/>
      <c r="CS390" s="58"/>
      <c r="CT390" s="58"/>
      <c r="CU390" s="58"/>
      <c r="CV390" s="58"/>
      <c r="CW390" s="58"/>
      <c r="CX390" s="58"/>
      <c r="CY390" s="58"/>
      <c r="CZ390" s="58"/>
      <c r="DA390" s="58"/>
      <c r="DB390" s="58"/>
      <c r="DC390" s="58"/>
      <c r="DD390" s="58"/>
      <c r="DE390" s="58"/>
      <c r="DF390" s="58"/>
      <c r="DG390" s="58"/>
      <c r="DH390" s="58"/>
      <c r="DI390" s="58"/>
      <c r="DJ390" s="58"/>
      <c r="DK390" s="58"/>
      <c r="DL390" s="58"/>
      <c r="DM390" s="58"/>
      <c r="DN390" s="58"/>
      <c r="DO390" s="58"/>
      <c r="DP390" s="58"/>
      <c r="DQ390" s="58"/>
      <c r="DR390" s="58"/>
      <c r="DS390" s="58"/>
      <c r="DT390" s="58"/>
      <c r="DU390" s="58"/>
      <c r="DV390" s="58"/>
      <c r="DW390" s="58"/>
      <c r="DX390" s="58"/>
      <c r="DY390" s="58"/>
      <c r="DZ390" s="58"/>
      <c r="EA390" s="58"/>
      <c r="EB390" s="58"/>
      <c r="EC390" s="58"/>
      <c r="ED390" s="58"/>
      <c r="EE390" s="58"/>
      <c r="EF390" s="58"/>
      <c r="EG390" s="58"/>
      <c r="EH390" s="58"/>
      <c r="EI390" s="58"/>
      <c r="EJ390" s="58"/>
      <c r="EK390" s="58"/>
      <c r="EL390" s="58"/>
      <c r="EM390" s="58"/>
      <c r="EN390" s="58"/>
      <c r="EO390" s="58"/>
      <c r="EP390" s="58"/>
      <c r="EQ390" s="58"/>
      <c r="ER390" s="58"/>
      <c r="ES390" s="58"/>
      <c r="ET390" s="58"/>
      <c r="EU390" s="58"/>
      <c r="EV390" s="58"/>
      <c r="EW390" s="58"/>
      <c r="EX390" s="58"/>
      <c r="EY390" s="58"/>
      <c r="EZ390" s="58"/>
      <c r="FA390" s="58"/>
      <c r="FB390" s="58"/>
      <c r="FC390" s="58"/>
      <c r="FD390" s="58"/>
      <c r="FE390" s="58"/>
      <c r="FF390" s="58"/>
      <c r="FG390" s="58"/>
      <c r="FH390" s="58"/>
      <c r="FI390" s="58"/>
      <c r="FJ390" s="58"/>
      <c r="FK390" s="58"/>
      <c r="FL390" s="58"/>
      <c r="FM390" s="58"/>
      <c r="FN390" s="58"/>
      <c r="FO390" s="58"/>
      <c r="FP390" s="58"/>
      <c r="FQ390" s="58"/>
      <c r="FR390" s="58"/>
      <c r="FS390" s="58"/>
      <c r="FT390" s="58"/>
      <c r="FU390" s="58"/>
      <c r="FV390" s="58"/>
      <c r="FW390" s="58"/>
      <c r="FX390" s="58"/>
      <c r="FY390" s="58"/>
      <c r="FZ390" s="58"/>
      <c r="GA390" s="58"/>
      <c r="GB390" s="58"/>
      <c r="GC390" s="58"/>
      <c r="GD390" s="58"/>
      <c r="GE390" s="58"/>
      <c r="GF390" s="58"/>
      <c r="GG390" s="58"/>
      <c r="GH390" s="58"/>
      <c r="GI390" s="58"/>
      <c r="GJ390" s="58"/>
      <c r="GK390" s="58"/>
      <c r="GL390" s="58"/>
      <c r="GM390" s="58"/>
      <c r="GN390" s="58"/>
      <c r="GO390" s="58"/>
      <c r="GP390" s="58"/>
      <c r="GQ390" s="58"/>
      <c r="GR390" s="58"/>
      <c r="GS390" s="58"/>
      <c r="GT390" s="58"/>
      <c r="GU390" s="58"/>
      <c r="GV390" s="58"/>
      <c r="GW390" s="58"/>
      <c r="GX390" s="58"/>
      <c r="GY390" s="58"/>
      <c r="GZ390" s="58"/>
      <c r="HA390" s="58"/>
      <c r="HB390" s="58"/>
      <c r="HC390" s="58"/>
      <c r="HD390" s="58"/>
      <c r="HE390" s="58"/>
      <c r="HF390" s="58"/>
      <c r="HG390" s="58"/>
      <c r="HH390" s="58"/>
      <c r="HI390" s="58"/>
      <c r="HJ390" s="58"/>
      <c r="HK390" s="58"/>
      <c r="HL390" s="58"/>
      <c r="HM390" s="58"/>
      <c r="HN390" s="58"/>
      <c r="HO390" s="58"/>
      <c r="HP390" s="58"/>
      <c r="HQ390" s="58"/>
      <c r="HR390" s="58"/>
      <c r="HS390" s="58"/>
      <c r="HT390" s="58"/>
      <c r="HU390" s="58"/>
      <c r="HV390" s="58"/>
      <c r="HW390" s="58"/>
      <c r="HX390" s="58"/>
      <c r="HY390" s="58"/>
      <c r="HZ390" s="58"/>
      <c r="IA390" s="58"/>
      <c r="IB390" s="58"/>
      <c r="IC390" s="58"/>
      <c r="ID390" s="58"/>
      <c r="IE390" s="58"/>
      <c r="IF390" s="58"/>
      <c r="IG390" s="58"/>
      <c r="IH390" s="58"/>
      <c r="II390" s="58"/>
      <c r="IJ390" s="58"/>
      <c r="IK390" s="58"/>
      <c r="IL390" s="58"/>
      <c r="IM390" s="58"/>
      <c r="IN390" s="58"/>
      <c r="IO390" s="58"/>
      <c r="IP390" s="58"/>
      <c r="IQ390" s="58"/>
      <c r="IR390" s="58"/>
      <c r="IS390" s="58"/>
      <c r="IT390" s="58"/>
      <c r="IU390" s="58"/>
      <c r="IV390" s="58"/>
    </row>
    <row r="391" spans="8:256" ht="13.5">
      <c r="H391" s="51"/>
      <c r="I391" s="51"/>
      <c r="J391" s="47"/>
      <c r="K391" s="47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8"/>
      <c r="BL391" s="58"/>
      <c r="BM391" s="58"/>
      <c r="BN391" s="58"/>
      <c r="BO391" s="58"/>
      <c r="BP391" s="58"/>
      <c r="BQ391" s="58"/>
      <c r="BR391" s="58"/>
      <c r="BS391" s="58"/>
      <c r="BT391" s="58"/>
      <c r="BU391" s="58"/>
      <c r="BV391" s="58"/>
      <c r="BW391" s="58"/>
      <c r="BX391" s="58"/>
      <c r="BY391" s="58"/>
      <c r="BZ391" s="58"/>
      <c r="CA391" s="58"/>
      <c r="CB391" s="58"/>
      <c r="CC391" s="58"/>
      <c r="CD391" s="58"/>
      <c r="CE391" s="58"/>
      <c r="CF391" s="58"/>
      <c r="CG391" s="58"/>
      <c r="CH391" s="58"/>
      <c r="CI391" s="58"/>
      <c r="CJ391" s="58"/>
      <c r="CK391" s="58"/>
      <c r="CL391" s="58"/>
      <c r="CM391" s="58"/>
      <c r="CN391" s="58"/>
      <c r="CO391" s="58"/>
      <c r="CP391" s="58"/>
      <c r="CQ391" s="58"/>
      <c r="CR391" s="58"/>
      <c r="CS391" s="58"/>
      <c r="CT391" s="58"/>
      <c r="CU391" s="58"/>
      <c r="CV391" s="58"/>
      <c r="CW391" s="58"/>
      <c r="CX391" s="58"/>
      <c r="CY391" s="58"/>
      <c r="CZ391" s="58"/>
      <c r="DA391" s="58"/>
      <c r="DB391" s="58"/>
      <c r="DC391" s="58"/>
      <c r="DD391" s="58"/>
      <c r="DE391" s="58"/>
      <c r="DF391" s="58"/>
      <c r="DG391" s="58"/>
      <c r="DH391" s="58"/>
      <c r="DI391" s="58"/>
      <c r="DJ391" s="58"/>
      <c r="DK391" s="58"/>
      <c r="DL391" s="58"/>
      <c r="DM391" s="58"/>
      <c r="DN391" s="58"/>
      <c r="DO391" s="58"/>
      <c r="DP391" s="58"/>
      <c r="DQ391" s="58"/>
      <c r="DR391" s="58"/>
      <c r="DS391" s="58"/>
      <c r="DT391" s="58"/>
      <c r="DU391" s="58"/>
      <c r="DV391" s="58"/>
      <c r="DW391" s="58"/>
      <c r="DX391" s="58"/>
      <c r="DY391" s="58"/>
      <c r="DZ391" s="58"/>
      <c r="EA391" s="58"/>
      <c r="EB391" s="58"/>
      <c r="EC391" s="58"/>
      <c r="ED391" s="58"/>
      <c r="EE391" s="58"/>
      <c r="EF391" s="58"/>
      <c r="EG391" s="58"/>
      <c r="EH391" s="58"/>
      <c r="EI391" s="58"/>
      <c r="EJ391" s="58"/>
      <c r="EK391" s="58"/>
      <c r="EL391" s="58"/>
      <c r="EM391" s="58"/>
      <c r="EN391" s="58"/>
      <c r="EO391" s="58"/>
      <c r="EP391" s="58"/>
      <c r="EQ391" s="58"/>
      <c r="ER391" s="58"/>
      <c r="ES391" s="58"/>
      <c r="ET391" s="58"/>
      <c r="EU391" s="58"/>
      <c r="EV391" s="58"/>
      <c r="EW391" s="58"/>
      <c r="EX391" s="58"/>
      <c r="EY391" s="58"/>
      <c r="EZ391" s="58"/>
      <c r="FA391" s="58"/>
      <c r="FB391" s="58"/>
      <c r="FC391" s="58"/>
      <c r="FD391" s="58"/>
      <c r="FE391" s="58"/>
      <c r="FF391" s="58"/>
      <c r="FG391" s="58"/>
      <c r="FH391" s="58"/>
      <c r="FI391" s="58"/>
      <c r="FJ391" s="58"/>
      <c r="FK391" s="58"/>
      <c r="FL391" s="58"/>
      <c r="FM391" s="58"/>
      <c r="FN391" s="58"/>
      <c r="FO391" s="58"/>
      <c r="FP391" s="58"/>
      <c r="FQ391" s="58"/>
      <c r="FR391" s="58"/>
      <c r="FS391" s="58"/>
      <c r="FT391" s="58"/>
      <c r="FU391" s="58"/>
      <c r="FV391" s="58"/>
      <c r="FW391" s="58"/>
      <c r="FX391" s="58"/>
      <c r="FY391" s="58"/>
      <c r="FZ391" s="58"/>
      <c r="GA391" s="58"/>
      <c r="GB391" s="58"/>
      <c r="GC391" s="58"/>
      <c r="GD391" s="58"/>
      <c r="GE391" s="58"/>
      <c r="GF391" s="58"/>
      <c r="GG391" s="58"/>
      <c r="GH391" s="58"/>
      <c r="GI391" s="58"/>
      <c r="GJ391" s="58"/>
      <c r="GK391" s="58"/>
      <c r="GL391" s="58"/>
      <c r="GM391" s="58"/>
      <c r="GN391" s="58"/>
      <c r="GO391" s="58"/>
      <c r="GP391" s="58"/>
      <c r="GQ391" s="58"/>
      <c r="GR391" s="58"/>
      <c r="GS391" s="58"/>
      <c r="GT391" s="58"/>
      <c r="GU391" s="58"/>
      <c r="GV391" s="58"/>
      <c r="GW391" s="58"/>
      <c r="GX391" s="58"/>
      <c r="GY391" s="58"/>
      <c r="GZ391" s="58"/>
      <c r="HA391" s="58"/>
      <c r="HB391" s="58"/>
      <c r="HC391" s="58"/>
      <c r="HD391" s="58"/>
      <c r="HE391" s="58"/>
      <c r="HF391" s="58"/>
      <c r="HG391" s="58"/>
      <c r="HH391" s="58"/>
      <c r="HI391" s="58"/>
      <c r="HJ391" s="58"/>
      <c r="HK391" s="58"/>
      <c r="HL391" s="58"/>
      <c r="HM391" s="58"/>
      <c r="HN391" s="58"/>
      <c r="HO391" s="58"/>
      <c r="HP391" s="58"/>
      <c r="HQ391" s="58"/>
      <c r="HR391" s="58"/>
      <c r="HS391" s="58"/>
      <c r="HT391" s="58"/>
      <c r="HU391" s="58"/>
      <c r="HV391" s="58"/>
      <c r="HW391" s="58"/>
      <c r="HX391" s="58"/>
      <c r="HY391" s="58"/>
      <c r="HZ391" s="58"/>
      <c r="IA391" s="58"/>
      <c r="IB391" s="58"/>
      <c r="IC391" s="58"/>
      <c r="ID391" s="58"/>
      <c r="IE391" s="58"/>
      <c r="IF391" s="58"/>
      <c r="IG391" s="58"/>
      <c r="IH391" s="58"/>
      <c r="II391" s="58"/>
      <c r="IJ391" s="58"/>
      <c r="IK391" s="58"/>
      <c r="IL391" s="58"/>
      <c r="IM391" s="58"/>
      <c r="IN391" s="58"/>
      <c r="IO391" s="58"/>
      <c r="IP391" s="58"/>
      <c r="IQ391" s="58"/>
      <c r="IR391" s="58"/>
      <c r="IS391" s="58"/>
      <c r="IT391" s="58"/>
      <c r="IU391" s="58"/>
      <c r="IV391" s="58"/>
    </row>
    <row r="392" spans="8:256" ht="13.5">
      <c r="H392" s="51"/>
      <c r="I392" s="51"/>
      <c r="J392" s="47"/>
      <c r="K392" s="47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8"/>
      <c r="BL392" s="58"/>
      <c r="BM392" s="58"/>
      <c r="BN392" s="58"/>
      <c r="BO392" s="58"/>
      <c r="BP392" s="58"/>
      <c r="BQ392" s="58"/>
      <c r="BR392" s="58"/>
      <c r="BS392" s="58"/>
      <c r="BT392" s="58"/>
      <c r="BU392" s="58"/>
      <c r="BV392" s="58"/>
      <c r="BW392" s="58"/>
      <c r="BX392" s="58"/>
      <c r="BY392" s="58"/>
      <c r="BZ392" s="58"/>
      <c r="CA392" s="58"/>
      <c r="CB392" s="58"/>
      <c r="CC392" s="58"/>
      <c r="CD392" s="58"/>
      <c r="CE392" s="58"/>
      <c r="CF392" s="58"/>
      <c r="CG392" s="58"/>
      <c r="CH392" s="58"/>
      <c r="CI392" s="58"/>
      <c r="CJ392" s="58"/>
      <c r="CK392" s="58"/>
      <c r="CL392" s="58"/>
      <c r="CM392" s="58"/>
      <c r="CN392" s="58"/>
      <c r="CO392" s="58"/>
      <c r="CP392" s="58"/>
      <c r="CQ392" s="58"/>
      <c r="CR392" s="58"/>
      <c r="CS392" s="58"/>
      <c r="CT392" s="58"/>
      <c r="CU392" s="58"/>
      <c r="CV392" s="58"/>
      <c r="CW392" s="58"/>
      <c r="CX392" s="58"/>
      <c r="CY392" s="58"/>
      <c r="CZ392" s="58"/>
      <c r="DA392" s="58"/>
      <c r="DB392" s="58"/>
      <c r="DC392" s="58"/>
      <c r="DD392" s="58"/>
      <c r="DE392" s="58"/>
      <c r="DF392" s="58"/>
      <c r="DG392" s="58"/>
      <c r="DH392" s="58"/>
      <c r="DI392" s="58"/>
      <c r="DJ392" s="58"/>
      <c r="DK392" s="58"/>
      <c r="DL392" s="58"/>
      <c r="DM392" s="58"/>
      <c r="DN392" s="58"/>
      <c r="DO392" s="58"/>
      <c r="DP392" s="58"/>
      <c r="DQ392" s="58"/>
      <c r="DR392" s="58"/>
      <c r="DS392" s="58"/>
      <c r="DT392" s="58"/>
      <c r="DU392" s="58"/>
      <c r="DV392" s="58"/>
      <c r="DW392" s="58"/>
      <c r="DX392" s="58"/>
      <c r="DY392" s="58"/>
      <c r="DZ392" s="58"/>
      <c r="EA392" s="58"/>
      <c r="EB392" s="58"/>
      <c r="EC392" s="58"/>
      <c r="ED392" s="58"/>
      <c r="EE392" s="58"/>
      <c r="EF392" s="58"/>
      <c r="EG392" s="58"/>
      <c r="EH392" s="58"/>
      <c r="EI392" s="58"/>
      <c r="EJ392" s="58"/>
      <c r="EK392" s="58"/>
      <c r="EL392" s="58"/>
      <c r="EM392" s="58"/>
      <c r="EN392" s="58"/>
      <c r="EO392" s="58"/>
      <c r="EP392" s="58"/>
      <c r="EQ392" s="58"/>
      <c r="ER392" s="58"/>
      <c r="ES392" s="58"/>
      <c r="ET392" s="58"/>
      <c r="EU392" s="58"/>
      <c r="EV392" s="58"/>
      <c r="EW392" s="58"/>
      <c r="EX392" s="58"/>
      <c r="EY392" s="58"/>
      <c r="EZ392" s="58"/>
      <c r="FA392" s="58"/>
      <c r="FB392" s="58"/>
      <c r="FC392" s="58"/>
      <c r="FD392" s="58"/>
      <c r="FE392" s="58"/>
      <c r="FF392" s="58"/>
      <c r="FG392" s="58"/>
      <c r="FH392" s="58"/>
      <c r="FI392" s="58"/>
      <c r="FJ392" s="58"/>
      <c r="FK392" s="58"/>
      <c r="FL392" s="58"/>
      <c r="FM392" s="58"/>
      <c r="FN392" s="58"/>
      <c r="FO392" s="58"/>
      <c r="FP392" s="58"/>
      <c r="FQ392" s="58"/>
      <c r="FR392" s="58"/>
      <c r="FS392" s="58"/>
      <c r="FT392" s="58"/>
      <c r="FU392" s="58"/>
      <c r="FV392" s="58"/>
      <c r="FW392" s="58"/>
      <c r="FX392" s="58"/>
      <c r="FY392" s="58"/>
      <c r="FZ392" s="58"/>
      <c r="GA392" s="58"/>
      <c r="GB392" s="58"/>
      <c r="GC392" s="58"/>
      <c r="GD392" s="58"/>
      <c r="GE392" s="58"/>
      <c r="GF392" s="58"/>
      <c r="GG392" s="58"/>
      <c r="GH392" s="58"/>
      <c r="GI392" s="58"/>
      <c r="GJ392" s="58"/>
      <c r="GK392" s="58"/>
      <c r="GL392" s="58"/>
      <c r="GM392" s="58"/>
      <c r="GN392" s="58"/>
      <c r="GO392" s="58"/>
      <c r="GP392" s="58"/>
      <c r="GQ392" s="58"/>
      <c r="GR392" s="58"/>
      <c r="GS392" s="58"/>
      <c r="GT392" s="58"/>
      <c r="GU392" s="58"/>
      <c r="GV392" s="58"/>
      <c r="GW392" s="58"/>
      <c r="GX392" s="58"/>
      <c r="GY392" s="58"/>
      <c r="GZ392" s="58"/>
      <c r="HA392" s="58"/>
      <c r="HB392" s="58"/>
      <c r="HC392" s="58"/>
      <c r="HD392" s="58"/>
      <c r="HE392" s="58"/>
      <c r="HF392" s="58"/>
      <c r="HG392" s="58"/>
      <c r="HH392" s="58"/>
      <c r="HI392" s="58"/>
      <c r="HJ392" s="58"/>
      <c r="HK392" s="58"/>
      <c r="HL392" s="58"/>
      <c r="HM392" s="58"/>
      <c r="HN392" s="58"/>
      <c r="HO392" s="58"/>
      <c r="HP392" s="58"/>
      <c r="HQ392" s="58"/>
      <c r="HR392" s="58"/>
      <c r="HS392" s="58"/>
      <c r="HT392" s="58"/>
      <c r="HU392" s="58"/>
      <c r="HV392" s="58"/>
      <c r="HW392" s="58"/>
      <c r="HX392" s="58"/>
      <c r="HY392" s="58"/>
      <c r="HZ392" s="58"/>
      <c r="IA392" s="58"/>
      <c r="IB392" s="58"/>
      <c r="IC392" s="58"/>
      <c r="ID392" s="58"/>
      <c r="IE392" s="58"/>
      <c r="IF392" s="58"/>
      <c r="IG392" s="58"/>
      <c r="IH392" s="58"/>
      <c r="II392" s="58"/>
      <c r="IJ392" s="58"/>
      <c r="IK392" s="58"/>
      <c r="IL392" s="58"/>
      <c r="IM392" s="58"/>
      <c r="IN392" s="58"/>
      <c r="IO392" s="58"/>
      <c r="IP392" s="58"/>
      <c r="IQ392" s="58"/>
      <c r="IR392" s="58"/>
      <c r="IS392" s="58"/>
      <c r="IT392" s="58"/>
      <c r="IU392" s="58"/>
      <c r="IV392" s="58"/>
    </row>
    <row r="393" spans="8:256" ht="13.5">
      <c r="H393" s="51"/>
      <c r="I393" s="51"/>
      <c r="J393" s="47"/>
      <c r="K393" s="47"/>
      <c r="P393" s="44"/>
      <c r="Q393" s="44"/>
      <c r="R393" s="44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L393" s="58"/>
      <c r="BM393" s="58"/>
      <c r="BN393" s="58"/>
      <c r="BO393" s="58"/>
      <c r="BP393" s="58"/>
      <c r="BQ393" s="58"/>
      <c r="BR393" s="58"/>
      <c r="BS393" s="58"/>
      <c r="BT393" s="58"/>
      <c r="BU393" s="58"/>
      <c r="BV393" s="58"/>
      <c r="BW393" s="58"/>
      <c r="BX393" s="58"/>
      <c r="BY393" s="58"/>
      <c r="BZ393" s="58"/>
      <c r="CA393" s="58"/>
      <c r="CB393" s="58"/>
      <c r="CC393" s="58"/>
      <c r="CD393" s="58"/>
      <c r="CE393" s="58"/>
      <c r="CF393" s="58"/>
      <c r="CG393" s="58"/>
      <c r="CH393" s="58"/>
      <c r="CI393" s="58"/>
      <c r="CJ393" s="58"/>
      <c r="CK393" s="58"/>
      <c r="CL393" s="58"/>
      <c r="CM393" s="58"/>
      <c r="CN393" s="58"/>
      <c r="CO393" s="58"/>
      <c r="CP393" s="58"/>
      <c r="CQ393" s="58"/>
      <c r="CR393" s="58"/>
      <c r="CS393" s="58"/>
      <c r="CT393" s="58"/>
      <c r="CU393" s="58"/>
      <c r="CV393" s="58"/>
      <c r="CW393" s="58"/>
      <c r="CX393" s="58"/>
      <c r="CY393" s="58"/>
      <c r="CZ393" s="58"/>
      <c r="DA393" s="58"/>
      <c r="DB393" s="58"/>
      <c r="DC393" s="58"/>
      <c r="DD393" s="58"/>
      <c r="DE393" s="58"/>
      <c r="DF393" s="58"/>
      <c r="DG393" s="58"/>
      <c r="DH393" s="58"/>
      <c r="DI393" s="58"/>
      <c r="DJ393" s="58"/>
      <c r="DK393" s="58"/>
      <c r="DL393" s="58"/>
      <c r="DM393" s="58"/>
      <c r="DN393" s="58"/>
      <c r="DO393" s="58"/>
      <c r="DP393" s="58"/>
      <c r="DQ393" s="58"/>
      <c r="DR393" s="58"/>
      <c r="DS393" s="58"/>
      <c r="DT393" s="58"/>
      <c r="DU393" s="58"/>
      <c r="DV393" s="58"/>
      <c r="DW393" s="58"/>
      <c r="DX393" s="58"/>
      <c r="DY393" s="58"/>
      <c r="DZ393" s="58"/>
      <c r="EA393" s="58"/>
      <c r="EB393" s="58"/>
      <c r="EC393" s="58"/>
      <c r="ED393" s="58"/>
      <c r="EE393" s="58"/>
      <c r="EF393" s="58"/>
      <c r="EG393" s="58"/>
      <c r="EH393" s="58"/>
      <c r="EI393" s="58"/>
      <c r="EJ393" s="58"/>
      <c r="EK393" s="58"/>
      <c r="EL393" s="58"/>
      <c r="EM393" s="58"/>
      <c r="EN393" s="58"/>
      <c r="EO393" s="58"/>
      <c r="EP393" s="58"/>
      <c r="EQ393" s="58"/>
      <c r="ER393" s="58"/>
      <c r="ES393" s="58"/>
      <c r="ET393" s="58"/>
      <c r="EU393" s="58"/>
      <c r="EV393" s="58"/>
      <c r="EW393" s="58"/>
      <c r="EX393" s="58"/>
      <c r="EY393" s="58"/>
      <c r="EZ393" s="58"/>
      <c r="FA393" s="58"/>
      <c r="FB393" s="58"/>
      <c r="FC393" s="58"/>
      <c r="FD393" s="58"/>
      <c r="FE393" s="58"/>
      <c r="FF393" s="58"/>
      <c r="FG393" s="58"/>
      <c r="FH393" s="58"/>
      <c r="FI393" s="58"/>
      <c r="FJ393" s="58"/>
      <c r="FK393" s="58"/>
      <c r="FL393" s="58"/>
      <c r="FM393" s="58"/>
      <c r="FN393" s="58"/>
      <c r="FO393" s="58"/>
      <c r="FP393" s="58"/>
      <c r="FQ393" s="58"/>
      <c r="FR393" s="58"/>
      <c r="FS393" s="58"/>
      <c r="FT393" s="58"/>
      <c r="FU393" s="58"/>
      <c r="FV393" s="58"/>
      <c r="FW393" s="58"/>
      <c r="FX393" s="58"/>
      <c r="FY393" s="58"/>
      <c r="FZ393" s="58"/>
      <c r="GA393" s="58"/>
      <c r="GB393" s="58"/>
      <c r="GC393" s="58"/>
      <c r="GD393" s="58"/>
      <c r="GE393" s="58"/>
      <c r="GF393" s="58"/>
      <c r="GG393" s="58"/>
      <c r="GH393" s="58"/>
      <c r="GI393" s="58"/>
      <c r="GJ393" s="58"/>
      <c r="GK393" s="58"/>
      <c r="GL393" s="58"/>
      <c r="GM393" s="58"/>
      <c r="GN393" s="58"/>
      <c r="GO393" s="58"/>
      <c r="GP393" s="58"/>
      <c r="GQ393" s="58"/>
      <c r="GR393" s="58"/>
      <c r="GS393" s="58"/>
      <c r="GT393" s="58"/>
      <c r="GU393" s="58"/>
      <c r="GV393" s="58"/>
      <c r="GW393" s="58"/>
      <c r="GX393" s="58"/>
      <c r="GY393" s="58"/>
      <c r="GZ393" s="58"/>
      <c r="HA393" s="58"/>
      <c r="HB393" s="58"/>
      <c r="HC393" s="58"/>
      <c r="HD393" s="58"/>
      <c r="HE393" s="58"/>
      <c r="HF393" s="58"/>
      <c r="HG393" s="58"/>
      <c r="HH393" s="58"/>
      <c r="HI393" s="58"/>
      <c r="HJ393" s="58"/>
      <c r="HK393" s="58"/>
      <c r="HL393" s="58"/>
      <c r="HM393" s="58"/>
      <c r="HN393" s="58"/>
      <c r="HO393" s="58"/>
      <c r="HP393" s="58"/>
      <c r="HQ393" s="58"/>
      <c r="HR393" s="58"/>
      <c r="HS393" s="58"/>
      <c r="HT393" s="58"/>
      <c r="HU393" s="58"/>
      <c r="HV393" s="58"/>
      <c r="HW393" s="58"/>
      <c r="HX393" s="58"/>
      <c r="HY393" s="58"/>
      <c r="HZ393" s="58"/>
      <c r="IA393" s="58"/>
      <c r="IB393" s="58"/>
      <c r="IC393" s="58"/>
      <c r="ID393" s="58"/>
      <c r="IE393" s="58"/>
      <c r="IF393" s="58"/>
      <c r="IG393" s="58"/>
      <c r="IH393" s="58"/>
      <c r="II393" s="58"/>
      <c r="IJ393" s="58"/>
      <c r="IK393" s="58"/>
      <c r="IL393" s="58"/>
      <c r="IM393" s="58"/>
      <c r="IN393" s="58"/>
      <c r="IO393" s="58"/>
      <c r="IP393" s="58"/>
      <c r="IQ393" s="58"/>
      <c r="IR393" s="58"/>
      <c r="IS393" s="58"/>
      <c r="IT393" s="58"/>
      <c r="IU393" s="58"/>
      <c r="IV393" s="58"/>
    </row>
    <row r="394" spans="8:256" ht="13.5">
      <c r="H394" s="51"/>
      <c r="I394" s="51"/>
      <c r="J394" s="47"/>
      <c r="K394" s="47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8"/>
      <c r="BL394" s="58"/>
      <c r="BM394" s="58"/>
      <c r="BN394" s="58"/>
      <c r="BO394" s="58"/>
      <c r="BP394" s="58"/>
      <c r="BQ394" s="58"/>
      <c r="BR394" s="58"/>
      <c r="BS394" s="58"/>
      <c r="BT394" s="58"/>
      <c r="BU394" s="58"/>
      <c r="BV394" s="58"/>
      <c r="BW394" s="58"/>
      <c r="BX394" s="58"/>
      <c r="BY394" s="58"/>
      <c r="BZ394" s="58"/>
      <c r="CA394" s="58"/>
      <c r="CB394" s="58"/>
      <c r="CC394" s="58"/>
      <c r="CD394" s="58"/>
      <c r="CE394" s="58"/>
      <c r="CF394" s="58"/>
      <c r="CG394" s="58"/>
      <c r="CH394" s="58"/>
      <c r="CI394" s="58"/>
      <c r="CJ394" s="58"/>
      <c r="CK394" s="58"/>
      <c r="CL394" s="58"/>
      <c r="CM394" s="58"/>
      <c r="CN394" s="58"/>
      <c r="CO394" s="58"/>
      <c r="CP394" s="58"/>
      <c r="CQ394" s="58"/>
      <c r="CR394" s="58"/>
      <c r="CS394" s="58"/>
      <c r="CT394" s="58"/>
      <c r="CU394" s="58"/>
      <c r="CV394" s="58"/>
      <c r="CW394" s="58"/>
      <c r="CX394" s="58"/>
      <c r="CY394" s="58"/>
      <c r="CZ394" s="58"/>
      <c r="DA394" s="58"/>
      <c r="DB394" s="58"/>
      <c r="DC394" s="58"/>
      <c r="DD394" s="58"/>
      <c r="DE394" s="58"/>
      <c r="DF394" s="58"/>
      <c r="DG394" s="58"/>
      <c r="DH394" s="58"/>
      <c r="DI394" s="58"/>
      <c r="DJ394" s="58"/>
      <c r="DK394" s="58"/>
      <c r="DL394" s="58"/>
      <c r="DM394" s="58"/>
      <c r="DN394" s="58"/>
      <c r="DO394" s="58"/>
      <c r="DP394" s="58"/>
      <c r="DQ394" s="58"/>
      <c r="DR394" s="58"/>
      <c r="DS394" s="58"/>
      <c r="DT394" s="58"/>
      <c r="DU394" s="58"/>
      <c r="DV394" s="58"/>
      <c r="DW394" s="58"/>
      <c r="DX394" s="58"/>
      <c r="DY394" s="58"/>
      <c r="DZ394" s="58"/>
      <c r="EA394" s="58"/>
      <c r="EB394" s="58"/>
      <c r="EC394" s="58"/>
      <c r="ED394" s="58"/>
      <c r="EE394" s="58"/>
      <c r="EF394" s="58"/>
      <c r="EG394" s="58"/>
      <c r="EH394" s="58"/>
      <c r="EI394" s="58"/>
      <c r="EJ394" s="58"/>
      <c r="EK394" s="58"/>
      <c r="EL394" s="58"/>
      <c r="EM394" s="58"/>
      <c r="EN394" s="58"/>
      <c r="EO394" s="58"/>
      <c r="EP394" s="58"/>
      <c r="EQ394" s="58"/>
      <c r="ER394" s="58"/>
      <c r="ES394" s="58"/>
      <c r="ET394" s="58"/>
      <c r="EU394" s="58"/>
      <c r="EV394" s="58"/>
      <c r="EW394" s="58"/>
      <c r="EX394" s="58"/>
      <c r="EY394" s="58"/>
      <c r="EZ394" s="58"/>
      <c r="FA394" s="58"/>
      <c r="FB394" s="58"/>
      <c r="FC394" s="58"/>
      <c r="FD394" s="58"/>
      <c r="FE394" s="58"/>
      <c r="FF394" s="58"/>
      <c r="FG394" s="58"/>
      <c r="FH394" s="58"/>
      <c r="FI394" s="58"/>
      <c r="FJ394" s="58"/>
      <c r="FK394" s="58"/>
      <c r="FL394" s="58"/>
      <c r="FM394" s="58"/>
      <c r="FN394" s="58"/>
      <c r="FO394" s="58"/>
      <c r="FP394" s="58"/>
      <c r="FQ394" s="58"/>
      <c r="FR394" s="58"/>
      <c r="FS394" s="58"/>
      <c r="FT394" s="58"/>
      <c r="FU394" s="58"/>
      <c r="FV394" s="58"/>
      <c r="FW394" s="58"/>
      <c r="FX394" s="58"/>
      <c r="FY394" s="58"/>
      <c r="FZ394" s="58"/>
      <c r="GA394" s="58"/>
      <c r="GB394" s="58"/>
      <c r="GC394" s="58"/>
      <c r="GD394" s="58"/>
      <c r="GE394" s="58"/>
      <c r="GF394" s="58"/>
      <c r="GG394" s="58"/>
      <c r="GH394" s="58"/>
      <c r="GI394" s="58"/>
      <c r="GJ394" s="58"/>
      <c r="GK394" s="58"/>
      <c r="GL394" s="58"/>
      <c r="GM394" s="58"/>
      <c r="GN394" s="58"/>
      <c r="GO394" s="58"/>
      <c r="GP394" s="58"/>
      <c r="GQ394" s="58"/>
      <c r="GR394" s="58"/>
      <c r="GS394" s="58"/>
      <c r="GT394" s="58"/>
      <c r="GU394" s="58"/>
      <c r="GV394" s="58"/>
      <c r="GW394" s="58"/>
      <c r="GX394" s="58"/>
      <c r="GY394" s="58"/>
      <c r="GZ394" s="58"/>
      <c r="HA394" s="58"/>
      <c r="HB394" s="58"/>
      <c r="HC394" s="58"/>
      <c r="HD394" s="58"/>
      <c r="HE394" s="58"/>
      <c r="HF394" s="58"/>
      <c r="HG394" s="58"/>
      <c r="HH394" s="58"/>
      <c r="HI394" s="58"/>
      <c r="HJ394" s="58"/>
      <c r="HK394" s="58"/>
      <c r="HL394" s="58"/>
      <c r="HM394" s="58"/>
      <c r="HN394" s="58"/>
      <c r="HO394" s="58"/>
      <c r="HP394" s="58"/>
      <c r="HQ394" s="58"/>
      <c r="HR394" s="58"/>
      <c r="HS394" s="58"/>
      <c r="HT394" s="58"/>
      <c r="HU394" s="58"/>
      <c r="HV394" s="58"/>
      <c r="HW394" s="58"/>
      <c r="HX394" s="58"/>
      <c r="HY394" s="58"/>
      <c r="HZ394" s="58"/>
      <c r="IA394" s="58"/>
      <c r="IB394" s="58"/>
      <c r="IC394" s="58"/>
      <c r="ID394" s="58"/>
      <c r="IE394" s="58"/>
      <c r="IF394" s="58"/>
      <c r="IG394" s="58"/>
      <c r="IH394" s="58"/>
      <c r="II394" s="58"/>
      <c r="IJ394" s="58"/>
      <c r="IK394" s="58"/>
      <c r="IL394" s="58"/>
      <c r="IM394" s="58"/>
      <c r="IN394" s="58"/>
      <c r="IO394" s="58"/>
      <c r="IP394" s="58"/>
      <c r="IQ394" s="58"/>
      <c r="IR394" s="58"/>
      <c r="IS394" s="58"/>
      <c r="IT394" s="58"/>
      <c r="IU394" s="58"/>
      <c r="IV394" s="58"/>
    </row>
    <row r="395" spans="8:256" ht="13.5">
      <c r="H395" s="51"/>
      <c r="I395" s="51"/>
      <c r="J395" s="47"/>
      <c r="K395" s="47"/>
      <c r="P395" s="44"/>
      <c r="Q395" s="44"/>
      <c r="R395" s="44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L395" s="58"/>
      <c r="BM395" s="58"/>
      <c r="BN395" s="58"/>
      <c r="BO395" s="58"/>
      <c r="BP395" s="58"/>
      <c r="BQ395" s="58"/>
      <c r="BR395" s="58"/>
      <c r="BS395" s="58"/>
      <c r="BT395" s="58"/>
      <c r="BU395" s="58"/>
      <c r="BV395" s="58"/>
      <c r="BW395" s="58"/>
      <c r="BX395" s="58"/>
      <c r="BY395" s="58"/>
      <c r="BZ395" s="58"/>
      <c r="CA395" s="58"/>
      <c r="CB395" s="58"/>
      <c r="CC395" s="58"/>
      <c r="CD395" s="58"/>
      <c r="CE395" s="58"/>
      <c r="CF395" s="58"/>
      <c r="CG395" s="58"/>
      <c r="CH395" s="58"/>
      <c r="CI395" s="58"/>
      <c r="CJ395" s="58"/>
      <c r="CK395" s="58"/>
      <c r="CL395" s="58"/>
      <c r="CM395" s="58"/>
      <c r="CN395" s="58"/>
      <c r="CO395" s="58"/>
      <c r="CP395" s="58"/>
      <c r="CQ395" s="58"/>
      <c r="CR395" s="58"/>
      <c r="CS395" s="58"/>
      <c r="CT395" s="58"/>
      <c r="CU395" s="58"/>
      <c r="CV395" s="58"/>
      <c r="CW395" s="58"/>
      <c r="CX395" s="58"/>
      <c r="CY395" s="58"/>
      <c r="CZ395" s="58"/>
      <c r="DA395" s="58"/>
      <c r="DB395" s="58"/>
      <c r="DC395" s="58"/>
      <c r="DD395" s="58"/>
      <c r="DE395" s="58"/>
      <c r="DF395" s="58"/>
      <c r="DG395" s="58"/>
      <c r="DH395" s="58"/>
      <c r="DI395" s="58"/>
      <c r="DJ395" s="58"/>
      <c r="DK395" s="58"/>
      <c r="DL395" s="58"/>
      <c r="DM395" s="58"/>
      <c r="DN395" s="58"/>
      <c r="DO395" s="58"/>
      <c r="DP395" s="58"/>
      <c r="DQ395" s="58"/>
      <c r="DR395" s="58"/>
      <c r="DS395" s="58"/>
      <c r="DT395" s="58"/>
      <c r="DU395" s="58"/>
      <c r="DV395" s="58"/>
      <c r="DW395" s="58"/>
      <c r="DX395" s="58"/>
      <c r="DY395" s="58"/>
      <c r="DZ395" s="58"/>
      <c r="EA395" s="58"/>
      <c r="EB395" s="58"/>
      <c r="EC395" s="58"/>
      <c r="ED395" s="58"/>
      <c r="EE395" s="58"/>
      <c r="EF395" s="58"/>
      <c r="EG395" s="58"/>
      <c r="EH395" s="58"/>
      <c r="EI395" s="58"/>
      <c r="EJ395" s="58"/>
      <c r="EK395" s="58"/>
      <c r="EL395" s="58"/>
      <c r="EM395" s="58"/>
      <c r="EN395" s="58"/>
      <c r="EO395" s="58"/>
      <c r="EP395" s="58"/>
      <c r="EQ395" s="58"/>
      <c r="ER395" s="58"/>
      <c r="ES395" s="58"/>
      <c r="ET395" s="58"/>
      <c r="EU395" s="58"/>
      <c r="EV395" s="58"/>
      <c r="EW395" s="58"/>
      <c r="EX395" s="58"/>
      <c r="EY395" s="58"/>
      <c r="EZ395" s="58"/>
      <c r="FA395" s="58"/>
      <c r="FB395" s="58"/>
      <c r="FC395" s="58"/>
      <c r="FD395" s="58"/>
      <c r="FE395" s="58"/>
      <c r="FF395" s="58"/>
      <c r="FG395" s="58"/>
      <c r="FH395" s="58"/>
      <c r="FI395" s="58"/>
      <c r="FJ395" s="58"/>
      <c r="FK395" s="58"/>
      <c r="FL395" s="58"/>
      <c r="FM395" s="58"/>
      <c r="FN395" s="58"/>
      <c r="FO395" s="58"/>
      <c r="FP395" s="58"/>
      <c r="FQ395" s="58"/>
      <c r="FR395" s="58"/>
      <c r="FS395" s="58"/>
      <c r="FT395" s="58"/>
      <c r="FU395" s="58"/>
      <c r="FV395" s="58"/>
      <c r="FW395" s="58"/>
      <c r="FX395" s="58"/>
      <c r="FY395" s="58"/>
      <c r="FZ395" s="58"/>
      <c r="GA395" s="58"/>
      <c r="GB395" s="58"/>
      <c r="GC395" s="58"/>
      <c r="GD395" s="58"/>
      <c r="GE395" s="58"/>
      <c r="GF395" s="58"/>
      <c r="GG395" s="58"/>
      <c r="GH395" s="58"/>
      <c r="GI395" s="58"/>
      <c r="GJ395" s="58"/>
      <c r="GK395" s="58"/>
      <c r="GL395" s="58"/>
      <c r="GM395" s="58"/>
      <c r="GN395" s="58"/>
      <c r="GO395" s="58"/>
      <c r="GP395" s="58"/>
      <c r="GQ395" s="58"/>
      <c r="GR395" s="58"/>
      <c r="GS395" s="58"/>
      <c r="GT395" s="58"/>
      <c r="GU395" s="58"/>
      <c r="GV395" s="58"/>
      <c r="GW395" s="58"/>
      <c r="GX395" s="58"/>
      <c r="GY395" s="58"/>
      <c r="GZ395" s="58"/>
      <c r="HA395" s="58"/>
      <c r="HB395" s="58"/>
      <c r="HC395" s="58"/>
      <c r="HD395" s="58"/>
      <c r="HE395" s="58"/>
      <c r="HF395" s="58"/>
      <c r="HG395" s="58"/>
      <c r="HH395" s="58"/>
      <c r="HI395" s="58"/>
      <c r="HJ395" s="58"/>
      <c r="HK395" s="58"/>
      <c r="HL395" s="58"/>
      <c r="HM395" s="58"/>
      <c r="HN395" s="58"/>
      <c r="HO395" s="58"/>
      <c r="HP395" s="58"/>
      <c r="HQ395" s="58"/>
      <c r="HR395" s="58"/>
      <c r="HS395" s="58"/>
      <c r="HT395" s="58"/>
      <c r="HU395" s="58"/>
      <c r="HV395" s="58"/>
      <c r="HW395" s="58"/>
      <c r="HX395" s="58"/>
      <c r="HY395" s="58"/>
      <c r="HZ395" s="58"/>
      <c r="IA395" s="58"/>
      <c r="IB395" s="58"/>
      <c r="IC395" s="58"/>
      <c r="ID395" s="58"/>
      <c r="IE395" s="58"/>
      <c r="IF395" s="58"/>
      <c r="IG395" s="58"/>
      <c r="IH395" s="58"/>
      <c r="II395" s="58"/>
      <c r="IJ395" s="58"/>
      <c r="IK395" s="58"/>
      <c r="IL395" s="58"/>
      <c r="IM395" s="58"/>
      <c r="IN395" s="58"/>
      <c r="IO395" s="58"/>
      <c r="IP395" s="58"/>
      <c r="IQ395" s="58"/>
      <c r="IR395" s="58"/>
      <c r="IS395" s="58"/>
      <c r="IT395" s="58"/>
      <c r="IU395" s="58"/>
      <c r="IV395" s="58"/>
    </row>
    <row r="396" spans="8:256" ht="13.5">
      <c r="H396" s="51"/>
      <c r="I396" s="51"/>
      <c r="J396" s="47"/>
      <c r="K396" s="47"/>
      <c r="P396" s="44"/>
      <c r="Q396" s="44"/>
      <c r="R396" s="44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  <c r="BH396" s="58"/>
      <c r="BI396" s="58"/>
      <c r="BJ396" s="58"/>
      <c r="BK396" s="58"/>
      <c r="BL396" s="58"/>
      <c r="BM396" s="58"/>
      <c r="BN396" s="58"/>
      <c r="BO396" s="58"/>
      <c r="BP396" s="58"/>
      <c r="BQ396" s="58"/>
      <c r="BR396" s="58"/>
      <c r="BS396" s="58"/>
      <c r="BT396" s="58"/>
      <c r="BU396" s="58"/>
      <c r="BV396" s="58"/>
      <c r="BW396" s="58"/>
      <c r="BX396" s="58"/>
      <c r="BY396" s="58"/>
      <c r="BZ396" s="58"/>
      <c r="CA396" s="58"/>
      <c r="CB396" s="58"/>
      <c r="CC396" s="58"/>
      <c r="CD396" s="58"/>
      <c r="CE396" s="58"/>
      <c r="CF396" s="58"/>
      <c r="CG396" s="58"/>
      <c r="CH396" s="58"/>
      <c r="CI396" s="58"/>
      <c r="CJ396" s="58"/>
      <c r="CK396" s="58"/>
      <c r="CL396" s="58"/>
      <c r="CM396" s="58"/>
      <c r="CN396" s="58"/>
      <c r="CO396" s="58"/>
      <c r="CP396" s="58"/>
      <c r="CQ396" s="58"/>
      <c r="CR396" s="58"/>
      <c r="CS396" s="58"/>
      <c r="CT396" s="58"/>
      <c r="CU396" s="58"/>
      <c r="CV396" s="58"/>
      <c r="CW396" s="58"/>
      <c r="CX396" s="58"/>
      <c r="CY396" s="58"/>
      <c r="CZ396" s="58"/>
      <c r="DA396" s="58"/>
      <c r="DB396" s="58"/>
      <c r="DC396" s="58"/>
      <c r="DD396" s="58"/>
      <c r="DE396" s="58"/>
      <c r="DF396" s="58"/>
      <c r="DG396" s="58"/>
      <c r="DH396" s="58"/>
      <c r="DI396" s="58"/>
      <c r="DJ396" s="58"/>
      <c r="DK396" s="58"/>
      <c r="DL396" s="58"/>
      <c r="DM396" s="58"/>
      <c r="DN396" s="58"/>
      <c r="DO396" s="58"/>
      <c r="DP396" s="58"/>
      <c r="DQ396" s="58"/>
      <c r="DR396" s="58"/>
      <c r="DS396" s="58"/>
      <c r="DT396" s="58"/>
      <c r="DU396" s="58"/>
      <c r="DV396" s="58"/>
      <c r="DW396" s="58"/>
      <c r="DX396" s="58"/>
      <c r="DY396" s="58"/>
      <c r="DZ396" s="58"/>
      <c r="EA396" s="58"/>
      <c r="EB396" s="58"/>
      <c r="EC396" s="58"/>
      <c r="ED396" s="58"/>
      <c r="EE396" s="58"/>
      <c r="EF396" s="58"/>
      <c r="EG396" s="58"/>
      <c r="EH396" s="58"/>
      <c r="EI396" s="58"/>
      <c r="EJ396" s="58"/>
      <c r="EK396" s="58"/>
      <c r="EL396" s="58"/>
      <c r="EM396" s="58"/>
      <c r="EN396" s="58"/>
      <c r="EO396" s="58"/>
      <c r="EP396" s="58"/>
      <c r="EQ396" s="58"/>
      <c r="ER396" s="58"/>
      <c r="ES396" s="58"/>
      <c r="ET396" s="58"/>
      <c r="EU396" s="58"/>
      <c r="EV396" s="58"/>
      <c r="EW396" s="58"/>
      <c r="EX396" s="58"/>
      <c r="EY396" s="58"/>
      <c r="EZ396" s="58"/>
      <c r="FA396" s="58"/>
      <c r="FB396" s="58"/>
      <c r="FC396" s="58"/>
      <c r="FD396" s="58"/>
      <c r="FE396" s="58"/>
      <c r="FF396" s="58"/>
      <c r="FG396" s="58"/>
      <c r="FH396" s="58"/>
      <c r="FI396" s="58"/>
      <c r="FJ396" s="58"/>
      <c r="FK396" s="58"/>
      <c r="FL396" s="58"/>
      <c r="FM396" s="58"/>
      <c r="FN396" s="58"/>
      <c r="FO396" s="58"/>
      <c r="FP396" s="58"/>
      <c r="FQ396" s="58"/>
      <c r="FR396" s="58"/>
      <c r="FS396" s="58"/>
      <c r="FT396" s="58"/>
      <c r="FU396" s="58"/>
      <c r="FV396" s="58"/>
      <c r="FW396" s="58"/>
      <c r="FX396" s="58"/>
      <c r="FY396" s="58"/>
      <c r="FZ396" s="58"/>
      <c r="GA396" s="58"/>
      <c r="GB396" s="58"/>
      <c r="GC396" s="58"/>
      <c r="GD396" s="58"/>
      <c r="GE396" s="58"/>
      <c r="GF396" s="58"/>
      <c r="GG396" s="58"/>
      <c r="GH396" s="58"/>
      <c r="GI396" s="58"/>
      <c r="GJ396" s="58"/>
      <c r="GK396" s="58"/>
      <c r="GL396" s="58"/>
      <c r="GM396" s="58"/>
      <c r="GN396" s="58"/>
      <c r="GO396" s="58"/>
      <c r="GP396" s="58"/>
      <c r="GQ396" s="58"/>
      <c r="GR396" s="58"/>
      <c r="GS396" s="58"/>
      <c r="GT396" s="58"/>
      <c r="GU396" s="58"/>
      <c r="GV396" s="58"/>
      <c r="GW396" s="58"/>
      <c r="GX396" s="58"/>
      <c r="GY396" s="58"/>
      <c r="GZ396" s="58"/>
      <c r="HA396" s="58"/>
      <c r="HB396" s="58"/>
      <c r="HC396" s="58"/>
      <c r="HD396" s="58"/>
      <c r="HE396" s="58"/>
      <c r="HF396" s="58"/>
      <c r="HG396" s="58"/>
      <c r="HH396" s="58"/>
      <c r="HI396" s="58"/>
      <c r="HJ396" s="58"/>
      <c r="HK396" s="58"/>
      <c r="HL396" s="58"/>
      <c r="HM396" s="58"/>
      <c r="HN396" s="58"/>
      <c r="HO396" s="58"/>
      <c r="HP396" s="58"/>
      <c r="HQ396" s="58"/>
      <c r="HR396" s="58"/>
      <c r="HS396" s="58"/>
      <c r="HT396" s="58"/>
      <c r="HU396" s="58"/>
      <c r="HV396" s="58"/>
      <c r="HW396" s="58"/>
      <c r="HX396" s="58"/>
      <c r="HY396" s="58"/>
      <c r="HZ396" s="58"/>
      <c r="IA396" s="58"/>
      <c r="IB396" s="58"/>
      <c r="IC396" s="58"/>
      <c r="ID396" s="58"/>
      <c r="IE396" s="58"/>
      <c r="IF396" s="58"/>
      <c r="IG396" s="58"/>
      <c r="IH396" s="58"/>
      <c r="II396" s="58"/>
      <c r="IJ396" s="58"/>
      <c r="IK396" s="58"/>
      <c r="IL396" s="58"/>
      <c r="IM396" s="58"/>
      <c r="IN396" s="58"/>
      <c r="IO396" s="58"/>
      <c r="IP396" s="58"/>
      <c r="IQ396" s="58"/>
      <c r="IR396" s="58"/>
      <c r="IS396" s="58"/>
      <c r="IT396" s="58"/>
      <c r="IU396" s="58"/>
      <c r="IV396" s="58"/>
    </row>
    <row r="397" spans="1:256" s="43" customFormat="1" ht="13.5">
      <c r="A397" s="64"/>
      <c r="B397" s="47"/>
      <c r="C397" s="47"/>
      <c r="D397" s="47"/>
      <c r="E397" s="47"/>
      <c r="F397" s="47"/>
      <c r="G397" s="47"/>
      <c r="H397" s="51"/>
      <c r="I397" s="51"/>
      <c r="J397" s="47"/>
      <c r="K397" s="47"/>
      <c r="L397" s="47"/>
      <c r="M397" s="47"/>
      <c r="N397" s="47"/>
      <c r="O397" s="47"/>
      <c r="P397" s="44"/>
      <c r="Q397" s="44"/>
      <c r="R397" s="44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8"/>
      <c r="BL397" s="58"/>
      <c r="BM397" s="58"/>
      <c r="BN397" s="58"/>
      <c r="BO397" s="58"/>
      <c r="BP397" s="58"/>
      <c r="BQ397" s="58"/>
      <c r="BR397" s="58"/>
      <c r="BS397" s="58"/>
      <c r="BT397" s="58"/>
      <c r="BU397" s="58"/>
      <c r="BV397" s="58"/>
      <c r="BW397" s="58"/>
      <c r="BX397" s="58"/>
      <c r="BY397" s="58"/>
      <c r="BZ397" s="58"/>
      <c r="CA397" s="58"/>
      <c r="CB397" s="58"/>
      <c r="CC397" s="58"/>
      <c r="CD397" s="58"/>
      <c r="CE397" s="58"/>
      <c r="CF397" s="58"/>
      <c r="CG397" s="58"/>
      <c r="CH397" s="58"/>
      <c r="CI397" s="58"/>
      <c r="CJ397" s="58"/>
      <c r="CK397" s="58"/>
      <c r="CL397" s="58"/>
      <c r="CM397" s="58"/>
      <c r="CN397" s="58"/>
      <c r="CO397" s="58"/>
      <c r="CP397" s="58"/>
      <c r="CQ397" s="58"/>
      <c r="CR397" s="58"/>
      <c r="CS397" s="58"/>
      <c r="CT397" s="58"/>
      <c r="CU397" s="58"/>
      <c r="CV397" s="58"/>
      <c r="CW397" s="58"/>
      <c r="CX397" s="58"/>
      <c r="CY397" s="58"/>
      <c r="CZ397" s="58"/>
      <c r="DA397" s="58"/>
      <c r="DB397" s="58"/>
      <c r="DC397" s="58"/>
      <c r="DD397" s="58"/>
      <c r="DE397" s="58"/>
      <c r="DF397" s="58"/>
      <c r="DG397" s="58"/>
      <c r="DH397" s="58"/>
      <c r="DI397" s="58"/>
      <c r="DJ397" s="58"/>
      <c r="DK397" s="58"/>
      <c r="DL397" s="58"/>
      <c r="DM397" s="58"/>
      <c r="DN397" s="58"/>
      <c r="DO397" s="58"/>
      <c r="DP397" s="58"/>
      <c r="DQ397" s="58"/>
      <c r="DR397" s="58"/>
      <c r="DS397" s="58"/>
      <c r="DT397" s="58"/>
      <c r="DU397" s="58"/>
      <c r="DV397" s="58"/>
      <c r="DW397" s="58"/>
      <c r="DX397" s="58"/>
      <c r="DY397" s="58"/>
      <c r="DZ397" s="58"/>
      <c r="EA397" s="58"/>
      <c r="EB397" s="58"/>
      <c r="EC397" s="58"/>
      <c r="ED397" s="58"/>
      <c r="EE397" s="58"/>
      <c r="EF397" s="58"/>
      <c r="EG397" s="58"/>
      <c r="EH397" s="58"/>
      <c r="EI397" s="58"/>
      <c r="EJ397" s="58"/>
      <c r="EK397" s="58"/>
      <c r="EL397" s="58"/>
      <c r="EM397" s="58"/>
      <c r="EN397" s="58"/>
      <c r="EO397" s="58"/>
      <c r="EP397" s="58"/>
      <c r="EQ397" s="58"/>
      <c r="ER397" s="58"/>
      <c r="ES397" s="58"/>
      <c r="ET397" s="58"/>
      <c r="EU397" s="58"/>
      <c r="EV397" s="58"/>
      <c r="EW397" s="58"/>
      <c r="EX397" s="58"/>
      <c r="EY397" s="58"/>
      <c r="EZ397" s="58"/>
      <c r="FA397" s="58"/>
      <c r="FB397" s="58"/>
      <c r="FC397" s="58"/>
      <c r="FD397" s="58"/>
      <c r="FE397" s="58"/>
      <c r="FF397" s="58"/>
      <c r="FG397" s="58"/>
      <c r="FH397" s="58"/>
      <c r="FI397" s="58"/>
      <c r="FJ397" s="58"/>
      <c r="FK397" s="58"/>
      <c r="FL397" s="58"/>
      <c r="FM397" s="58"/>
      <c r="FN397" s="58"/>
      <c r="FO397" s="58"/>
      <c r="FP397" s="58"/>
      <c r="FQ397" s="58"/>
      <c r="FR397" s="58"/>
      <c r="FS397" s="58"/>
      <c r="FT397" s="58"/>
      <c r="FU397" s="58"/>
      <c r="FV397" s="58"/>
      <c r="FW397" s="58"/>
      <c r="FX397" s="58"/>
      <c r="FY397" s="58"/>
      <c r="FZ397" s="58"/>
      <c r="GA397" s="58"/>
      <c r="GB397" s="58"/>
      <c r="GC397" s="58"/>
      <c r="GD397" s="58"/>
      <c r="GE397" s="58"/>
      <c r="GF397" s="58"/>
      <c r="GG397" s="58"/>
      <c r="GH397" s="58"/>
      <c r="GI397" s="58"/>
      <c r="GJ397" s="58"/>
      <c r="GK397" s="58"/>
      <c r="GL397" s="58"/>
      <c r="GM397" s="58"/>
      <c r="GN397" s="58"/>
      <c r="GO397" s="58"/>
      <c r="GP397" s="58"/>
      <c r="GQ397" s="58"/>
      <c r="GR397" s="58"/>
      <c r="GS397" s="58"/>
      <c r="GT397" s="58"/>
      <c r="GU397" s="58"/>
      <c r="GV397" s="58"/>
      <c r="GW397" s="58"/>
      <c r="GX397" s="58"/>
      <c r="GY397" s="58"/>
      <c r="GZ397" s="58"/>
      <c r="HA397" s="58"/>
      <c r="HB397" s="58"/>
      <c r="HC397" s="58"/>
      <c r="HD397" s="58"/>
      <c r="HE397" s="58"/>
      <c r="HF397" s="58"/>
      <c r="HG397" s="58"/>
      <c r="HH397" s="58"/>
      <c r="HI397" s="58"/>
      <c r="HJ397" s="58"/>
      <c r="HK397" s="58"/>
      <c r="HL397" s="58"/>
      <c r="HM397" s="58"/>
      <c r="HN397" s="58"/>
      <c r="HO397" s="58"/>
      <c r="HP397" s="58"/>
      <c r="HQ397" s="58"/>
      <c r="HR397" s="58"/>
      <c r="HS397" s="58"/>
      <c r="HT397" s="58"/>
      <c r="HU397" s="58"/>
      <c r="HV397" s="58"/>
      <c r="HW397" s="58"/>
      <c r="HX397" s="58"/>
      <c r="HY397" s="58"/>
      <c r="HZ397" s="58"/>
      <c r="IA397" s="58"/>
      <c r="IB397" s="58"/>
      <c r="IC397" s="58"/>
      <c r="ID397" s="58"/>
      <c r="IE397" s="58"/>
      <c r="IF397" s="58"/>
      <c r="IG397" s="58"/>
      <c r="IH397" s="58"/>
      <c r="II397" s="58"/>
      <c r="IJ397" s="58"/>
      <c r="IK397" s="58"/>
      <c r="IL397" s="58"/>
      <c r="IM397" s="58"/>
      <c r="IN397" s="58"/>
      <c r="IO397" s="58"/>
      <c r="IP397" s="58"/>
      <c r="IQ397" s="58"/>
      <c r="IR397" s="58"/>
      <c r="IS397" s="58"/>
      <c r="IT397" s="58"/>
      <c r="IU397" s="58"/>
      <c r="IV397" s="58"/>
    </row>
    <row r="398" spans="1:256" s="43" customFormat="1" ht="13.5">
      <c r="A398" s="47"/>
      <c r="B398" s="51"/>
      <c r="C398" s="51"/>
      <c r="D398" s="47"/>
      <c r="E398" s="47"/>
      <c r="F398" s="47"/>
      <c r="G398" s="47"/>
      <c r="H398" s="47"/>
      <c r="I398" s="47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8"/>
      <c r="BL398" s="58"/>
      <c r="BM398" s="58"/>
      <c r="BN398" s="58"/>
      <c r="BO398" s="58"/>
      <c r="BP398" s="58"/>
      <c r="BQ398" s="58"/>
      <c r="BR398" s="58"/>
      <c r="BS398" s="58"/>
      <c r="BT398" s="58"/>
      <c r="BU398" s="58"/>
      <c r="BV398" s="58"/>
      <c r="BW398" s="58"/>
      <c r="BX398" s="58"/>
      <c r="BY398" s="58"/>
      <c r="BZ398" s="58"/>
      <c r="CA398" s="58"/>
      <c r="CB398" s="58"/>
      <c r="CC398" s="58"/>
      <c r="CD398" s="58"/>
      <c r="CE398" s="58"/>
      <c r="CF398" s="58"/>
      <c r="CG398" s="58"/>
      <c r="CH398" s="58"/>
      <c r="CI398" s="58"/>
      <c r="CJ398" s="58"/>
      <c r="CK398" s="58"/>
      <c r="CL398" s="58"/>
      <c r="CM398" s="58"/>
      <c r="CN398" s="58"/>
      <c r="CO398" s="58"/>
      <c r="CP398" s="58"/>
      <c r="CQ398" s="58"/>
      <c r="CR398" s="58"/>
      <c r="CS398" s="58"/>
      <c r="CT398" s="58"/>
      <c r="CU398" s="58"/>
      <c r="CV398" s="58"/>
      <c r="CW398" s="58"/>
      <c r="CX398" s="58"/>
      <c r="CY398" s="58"/>
      <c r="CZ398" s="58"/>
      <c r="DA398" s="58"/>
      <c r="DB398" s="58"/>
      <c r="DC398" s="58"/>
      <c r="DD398" s="58"/>
      <c r="DE398" s="58"/>
      <c r="DF398" s="58"/>
      <c r="DG398" s="58"/>
      <c r="DH398" s="58"/>
      <c r="DI398" s="58"/>
      <c r="DJ398" s="58"/>
      <c r="DK398" s="58"/>
      <c r="DL398" s="58"/>
      <c r="DM398" s="58"/>
      <c r="DN398" s="58"/>
      <c r="DO398" s="58"/>
      <c r="DP398" s="58"/>
      <c r="DQ398" s="58"/>
      <c r="DR398" s="58"/>
      <c r="DS398" s="58"/>
      <c r="DT398" s="58"/>
      <c r="DU398" s="58"/>
      <c r="DV398" s="58"/>
      <c r="DW398" s="58"/>
      <c r="DX398" s="58"/>
      <c r="DY398" s="58"/>
      <c r="DZ398" s="58"/>
      <c r="EA398" s="58"/>
      <c r="EB398" s="58"/>
      <c r="EC398" s="58"/>
      <c r="ED398" s="58"/>
      <c r="EE398" s="58"/>
      <c r="EF398" s="58"/>
      <c r="EG398" s="58"/>
      <c r="EH398" s="58"/>
      <c r="EI398" s="58"/>
      <c r="EJ398" s="58"/>
      <c r="EK398" s="58"/>
      <c r="EL398" s="58"/>
      <c r="EM398" s="58"/>
      <c r="EN398" s="58"/>
      <c r="EO398" s="58"/>
      <c r="EP398" s="58"/>
      <c r="EQ398" s="58"/>
      <c r="ER398" s="58"/>
      <c r="ES398" s="58"/>
      <c r="ET398" s="58"/>
      <c r="EU398" s="58"/>
      <c r="EV398" s="58"/>
      <c r="EW398" s="58"/>
      <c r="EX398" s="58"/>
      <c r="EY398" s="58"/>
      <c r="EZ398" s="58"/>
      <c r="FA398" s="58"/>
      <c r="FB398" s="58"/>
      <c r="FC398" s="58"/>
      <c r="FD398" s="58"/>
      <c r="FE398" s="58"/>
      <c r="FF398" s="58"/>
      <c r="FG398" s="58"/>
      <c r="FH398" s="58"/>
      <c r="FI398" s="58"/>
      <c r="FJ398" s="58"/>
      <c r="FK398" s="58"/>
      <c r="FL398" s="58"/>
      <c r="FM398" s="58"/>
      <c r="FN398" s="58"/>
      <c r="FO398" s="58"/>
      <c r="FP398" s="58"/>
      <c r="FQ398" s="58"/>
      <c r="FR398" s="58"/>
      <c r="FS398" s="58"/>
      <c r="FT398" s="58"/>
      <c r="FU398" s="58"/>
      <c r="FV398" s="58"/>
      <c r="FW398" s="58"/>
      <c r="FX398" s="58"/>
      <c r="FY398" s="58"/>
      <c r="FZ398" s="58"/>
      <c r="GA398" s="58"/>
      <c r="GB398" s="58"/>
      <c r="GC398" s="58"/>
      <c r="GD398" s="58"/>
      <c r="GE398" s="58"/>
      <c r="GF398" s="58"/>
      <c r="GG398" s="58"/>
      <c r="GH398" s="58"/>
      <c r="GI398" s="58"/>
      <c r="GJ398" s="58"/>
      <c r="GK398" s="58"/>
      <c r="GL398" s="58"/>
      <c r="GM398" s="58"/>
      <c r="GN398" s="58"/>
      <c r="GO398" s="58"/>
      <c r="GP398" s="58"/>
      <c r="GQ398" s="58"/>
      <c r="GR398" s="58"/>
      <c r="GS398" s="58"/>
      <c r="GT398" s="58"/>
      <c r="GU398" s="58"/>
      <c r="GV398" s="58"/>
      <c r="GW398" s="58"/>
      <c r="GX398" s="58"/>
      <c r="GY398" s="58"/>
      <c r="GZ398" s="58"/>
      <c r="HA398" s="58"/>
      <c r="HB398" s="58"/>
      <c r="HC398" s="58"/>
      <c r="HD398" s="58"/>
      <c r="HE398" s="58"/>
      <c r="HF398" s="58"/>
      <c r="HG398" s="58"/>
      <c r="HH398" s="58"/>
      <c r="HI398" s="58"/>
      <c r="HJ398" s="58"/>
      <c r="HK398" s="58"/>
      <c r="HL398" s="58"/>
      <c r="HM398" s="58"/>
      <c r="HN398" s="58"/>
      <c r="HO398" s="58"/>
      <c r="HP398" s="58"/>
      <c r="HQ398" s="58"/>
      <c r="HR398" s="58"/>
      <c r="HS398" s="58"/>
      <c r="HT398" s="58"/>
      <c r="HU398" s="58"/>
      <c r="HV398" s="58"/>
      <c r="HW398" s="58"/>
      <c r="HX398" s="58"/>
      <c r="HY398" s="58"/>
      <c r="HZ398" s="58"/>
      <c r="IA398" s="58"/>
      <c r="IB398" s="58"/>
      <c r="IC398" s="58"/>
      <c r="ID398" s="58"/>
      <c r="IE398" s="58"/>
      <c r="IF398" s="58"/>
      <c r="IG398" s="58"/>
      <c r="IH398" s="58"/>
      <c r="II398" s="58"/>
      <c r="IJ398" s="58"/>
      <c r="IK398" s="58"/>
      <c r="IL398" s="58"/>
      <c r="IM398" s="58"/>
      <c r="IN398" s="58"/>
      <c r="IO398" s="58"/>
      <c r="IP398" s="58"/>
      <c r="IQ398" s="58"/>
      <c r="IR398" s="58"/>
      <c r="IS398" s="58"/>
      <c r="IT398" s="58"/>
      <c r="IU398" s="58"/>
      <c r="IV398" s="58"/>
    </row>
    <row r="399" spans="1:256" s="43" customFormat="1" ht="13.5">
      <c r="A399" s="64"/>
      <c r="B399" s="47"/>
      <c r="C399" s="47"/>
      <c r="D399" s="47"/>
      <c r="E399" s="47"/>
      <c r="F399" s="47"/>
      <c r="G399" s="47"/>
      <c r="H399" s="51"/>
      <c r="I399" s="51"/>
      <c r="J399" s="47"/>
      <c r="K399" s="47"/>
      <c r="L399" s="47"/>
      <c r="M399" s="47"/>
      <c r="N399" s="47"/>
      <c r="O399" s="47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L399" s="58"/>
      <c r="BM399" s="58"/>
      <c r="BN399" s="58"/>
      <c r="BO399" s="58"/>
      <c r="BP399" s="58"/>
      <c r="BQ399" s="58"/>
      <c r="BR399" s="58"/>
      <c r="BS399" s="58"/>
      <c r="BT399" s="58"/>
      <c r="BU399" s="58"/>
      <c r="BV399" s="58"/>
      <c r="BW399" s="58"/>
      <c r="BX399" s="58"/>
      <c r="BY399" s="58"/>
      <c r="BZ399" s="58"/>
      <c r="CA399" s="58"/>
      <c r="CB399" s="58"/>
      <c r="CC399" s="58"/>
      <c r="CD399" s="58"/>
      <c r="CE399" s="58"/>
      <c r="CF399" s="58"/>
      <c r="CG399" s="58"/>
      <c r="CH399" s="58"/>
      <c r="CI399" s="58"/>
      <c r="CJ399" s="58"/>
      <c r="CK399" s="58"/>
      <c r="CL399" s="58"/>
      <c r="CM399" s="58"/>
      <c r="CN399" s="58"/>
      <c r="CO399" s="58"/>
      <c r="CP399" s="58"/>
      <c r="CQ399" s="58"/>
      <c r="CR399" s="58"/>
      <c r="CS399" s="58"/>
      <c r="CT399" s="58"/>
      <c r="CU399" s="58"/>
      <c r="CV399" s="58"/>
      <c r="CW399" s="58"/>
      <c r="CX399" s="58"/>
      <c r="CY399" s="58"/>
      <c r="CZ399" s="58"/>
      <c r="DA399" s="58"/>
      <c r="DB399" s="58"/>
      <c r="DC399" s="58"/>
      <c r="DD399" s="58"/>
      <c r="DE399" s="58"/>
      <c r="DF399" s="58"/>
      <c r="DG399" s="58"/>
      <c r="DH399" s="58"/>
      <c r="DI399" s="58"/>
      <c r="DJ399" s="58"/>
      <c r="DK399" s="58"/>
      <c r="DL399" s="58"/>
      <c r="DM399" s="58"/>
      <c r="DN399" s="58"/>
      <c r="DO399" s="58"/>
      <c r="DP399" s="58"/>
      <c r="DQ399" s="58"/>
      <c r="DR399" s="58"/>
      <c r="DS399" s="58"/>
      <c r="DT399" s="58"/>
      <c r="DU399" s="58"/>
      <c r="DV399" s="58"/>
      <c r="DW399" s="58"/>
      <c r="DX399" s="58"/>
      <c r="DY399" s="58"/>
      <c r="DZ399" s="58"/>
      <c r="EA399" s="58"/>
      <c r="EB399" s="58"/>
      <c r="EC399" s="58"/>
      <c r="ED399" s="58"/>
      <c r="EE399" s="58"/>
      <c r="EF399" s="58"/>
      <c r="EG399" s="58"/>
      <c r="EH399" s="58"/>
      <c r="EI399" s="58"/>
      <c r="EJ399" s="58"/>
      <c r="EK399" s="58"/>
      <c r="EL399" s="58"/>
      <c r="EM399" s="58"/>
      <c r="EN399" s="58"/>
      <c r="EO399" s="58"/>
      <c r="EP399" s="58"/>
      <c r="EQ399" s="58"/>
      <c r="ER399" s="58"/>
      <c r="ES399" s="58"/>
      <c r="ET399" s="58"/>
      <c r="EU399" s="58"/>
      <c r="EV399" s="58"/>
      <c r="EW399" s="58"/>
      <c r="EX399" s="58"/>
      <c r="EY399" s="58"/>
      <c r="EZ399" s="58"/>
      <c r="FA399" s="58"/>
      <c r="FB399" s="58"/>
      <c r="FC399" s="58"/>
      <c r="FD399" s="58"/>
      <c r="FE399" s="58"/>
      <c r="FF399" s="58"/>
      <c r="FG399" s="58"/>
      <c r="FH399" s="58"/>
      <c r="FI399" s="58"/>
      <c r="FJ399" s="58"/>
      <c r="FK399" s="58"/>
      <c r="FL399" s="58"/>
      <c r="FM399" s="58"/>
      <c r="FN399" s="58"/>
      <c r="FO399" s="58"/>
      <c r="FP399" s="58"/>
      <c r="FQ399" s="58"/>
      <c r="FR399" s="58"/>
      <c r="FS399" s="58"/>
      <c r="FT399" s="58"/>
      <c r="FU399" s="58"/>
      <c r="FV399" s="58"/>
      <c r="FW399" s="58"/>
      <c r="FX399" s="58"/>
      <c r="FY399" s="58"/>
      <c r="FZ399" s="58"/>
      <c r="GA399" s="58"/>
      <c r="GB399" s="58"/>
      <c r="GC399" s="58"/>
      <c r="GD399" s="58"/>
      <c r="GE399" s="58"/>
      <c r="GF399" s="58"/>
      <c r="GG399" s="58"/>
      <c r="GH399" s="58"/>
      <c r="GI399" s="58"/>
      <c r="GJ399" s="58"/>
      <c r="GK399" s="58"/>
      <c r="GL399" s="58"/>
      <c r="GM399" s="58"/>
      <c r="GN399" s="58"/>
      <c r="GO399" s="58"/>
      <c r="GP399" s="58"/>
      <c r="GQ399" s="58"/>
      <c r="GR399" s="58"/>
      <c r="GS399" s="58"/>
      <c r="GT399" s="58"/>
      <c r="GU399" s="58"/>
      <c r="GV399" s="58"/>
      <c r="GW399" s="58"/>
      <c r="GX399" s="58"/>
      <c r="GY399" s="58"/>
      <c r="GZ399" s="58"/>
      <c r="HA399" s="58"/>
      <c r="HB399" s="58"/>
      <c r="HC399" s="58"/>
      <c r="HD399" s="58"/>
      <c r="HE399" s="58"/>
      <c r="HF399" s="58"/>
      <c r="HG399" s="58"/>
      <c r="HH399" s="58"/>
      <c r="HI399" s="58"/>
      <c r="HJ399" s="58"/>
      <c r="HK399" s="58"/>
      <c r="HL399" s="58"/>
      <c r="HM399" s="58"/>
      <c r="HN399" s="58"/>
      <c r="HO399" s="58"/>
      <c r="HP399" s="58"/>
      <c r="HQ399" s="58"/>
      <c r="HR399" s="58"/>
      <c r="HS399" s="58"/>
      <c r="HT399" s="58"/>
      <c r="HU399" s="58"/>
      <c r="HV399" s="58"/>
      <c r="HW399" s="58"/>
      <c r="HX399" s="58"/>
      <c r="HY399" s="58"/>
      <c r="HZ399" s="58"/>
      <c r="IA399" s="58"/>
      <c r="IB399" s="58"/>
      <c r="IC399" s="58"/>
      <c r="ID399" s="58"/>
      <c r="IE399" s="58"/>
      <c r="IF399" s="58"/>
      <c r="IG399" s="58"/>
      <c r="IH399" s="58"/>
      <c r="II399" s="58"/>
      <c r="IJ399" s="58"/>
      <c r="IK399" s="58"/>
      <c r="IL399" s="58"/>
      <c r="IM399" s="58"/>
      <c r="IN399" s="58"/>
      <c r="IO399" s="58"/>
      <c r="IP399" s="58"/>
      <c r="IQ399" s="58"/>
      <c r="IR399" s="58"/>
      <c r="IS399" s="58"/>
      <c r="IT399" s="58"/>
      <c r="IU399" s="58"/>
      <c r="IV399" s="58"/>
    </row>
    <row r="400" spans="1:256" s="43" customFormat="1" ht="13.5">
      <c r="A400" s="64"/>
      <c r="B400" s="47"/>
      <c r="C400" s="47"/>
      <c r="D400" s="47"/>
      <c r="E400" s="47"/>
      <c r="F400" s="47"/>
      <c r="G400" s="47"/>
      <c r="H400" s="51"/>
      <c r="I400" s="51"/>
      <c r="J400" s="47"/>
      <c r="K400" s="47"/>
      <c r="L400" s="47"/>
      <c r="M400" s="47"/>
      <c r="N400" s="47"/>
      <c r="O400" s="47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8"/>
      <c r="BL400" s="58"/>
      <c r="BM400" s="58"/>
      <c r="BN400" s="58"/>
      <c r="BO400" s="58"/>
      <c r="BP400" s="58"/>
      <c r="BQ400" s="58"/>
      <c r="BR400" s="58"/>
      <c r="BS400" s="58"/>
      <c r="BT400" s="58"/>
      <c r="BU400" s="58"/>
      <c r="BV400" s="58"/>
      <c r="BW400" s="58"/>
      <c r="BX400" s="58"/>
      <c r="BY400" s="58"/>
      <c r="BZ400" s="58"/>
      <c r="CA400" s="58"/>
      <c r="CB400" s="58"/>
      <c r="CC400" s="58"/>
      <c r="CD400" s="58"/>
      <c r="CE400" s="58"/>
      <c r="CF400" s="58"/>
      <c r="CG400" s="58"/>
      <c r="CH400" s="58"/>
      <c r="CI400" s="58"/>
      <c r="CJ400" s="58"/>
      <c r="CK400" s="58"/>
      <c r="CL400" s="58"/>
      <c r="CM400" s="58"/>
      <c r="CN400" s="58"/>
      <c r="CO400" s="58"/>
      <c r="CP400" s="58"/>
      <c r="CQ400" s="58"/>
      <c r="CR400" s="58"/>
      <c r="CS400" s="58"/>
      <c r="CT400" s="58"/>
      <c r="CU400" s="58"/>
      <c r="CV400" s="58"/>
      <c r="CW400" s="58"/>
      <c r="CX400" s="58"/>
      <c r="CY400" s="58"/>
      <c r="CZ400" s="58"/>
      <c r="DA400" s="58"/>
      <c r="DB400" s="58"/>
      <c r="DC400" s="58"/>
      <c r="DD400" s="58"/>
      <c r="DE400" s="58"/>
      <c r="DF400" s="58"/>
      <c r="DG400" s="58"/>
      <c r="DH400" s="58"/>
      <c r="DI400" s="58"/>
      <c r="DJ400" s="58"/>
      <c r="DK400" s="58"/>
      <c r="DL400" s="58"/>
      <c r="DM400" s="58"/>
      <c r="DN400" s="58"/>
      <c r="DO400" s="58"/>
      <c r="DP400" s="58"/>
      <c r="DQ400" s="58"/>
      <c r="DR400" s="58"/>
      <c r="DS400" s="58"/>
      <c r="DT400" s="58"/>
      <c r="DU400" s="58"/>
      <c r="DV400" s="58"/>
      <c r="DW400" s="58"/>
      <c r="DX400" s="58"/>
      <c r="DY400" s="58"/>
      <c r="DZ400" s="58"/>
      <c r="EA400" s="58"/>
      <c r="EB400" s="58"/>
      <c r="EC400" s="58"/>
      <c r="ED400" s="58"/>
      <c r="EE400" s="58"/>
      <c r="EF400" s="58"/>
      <c r="EG400" s="58"/>
      <c r="EH400" s="58"/>
      <c r="EI400" s="58"/>
      <c r="EJ400" s="58"/>
      <c r="EK400" s="58"/>
      <c r="EL400" s="58"/>
      <c r="EM400" s="58"/>
      <c r="EN400" s="58"/>
      <c r="EO400" s="58"/>
      <c r="EP400" s="58"/>
      <c r="EQ400" s="58"/>
      <c r="ER400" s="58"/>
      <c r="ES400" s="58"/>
      <c r="ET400" s="58"/>
      <c r="EU400" s="58"/>
      <c r="EV400" s="58"/>
      <c r="EW400" s="58"/>
      <c r="EX400" s="58"/>
      <c r="EY400" s="58"/>
      <c r="EZ400" s="58"/>
      <c r="FA400" s="58"/>
      <c r="FB400" s="58"/>
      <c r="FC400" s="58"/>
      <c r="FD400" s="58"/>
      <c r="FE400" s="58"/>
      <c r="FF400" s="58"/>
      <c r="FG400" s="58"/>
      <c r="FH400" s="58"/>
      <c r="FI400" s="58"/>
      <c r="FJ400" s="58"/>
      <c r="FK400" s="58"/>
      <c r="FL400" s="58"/>
      <c r="FM400" s="58"/>
      <c r="FN400" s="58"/>
      <c r="FO400" s="58"/>
      <c r="FP400" s="58"/>
      <c r="FQ400" s="58"/>
      <c r="FR400" s="58"/>
      <c r="FS400" s="58"/>
      <c r="FT400" s="58"/>
      <c r="FU400" s="58"/>
      <c r="FV400" s="58"/>
      <c r="FW400" s="58"/>
      <c r="FX400" s="58"/>
      <c r="FY400" s="58"/>
      <c r="FZ400" s="58"/>
      <c r="GA400" s="58"/>
      <c r="GB400" s="58"/>
      <c r="GC400" s="58"/>
      <c r="GD400" s="58"/>
      <c r="GE400" s="58"/>
      <c r="GF400" s="58"/>
      <c r="GG400" s="58"/>
      <c r="GH400" s="58"/>
      <c r="GI400" s="58"/>
      <c r="GJ400" s="58"/>
      <c r="GK400" s="58"/>
      <c r="GL400" s="58"/>
      <c r="GM400" s="58"/>
      <c r="GN400" s="58"/>
      <c r="GO400" s="58"/>
      <c r="GP400" s="58"/>
      <c r="GQ400" s="58"/>
      <c r="GR400" s="58"/>
      <c r="GS400" s="58"/>
      <c r="GT400" s="58"/>
      <c r="GU400" s="58"/>
      <c r="GV400" s="58"/>
      <c r="GW400" s="58"/>
      <c r="GX400" s="58"/>
      <c r="GY400" s="58"/>
      <c r="GZ400" s="58"/>
      <c r="HA400" s="58"/>
      <c r="HB400" s="58"/>
      <c r="HC400" s="58"/>
      <c r="HD400" s="58"/>
      <c r="HE400" s="58"/>
      <c r="HF400" s="58"/>
      <c r="HG400" s="58"/>
      <c r="HH400" s="58"/>
      <c r="HI400" s="58"/>
      <c r="HJ400" s="58"/>
      <c r="HK400" s="58"/>
      <c r="HL400" s="58"/>
      <c r="HM400" s="58"/>
      <c r="HN400" s="58"/>
      <c r="HO400" s="58"/>
      <c r="HP400" s="58"/>
      <c r="HQ400" s="58"/>
      <c r="HR400" s="58"/>
      <c r="HS400" s="58"/>
      <c r="HT400" s="58"/>
      <c r="HU400" s="58"/>
      <c r="HV400" s="58"/>
      <c r="HW400" s="58"/>
      <c r="HX400" s="58"/>
      <c r="HY400" s="58"/>
      <c r="HZ400" s="58"/>
      <c r="IA400" s="58"/>
      <c r="IB400" s="58"/>
      <c r="IC400" s="58"/>
      <c r="ID400" s="58"/>
      <c r="IE400" s="58"/>
      <c r="IF400" s="58"/>
      <c r="IG400" s="58"/>
      <c r="IH400" s="58"/>
      <c r="II400" s="58"/>
      <c r="IJ400" s="58"/>
      <c r="IK400" s="58"/>
      <c r="IL400" s="58"/>
      <c r="IM400" s="58"/>
      <c r="IN400" s="58"/>
      <c r="IO400" s="58"/>
      <c r="IP400" s="58"/>
      <c r="IQ400" s="58"/>
      <c r="IR400" s="58"/>
      <c r="IS400" s="58"/>
      <c r="IT400" s="58"/>
      <c r="IU400" s="58"/>
      <c r="IV400" s="58"/>
    </row>
    <row r="401" spans="1:256" s="43" customFormat="1" ht="13.5">
      <c r="A401" s="64"/>
      <c r="B401" s="47"/>
      <c r="C401" s="47"/>
      <c r="D401" s="47"/>
      <c r="E401" s="47"/>
      <c r="F401" s="47"/>
      <c r="G401" s="47"/>
      <c r="H401" s="51"/>
      <c r="I401" s="51"/>
      <c r="J401" s="47"/>
      <c r="K401" s="47"/>
      <c r="L401" s="47"/>
      <c r="M401" s="47"/>
      <c r="N401" s="47"/>
      <c r="O401" s="47"/>
      <c r="P401" s="58"/>
      <c r="Q401" s="58"/>
      <c r="R401" s="58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4"/>
      <c r="BQ401" s="44"/>
      <c r="BR401" s="44"/>
      <c r="BS401" s="44"/>
      <c r="BT401" s="44"/>
      <c r="BU401" s="44"/>
      <c r="BV401" s="44"/>
      <c r="BW401" s="44"/>
      <c r="BX401" s="44"/>
      <c r="BY401" s="44"/>
      <c r="BZ401" s="44"/>
      <c r="CA401" s="44"/>
      <c r="CB401" s="44"/>
      <c r="CC401" s="44"/>
      <c r="CD401" s="44"/>
      <c r="CE401" s="44"/>
      <c r="CF401" s="44"/>
      <c r="CG401" s="44"/>
      <c r="CH401" s="44"/>
      <c r="CI401" s="44"/>
      <c r="CJ401" s="44"/>
      <c r="CK401" s="44"/>
      <c r="CL401" s="44"/>
      <c r="CM401" s="44"/>
      <c r="CN401" s="44"/>
      <c r="CO401" s="44"/>
      <c r="CP401" s="44"/>
      <c r="CQ401" s="44"/>
      <c r="CR401" s="44"/>
      <c r="CS401" s="44"/>
      <c r="CT401" s="44"/>
      <c r="CU401" s="44"/>
      <c r="CV401" s="44"/>
      <c r="CW401" s="44"/>
      <c r="CX401" s="44"/>
      <c r="CY401" s="44"/>
      <c r="CZ401" s="44"/>
      <c r="DA401" s="44"/>
      <c r="DB401" s="44"/>
      <c r="DC401" s="44"/>
      <c r="DD401" s="44"/>
      <c r="DE401" s="44"/>
      <c r="DF401" s="44"/>
      <c r="DG401" s="44"/>
      <c r="DH401" s="44"/>
      <c r="DI401" s="44"/>
      <c r="DJ401" s="44"/>
      <c r="DK401" s="44"/>
      <c r="DL401" s="44"/>
      <c r="DM401" s="44"/>
      <c r="DN401" s="44"/>
      <c r="DO401" s="44"/>
      <c r="DP401" s="44"/>
      <c r="DQ401" s="44"/>
      <c r="DR401" s="44"/>
      <c r="DS401" s="44"/>
      <c r="DT401" s="44"/>
      <c r="DU401" s="44"/>
      <c r="DV401" s="44"/>
      <c r="DW401" s="44"/>
      <c r="DX401" s="44"/>
      <c r="DY401" s="44"/>
      <c r="DZ401" s="44"/>
      <c r="EA401" s="44"/>
      <c r="EB401" s="44"/>
      <c r="EC401" s="44"/>
      <c r="ED401" s="44"/>
      <c r="EE401" s="44"/>
      <c r="EF401" s="44"/>
      <c r="EG401" s="44"/>
      <c r="EH401" s="44"/>
      <c r="EI401" s="44"/>
      <c r="EJ401" s="44"/>
      <c r="EK401" s="44"/>
      <c r="EL401" s="44"/>
      <c r="EM401" s="44"/>
      <c r="EN401" s="44"/>
      <c r="EO401" s="44"/>
      <c r="EP401" s="44"/>
      <c r="EQ401" s="44"/>
      <c r="ER401" s="44"/>
      <c r="ES401" s="44"/>
      <c r="ET401" s="44"/>
      <c r="EU401" s="44"/>
      <c r="EV401" s="44"/>
      <c r="EW401" s="44"/>
      <c r="EX401" s="44"/>
      <c r="EY401" s="44"/>
      <c r="EZ401" s="44"/>
      <c r="FA401" s="44"/>
      <c r="FB401" s="44"/>
      <c r="FC401" s="44"/>
      <c r="FD401" s="44"/>
      <c r="FE401" s="44"/>
      <c r="FF401" s="44"/>
      <c r="FG401" s="44"/>
      <c r="FH401" s="44"/>
      <c r="FI401" s="44"/>
      <c r="FJ401" s="44"/>
      <c r="FK401" s="44"/>
      <c r="FL401" s="44"/>
      <c r="FM401" s="44"/>
      <c r="FN401" s="44"/>
      <c r="FO401" s="44"/>
      <c r="FP401" s="44"/>
      <c r="FQ401" s="44"/>
      <c r="FR401" s="44"/>
      <c r="FS401" s="44"/>
      <c r="FT401" s="44"/>
      <c r="FU401" s="44"/>
      <c r="FV401" s="44"/>
      <c r="FW401" s="44"/>
      <c r="FX401" s="44"/>
      <c r="FY401" s="44"/>
      <c r="FZ401" s="44"/>
      <c r="GA401" s="44"/>
      <c r="GB401" s="44"/>
      <c r="GC401" s="44"/>
      <c r="GD401" s="44"/>
      <c r="GE401" s="44"/>
      <c r="GF401" s="44"/>
      <c r="GG401" s="44"/>
      <c r="GH401" s="44"/>
      <c r="GI401" s="44"/>
      <c r="GJ401" s="44"/>
      <c r="GK401" s="44"/>
      <c r="GL401" s="44"/>
      <c r="GM401" s="44"/>
      <c r="GN401" s="44"/>
      <c r="GO401" s="44"/>
      <c r="GP401" s="44"/>
      <c r="GQ401" s="44"/>
      <c r="GR401" s="44"/>
      <c r="GS401" s="44"/>
      <c r="GT401" s="44"/>
      <c r="GU401" s="44"/>
      <c r="GV401" s="44"/>
      <c r="GW401" s="44"/>
      <c r="GX401" s="44"/>
      <c r="GY401" s="44"/>
      <c r="GZ401" s="44"/>
      <c r="HA401" s="44"/>
      <c r="HB401" s="44"/>
      <c r="HC401" s="44"/>
      <c r="HD401" s="44"/>
      <c r="HE401" s="44"/>
      <c r="HF401" s="44"/>
      <c r="HG401" s="44"/>
      <c r="HH401" s="44"/>
      <c r="HI401" s="44"/>
      <c r="HJ401" s="44"/>
      <c r="HK401" s="44"/>
      <c r="HL401" s="44"/>
      <c r="HM401" s="44"/>
      <c r="HN401" s="44"/>
      <c r="HO401" s="44"/>
      <c r="HP401" s="44"/>
      <c r="HQ401" s="44"/>
      <c r="HR401" s="44"/>
      <c r="HS401" s="44"/>
      <c r="HT401" s="44"/>
      <c r="HU401" s="44"/>
      <c r="HV401" s="44"/>
      <c r="HW401" s="44"/>
      <c r="HX401" s="44"/>
      <c r="HY401" s="44"/>
      <c r="HZ401" s="44"/>
      <c r="IA401" s="44"/>
      <c r="IB401" s="44"/>
      <c r="IC401" s="44"/>
      <c r="ID401" s="44"/>
      <c r="IE401" s="44"/>
      <c r="IF401" s="44"/>
      <c r="IG401" s="44"/>
      <c r="IH401" s="44"/>
      <c r="II401" s="44"/>
      <c r="IJ401" s="44"/>
      <c r="IK401" s="44"/>
      <c r="IL401" s="44"/>
      <c r="IM401" s="44"/>
      <c r="IN401" s="44"/>
      <c r="IO401" s="44"/>
      <c r="IP401" s="44"/>
      <c r="IQ401" s="44"/>
      <c r="IR401" s="44"/>
      <c r="IS401" s="44"/>
      <c r="IT401" s="44"/>
      <c r="IU401" s="44"/>
      <c r="IV401" s="44"/>
    </row>
    <row r="402" spans="1:256" s="43" customFormat="1" ht="13.5">
      <c r="A402" s="64"/>
      <c r="B402" s="47"/>
      <c r="C402" s="47"/>
      <c r="D402" s="47"/>
      <c r="E402" s="47"/>
      <c r="F402" s="47"/>
      <c r="G402" s="47"/>
      <c r="H402" s="51"/>
      <c r="I402" s="51"/>
      <c r="J402" s="47"/>
      <c r="K402" s="47"/>
      <c r="L402" s="47"/>
      <c r="M402" s="47"/>
      <c r="N402" s="47"/>
      <c r="O402" s="47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L402" s="58"/>
      <c r="BM402" s="58"/>
      <c r="BN402" s="58"/>
      <c r="BO402" s="58"/>
      <c r="BP402" s="58"/>
      <c r="BQ402" s="58"/>
      <c r="BR402" s="58"/>
      <c r="BS402" s="58"/>
      <c r="BT402" s="58"/>
      <c r="BU402" s="58"/>
      <c r="BV402" s="58"/>
      <c r="BW402" s="58"/>
      <c r="BX402" s="58"/>
      <c r="BY402" s="58"/>
      <c r="BZ402" s="58"/>
      <c r="CA402" s="58"/>
      <c r="CB402" s="58"/>
      <c r="CC402" s="58"/>
      <c r="CD402" s="58"/>
      <c r="CE402" s="58"/>
      <c r="CF402" s="58"/>
      <c r="CG402" s="58"/>
      <c r="CH402" s="58"/>
      <c r="CI402" s="58"/>
      <c r="CJ402" s="58"/>
      <c r="CK402" s="58"/>
      <c r="CL402" s="58"/>
      <c r="CM402" s="58"/>
      <c r="CN402" s="58"/>
      <c r="CO402" s="58"/>
      <c r="CP402" s="58"/>
      <c r="CQ402" s="58"/>
      <c r="CR402" s="58"/>
      <c r="CS402" s="58"/>
      <c r="CT402" s="58"/>
      <c r="CU402" s="58"/>
      <c r="CV402" s="58"/>
      <c r="CW402" s="58"/>
      <c r="CX402" s="58"/>
      <c r="CY402" s="58"/>
      <c r="CZ402" s="58"/>
      <c r="DA402" s="58"/>
      <c r="DB402" s="58"/>
      <c r="DC402" s="58"/>
      <c r="DD402" s="58"/>
      <c r="DE402" s="58"/>
      <c r="DF402" s="58"/>
      <c r="DG402" s="58"/>
      <c r="DH402" s="58"/>
      <c r="DI402" s="58"/>
      <c r="DJ402" s="58"/>
      <c r="DK402" s="58"/>
      <c r="DL402" s="58"/>
      <c r="DM402" s="58"/>
      <c r="DN402" s="58"/>
      <c r="DO402" s="58"/>
      <c r="DP402" s="58"/>
      <c r="DQ402" s="58"/>
      <c r="DR402" s="58"/>
      <c r="DS402" s="58"/>
      <c r="DT402" s="58"/>
      <c r="DU402" s="58"/>
      <c r="DV402" s="58"/>
      <c r="DW402" s="58"/>
      <c r="DX402" s="58"/>
      <c r="DY402" s="58"/>
      <c r="DZ402" s="58"/>
      <c r="EA402" s="58"/>
      <c r="EB402" s="58"/>
      <c r="EC402" s="58"/>
      <c r="ED402" s="58"/>
      <c r="EE402" s="58"/>
      <c r="EF402" s="58"/>
      <c r="EG402" s="58"/>
      <c r="EH402" s="58"/>
      <c r="EI402" s="58"/>
      <c r="EJ402" s="58"/>
      <c r="EK402" s="58"/>
      <c r="EL402" s="58"/>
      <c r="EM402" s="58"/>
      <c r="EN402" s="58"/>
      <c r="EO402" s="58"/>
      <c r="EP402" s="58"/>
      <c r="EQ402" s="58"/>
      <c r="ER402" s="58"/>
      <c r="ES402" s="58"/>
      <c r="ET402" s="58"/>
      <c r="EU402" s="58"/>
      <c r="EV402" s="58"/>
      <c r="EW402" s="58"/>
      <c r="EX402" s="58"/>
      <c r="EY402" s="58"/>
      <c r="EZ402" s="58"/>
      <c r="FA402" s="58"/>
      <c r="FB402" s="58"/>
      <c r="FC402" s="58"/>
      <c r="FD402" s="58"/>
      <c r="FE402" s="58"/>
      <c r="FF402" s="58"/>
      <c r="FG402" s="58"/>
      <c r="FH402" s="58"/>
      <c r="FI402" s="58"/>
      <c r="FJ402" s="58"/>
      <c r="FK402" s="58"/>
      <c r="FL402" s="58"/>
      <c r="FM402" s="58"/>
      <c r="FN402" s="58"/>
      <c r="FO402" s="58"/>
      <c r="FP402" s="58"/>
      <c r="FQ402" s="58"/>
      <c r="FR402" s="58"/>
      <c r="FS402" s="58"/>
      <c r="FT402" s="58"/>
      <c r="FU402" s="58"/>
      <c r="FV402" s="58"/>
      <c r="FW402" s="58"/>
      <c r="FX402" s="58"/>
      <c r="FY402" s="58"/>
      <c r="FZ402" s="58"/>
      <c r="GA402" s="58"/>
      <c r="GB402" s="58"/>
      <c r="GC402" s="58"/>
      <c r="GD402" s="58"/>
      <c r="GE402" s="58"/>
      <c r="GF402" s="58"/>
      <c r="GG402" s="58"/>
      <c r="GH402" s="58"/>
      <c r="GI402" s="58"/>
      <c r="GJ402" s="58"/>
      <c r="GK402" s="58"/>
      <c r="GL402" s="58"/>
      <c r="GM402" s="58"/>
      <c r="GN402" s="58"/>
      <c r="GO402" s="58"/>
      <c r="GP402" s="58"/>
      <c r="GQ402" s="58"/>
      <c r="GR402" s="58"/>
      <c r="GS402" s="58"/>
      <c r="GT402" s="58"/>
      <c r="GU402" s="58"/>
      <c r="GV402" s="58"/>
      <c r="GW402" s="58"/>
      <c r="GX402" s="58"/>
      <c r="GY402" s="58"/>
      <c r="GZ402" s="58"/>
      <c r="HA402" s="58"/>
      <c r="HB402" s="58"/>
      <c r="HC402" s="58"/>
      <c r="HD402" s="58"/>
      <c r="HE402" s="58"/>
      <c r="HF402" s="58"/>
      <c r="HG402" s="58"/>
      <c r="HH402" s="58"/>
      <c r="HI402" s="58"/>
      <c r="HJ402" s="58"/>
      <c r="HK402" s="58"/>
      <c r="HL402" s="58"/>
      <c r="HM402" s="58"/>
      <c r="HN402" s="58"/>
      <c r="HO402" s="58"/>
      <c r="HP402" s="58"/>
      <c r="HQ402" s="58"/>
      <c r="HR402" s="58"/>
      <c r="HS402" s="58"/>
      <c r="HT402" s="58"/>
      <c r="HU402" s="58"/>
      <c r="HV402" s="58"/>
      <c r="HW402" s="58"/>
      <c r="HX402" s="58"/>
      <c r="HY402" s="58"/>
      <c r="HZ402" s="58"/>
      <c r="IA402" s="58"/>
      <c r="IB402" s="58"/>
      <c r="IC402" s="58"/>
      <c r="ID402" s="58"/>
      <c r="IE402" s="58"/>
      <c r="IF402" s="58"/>
      <c r="IG402" s="58"/>
      <c r="IH402" s="58"/>
      <c r="II402" s="58"/>
      <c r="IJ402" s="58"/>
      <c r="IK402" s="58"/>
      <c r="IL402" s="58"/>
      <c r="IM402" s="58"/>
      <c r="IN402" s="58"/>
      <c r="IO402" s="58"/>
      <c r="IP402" s="58"/>
      <c r="IQ402" s="58"/>
      <c r="IR402" s="58"/>
      <c r="IS402" s="58"/>
      <c r="IT402" s="58"/>
      <c r="IU402" s="58"/>
      <c r="IV402" s="58"/>
    </row>
    <row r="403" spans="1:256" s="43" customFormat="1" ht="13.5">
      <c r="A403" s="64"/>
      <c r="B403" s="47"/>
      <c r="C403" s="47"/>
      <c r="D403" s="47"/>
      <c r="E403" s="47"/>
      <c r="F403" s="47"/>
      <c r="G403" s="47"/>
      <c r="H403" s="51"/>
      <c r="I403" s="51"/>
      <c r="J403" s="47"/>
      <c r="K403" s="47"/>
      <c r="L403" s="47"/>
      <c r="M403" s="47"/>
      <c r="N403" s="47"/>
      <c r="O403" s="47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  <c r="BI403" s="58"/>
      <c r="BJ403" s="58"/>
      <c r="BK403" s="58"/>
      <c r="BL403" s="58"/>
      <c r="BM403" s="58"/>
      <c r="BN403" s="58"/>
      <c r="BO403" s="58"/>
      <c r="BP403" s="58"/>
      <c r="BQ403" s="58"/>
      <c r="BR403" s="58"/>
      <c r="BS403" s="58"/>
      <c r="BT403" s="58"/>
      <c r="BU403" s="58"/>
      <c r="BV403" s="58"/>
      <c r="BW403" s="58"/>
      <c r="BX403" s="58"/>
      <c r="BY403" s="58"/>
      <c r="BZ403" s="58"/>
      <c r="CA403" s="58"/>
      <c r="CB403" s="58"/>
      <c r="CC403" s="58"/>
      <c r="CD403" s="58"/>
      <c r="CE403" s="58"/>
      <c r="CF403" s="58"/>
      <c r="CG403" s="58"/>
      <c r="CH403" s="58"/>
      <c r="CI403" s="58"/>
      <c r="CJ403" s="58"/>
      <c r="CK403" s="58"/>
      <c r="CL403" s="58"/>
      <c r="CM403" s="58"/>
      <c r="CN403" s="58"/>
      <c r="CO403" s="58"/>
      <c r="CP403" s="58"/>
      <c r="CQ403" s="58"/>
      <c r="CR403" s="58"/>
      <c r="CS403" s="58"/>
      <c r="CT403" s="58"/>
      <c r="CU403" s="58"/>
      <c r="CV403" s="58"/>
      <c r="CW403" s="58"/>
      <c r="CX403" s="58"/>
      <c r="CY403" s="58"/>
      <c r="CZ403" s="58"/>
      <c r="DA403" s="58"/>
      <c r="DB403" s="58"/>
      <c r="DC403" s="58"/>
      <c r="DD403" s="58"/>
      <c r="DE403" s="58"/>
      <c r="DF403" s="58"/>
      <c r="DG403" s="58"/>
      <c r="DH403" s="58"/>
      <c r="DI403" s="58"/>
      <c r="DJ403" s="58"/>
      <c r="DK403" s="58"/>
      <c r="DL403" s="58"/>
      <c r="DM403" s="58"/>
      <c r="DN403" s="58"/>
      <c r="DO403" s="58"/>
      <c r="DP403" s="58"/>
      <c r="DQ403" s="58"/>
      <c r="DR403" s="58"/>
      <c r="DS403" s="58"/>
      <c r="DT403" s="58"/>
      <c r="DU403" s="58"/>
      <c r="DV403" s="58"/>
      <c r="DW403" s="58"/>
      <c r="DX403" s="58"/>
      <c r="DY403" s="58"/>
      <c r="DZ403" s="58"/>
      <c r="EA403" s="58"/>
      <c r="EB403" s="58"/>
      <c r="EC403" s="58"/>
      <c r="ED403" s="58"/>
      <c r="EE403" s="58"/>
      <c r="EF403" s="58"/>
      <c r="EG403" s="58"/>
      <c r="EH403" s="58"/>
      <c r="EI403" s="58"/>
      <c r="EJ403" s="58"/>
      <c r="EK403" s="58"/>
      <c r="EL403" s="58"/>
      <c r="EM403" s="58"/>
      <c r="EN403" s="58"/>
      <c r="EO403" s="58"/>
      <c r="EP403" s="58"/>
      <c r="EQ403" s="58"/>
      <c r="ER403" s="58"/>
      <c r="ES403" s="58"/>
      <c r="ET403" s="58"/>
      <c r="EU403" s="58"/>
      <c r="EV403" s="58"/>
      <c r="EW403" s="58"/>
      <c r="EX403" s="58"/>
      <c r="EY403" s="58"/>
      <c r="EZ403" s="58"/>
      <c r="FA403" s="58"/>
      <c r="FB403" s="58"/>
      <c r="FC403" s="58"/>
      <c r="FD403" s="58"/>
      <c r="FE403" s="58"/>
      <c r="FF403" s="58"/>
      <c r="FG403" s="58"/>
      <c r="FH403" s="58"/>
      <c r="FI403" s="58"/>
      <c r="FJ403" s="58"/>
      <c r="FK403" s="58"/>
      <c r="FL403" s="58"/>
      <c r="FM403" s="58"/>
      <c r="FN403" s="58"/>
      <c r="FO403" s="58"/>
      <c r="FP403" s="58"/>
      <c r="FQ403" s="58"/>
      <c r="FR403" s="58"/>
      <c r="FS403" s="58"/>
      <c r="FT403" s="58"/>
      <c r="FU403" s="58"/>
      <c r="FV403" s="58"/>
      <c r="FW403" s="58"/>
      <c r="FX403" s="58"/>
      <c r="FY403" s="58"/>
      <c r="FZ403" s="58"/>
      <c r="GA403" s="58"/>
      <c r="GB403" s="58"/>
      <c r="GC403" s="58"/>
      <c r="GD403" s="58"/>
      <c r="GE403" s="58"/>
      <c r="GF403" s="58"/>
      <c r="GG403" s="58"/>
      <c r="GH403" s="58"/>
      <c r="GI403" s="58"/>
      <c r="GJ403" s="58"/>
      <c r="GK403" s="58"/>
      <c r="GL403" s="58"/>
      <c r="GM403" s="58"/>
      <c r="GN403" s="58"/>
      <c r="GO403" s="58"/>
      <c r="GP403" s="58"/>
      <c r="GQ403" s="58"/>
      <c r="GR403" s="58"/>
      <c r="GS403" s="58"/>
      <c r="GT403" s="58"/>
      <c r="GU403" s="58"/>
      <c r="GV403" s="58"/>
      <c r="GW403" s="58"/>
      <c r="GX403" s="58"/>
      <c r="GY403" s="58"/>
      <c r="GZ403" s="58"/>
      <c r="HA403" s="58"/>
      <c r="HB403" s="58"/>
      <c r="HC403" s="58"/>
      <c r="HD403" s="58"/>
      <c r="HE403" s="58"/>
      <c r="HF403" s="58"/>
      <c r="HG403" s="58"/>
      <c r="HH403" s="58"/>
      <c r="HI403" s="58"/>
      <c r="HJ403" s="58"/>
      <c r="HK403" s="58"/>
      <c r="HL403" s="58"/>
      <c r="HM403" s="58"/>
      <c r="HN403" s="58"/>
      <c r="HO403" s="58"/>
      <c r="HP403" s="58"/>
      <c r="HQ403" s="58"/>
      <c r="HR403" s="58"/>
      <c r="HS403" s="58"/>
      <c r="HT403" s="58"/>
      <c r="HU403" s="58"/>
      <c r="HV403" s="58"/>
      <c r="HW403" s="58"/>
      <c r="HX403" s="58"/>
      <c r="HY403" s="58"/>
      <c r="HZ403" s="58"/>
      <c r="IA403" s="58"/>
      <c r="IB403" s="58"/>
      <c r="IC403" s="58"/>
      <c r="ID403" s="58"/>
      <c r="IE403" s="58"/>
      <c r="IF403" s="58"/>
      <c r="IG403" s="58"/>
      <c r="IH403" s="58"/>
      <c r="II403" s="58"/>
      <c r="IJ403" s="58"/>
      <c r="IK403" s="58"/>
      <c r="IL403" s="58"/>
      <c r="IM403" s="58"/>
      <c r="IN403" s="58"/>
      <c r="IO403" s="58"/>
      <c r="IP403" s="58"/>
      <c r="IQ403" s="58"/>
      <c r="IR403" s="58"/>
      <c r="IS403" s="58"/>
      <c r="IT403" s="58"/>
      <c r="IU403" s="58"/>
      <c r="IV403" s="58"/>
    </row>
    <row r="404" spans="1:256" s="43" customFormat="1" ht="13.5">
      <c r="A404" s="64"/>
      <c r="B404" s="47"/>
      <c r="C404" s="47"/>
      <c r="D404" s="47"/>
      <c r="E404" s="47"/>
      <c r="F404" s="47"/>
      <c r="G404" s="47"/>
      <c r="H404" s="51"/>
      <c r="I404" s="51"/>
      <c r="J404" s="47"/>
      <c r="K404" s="47"/>
      <c r="L404" s="47"/>
      <c r="M404" s="47"/>
      <c r="N404" s="47"/>
      <c r="O404" s="47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8"/>
      <c r="BL404" s="58"/>
      <c r="BM404" s="58"/>
      <c r="BN404" s="58"/>
      <c r="BO404" s="58"/>
      <c r="BP404" s="58"/>
      <c r="BQ404" s="58"/>
      <c r="BR404" s="58"/>
      <c r="BS404" s="58"/>
      <c r="BT404" s="58"/>
      <c r="BU404" s="58"/>
      <c r="BV404" s="58"/>
      <c r="BW404" s="58"/>
      <c r="BX404" s="58"/>
      <c r="BY404" s="58"/>
      <c r="BZ404" s="58"/>
      <c r="CA404" s="58"/>
      <c r="CB404" s="58"/>
      <c r="CC404" s="58"/>
      <c r="CD404" s="58"/>
      <c r="CE404" s="58"/>
      <c r="CF404" s="58"/>
      <c r="CG404" s="58"/>
      <c r="CH404" s="58"/>
      <c r="CI404" s="58"/>
      <c r="CJ404" s="58"/>
      <c r="CK404" s="58"/>
      <c r="CL404" s="58"/>
      <c r="CM404" s="58"/>
      <c r="CN404" s="58"/>
      <c r="CO404" s="58"/>
      <c r="CP404" s="58"/>
      <c r="CQ404" s="58"/>
      <c r="CR404" s="58"/>
      <c r="CS404" s="58"/>
      <c r="CT404" s="58"/>
      <c r="CU404" s="58"/>
      <c r="CV404" s="58"/>
      <c r="CW404" s="58"/>
      <c r="CX404" s="58"/>
      <c r="CY404" s="58"/>
      <c r="CZ404" s="58"/>
      <c r="DA404" s="58"/>
      <c r="DB404" s="58"/>
      <c r="DC404" s="58"/>
      <c r="DD404" s="58"/>
      <c r="DE404" s="58"/>
      <c r="DF404" s="58"/>
      <c r="DG404" s="58"/>
      <c r="DH404" s="58"/>
      <c r="DI404" s="58"/>
      <c r="DJ404" s="58"/>
      <c r="DK404" s="58"/>
      <c r="DL404" s="58"/>
      <c r="DM404" s="58"/>
      <c r="DN404" s="58"/>
      <c r="DO404" s="58"/>
      <c r="DP404" s="58"/>
      <c r="DQ404" s="58"/>
      <c r="DR404" s="58"/>
      <c r="DS404" s="58"/>
      <c r="DT404" s="58"/>
      <c r="DU404" s="58"/>
      <c r="DV404" s="58"/>
      <c r="DW404" s="58"/>
      <c r="DX404" s="58"/>
      <c r="DY404" s="58"/>
      <c r="DZ404" s="58"/>
      <c r="EA404" s="58"/>
      <c r="EB404" s="58"/>
      <c r="EC404" s="58"/>
      <c r="ED404" s="58"/>
      <c r="EE404" s="58"/>
      <c r="EF404" s="58"/>
      <c r="EG404" s="58"/>
      <c r="EH404" s="58"/>
      <c r="EI404" s="58"/>
      <c r="EJ404" s="58"/>
      <c r="EK404" s="58"/>
      <c r="EL404" s="58"/>
      <c r="EM404" s="58"/>
      <c r="EN404" s="58"/>
      <c r="EO404" s="58"/>
      <c r="EP404" s="58"/>
      <c r="EQ404" s="58"/>
      <c r="ER404" s="58"/>
      <c r="ES404" s="58"/>
      <c r="ET404" s="58"/>
      <c r="EU404" s="58"/>
      <c r="EV404" s="58"/>
      <c r="EW404" s="58"/>
      <c r="EX404" s="58"/>
      <c r="EY404" s="58"/>
      <c r="EZ404" s="58"/>
      <c r="FA404" s="58"/>
      <c r="FB404" s="58"/>
      <c r="FC404" s="58"/>
      <c r="FD404" s="58"/>
      <c r="FE404" s="58"/>
      <c r="FF404" s="58"/>
      <c r="FG404" s="58"/>
      <c r="FH404" s="58"/>
      <c r="FI404" s="58"/>
      <c r="FJ404" s="58"/>
      <c r="FK404" s="58"/>
      <c r="FL404" s="58"/>
      <c r="FM404" s="58"/>
      <c r="FN404" s="58"/>
      <c r="FO404" s="58"/>
      <c r="FP404" s="58"/>
      <c r="FQ404" s="58"/>
      <c r="FR404" s="58"/>
      <c r="FS404" s="58"/>
      <c r="FT404" s="58"/>
      <c r="FU404" s="58"/>
      <c r="FV404" s="58"/>
      <c r="FW404" s="58"/>
      <c r="FX404" s="58"/>
      <c r="FY404" s="58"/>
      <c r="FZ404" s="58"/>
      <c r="GA404" s="58"/>
      <c r="GB404" s="58"/>
      <c r="GC404" s="58"/>
      <c r="GD404" s="58"/>
      <c r="GE404" s="58"/>
      <c r="GF404" s="58"/>
      <c r="GG404" s="58"/>
      <c r="GH404" s="58"/>
      <c r="GI404" s="58"/>
      <c r="GJ404" s="58"/>
      <c r="GK404" s="58"/>
      <c r="GL404" s="58"/>
      <c r="GM404" s="58"/>
      <c r="GN404" s="58"/>
      <c r="GO404" s="58"/>
      <c r="GP404" s="58"/>
      <c r="GQ404" s="58"/>
      <c r="GR404" s="58"/>
      <c r="GS404" s="58"/>
      <c r="GT404" s="58"/>
      <c r="GU404" s="58"/>
      <c r="GV404" s="58"/>
      <c r="GW404" s="58"/>
      <c r="GX404" s="58"/>
      <c r="GY404" s="58"/>
      <c r="GZ404" s="58"/>
      <c r="HA404" s="58"/>
      <c r="HB404" s="58"/>
      <c r="HC404" s="58"/>
      <c r="HD404" s="58"/>
      <c r="HE404" s="58"/>
      <c r="HF404" s="58"/>
      <c r="HG404" s="58"/>
      <c r="HH404" s="58"/>
      <c r="HI404" s="58"/>
      <c r="HJ404" s="58"/>
      <c r="HK404" s="58"/>
      <c r="HL404" s="58"/>
      <c r="HM404" s="58"/>
      <c r="HN404" s="58"/>
      <c r="HO404" s="58"/>
      <c r="HP404" s="58"/>
      <c r="HQ404" s="58"/>
      <c r="HR404" s="58"/>
      <c r="HS404" s="58"/>
      <c r="HT404" s="58"/>
      <c r="HU404" s="58"/>
      <c r="HV404" s="58"/>
      <c r="HW404" s="58"/>
      <c r="HX404" s="58"/>
      <c r="HY404" s="58"/>
      <c r="HZ404" s="58"/>
      <c r="IA404" s="58"/>
      <c r="IB404" s="58"/>
      <c r="IC404" s="58"/>
      <c r="ID404" s="58"/>
      <c r="IE404" s="58"/>
      <c r="IF404" s="58"/>
      <c r="IG404" s="58"/>
      <c r="IH404" s="58"/>
      <c r="II404" s="58"/>
      <c r="IJ404" s="58"/>
      <c r="IK404" s="58"/>
      <c r="IL404" s="58"/>
      <c r="IM404" s="58"/>
      <c r="IN404" s="58"/>
      <c r="IO404" s="58"/>
      <c r="IP404" s="58"/>
      <c r="IQ404" s="58"/>
      <c r="IR404" s="58"/>
      <c r="IS404" s="58"/>
      <c r="IT404" s="58"/>
      <c r="IU404" s="58"/>
      <c r="IV404" s="58"/>
    </row>
    <row r="405" spans="1:256" s="43" customFormat="1" ht="13.5">
      <c r="A405" s="64"/>
      <c r="B405" s="47"/>
      <c r="C405" s="47"/>
      <c r="D405" s="47"/>
      <c r="E405" s="47"/>
      <c r="F405" s="47"/>
      <c r="G405" s="47"/>
      <c r="H405" s="51"/>
      <c r="I405" s="51"/>
      <c r="J405" s="47"/>
      <c r="K405" s="47"/>
      <c r="L405" s="47"/>
      <c r="M405" s="47"/>
      <c r="N405" s="47"/>
      <c r="O405" s="47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8"/>
      <c r="BL405" s="58"/>
      <c r="BM405" s="58"/>
      <c r="BN405" s="58"/>
      <c r="BO405" s="58"/>
      <c r="BP405" s="58"/>
      <c r="BQ405" s="58"/>
      <c r="BR405" s="58"/>
      <c r="BS405" s="58"/>
      <c r="BT405" s="58"/>
      <c r="BU405" s="58"/>
      <c r="BV405" s="58"/>
      <c r="BW405" s="58"/>
      <c r="BX405" s="58"/>
      <c r="BY405" s="58"/>
      <c r="BZ405" s="58"/>
      <c r="CA405" s="58"/>
      <c r="CB405" s="58"/>
      <c r="CC405" s="58"/>
      <c r="CD405" s="58"/>
      <c r="CE405" s="58"/>
      <c r="CF405" s="58"/>
      <c r="CG405" s="58"/>
      <c r="CH405" s="58"/>
      <c r="CI405" s="58"/>
      <c r="CJ405" s="58"/>
      <c r="CK405" s="58"/>
      <c r="CL405" s="58"/>
      <c r="CM405" s="58"/>
      <c r="CN405" s="58"/>
      <c r="CO405" s="58"/>
      <c r="CP405" s="58"/>
      <c r="CQ405" s="58"/>
      <c r="CR405" s="58"/>
      <c r="CS405" s="58"/>
      <c r="CT405" s="58"/>
      <c r="CU405" s="58"/>
      <c r="CV405" s="58"/>
      <c r="CW405" s="58"/>
      <c r="CX405" s="58"/>
      <c r="CY405" s="58"/>
      <c r="CZ405" s="58"/>
      <c r="DA405" s="58"/>
      <c r="DB405" s="58"/>
      <c r="DC405" s="58"/>
      <c r="DD405" s="58"/>
      <c r="DE405" s="58"/>
      <c r="DF405" s="58"/>
      <c r="DG405" s="58"/>
      <c r="DH405" s="58"/>
      <c r="DI405" s="58"/>
      <c r="DJ405" s="58"/>
      <c r="DK405" s="58"/>
      <c r="DL405" s="58"/>
      <c r="DM405" s="58"/>
      <c r="DN405" s="58"/>
      <c r="DO405" s="58"/>
      <c r="DP405" s="58"/>
      <c r="DQ405" s="58"/>
      <c r="DR405" s="58"/>
      <c r="DS405" s="58"/>
      <c r="DT405" s="58"/>
      <c r="DU405" s="58"/>
      <c r="DV405" s="58"/>
      <c r="DW405" s="58"/>
      <c r="DX405" s="58"/>
      <c r="DY405" s="58"/>
      <c r="DZ405" s="58"/>
      <c r="EA405" s="58"/>
      <c r="EB405" s="58"/>
      <c r="EC405" s="58"/>
      <c r="ED405" s="58"/>
      <c r="EE405" s="58"/>
      <c r="EF405" s="58"/>
      <c r="EG405" s="58"/>
      <c r="EH405" s="58"/>
      <c r="EI405" s="58"/>
      <c r="EJ405" s="58"/>
      <c r="EK405" s="58"/>
      <c r="EL405" s="58"/>
      <c r="EM405" s="58"/>
      <c r="EN405" s="58"/>
      <c r="EO405" s="58"/>
      <c r="EP405" s="58"/>
      <c r="EQ405" s="58"/>
      <c r="ER405" s="58"/>
      <c r="ES405" s="58"/>
      <c r="ET405" s="58"/>
      <c r="EU405" s="58"/>
      <c r="EV405" s="58"/>
      <c r="EW405" s="58"/>
      <c r="EX405" s="58"/>
      <c r="EY405" s="58"/>
      <c r="EZ405" s="58"/>
      <c r="FA405" s="58"/>
      <c r="FB405" s="58"/>
      <c r="FC405" s="58"/>
      <c r="FD405" s="58"/>
      <c r="FE405" s="58"/>
      <c r="FF405" s="58"/>
      <c r="FG405" s="58"/>
      <c r="FH405" s="58"/>
      <c r="FI405" s="58"/>
      <c r="FJ405" s="58"/>
      <c r="FK405" s="58"/>
      <c r="FL405" s="58"/>
      <c r="FM405" s="58"/>
      <c r="FN405" s="58"/>
      <c r="FO405" s="58"/>
      <c r="FP405" s="58"/>
      <c r="FQ405" s="58"/>
      <c r="FR405" s="58"/>
      <c r="FS405" s="58"/>
      <c r="FT405" s="58"/>
      <c r="FU405" s="58"/>
      <c r="FV405" s="58"/>
      <c r="FW405" s="58"/>
      <c r="FX405" s="58"/>
      <c r="FY405" s="58"/>
      <c r="FZ405" s="58"/>
      <c r="GA405" s="58"/>
      <c r="GB405" s="58"/>
      <c r="GC405" s="58"/>
      <c r="GD405" s="58"/>
      <c r="GE405" s="58"/>
      <c r="GF405" s="58"/>
      <c r="GG405" s="58"/>
      <c r="GH405" s="58"/>
      <c r="GI405" s="58"/>
      <c r="GJ405" s="58"/>
      <c r="GK405" s="58"/>
      <c r="GL405" s="58"/>
      <c r="GM405" s="58"/>
      <c r="GN405" s="58"/>
      <c r="GO405" s="58"/>
      <c r="GP405" s="58"/>
      <c r="GQ405" s="58"/>
      <c r="GR405" s="58"/>
      <c r="GS405" s="58"/>
      <c r="GT405" s="58"/>
      <c r="GU405" s="58"/>
      <c r="GV405" s="58"/>
      <c r="GW405" s="58"/>
      <c r="GX405" s="58"/>
      <c r="GY405" s="58"/>
      <c r="GZ405" s="58"/>
      <c r="HA405" s="58"/>
      <c r="HB405" s="58"/>
      <c r="HC405" s="58"/>
      <c r="HD405" s="58"/>
      <c r="HE405" s="58"/>
      <c r="HF405" s="58"/>
      <c r="HG405" s="58"/>
      <c r="HH405" s="58"/>
      <c r="HI405" s="58"/>
      <c r="HJ405" s="58"/>
      <c r="HK405" s="58"/>
      <c r="HL405" s="58"/>
      <c r="HM405" s="58"/>
      <c r="HN405" s="58"/>
      <c r="HO405" s="58"/>
      <c r="HP405" s="58"/>
      <c r="HQ405" s="58"/>
      <c r="HR405" s="58"/>
      <c r="HS405" s="58"/>
      <c r="HT405" s="58"/>
      <c r="HU405" s="58"/>
      <c r="HV405" s="58"/>
      <c r="HW405" s="58"/>
      <c r="HX405" s="58"/>
      <c r="HY405" s="58"/>
      <c r="HZ405" s="58"/>
      <c r="IA405" s="58"/>
      <c r="IB405" s="58"/>
      <c r="IC405" s="58"/>
      <c r="ID405" s="58"/>
      <c r="IE405" s="58"/>
      <c r="IF405" s="58"/>
      <c r="IG405" s="58"/>
      <c r="IH405" s="58"/>
      <c r="II405" s="58"/>
      <c r="IJ405" s="58"/>
      <c r="IK405" s="58"/>
      <c r="IL405" s="58"/>
      <c r="IM405" s="58"/>
      <c r="IN405" s="58"/>
      <c r="IO405" s="58"/>
      <c r="IP405" s="58"/>
      <c r="IQ405" s="58"/>
      <c r="IR405" s="58"/>
      <c r="IS405" s="58"/>
      <c r="IT405" s="58"/>
      <c r="IU405" s="58"/>
      <c r="IV405" s="58"/>
    </row>
    <row r="406" spans="1:256" s="43" customFormat="1" ht="13.5">
      <c r="A406" s="64"/>
      <c r="B406" s="47"/>
      <c r="C406" s="47"/>
      <c r="D406" s="47"/>
      <c r="E406" s="47"/>
      <c r="F406" s="47"/>
      <c r="G406" s="47"/>
      <c r="H406" s="51"/>
      <c r="I406" s="51"/>
      <c r="J406" s="47"/>
      <c r="K406" s="47"/>
      <c r="L406" s="47"/>
      <c r="M406" s="47"/>
      <c r="N406" s="47"/>
      <c r="O406" s="47"/>
      <c r="P406" s="44"/>
      <c r="Q406" s="44"/>
      <c r="R406" s="44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  <c r="BI406" s="58"/>
      <c r="BJ406" s="58"/>
      <c r="BK406" s="58"/>
      <c r="BL406" s="58"/>
      <c r="BM406" s="58"/>
      <c r="BN406" s="58"/>
      <c r="BO406" s="58"/>
      <c r="BP406" s="58"/>
      <c r="BQ406" s="58"/>
      <c r="BR406" s="58"/>
      <c r="BS406" s="58"/>
      <c r="BT406" s="58"/>
      <c r="BU406" s="58"/>
      <c r="BV406" s="58"/>
      <c r="BW406" s="58"/>
      <c r="BX406" s="58"/>
      <c r="BY406" s="58"/>
      <c r="BZ406" s="58"/>
      <c r="CA406" s="58"/>
      <c r="CB406" s="58"/>
      <c r="CC406" s="58"/>
      <c r="CD406" s="58"/>
      <c r="CE406" s="58"/>
      <c r="CF406" s="58"/>
      <c r="CG406" s="58"/>
      <c r="CH406" s="58"/>
      <c r="CI406" s="58"/>
      <c r="CJ406" s="58"/>
      <c r="CK406" s="58"/>
      <c r="CL406" s="58"/>
      <c r="CM406" s="58"/>
      <c r="CN406" s="58"/>
      <c r="CO406" s="58"/>
      <c r="CP406" s="58"/>
      <c r="CQ406" s="58"/>
      <c r="CR406" s="58"/>
      <c r="CS406" s="58"/>
      <c r="CT406" s="58"/>
      <c r="CU406" s="58"/>
      <c r="CV406" s="58"/>
      <c r="CW406" s="58"/>
      <c r="CX406" s="58"/>
      <c r="CY406" s="58"/>
      <c r="CZ406" s="58"/>
      <c r="DA406" s="58"/>
      <c r="DB406" s="58"/>
      <c r="DC406" s="58"/>
      <c r="DD406" s="58"/>
      <c r="DE406" s="58"/>
      <c r="DF406" s="58"/>
      <c r="DG406" s="58"/>
      <c r="DH406" s="58"/>
      <c r="DI406" s="58"/>
      <c r="DJ406" s="58"/>
      <c r="DK406" s="58"/>
      <c r="DL406" s="58"/>
      <c r="DM406" s="58"/>
      <c r="DN406" s="58"/>
      <c r="DO406" s="58"/>
      <c r="DP406" s="58"/>
      <c r="DQ406" s="58"/>
      <c r="DR406" s="58"/>
      <c r="DS406" s="58"/>
      <c r="DT406" s="58"/>
      <c r="DU406" s="58"/>
      <c r="DV406" s="58"/>
      <c r="DW406" s="58"/>
      <c r="DX406" s="58"/>
      <c r="DY406" s="58"/>
      <c r="DZ406" s="58"/>
      <c r="EA406" s="58"/>
      <c r="EB406" s="58"/>
      <c r="EC406" s="58"/>
      <c r="ED406" s="58"/>
      <c r="EE406" s="58"/>
      <c r="EF406" s="58"/>
      <c r="EG406" s="58"/>
      <c r="EH406" s="58"/>
      <c r="EI406" s="58"/>
      <c r="EJ406" s="58"/>
      <c r="EK406" s="58"/>
      <c r="EL406" s="58"/>
      <c r="EM406" s="58"/>
      <c r="EN406" s="58"/>
      <c r="EO406" s="58"/>
      <c r="EP406" s="58"/>
      <c r="EQ406" s="58"/>
      <c r="ER406" s="58"/>
      <c r="ES406" s="58"/>
      <c r="ET406" s="58"/>
      <c r="EU406" s="58"/>
      <c r="EV406" s="58"/>
      <c r="EW406" s="58"/>
      <c r="EX406" s="58"/>
      <c r="EY406" s="58"/>
      <c r="EZ406" s="58"/>
      <c r="FA406" s="58"/>
      <c r="FB406" s="58"/>
      <c r="FC406" s="58"/>
      <c r="FD406" s="58"/>
      <c r="FE406" s="58"/>
      <c r="FF406" s="58"/>
      <c r="FG406" s="58"/>
      <c r="FH406" s="58"/>
      <c r="FI406" s="58"/>
      <c r="FJ406" s="58"/>
      <c r="FK406" s="58"/>
      <c r="FL406" s="58"/>
      <c r="FM406" s="58"/>
      <c r="FN406" s="58"/>
      <c r="FO406" s="58"/>
      <c r="FP406" s="58"/>
      <c r="FQ406" s="58"/>
      <c r="FR406" s="58"/>
      <c r="FS406" s="58"/>
      <c r="FT406" s="58"/>
      <c r="FU406" s="58"/>
      <c r="FV406" s="58"/>
      <c r="FW406" s="58"/>
      <c r="FX406" s="58"/>
      <c r="FY406" s="58"/>
      <c r="FZ406" s="58"/>
      <c r="GA406" s="58"/>
      <c r="GB406" s="58"/>
      <c r="GC406" s="58"/>
      <c r="GD406" s="58"/>
      <c r="GE406" s="58"/>
      <c r="GF406" s="58"/>
      <c r="GG406" s="58"/>
      <c r="GH406" s="58"/>
      <c r="GI406" s="58"/>
      <c r="GJ406" s="58"/>
      <c r="GK406" s="58"/>
      <c r="GL406" s="58"/>
      <c r="GM406" s="58"/>
      <c r="GN406" s="58"/>
      <c r="GO406" s="58"/>
      <c r="GP406" s="58"/>
      <c r="GQ406" s="58"/>
      <c r="GR406" s="58"/>
      <c r="GS406" s="58"/>
      <c r="GT406" s="58"/>
      <c r="GU406" s="58"/>
      <c r="GV406" s="58"/>
      <c r="GW406" s="58"/>
      <c r="GX406" s="58"/>
      <c r="GY406" s="58"/>
      <c r="GZ406" s="58"/>
      <c r="HA406" s="58"/>
      <c r="HB406" s="58"/>
      <c r="HC406" s="58"/>
      <c r="HD406" s="58"/>
      <c r="HE406" s="58"/>
      <c r="HF406" s="58"/>
      <c r="HG406" s="58"/>
      <c r="HH406" s="58"/>
      <c r="HI406" s="58"/>
      <c r="HJ406" s="58"/>
      <c r="HK406" s="58"/>
      <c r="HL406" s="58"/>
      <c r="HM406" s="58"/>
      <c r="HN406" s="58"/>
      <c r="HO406" s="58"/>
      <c r="HP406" s="58"/>
      <c r="HQ406" s="58"/>
      <c r="HR406" s="58"/>
      <c r="HS406" s="58"/>
      <c r="HT406" s="58"/>
      <c r="HU406" s="58"/>
      <c r="HV406" s="58"/>
      <c r="HW406" s="58"/>
      <c r="HX406" s="58"/>
      <c r="HY406" s="58"/>
      <c r="HZ406" s="58"/>
      <c r="IA406" s="58"/>
      <c r="IB406" s="58"/>
      <c r="IC406" s="58"/>
      <c r="ID406" s="58"/>
      <c r="IE406" s="58"/>
      <c r="IF406" s="58"/>
      <c r="IG406" s="58"/>
      <c r="IH406" s="58"/>
      <c r="II406" s="58"/>
      <c r="IJ406" s="58"/>
      <c r="IK406" s="58"/>
      <c r="IL406" s="58"/>
      <c r="IM406" s="58"/>
      <c r="IN406" s="58"/>
      <c r="IO406" s="58"/>
      <c r="IP406" s="58"/>
      <c r="IQ406" s="58"/>
      <c r="IR406" s="58"/>
      <c r="IS406" s="58"/>
      <c r="IT406" s="58"/>
      <c r="IU406" s="58"/>
      <c r="IV406" s="58"/>
    </row>
    <row r="407" spans="1:256" s="43" customFormat="1" ht="13.5">
      <c r="A407" s="64"/>
      <c r="B407" s="47"/>
      <c r="C407" s="47"/>
      <c r="D407" s="47"/>
      <c r="E407" s="47"/>
      <c r="F407" s="47"/>
      <c r="G407" s="47"/>
      <c r="H407" s="47"/>
      <c r="I407" s="47"/>
      <c r="J407" s="51"/>
      <c r="K407" s="51"/>
      <c r="L407" s="47"/>
      <c r="M407" s="47"/>
      <c r="N407" s="47"/>
      <c r="O407" s="47"/>
      <c r="P407" s="47"/>
      <c r="Q407" s="47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  <c r="BI407" s="58"/>
      <c r="BJ407" s="58"/>
      <c r="BK407" s="58"/>
      <c r="BL407" s="58"/>
      <c r="BM407" s="58"/>
      <c r="BN407" s="58"/>
      <c r="BO407" s="58"/>
      <c r="BP407" s="58"/>
      <c r="BQ407" s="58"/>
      <c r="BR407" s="58"/>
      <c r="BS407" s="58"/>
      <c r="BT407" s="58"/>
      <c r="BU407" s="58"/>
      <c r="BV407" s="58"/>
      <c r="BW407" s="58"/>
      <c r="BX407" s="58"/>
      <c r="BY407" s="58"/>
      <c r="BZ407" s="58"/>
      <c r="CA407" s="58"/>
      <c r="CB407" s="58"/>
      <c r="CC407" s="58"/>
      <c r="CD407" s="58"/>
      <c r="CE407" s="58"/>
      <c r="CF407" s="58"/>
      <c r="CG407" s="58"/>
      <c r="CH407" s="58"/>
      <c r="CI407" s="58"/>
      <c r="CJ407" s="58"/>
      <c r="CK407" s="58"/>
      <c r="CL407" s="58"/>
      <c r="CM407" s="58"/>
      <c r="CN407" s="58"/>
      <c r="CO407" s="58"/>
      <c r="CP407" s="58"/>
      <c r="CQ407" s="58"/>
      <c r="CR407" s="58"/>
      <c r="CS407" s="58"/>
      <c r="CT407" s="58"/>
      <c r="CU407" s="58"/>
      <c r="CV407" s="58"/>
      <c r="CW407" s="58"/>
      <c r="CX407" s="58"/>
      <c r="CY407" s="58"/>
      <c r="CZ407" s="58"/>
      <c r="DA407" s="58"/>
      <c r="DB407" s="58"/>
      <c r="DC407" s="58"/>
      <c r="DD407" s="58"/>
      <c r="DE407" s="58"/>
      <c r="DF407" s="58"/>
      <c r="DG407" s="58"/>
      <c r="DH407" s="58"/>
      <c r="DI407" s="58"/>
      <c r="DJ407" s="58"/>
      <c r="DK407" s="58"/>
      <c r="DL407" s="58"/>
      <c r="DM407" s="58"/>
      <c r="DN407" s="58"/>
      <c r="DO407" s="58"/>
      <c r="DP407" s="58"/>
      <c r="DQ407" s="58"/>
      <c r="DR407" s="58"/>
      <c r="DS407" s="58"/>
      <c r="DT407" s="58"/>
      <c r="DU407" s="58"/>
      <c r="DV407" s="58"/>
      <c r="DW407" s="58"/>
      <c r="DX407" s="58"/>
      <c r="DY407" s="58"/>
      <c r="DZ407" s="58"/>
      <c r="EA407" s="58"/>
      <c r="EB407" s="58"/>
      <c r="EC407" s="58"/>
      <c r="ED407" s="58"/>
      <c r="EE407" s="58"/>
      <c r="EF407" s="58"/>
      <c r="EG407" s="58"/>
      <c r="EH407" s="58"/>
      <c r="EI407" s="58"/>
      <c r="EJ407" s="58"/>
      <c r="EK407" s="58"/>
      <c r="EL407" s="58"/>
      <c r="EM407" s="58"/>
      <c r="EN407" s="58"/>
      <c r="EO407" s="58"/>
      <c r="EP407" s="58"/>
      <c r="EQ407" s="58"/>
      <c r="ER407" s="58"/>
      <c r="ES407" s="58"/>
      <c r="ET407" s="58"/>
      <c r="EU407" s="58"/>
      <c r="EV407" s="58"/>
      <c r="EW407" s="58"/>
      <c r="EX407" s="58"/>
      <c r="EY407" s="58"/>
      <c r="EZ407" s="58"/>
      <c r="FA407" s="58"/>
      <c r="FB407" s="58"/>
      <c r="FC407" s="58"/>
      <c r="FD407" s="58"/>
      <c r="FE407" s="58"/>
      <c r="FF407" s="58"/>
      <c r="FG407" s="58"/>
      <c r="FH407" s="58"/>
      <c r="FI407" s="58"/>
      <c r="FJ407" s="58"/>
      <c r="FK407" s="58"/>
      <c r="FL407" s="58"/>
      <c r="FM407" s="58"/>
      <c r="FN407" s="58"/>
      <c r="FO407" s="58"/>
      <c r="FP407" s="58"/>
      <c r="FQ407" s="58"/>
      <c r="FR407" s="58"/>
      <c r="FS407" s="58"/>
      <c r="FT407" s="58"/>
      <c r="FU407" s="58"/>
      <c r="FV407" s="58"/>
      <c r="FW407" s="58"/>
      <c r="FX407" s="58"/>
      <c r="FY407" s="58"/>
      <c r="FZ407" s="58"/>
      <c r="GA407" s="58"/>
      <c r="GB407" s="58"/>
      <c r="GC407" s="58"/>
      <c r="GD407" s="58"/>
      <c r="GE407" s="58"/>
      <c r="GF407" s="58"/>
      <c r="GG407" s="58"/>
      <c r="GH407" s="58"/>
      <c r="GI407" s="58"/>
      <c r="GJ407" s="58"/>
      <c r="GK407" s="58"/>
      <c r="GL407" s="58"/>
      <c r="GM407" s="58"/>
      <c r="GN407" s="58"/>
      <c r="GO407" s="58"/>
      <c r="GP407" s="58"/>
      <c r="GQ407" s="58"/>
      <c r="GR407" s="58"/>
      <c r="GS407" s="58"/>
      <c r="GT407" s="58"/>
      <c r="GU407" s="58"/>
      <c r="GV407" s="58"/>
      <c r="GW407" s="58"/>
      <c r="GX407" s="58"/>
      <c r="GY407" s="58"/>
      <c r="GZ407" s="58"/>
      <c r="HA407" s="58"/>
      <c r="HB407" s="58"/>
      <c r="HC407" s="58"/>
      <c r="HD407" s="58"/>
      <c r="HE407" s="58"/>
      <c r="HF407" s="58"/>
      <c r="HG407" s="58"/>
      <c r="HH407" s="58"/>
      <c r="HI407" s="58"/>
      <c r="HJ407" s="58"/>
      <c r="HK407" s="58"/>
      <c r="HL407" s="58"/>
      <c r="HM407" s="58"/>
      <c r="HN407" s="58"/>
      <c r="HO407" s="58"/>
      <c r="HP407" s="58"/>
      <c r="HQ407" s="58"/>
      <c r="HR407" s="58"/>
      <c r="HS407" s="58"/>
      <c r="HT407" s="58"/>
      <c r="HU407" s="58"/>
      <c r="HV407" s="58"/>
      <c r="HW407" s="58"/>
      <c r="HX407" s="58"/>
      <c r="HY407" s="58"/>
      <c r="HZ407" s="58"/>
      <c r="IA407" s="58"/>
      <c r="IB407" s="58"/>
      <c r="IC407" s="58"/>
      <c r="ID407" s="58"/>
      <c r="IE407" s="58"/>
      <c r="IF407" s="58"/>
      <c r="IG407" s="58"/>
      <c r="IH407" s="58"/>
      <c r="II407" s="58"/>
      <c r="IJ407" s="58"/>
      <c r="IK407" s="58"/>
      <c r="IL407" s="58"/>
      <c r="IM407" s="58"/>
      <c r="IN407" s="58"/>
      <c r="IO407" s="58"/>
      <c r="IP407" s="58"/>
      <c r="IQ407" s="58"/>
      <c r="IR407" s="58"/>
      <c r="IS407" s="58"/>
      <c r="IT407" s="58"/>
      <c r="IU407" s="58"/>
      <c r="IV407" s="58"/>
    </row>
    <row r="408" spans="1:256" s="43" customFormat="1" ht="13.5">
      <c r="A408" s="64"/>
      <c r="B408" s="47"/>
      <c r="C408" s="47"/>
      <c r="D408" s="47"/>
      <c r="E408" s="47"/>
      <c r="F408" s="47"/>
      <c r="G408" s="47"/>
      <c r="H408" s="47"/>
      <c r="I408" s="47"/>
      <c r="J408" s="51"/>
      <c r="K408" s="51"/>
      <c r="L408" s="47"/>
      <c r="M408" s="47"/>
      <c r="N408" s="47"/>
      <c r="O408" s="47"/>
      <c r="P408" s="47"/>
      <c r="Q408" s="47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8"/>
      <c r="BL408" s="58"/>
      <c r="BM408" s="58"/>
      <c r="BN408" s="58"/>
      <c r="BO408" s="58"/>
      <c r="BP408" s="58"/>
      <c r="BQ408" s="58"/>
      <c r="BR408" s="58"/>
      <c r="BS408" s="58"/>
      <c r="BT408" s="58"/>
      <c r="BU408" s="58"/>
      <c r="BV408" s="58"/>
      <c r="BW408" s="58"/>
      <c r="BX408" s="58"/>
      <c r="BY408" s="58"/>
      <c r="BZ408" s="58"/>
      <c r="CA408" s="58"/>
      <c r="CB408" s="58"/>
      <c r="CC408" s="58"/>
      <c r="CD408" s="58"/>
      <c r="CE408" s="58"/>
      <c r="CF408" s="58"/>
      <c r="CG408" s="58"/>
      <c r="CH408" s="58"/>
      <c r="CI408" s="58"/>
      <c r="CJ408" s="58"/>
      <c r="CK408" s="58"/>
      <c r="CL408" s="58"/>
      <c r="CM408" s="58"/>
      <c r="CN408" s="58"/>
      <c r="CO408" s="58"/>
      <c r="CP408" s="58"/>
      <c r="CQ408" s="58"/>
      <c r="CR408" s="58"/>
      <c r="CS408" s="58"/>
      <c r="CT408" s="58"/>
      <c r="CU408" s="58"/>
      <c r="CV408" s="58"/>
      <c r="CW408" s="58"/>
      <c r="CX408" s="58"/>
      <c r="CY408" s="58"/>
      <c r="CZ408" s="58"/>
      <c r="DA408" s="58"/>
      <c r="DB408" s="58"/>
      <c r="DC408" s="58"/>
      <c r="DD408" s="58"/>
      <c r="DE408" s="58"/>
      <c r="DF408" s="58"/>
      <c r="DG408" s="58"/>
      <c r="DH408" s="58"/>
      <c r="DI408" s="58"/>
      <c r="DJ408" s="58"/>
      <c r="DK408" s="58"/>
      <c r="DL408" s="58"/>
      <c r="DM408" s="58"/>
      <c r="DN408" s="58"/>
      <c r="DO408" s="58"/>
      <c r="DP408" s="58"/>
      <c r="DQ408" s="58"/>
      <c r="DR408" s="58"/>
      <c r="DS408" s="58"/>
      <c r="DT408" s="58"/>
      <c r="DU408" s="58"/>
      <c r="DV408" s="58"/>
      <c r="DW408" s="58"/>
      <c r="DX408" s="58"/>
      <c r="DY408" s="58"/>
      <c r="DZ408" s="58"/>
      <c r="EA408" s="58"/>
      <c r="EB408" s="58"/>
      <c r="EC408" s="58"/>
      <c r="ED408" s="58"/>
      <c r="EE408" s="58"/>
      <c r="EF408" s="58"/>
      <c r="EG408" s="58"/>
      <c r="EH408" s="58"/>
      <c r="EI408" s="58"/>
      <c r="EJ408" s="58"/>
      <c r="EK408" s="58"/>
      <c r="EL408" s="58"/>
      <c r="EM408" s="58"/>
      <c r="EN408" s="58"/>
      <c r="EO408" s="58"/>
      <c r="EP408" s="58"/>
      <c r="EQ408" s="58"/>
      <c r="ER408" s="58"/>
      <c r="ES408" s="58"/>
      <c r="ET408" s="58"/>
      <c r="EU408" s="58"/>
      <c r="EV408" s="58"/>
      <c r="EW408" s="58"/>
      <c r="EX408" s="58"/>
      <c r="EY408" s="58"/>
      <c r="EZ408" s="58"/>
      <c r="FA408" s="58"/>
      <c r="FB408" s="58"/>
      <c r="FC408" s="58"/>
      <c r="FD408" s="58"/>
      <c r="FE408" s="58"/>
      <c r="FF408" s="58"/>
      <c r="FG408" s="58"/>
      <c r="FH408" s="58"/>
      <c r="FI408" s="58"/>
      <c r="FJ408" s="58"/>
      <c r="FK408" s="58"/>
      <c r="FL408" s="58"/>
      <c r="FM408" s="58"/>
      <c r="FN408" s="58"/>
      <c r="FO408" s="58"/>
      <c r="FP408" s="58"/>
      <c r="FQ408" s="58"/>
      <c r="FR408" s="58"/>
      <c r="FS408" s="58"/>
      <c r="FT408" s="58"/>
      <c r="FU408" s="58"/>
      <c r="FV408" s="58"/>
      <c r="FW408" s="58"/>
      <c r="FX408" s="58"/>
      <c r="FY408" s="58"/>
      <c r="FZ408" s="58"/>
      <c r="GA408" s="58"/>
      <c r="GB408" s="58"/>
      <c r="GC408" s="58"/>
      <c r="GD408" s="58"/>
      <c r="GE408" s="58"/>
      <c r="GF408" s="58"/>
      <c r="GG408" s="58"/>
      <c r="GH408" s="58"/>
      <c r="GI408" s="58"/>
      <c r="GJ408" s="58"/>
      <c r="GK408" s="58"/>
      <c r="GL408" s="58"/>
      <c r="GM408" s="58"/>
      <c r="GN408" s="58"/>
      <c r="GO408" s="58"/>
      <c r="GP408" s="58"/>
      <c r="GQ408" s="58"/>
      <c r="GR408" s="58"/>
      <c r="GS408" s="58"/>
      <c r="GT408" s="58"/>
      <c r="GU408" s="58"/>
      <c r="GV408" s="58"/>
      <c r="GW408" s="58"/>
      <c r="GX408" s="58"/>
      <c r="GY408" s="58"/>
      <c r="GZ408" s="58"/>
      <c r="HA408" s="58"/>
      <c r="HB408" s="58"/>
      <c r="HC408" s="58"/>
      <c r="HD408" s="58"/>
      <c r="HE408" s="58"/>
      <c r="HF408" s="58"/>
      <c r="HG408" s="58"/>
      <c r="HH408" s="58"/>
      <c r="HI408" s="58"/>
      <c r="HJ408" s="58"/>
      <c r="HK408" s="58"/>
      <c r="HL408" s="58"/>
      <c r="HM408" s="58"/>
      <c r="HN408" s="58"/>
      <c r="HO408" s="58"/>
      <c r="HP408" s="58"/>
      <c r="HQ408" s="58"/>
      <c r="HR408" s="58"/>
      <c r="HS408" s="58"/>
      <c r="HT408" s="58"/>
      <c r="HU408" s="58"/>
      <c r="HV408" s="58"/>
      <c r="HW408" s="58"/>
      <c r="HX408" s="58"/>
      <c r="HY408" s="58"/>
      <c r="HZ408" s="58"/>
      <c r="IA408" s="58"/>
      <c r="IB408" s="58"/>
      <c r="IC408" s="58"/>
      <c r="ID408" s="58"/>
      <c r="IE408" s="58"/>
      <c r="IF408" s="58"/>
      <c r="IG408" s="58"/>
      <c r="IH408" s="58"/>
      <c r="II408" s="58"/>
      <c r="IJ408" s="58"/>
      <c r="IK408" s="58"/>
      <c r="IL408" s="58"/>
      <c r="IM408" s="58"/>
      <c r="IN408" s="58"/>
      <c r="IO408" s="58"/>
      <c r="IP408" s="58"/>
      <c r="IQ408" s="58"/>
      <c r="IR408" s="58"/>
      <c r="IS408" s="58"/>
      <c r="IT408" s="58"/>
      <c r="IU408" s="58"/>
      <c r="IV408" s="58"/>
    </row>
    <row r="409" spans="1:256" s="43" customFormat="1" ht="13.5">
      <c r="A409" s="64"/>
      <c r="B409" s="47"/>
      <c r="C409" s="47"/>
      <c r="D409" s="47"/>
      <c r="E409" s="47"/>
      <c r="F409" s="47"/>
      <c r="G409" s="47"/>
      <c r="H409" s="47"/>
      <c r="I409" s="47"/>
      <c r="J409" s="51"/>
      <c r="K409" s="51"/>
      <c r="L409" s="47"/>
      <c r="M409" s="47"/>
      <c r="N409" s="47"/>
      <c r="O409" s="47"/>
      <c r="P409" s="47"/>
      <c r="Q409" s="47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8"/>
      <c r="BL409" s="58"/>
      <c r="BM409" s="58"/>
      <c r="BN409" s="58"/>
      <c r="BO409" s="58"/>
      <c r="BP409" s="58"/>
      <c r="BQ409" s="58"/>
      <c r="BR409" s="58"/>
      <c r="BS409" s="58"/>
      <c r="BT409" s="58"/>
      <c r="BU409" s="58"/>
      <c r="BV409" s="58"/>
      <c r="BW409" s="58"/>
      <c r="BX409" s="58"/>
      <c r="BY409" s="58"/>
      <c r="BZ409" s="58"/>
      <c r="CA409" s="58"/>
      <c r="CB409" s="58"/>
      <c r="CC409" s="58"/>
      <c r="CD409" s="58"/>
      <c r="CE409" s="58"/>
      <c r="CF409" s="58"/>
      <c r="CG409" s="58"/>
      <c r="CH409" s="58"/>
      <c r="CI409" s="58"/>
      <c r="CJ409" s="58"/>
      <c r="CK409" s="58"/>
      <c r="CL409" s="58"/>
      <c r="CM409" s="58"/>
      <c r="CN409" s="58"/>
      <c r="CO409" s="58"/>
      <c r="CP409" s="58"/>
      <c r="CQ409" s="58"/>
      <c r="CR409" s="58"/>
      <c r="CS409" s="58"/>
      <c r="CT409" s="58"/>
      <c r="CU409" s="58"/>
      <c r="CV409" s="58"/>
      <c r="CW409" s="58"/>
      <c r="CX409" s="58"/>
      <c r="CY409" s="58"/>
      <c r="CZ409" s="58"/>
      <c r="DA409" s="58"/>
      <c r="DB409" s="58"/>
      <c r="DC409" s="58"/>
      <c r="DD409" s="58"/>
      <c r="DE409" s="58"/>
      <c r="DF409" s="58"/>
      <c r="DG409" s="58"/>
      <c r="DH409" s="58"/>
      <c r="DI409" s="58"/>
      <c r="DJ409" s="58"/>
      <c r="DK409" s="58"/>
      <c r="DL409" s="58"/>
      <c r="DM409" s="58"/>
      <c r="DN409" s="58"/>
      <c r="DO409" s="58"/>
      <c r="DP409" s="58"/>
      <c r="DQ409" s="58"/>
      <c r="DR409" s="58"/>
      <c r="DS409" s="58"/>
      <c r="DT409" s="58"/>
      <c r="DU409" s="58"/>
      <c r="DV409" s="58"/>
      <c r="DW409" s="58"/>
      <c r="DX409" s="58"/>
      <c r="DY409" s="58"/>
      <c r="DZ409" s="58"/>
      <c r="EA409" s="58"/>
      <c r="EB409" s="58"/>
      <c r="EC409" s="58"/>
      <c r="ED409" s="58"/>
      <c r="EE409" s="58"/>
      <c r="EF409" s="58"/>
      <c r="EG409" s="58"/>
      <c r="EH409" s="58"/>
      <c r="EI409" s="58"/>
      <c r="EJ409" s="58"/>
      <c r="EK409" s="58"/>
      <c r="EL409" s="58"/>
      <c r="EM409" s="58"/>
      <c r="EN409" s="58"/>
      <c r="EO409" s="58"/>
      <c r="EP409" s="58"/>
      <c r="EQ409" s="58"/>
      <c r="ER409" s="58"/>
      <c r="ES409" s="58"/>
      <c r="ET409" s="58"/>
      <c r="EU409" s="58"/>
      <c r="EV409" s="58"/>
      <c r="EW409" s="58"/>
      <c r="EX409" s="58"/>
      <c r="EY409" s="58"/>
      <c r="EZ409" s="58"/>
      <c r="FA409" s="58"/>
      <c r="FB409" s="58"/>
      <c r="FC409" s="58"/>
      <c r="FD409" s="58"/>
      <c r="FE409" s="58"/>
      <c r="FF409" s="58"/>
      <c r="FG409" s="58"/>
      <c r="FH409" s="58"/>
      <c r="FI409" s="58"/>
      <c r="FJ409" s="58"/>
      <c r="FK409" s="58"/>
      <c r="FL409" s="58"/>
      <c r="FM409" s="58"/>
      <c r="FN409" s="58"/>
      <c r="FO409" s="58"/>
      <c r="FP409" s="58"/>
      <c r="FQ409" s="58"/>
      <c r="FR409" s="58"/>
      <c r="FS409" s="58"/>
      <c r="FT409" s="58"/>
      <c r="FU409" s="58"/>
      <c r="FV409" s="58"/>
      <c r="FW409" s="58"/>
      <c r="FX409" s="58"/>
      <c r="FY409" s="58"/>
      <c r="FZ409" s="58"/>
      <c r="GA409" s="58"/>
      <c r="GB409" s="58"/>
      <c r="GC409" s="58"/>
      <c r="GD409" s="58"/>
      <c r="GE409" s="58"/>
      <c r="GF409" s="58"/>
      <c r="GG409" s="58"/>
      <c r="GH409" s="58"/>
      <c r="GI409" s="58"/>
      <c r="GJ409" s="58"/>
      <c r="GK409" s="58"/>
      <c r="GL409" s="58"/>
      <c r="GM409" s="58"/>
      <c r="GN409" s="58"/>
      <c r="GO409" s="58"/>
      <c r="GP409" s="58"/>
      <c r="GQ409" s="58"/>
      <c r="GR409" s="58"/>
      <c r="GS409" s="58"/>
      <c r="GT409" s="58"/>
      <c r="GU409" s="58"/>
      <c r="GV409" s="58"/>
      <c r="GW409" s="58"/>
      <c r="GX409" s="58"/>
      <c r="GY409" s="58"/>
      <c r="GZ409" s="58"/>
      <c r="HA409" s="58"/>
      <c r="HB409" s="58"/>
      <c r="HC409" s="58"/>
      <c r="HD409" s="58"/>
      <c r="HE409" s="58"/>
      <c r="HF409" s="58"/>
      <c r="HG409" s="58"/>
      <c r="HH409" s="58"/>
      <c r="HI409" s="58"/>
      <c r="HJ409" s="58"/>
      <c r="HK409" s="58"/>
      <c r="HL409" s="58"/>
      <c r="HM409" s="58"/>
      <c r="HN409" s="58"/>
      <c r="HO409" s="58"/>
      <c r="HP409" s="58"/>
      <c r="HQ409" s="58"/>
      <c r="HR409" s="58"/>
      <c r="HS409" s="58"/>
      <c r="HT409" s="58"/>
      <c r="HU409" s="58"/>
      <c r="HV409" s="58"/>
      <c r="HW409" s="58"/>
      <c r="HX409" s="58"/>
      <c r="HY409" s="58"/>
      <c r="HZ409" s="58"/>
      <c r="IA409" s="58"/>
      <c r="IB409" s="58"/>
      <c r="IC409" s="58"/>
      <c r="ID409" s="58"/>
      <c r="IE409" s="58"/>
      <c r="IF409" s="58"/>
      <c r="IG409" s="58"/>
      <c r="IH409" s="58"/>
      <c r="II409" s="58"/>
      <c r="IJ409" s="58"/>
      <c r="IK409" s="58"/>
      <c r="IL409" s="58"/>
      <c r="IM409" s="58"/>
      <c r="IN409" s="58"/>
      <c r="IO409" s="58"/>
      <c r="IP409" s="58"/>
      <c r="IQ409" s="58"/>
      <c r="IR409" s="58"/>
      <c r="IS409" s="58"/>
      <c r="IT409" s="58"/>
      <c r="IU409" s="58"/>
      <c r="IV409" s="58"/>
    </row>
    <row r="410" spans="1:256" s="43" customFormat="1" ht="13.5">
      <c r="A410" s="64"/>
      <c r="B410" s="47"/>
      <c r="C410" s="47"/>
      <c r="D410" s="47"/>
      <c r="E410" s="47"/>
      <c r="F410" s="47"/>
      <c r="G410" s="47"/>
      <c r="H410" s="47"/>
      <c r="I410" s="47"/>
      <c r="J410" s="51"/>
      <c r="K410" s="51"/>
      <c r="L410" s="47"/>
      <c r="M410" s="47"/>
      <c r="N410" s="47"/>
      <c r="O410" s="47"/>
      <c r="P410" s="47"/>
      <c r="Q410" s="47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8"/>
      <c r="BL410" s="58"/>
      <c r="BM410" s="58"/>
      <c r="BN410" s="58"/>
      <c r="BO410" s="58"/>
      <c r="BP410" s="58"/>
      <c r="BQ410" s="58"/>
      <c r="BR410" s="58"/>
      <c r="BS410" s="58"/>
      <c r="BT410" s="58"/>
      <c r="BU410" s="58"/>
      <c r="BV410" s="58"/>
      <c r="BW410" s="58"/>
      <c r="BX410" s="58"/>
      <c r="BY410" s="58"/>
      <c r="BZ410" s="58"/>
      <c r="CA410" s="58"/>
      <c r="CB410" s="58"/>
      <c r="CC410" s="58"/>
      <c r="CD410" s="58"/>
      <c r="CE410" s="58"/>
      <c r="CF410" s="58"/>
      <c r="CG410" s="58"/>
      <c r="CH410" s="58"/>
      <c r="CI410" s="58"/>
      <c r="CJ410" s="58"/>
      <c r="CK410" s="58"/>
      <c r="CL410" s="58"/>
      <c r="CM410" s="58"/>
      <c r="CN410" s="58"/>
      <c r="CO410" s="58"/>
      <c r="CP410" s="58"/>
      <c r="CQ410" s="58"/>
      <c r="CR410" s="58"/>
      <c r="CS410" s="58"/>
      <c r="CT410" s="58"/>
      <c r="CU410" s="58"/>
      <c r="CV410" s="58"/>
      <c r="CW410" s="58"/>
      <c r="CX410" s="58"/>
      <c r="CY410" s="58"/>
      <c r="CZ410" s="58"/>
      <c r="DA410" s="58"/>
      <c r="DB410" s="58"/>
      <c r="DC410" s="58"/>
      <c r="DD410" s="58"/>
      <c r="DE410" s="58"/>
      <c r="DF410" s="58"/>
      <c r="DG410" s="58"/>
      <c r="DH410" s="58"/>
      <c r="DI410" s="58"/>
      <c r="DJ410" s="58"/>
      <c r="DK410" s="58"/>
      <c r="DL410" s="58"/>
      <c r="DM410" s="58"/>
      <c r="DN410" s="58"/>
      <c r="DO410" s="58"/>
      <c r="DP410" s="58"/>
      <c r="DQ410" s="58"/>
      <c r="DR410" s="58"/>
      <c r="DS410" s="58"/>
      <c r="DT410" s="58"/>
      <c r="DU410" s="58"/>
      <c r="DV410" s="58"/>
      <c r="DW410" s="58"/>
      <c r="DX410" s="58"/>
      <c r="DY410" s="58"/>
      <c r="DZ410" s="58"/>
      <c r="EA410" s="58"/>
      <c r="EB410" s="58"/>
      <c r="EC410" s="58"/>
      <c r="ED410" s="58"/>
      <c r="EE410" s="58"/>
      <c r="EF410" s="58"/>
      <c r="EG410" s="58"/>
      <c r="EH410" s="58"/>
      <c r="EI410" s="58"/>
      <c r="EJ410" s="58"/>
      <c r="EK410" s="58"/>
      <c r="EL410" s="58"/>
      <c r="EM410" s="58"/>
      <c r="EN410" s="58"/>
      <c r="EO410" s="58"/>
      <c r="EP410" s="58"/>
      <c r="EQ410" s="58"/>
      <c r="ER410" s="58"/>
      <c r="ES410" s="58"/>
      <c r="ET410" s="58"/>
      <c r="EU410" s="58"/>
      <c r="EV410" s="58"/>
      <c r="EW410" s="58"/>
      <c r="EX410" s="58"/>
      <c r="EY410" s="58"/>
      <c r="EZ410" s="58"/>
      <c r="FA410" s="58"/>
      <c r="FB410" s="58"/>
      <c r="FC410" s="58"/>
      <c r="FD410" s="58"/>
      <c r="FE410" s="58"/>
      <c r="FF410" s="58"/>
      <c r="FG410" s="58"/>
      <c r="FH410" s="58"/>
      <c r="FI410" s="58"/>
      <c r="FJ410" s="58"/>
      <c r="FK410" s="58"/>
      <c r="FL410" s="58"/>
      <c r="FM410" s="58"/>
      <c r="FN410" s="58"/>
      <c r="FO410" s="58"/>
      <c r="FP410" s="58"/>
      <c r="FQ410" s="58"/>
      <c r="FR410" s="58"/>
      <c r="FS410" s="58"/>
      <c r="FT410" s="58"/>
      <c r="FU410" s="58"/>
      <c r="FV410" s="58"/>
      <c r="FW410" s="58"/>
      <c r="FX410" s="58"/>
      <c r="FY410" s="58"/>
      <c r="FZ410" s="58"/>
      <c r="GA410" s="58"/>
      <c r="GB410" s="58"/>
      <c r="GC410" s="58"/>
      <c r="GD410" s="58"/>
      <c r="GE410" s="58"/>
      <c r="GF410" s="58"/>
      <c r="GG410" s="58"/>
      <c r="GH410" s="58"/>
      <c r="GI410" s="58"/>
      <c r="GJ410" s="58"/>
      <c r="GK410" s="58"/>
      <c r="GL410" s="58"/>
      <c r="GM410" s="58"/>
      <c r="GN410" s="58"/>
      <c r="GO410" s="58"/>
      <c r="GP410" s="58"/>
      <c r="GQ410" s="58"/>
      <c r="GR410" s="58"/>
      <c r="GS410" s="58"/>
      <c r="GT410" s="58"/>
      <c r="GU410" s="58"/>
      <c r="GV410" s="58"/>
      <c r="GW410" s="58"/>
      <c r="GX410" s="58"/>
      <c r="GY410" s="58"/>
      <c r="GZ410" s="58"/>
      <c r="HA410" s="58"/>
      <c r="HB410" s="58"/>
      <c r="HC410" s="58"/>
      <c r="HD410" s="58"/>
      <c r="HE410" s="58"/>
      <c r="HF410" s="58"/>
      <c r="HG410" s="58"/>
      <c r="HH410" s="58"/>
      <c r="HI410" s="58"/>
      <c r="HJ410" s="58"/>
      <c r="HK410" s="58"/>
      <c r="HL410" s="58"/>
      <c r="HM410" s="58"/>
      <c r="HN410" s="58"/>
      <c r="HO410" s="58"/>
      <c r="HP410" s="58"/>
      <c r="HQ410" s="58"/>
      <c r="HR410" s="58"/>
      <c r="HS410" s="58"/>
      <c r="HT410" s="58"/>
      <c r="HU410" s="58"/>
      <c r="HV410" s="58"/>
      <c r="HW410" s="58"/>
      <c r="HX410" s="58"/>
      <c r="HY410" s="58"/>
      <c r="HZ410" s="58"/>
      <c r="IA410" s="58"/>
      <c r="IB410" s="58"/>
      <c r="IC410" s="58"/>
      <c r="ID410" s="58"/>
      <c r="IE410" s="58"/>
      <c r="IF410" s="58"/>
      <c r="IG410" s="58"/>
      <c r="IH410" s="58"/>
      <c r="II410" s="58"/>
      <c r="IJ410" s="58"/>
      <c r="IK410" s="58"/>
      <c r="IL410" s="58"/>
      <c r="IM410" s="58"/>
      <c r="IN410" s="58"/>
      <c r="IO410" s="58"/>
      <c r="IP410" s="58"/>
      <c r="IQ410" s="58"/>
      <c r="IR410" s="58"/>
      <c r="IS410" s="58"/>
      <c r="IT410" s="58"/>
      <c r="IU410" s="58"/>
      <c r="IV410" s="58"/>
    </row>
    <row r="411" spans="1:256" s="43" customFormat="1" ht="13.5">
      <c r="A411" s="64"/>
      <c r="B411" s="47"/>
      <c r="C411" s="47"/>
      <c r="D411" s="47"/>
      <c r="E411" s="47"/>
      <c r="F411" s="47"/>
      <c r="G411" s="47"/>
      <c r="H411" s="47"/>
      <c r="I411" s="47"/>
      <c r="J411" s="51"/>
      <c r="K411" s="51"/>
      <c r="L411" s="47"/>
      <c r="M411" s="47"/>
      <c r="N411" s="47"/>
      <c r="O411" s="47"/>
      <c r="P411" s="47"/>
      <c r="Q411" s="47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  <c r="BI411" s="58"/>
      <c r="BJ411" s="58"/>
      <c r="BK411" s="58"/>
      <c r="BL411" s="58"/>
      <c r="BM411" s="58"/>
      <c r="BN411" s="58"/>
      <c r="BO411" s="58"/>
      <c r="BP411" s="58"/>
      <c r="BQ411" s="58"/>
      <c r="BR411" s="58"/>
      <c r="BS411" s="58"/>
      <c r="BT411" s="58"/>
      <c r="BU411" s="58"/>
      <c r="BV411" s="58"/>
      <c r="BW411" s="58"/>
      <c r="BX411" s="58"/>
      <c r="BY411" s="58"/>
      <c r="BZ411" s="58"/>
      <c r="CA411" s="58"/>
      <c r="CB411" s="58"/>
      <c r="CC411" s="58"/>
      <c r="CD411" s="58"/>
      <c r="CE411" s="58"/>
      <c r="CF411" s="58"/>
      <c r="CG411" s="58"/>
      <c r="CH411" s="58"/>
      <c r="CI411" s="58"/>
      <c r="CJ411" s="58"/>
      <c r="CK411" s="58"/>
      <c r="CL411" s="58"/>
      <c r="CM411" s="58"/>
      <c r="CN411" s="58"/>
      <c r="CO411" s="58"/>
      <c r="CP411" s="58"/>
      <c r="CQ411" s="58"/>
      <c r="CR411" s="58"/>
      <c r="CS411" s="58"/>
      <c r="CT411" s="58"/>
      <c r="CU411" s="58"/>
      <c r="CV411" s="58"/>
      <c r="CW411" s="58"/>
      <c r="CX411" s="58"/>
      <c r="CY411" s="58"/>
      <c r="CZ411" s="58"/>
      <c r="DA411" s="58"/>
      <c r="DB411" s="58"/>
      <c r="DC411" s="58"/>
      <c r="DD411" s="58"/>
      <c r="DE411" s="58"/>
      <c r="DF411" s="58"/>
      <c r="DG411" s="58"/>
      <c r="DH411" s="58"/>
      <c r="DI411" s="58"/>
      <c r="DJ411" s="58"/>
      <c r="DK411" s="58"/>
      <c r="DL411" s="58"/>
      <c r="DM411" s="58"/>
      <c r="DN411" s="58"/>
      <c r="DO411" s="58"/>
      <c r="DP411" s="58"/>
      <c r="DQ411" s="58"/>
      <c r="DR411" s="58"/>
      <c r="DS411" s="58"/>
      <c r="DT411" s="58"/>
      <c r="DU411" s="58"/>
      <c r="DV411" s="58"/>
      <c r="DW411" s="58"/>
      <c r="DX411" s="58"/>
      <c r="DY411" s="58"/>
      <c r="DZ411" s="58"/>
      <c r="EA411" s="58"/>
      <c r="EB411" s="58"/>
      <c r="EC411" s="58"/>
      <c r="ED411" s="58"/>
      <c r="EE411" s="58"/>
      <c r="EF411" s="58"/>
      <c r="EG411" s="58"/>
      <c r="EH411" s="58"/>
      <c r="EI411" s="58"/>
      <c r="EJ411" s="58"/>
      <c r="EK411" s="58"/>
      <c r="EL411" s="58"/>
      <c r="EM411" s="58"/>
      <c r="EN411" s="58"/>
      <c r="EO411" s="58"/>
      <c r="EP411" s="58"/>
      <c r="EQ411" s="58"/>
      <c r="ER411" s="58"/>
      <c r="ES411" s="58"/>
      <c r="ET411" s="58"/>
      <c r="EU411" s="58"/>
      <c r="EV411" s="58"/>
      <c r="EW411" s="58"/>
      <c r="EX411" s="58"/>
      <c r="EY411" s="58"/>
      <c r="EZ411" s="58"/>
      <c r="FA411" s="58"/>
      <c r="FB411" s="58"/>
      <c r="FC411" s="58"/>
      <c r="FD411" s="58"/>
      <c r="FE411" s="58"/>
      <c r="FF411" s="58"/>
      <c r="FG411" s="58"/>
      <c r="FH411" s="58"/>
      <c r="FI411" s="58"/>
      <c r="FJ411" s="58"/>
      <c r="FK411" s="58"/>
      <c r="FL411" s="58"/>
      <c r="FM411" s="58"/>
      <c r="FN411" s="58"/>
      <c r="FO411" s="58"/>
      <c r="FP411" s="58"/>
      <c r="FQ411" s="58"/>
      <c r="FR411" s="58"/>
      <c r="FS411" s="58"/>
      <c r="FT411" s="58"/>
      <c r="FU411" s="58"/>
      <c r="FV411" s="58"/>
      <c r="FW411" s="58"/>
      <c r="FX411" s="58"/>
      <c r="FY411" s="58"/>
      <c r="FZ411" s="58"/>
      <c r="GA411" s="58"/>
      <c r="GB411" s="58"/>
      <c r="GC411" s="58"/>
      <c r="GD411" s="58"/>
      <c r="GE411" s="58"/>
      <c r="GF411" s="58"/>
      <c r="GG411" s="58"/>
      <c r="GH411" s="58"/>
      <c r="GI411" s="58"/>
      <c r="GJ411" s="58"/>
      <c r="GK411" s="58"/>
      <c r="GL411" s="58"/>
      <c r="GM411" s="58"/>
      <c r="GN411" s="58"/>
      <c r="GO411" s="58"/>
      <c r="GP411" s="58"/>
      <c r="GQ411" s="58"/>
      <c r="GR411" s="58"/>
      <c r="GS411" s="58"/>
      <c r="GT411" s="58"/>
      <c r="GU411" s="58"/>
      <c r="GV411" s="58"/>
      <c r="GW411" s="58"/>
      <c r="GX411" s="58"/>
      <c r="GY411" s="58"/>
      <c r="GZ411" s="58"/>
      <c r="HA411" s="58"/>
      <c r="HB411" s="58"/>
      <c r="HC411" s="58"/>
      <c r="HD411" s="58"/>
      <c r="HE411" s="58"/>
      <c r="HF411" s="58"/>
      <c r="HG411" s="58"/>
      <c r="HH411" s="58"/>
      <c r="HI411" s="58"/>
      <c r="HJ411" s="58"/>
      <c r="HK411" s="58"/>
      <c r="HL411" s="58"/>
      <c r="HM411" s="58"/>
      <c r="HN411" s="58"/>
      <c r="HO411" s="58"/>
      <c r="HP411" s="58"/>
      <c r="HQ411" s="58"/>
      <c r="HR411" s="58"/>
      <c r="HS411" s="58"/>
      <c r="HT411" s="58"/>
      <c r="HU411" s="58"/>
      <c r="HV411" s="58"/>
      <c r="HW411" s="58"/>
      <c r="HX411" s="58"/>
      <c r="HY411" s="58"/>
      <c r="HZ411" s="58"/>
      <c r="IA411" s="58"/>
      <c r="IB411" s="58"/>
      <c r="IC411" s="58"/>
      <c r="ID411" s="58"/>
      <c r="IE411" s="58"/>
      <c r="IF411" s="58"/>
      <c r="IG411" s="58"/>
      <c r="IH411" s="58"/>
      <c r="II411" s="58"/>
      <c r="IJ411" s="58"/>
      <c r="IK411" s="58"/>
      <c r="IL411" s="58"/>
      <c r="IM411" s="58"/>
      <c r="IN411" s="58"/>
      <c r="IO411" s="58"/>
      <c r="IP411" s="58"/>
      <c r="IQ411" s="58"/>
      <c r="IR411" s="58"/>
      <c r="IS411" s="58"/>
      <c r="IT411" s="58"/>
      <c r="IU411" s="58"/>
      <c r="IV411" s="58"/>
    </row>
    <row r="412" spans="1:256" s="43" customFormat="1" ht="13.5">
      <c r="A412" s="64"/>
      <c r="B412" s="47"/>
      <c r="C412" s="47"/>
      <c r="D412" s="47"/>
      <c r="E412" s="47"/>
      <c r="F412" s="47"/>
      <c r="G412" s="47"/>
      <c r="H412" s="47"/>
      <c r="I412" s="47"/>
      <c r="J412" s="51"/>
      <c r="K412" s="51"/>
      <c r="L412" s="47"/>
      <c r="M412" s="47"/>
      <c r="N412" s="47"/>
      <c r="O412" s="47"/>
      <c r="P412" s="47"/>
      <c r="Q412" s="47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8"/>
      <c r="BL412" s="58"/>
      <c r="BM412" s="58"/>
      <c r="BN412" s="58"/>
      <c r="BO412" s="58"/>
      <c r="BP412" s="58"/>
      <c r="BQ412" s="58"/>
      <c r="BR412" s="58"/>
      <c r="BS412" s="58"/>
      <c r="BT412" s="58"/>
      <c r="BU412" s="58"/>
      <c r="BV412" s="58"/>
      <c r="BW412" s="58"/>
      <c r="BX412" s="58"/>
      <c r="BY412" s="58"/>
      <c r="BZ412" s="58"/>
      <c r="CA412" s="58"/>
      <c r="CB412" s="58"/>
      <c r="CC412" s="58"/>
      <c r="CD412" s="58"/>
      <c r="CE412" s="58"/>
      <c r="CF412" s="58"/>
      <c r="CG412" s="58"/>
      <c r="CH412" s="58"/>
      <c r="CI412" s="58"/>
      <c r="CJ412" s="58"/>
      <c r="CK412" s="58"/>
      <c r="CL412" s="58"/>
      <c r="CM412" s="58"/>
      <c r="CN412" s="58"/>
      <c r="CO412" s="58"/>
      <c r="CP412" s="58"/>
      <c r="CQ412" s="58"/>
      <c r="CR412" s="58"/>
      <c r="CS412" s="58"/>
      <c r="CT412" s="58"/>
      <c r="CU412" s="58"/>
      <c r="CV412" s="58"/>
      <c r="CW412" s="58"/>
      <c r="CX412" s="58"/>
      <c r="CY412" s="58"/>
      <c r="CZ412" s="58"/>
      <c r="DA412" s="58"/>
      <c r="DB412" s="58"/>
      <c r="DC412" s="58"/>
      <c r="DD412" s="58"/>
      <c r="DE412" s="58"/>
      <c r="DF412" s="58"/>
      <c r="DG412" s="58"/>
      <c r="DH412" s="58"/>
      <c r="DI412" s="58"/>
      <c r="DJ412" s="58"/>
      <c r="DK412" s="58"/>
      <c r="DL412" s="58"/>
      <c r="DM412" s="58"/>
      <c r="DN412" s="58"/>
      <c r="DO412" s="58"/>
      <c r="DP412" s="58"/>
      <c r="DQ412" s="58"/>
      <c r="DR412" s="58"/>
      <c r="DS412" s="58"/>
      <c r="DT412" s="58"/>
      <c r="DU412" s="58"/>
      <c r="DV412" s="58"/>
      <c r="DW412" s="58"/>
      <c r="DX412" s="58"/>
      <c r="DY412" s="58"/>
      <c r="DZ412" s="58"/>
      <c r="EA412" s="58"/>
      <c r="EB412" s="58"/>
      <c r="EC412" s="58"/>
      <c r="ED412" s="58"/>
      <c r="EE412" s="58"/>
      <c r="EF412" s="58"/>
      <c r="EG412" s="58"/>
      <c r="EH412" s="58"/>
      <c r="EI412" s="58"/>
      <c r="EJ412" s="58"/>
      <c r="EK412" s="58"/>
      <c r="EL412" s="58"/>
      <c r="EM412" s="58"/>
      <c r="EN412" s="58"/>
      <c r="EO412" s="58"/>
      <c r="EP412" s="58"/>
      <c r="EQ412" s="58"/>
      <c r="ER412" s="58"/>
      <c r="ES412" s="58"/>
      <c r="ET412" s="58"/>
      <c r="EU412" s="58"/>
      <c r="EV412" s="58"/>
      <c r="EW412" s="58"/>
      <c r="EX412" s="58"/>
      <c r="EY412" s="58"/>
      <c r="EZ412" s="58"/>
      <c r="FA412" s="58"/>
      <c r="FB412" s="58"/>
      <c r="FC412" s="58"/>
      <c r="FD412" s="58"/>
      <c r="FE412" s="58"/>
      <c r="FF412" s="58"/>
      <c r="FG412" s="58"/>
      <c r="FH412" s="58"/>
      <c r="FI412" s="58"/>
      <c r="FJ412" s="58"/>
      <c r="FK412" s="58"/>
      <c r="FL412" s="58"/>
      <c r="FM412" s="58"/>
      <c r="FN412" s="58"/>
      <c r="FO412" s="58"/>
      <c r="FP412" s="58"/>
      <c r="FQ412" s="58"/>
      <c r="FR412" s="58"/>
      <c r="FS412" s="58"/>
      <c r="FT412" s="58"/>
      <c r="FU412" s="58"/>
      <c r="FV412" s="58"/>
      <c r="FW412" s="58"/>
      <c r="FX412" s="58"/>
      <c r="FY412" s="58"/>
      <c r="FZ412" s="58"/>
      <c r="GA412" s="58"/>
      <c r="GB412" s="58"/>
      <c r="GC412" s="58"/>
      <c r="GD412" s="58"/>
      <c r="GE412" s="58"/>
      <c r="GF412" s="58"/>
      <c r="GG412" s="58"/>
      <c r="GH412" s="58"/>
      <c r="GI412" s="58"/>
      <c r="GJ412" s="58"/>
      <c r="GK412" s="58"/>
      <c r="GL412" s="58"/>
      <c r="GM412" s="58"/>
      <c r="GN412" s="58"/>
      <c r="GO412" s="58"/>
      <c r="GP412" s="58"/>
      <c r="GQ412" s="58"/>
      <c r="GR412" s="58"/>
      <c r="GS412" s="58"/>
      <c r="GT412" s="58"/>
      <c r="GU412" s="58"/>
      <c r="GV412" s="58"/>
      <c r="GW412" s="58"/>
      <c r="GX412" s="58"/>
      <c r="GY412" s="58"/>
      <c r="GZ412" s="58"/>
      <c r="HA412" s="58"/>
      <c r="HB412" s="58"/>
      <c r="HC412" s="58"/>
      <c r="HD412" s="58"/>
      <c r="HE412" s="58"/>
      <c r="HF412" s="58"/>
      <c r="HG412" s="58"/>
      <c r="HH412" s="58"/>
      <c r="HI412" s="58"/>
      <c r="HJ412" s="58"/>
      <c r="HK412" s="58"/>
      <c r="HL412" s="58"/>
      <c r="HM412" s="58"/>
      <c r="HN412" s="58"/>
      <c r="HO412" s="58"/>
      <c r="HP412" s="58"/>
      <c r="HQ412" s="58"/>
      <c r="HR412" s="58"/>
      <c r="HS412" s="58"/>
      <c r="HT412" s="58"/>
      <c r="HU412" s="58"/>
      <c r="HV412" s="58"/>
      <c r="HW412" s="58"/>
      <c r="HX412" s="58"/>
      <c r="HY412" s="58"/>
      <c r="HZ412" s="58"/>
      <c r="IA412" s="58"/>
      <c r="IB412" s="58"/>
      <c r="IC412" s="58"/>
      <c r="ID412" s="58"/>
      <c r="IE412" s="58"/>
      <c r="IF412" s="58"/>
      <c r="IG412" s="58"/>
      <c r="IH412" s="58"/>
      <c r="II412" s="58"/>
      <c r="IJ412" s="58"/>
      <c r="IK412" s="58"/>
      <c r="IL412" s="58"/>
      <c r="IM412" s="58"/>
      <c r="IN412" s="58"/>
      <c r="IO412" s="58"/>
      <c r="IP412" s="58"/>
      <c r="IQ412" s="58"/>
      <c r="IR412" s="58"/>
      <c r="IS412" s="58"/>
      <c r="IT412" s="58"/>
      <c r="IU412" s="58"/>
      <c r="IV412" s="58"/>
    </row>
    <row r="413" spans="1:256" s="43" customFormat="1" ht="13.5">
      <c r="A413" s="64"/>
      <c r="B413" s="47"/>
      <c r="C413" s="47"/>
      <c r="D413" s="47"/>
      <c r="E413" s="47"/>
      <c r="F413" s="47"/>
      <c r="G413" s="47"/>
      <c r="H413" s="47"/>
      <c r="I413" s="47"/>
      <c r="J413" s="51"/>
      <c r="K413" s="51"/>
      <c r="L413" s="47"/>
      <c r="M413" s="47"/>
      <c r="N413" s="47"/>
      <c r="O413" s="47"/>
      <c r="P413" s="47"/>
      <c r="Q413" s="47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8"/>
      <c r="BL413" s="58"/>
      <c r="BM413" s="58"/>
      <c r="BN413" s="58"/>
      <c r="BO413" s="58"/>
      <c r="BP413" s="58"/>
      <c r="BQ413" s="58"/>
      <c r="BR413" s="58"/>
      <c r="BS413" s="58"/>
      <c r="BT413" s="58"/>
      <c r="BU413" s="58"/>
      <c r="BV413" s="58"/>
      <c r="BW413" s="58"/>
      <c r="BX413" s="58"/>
      <c r="BY413" s="58"/>
      <c r="BZ413" s="58"/>
      <c r="CA413" s="58"/>
      <c r="CB413" s="58"/>
      <c r="CC413" s="58"/>
      <c r="CD413" s="58"/>
      <c r="CE413" s="58"/>
      <c r="CF413" s="58"/>
      <c r="CG413" s="58"/>
      <c r="CH413" s="58"/>
      <c r="CI413" s="58"/>
      <c r="CJ413" s="58"/>
      <c r="CK413" s="58"/>
      <c r="CL413" s="58"/>
      <c r="CM413" s="58"/>
      <c r="CN413" s="58"/>
      <c r="CO413" s="58"/>
      <c r="CP413" s="58"/>
      <c r="CQ413" s="58"/>
      <c r="CR413" s="58"/>
      <c r="CS413" s="58"/>
      <c r="CT413" s="58"/>
      <c r="CU413" s="58"/>
      <c r="CV413" s="58"/>
      <c r="CW413" s="58"/>
      <c r="CX413" s="58"/>
      <c r="CY413" s="58"/>
      <c r="CZ413" s="58"/>
      <c r="DA413" s="58"/>
      <c r="DB413" s="58"/>
      <c r="DC413" s="58"/>
      <c r="DD413" s="58"/>
      <c r="DE413" s="58"/>
      <c r="DF413" s="58"/>
      <c r="DG413" s="58"/>
      <c r="DH413" s="58"/>
      <c r="DI413" s="58"/>
      <c r="DJ413" s="58"/>
      <c r="DK413" s="58"/>
      <c r="DL413" s="58"/>
      <c r="DM413" s="58"/>
      <c r="DN413" s="58"/>
      <c r="DO413" s="58"/>
      <c r="DP413" s="58"/>
      <c r="DQ413" s="58"/>
      <c r="DR413" s="58"/>
      <c r="DS413" s="58"/>
      <c r="DT413" s="58"/>
      <c r="DU413" s="58"/>
      <c r="DV413" s="58"/>
      <c r="DW413" s="58"/>
      <c r="DX413" s="58"/>
      <c r="DY413" s="58"/>
      <c r="DZ413" s="58"/>
      <c r="EA413" s="58"/>
      <c r="EB413" s="58"/>
      <c r="EC413" s="58"/>
      <c r="ED413" s="58"/>
      <c r="EE413" s="58"/>
      <c r="EF413" s="58"/>
      <c r="EG413" s="58"/>
      <c r="EH413" s="58"/>
      <c r="EI413" s="58"/>
      <c r="EJ413" s="58"/>
      <c r="EK413" s="58"/>
      <c r="EL413" s="58"/>
      <c r="EM413" s="58"/>
      <c r="EN413" s="58"/>
      <c r="EO413" s="58"/>
      <c r="EP413" s="58"/>
      <c r="EQ413" s="58"/>
      <c r="ER413" s="58"/>
      <c r="ES413" s="58"/>
      <c r="ET413" s="58"/>
      <c r="EU413" s="58"/>
      <c r="EV413" s="58"/>
      <c r="EW413" s="58"/>
      <c r="EX413" s="58"/>
      <c r="EY413" s="58"/>
      <c r="EZ413" s="58"/>
      <c r="FA413" s="58"/>
      <c r="FB413" s="58"/>
      <c r="FC413" s="58"/>
      <c r="FD413" s="58"/>
      <c r="FE413" s="58"/>
      <c r="FF413" s="58"/>
      <c r="FG413" s="58"/>
      <c r="FH413" s="58"/>
      <c r="FI413" s="58"/>
      <c r="FJ413" s="58"/>
      <c r="FK413" s="58"/>
      <c r="FL413" s="58"/>
      <c r="FM413" s="58"/>
      <c r="FN413" s="58"/>
      <c r="FO413" s="58"/>
      <c r="FP413" s="58"/>
      <c r="FQ413" s="58"/>
      <c r="FR413" s="58"/>
      <c r="FS413" s="58"/>
      <c r="FT413" s="58"/>
      <c r="FU413" s="58"/>
      <c r="FV413" s="58"/>
      <c r="FW413" s="58"/>
      <c r="FX413" s="58"/>
      <c r="FY413" s="58"/>
      <c r="FZ413" s="58"/>
      <c r="GA413" s="58"/>
      <c r="GB413" s="58"/>
      <c r="GC413" s="58"/>
      <c r="GD413" s="58"/>
      <c r="GE413" s="58"/>
      <c r="GF413" s="58"/>
      <c r="GG413" s="58"/>
      <c r="GH413" s="58"/>
      <c r="GI413" s="58"/>
      <c r="GJ413" s="58"/>
      <c r="GK413" s="58"/>
      <c r="GL413" s="58"/>
      <c r="GM413" s="58"/>
      <c r="GN413" s="58"/>
      <c r="GO413" s="58"/>
      <c r="GP413" s="58"/>
      <c r="GQ413" s="58"/>
      <c r="GR413" s="58"/>
      <c r="GS413" s="58"/>
      <c r="GT413" s="58"/>
      <c r="GU413" s="58"/>
      <c r="GV413" s="58"/>
      <c r="GW413" s="58"/>
      <c r="GX413" s="58"/>
      <c r="GY413" s="58"/>
      <c r="GZ413" s="58"/>
      <c r="HA413" s="58"/>
      <c r="HB413" s="58"/>
      <c r="HC413" s="58"/>
      <c r="HD413" s="58"/>
      <c r="HE413" s="58"/>
      <c r="HF413" s="58"/>
      <c r="HG413" s="58"/>
      <c r="HH413" s="58"/>
      <c r="HI413" s="58"/>
      <c r="HJ413" s="58"/>
      <c r="HK413" s="58"/>
      <c r="HL413" s="58"/>
      <c r="HM413" s="58"/>
      <c r="HN413" s="58"/>
      <c r="HO413" s="58"/>
      <c r="HP413" s="58"/>
      <c r="HQ413" s="58"/>
      <c r="HR413" s="58"/>
      <c r="HS413" s="58"/>
      <c r="HT413" s="58"/>
      <c r="HU413" s="58"/>
      <c r="HV413" s="58"/>
      <c r="HW413" s="58"/>
      <c r="HX413" s="58"/>
      <c r="HY413" s="58"/>
      <c r="HZ413" s="58"/>
      <c r="IA413" s="58"/>
      <c r="IB413" s="58"/>
      <c r="IC413" s="58"/>
      <c r="ID413" s="58"/>
      <c r="IE413" s="58"/>
      <c r="IF413" s="58"/>
      <c r="IG413" s="58"/>
      <c r="IH413" s="58"/>
      <c r="II413" s="58"/>
      <c r="IJ413" s="58"/>
      <c r="IK413" s="58"/>
      <c r="IL413" s="58"/>
      <c r="IM413" s="58"/>
      <c r="IN413" s="58"/>
      <c r="IO413" s="58"/>
      <c r="IP413" s="58"/>
      <c r="IQ413" s="58"/>
      <c r="IR413" s="58"/>
      <c r="IS413" s="58"/>
      <c r="IT413" s="58"/>
      <c r="IU413" s="58"/>
      <c r="IV413" s="58"/>
    </row>
    <row r="414" spans="1:256" s="43" customFormat="1" ht="13.5">
      <c r="A414" s="64"/>
      <c r="B414" s="47"/>
      <c r="C414" s="47"/>
      <c r="D414" s="47"/>
      <c r="E414" s="47"/>
      <c r="F414" s="47"/>
      <c r="G414" s="47"/>
      <c r="H414" s="47"/>
      <c r="I414" s="47"/>
      <c r="J414" s="51"/>
      <c r="K414" s="51"/>
      <c r="L414" s="47"/>
      <c r="M414" s="47"/>
      <c r="N414" s="47"/>
      <c r="O414" s="47"/>
      <c r="P414" s="47"/>
      <c r="Q414" s="47"/>
      <c r="R414" s="58"/>
      <c r="S414" s="58"/>
      <c r="T414" s="58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4"/>
      <c r="BQ414" s="44"/>
      <c r="BR414" s="44"/>
      <c r="BS414" s="44"/>
      <c r="BT414" s="44"/>
      <c r="BU414" s="44"/>
      <c r="BV414" s="44"/>
      <c r="BW414" s="44"/>
      <c r="BX414" s="44"/>
      <c r="BY414" s="44"/>
      <c r="BZ414" s="44"/>
      <c r="CA414" s="44"/>
      <c r="CB414" s="44"/>
      <c r="CC414" s="44"/>
      <c r="CD414" s="44"/>
      <c r="CE414" s="44"/>
      <c r="CF414" s="44"/>
      <c r="CG414" s="44"/>
      <c r="CH414" s="44"/>
      <c r="CI414" s="44"/>
      <c r="CJ414" s="44"/>
      <c r="CK414" s="44"/>
      <c r="CL414" s="44"/>
      <c r="CM414" s="44"/>
      <c r="CN414" s="44"/>
      <c r="CO414" s="44"/>
      <c r="CP414" s="44"/>
      <c r="CQ414" s="44"/>
      <c r="CR414" s="44"/>
      <c r="CS414" s="44"/>
      <c r="CT414" s="44"/>
      <c r="CU414" s="44"/>
      <c r="CV414" s="44"/>
      <c r="CW414" s="44"/>
      <c r="CX414" s="44"/>
      <c r="CY414" s="44"/>
      <c r="CZ414" s="44"/>
      <c r="DA414" s="44"/>
      <c r="DB414" s="44"/>
      <c r="DC414" s="44"/>
      <c r="DD414" s="44"/>
      <c r="DE414" s="44"/>
      <c r="DF414" s="44"/>
      <c r="DG414" s="44"/>
      <c r="DH414" s="44"/>
      <c r="DI414" s="44"/>
      <c r="DJ414" s="44"/>
      <c r="DK414" s="44"/>
      <c r="DL414" s="44"/>
      <c r="DM414" s="44"/>
      <c r="DN414" s="44"/>
      <c r="DO414" s="44"/>
      <c r="DP414" s="44"/>
      <c r="DQ414" s="44"/>
      <c r="DR414" s="44"/>
      <c r="DS414" s="44"/>
      <c r="DT414" s="44"/>
      <c r="DU414" s="44"/>
      <c r="DV414" s="44"/>
      <c r="DW414" s="44"/>
      <c r="DX414" s="44"/>
      <c r="DY414" s="44"/>
      <c r="DZ414" s="44"/>
      <c r="EA414" s="44"/>
      <c r="EB414" s="44"/>
      <c r="EC414" s="44"/>
      <c r="ED414" s="44"/>
      <c r="EE414" s="44"/>
      <c r="EF414" s="44"/>
      <c r="EG414" s="44"/>
      <c r="EH414" s="44"/>
      <c r="EI414" s="44"/>
      <c r="EJ414" s="44"/>
      <c r="EK414" s="44"/>
      <c r="EL414" s="44"/>
      <c r="EM414" s="44"/>
      <c r="EN414" s="44"/>
      <c r="EO414" s="44"/>
      <c r="EP414" s="44"/>
      <c r="EQ414" s="44"/>
      <c r="ER414" s="44"/>
      <c r="ES414" s="44"/>
      <c r="ET414" s="44"/>
      <c r="EU414" s="44"/>
      <c r="EV414" s="44"/>
      <c r="EW414" s="44"/>
      <c r="EX414" s="44"/>
      <c r="EY414" s="44"/>
      <c r="EZ414" s="44"/>
      <c r="FA414" s="44"/>
      <c r="FB414" s="44"/>
      <c r="FC414" s="44"/>
      <c r="FD414" s="44"/>
      <c r="FE414" s="44"/>
      <c r="FF414" s="44"/>
      <c r="FG414" s="44"/>
      <c r="FH414" s="44"/>
      <c r="FI414" s="44"/>
      <c r="FJ414" s="44"/>
      <c r="FK414" s="44"/>
      <c r="FL414" s="44"/>
      <c r="FM414" s="44"/>
      <c r="FN414" s="44"/>
      <c r="FO414" s="44"/>
      <c r="FP414" s="44"/>
      <c r="FQ414" s="44"/>
      <c r="FR414" s="44"/>
      <c r="FS414" s="44"/>
      <c r="FT414" s="44"/>
      <c r="FU414" s="44"/>
      <c r="FV414" s="44"/>
      <c r="FW414" s="44"/>
      <c r="FX414" s="44"/>
      <c r="FY414" s="44"/>
      <c r="FZ414" s="44"/>
      <c r="GA414" s="44"/>
      <c r="GB414" s="44"/>
      <c r="GC414" s="44"/>
      <c r="GD414" s="44"/>
      <c r="GE414" s="44"/>
      <c r="GF414" s="44"/>
      <c r="GG414" s="44"/>
      <c r="GH414" s="44"/>
      <c r="GI414" s="44"/>
      <c r="GJ414" s="44"/>
      <c r="GK414" s="44"/>
      <c r="GL414" s="44"/>
      <c r="GM414" s="44"/>
      <c r="GN414" s="44"/>
      <c r="GO414" s="44"/>
      <c r="GP414" s="44"/>
      <c r="GQ414" s="44"/>
      <c r="GR414" s="44"/>
      <c r="GS414" s="44"/>
      <c r="GT414" s="44"/>
      <c r="GU414" s="44"/>
      <c r="GV414" s="44"/>
      <c r="GW414" s="44"/>
      <c r="GX414" s="44"/>
      <c r="GY414" s="44"/>
      <c r="GZ414" s="44"/>
      <c r="HA414" s="44"/>
      <c r="HB414" s="44"/>
      <c r="HC414" s="44"/>
      <c r="HD414" s="44"/>
      <c r="HE414" s="44"/>
      <c r="HF414" s="44"/>
      <c r="HG414" s="44"/>
      <c r="HH414" s="44"/>
      <c r="HI414" s="44"/>
      <c r="HJ414" s="44"/>
      <c r="HK414" s="44"/>
      <c r="HL414" s="44"/>
      <c r="HM414" s="44"/>
      <c r="HN414" s="44"/>
      <c r="HO414" s="44"/>
      <c r="HP414" s="44"/>
      <c r="HQ414" s="44"/>
      <c r="HR414" s="44"/>
      <c r="HS414" s="44"/>
      <c r="HT414" s="44"/>
      <c r="HU414" s="44"/>
      <c r="HV414" s="44"/>
      <c r="HW414" s="44"/>
      <c r="HX414" s="44"/>
      <c r="HY414" s="44"/>
      <c r="HZ414" s="44"/>
      <c r="IA414" s="44"/>
      <c r="IB414" s="44"/>
      <c r="IC414" s="44"/>
      <c r="ID414" s="44"/>
      <c r="IE414" s="44"/>
      <c r="IF414" s="44"/>
      <c r="IG414" s="44"/>
      <c r="IH414" s="44"/>
      <c r="II414" s="44"/>
      <c r="IJ414" s="44"/>
      <c r="IK414" s="44"/>
      <c r="IL414" s="44"/>
      <c r="IM414" s="44"/>
      <c r="IN414" s="44"/>
      <c r="IO414" s="44"/>
      <c r="IP414" s="44"/>
      <c r="IQ414" s="44"/>
      <c r="IR414" s="44"/>
      <c r="IS414" s="44"/>
      <c r="IT414" s="44"/>
      <c r="IU414" s="44"/>
      <c r="IV414" s="44"/>
    </row>
    <row r="415" spans="1:256" s="43" customFormat="1" ht="13.5">
      <c r="A415" s="64"/>
      <c r="B415" s="47"/>
      <c r="C415" s="47"/>
      <c r="D415" s="47"/>
      <c r="E415" s="47"/>
      <c r="F415" s="47"/>
      <c r="G415" s="47"/>
      <c r="H415" s="47"/>
      <c r="I415" s="47"/>
      <c r="J415" s="51"/>
      <c r="K415" s="51"/>
      <c r="L415" s="47"/>
      <c r="M415" s="47"/>
      <c r="N415" s="47"/>
      <c r="O415" s="47"/>
      <c r="P415" s="47"/>
      <c r="Q415" s="47"/>
      <c r="R415" s="58"/>
      <c r="S415" s="58"/>
      <c r="T415" s="58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4"/>
      <c r="BQ415" s="44"/>
      <c r="BR415" s="44"/>
      <c r="BS415" s="44"/>
      <c r="BT415" s="44"/>
      <c r="BU415" s="44"/>
      <c r="BV415" s="44"/>
      <c r="BW415" s="44"/>
      <c r="BX415" s="44"/>
      <c r="BY415" s="44"/>
      <c r="BZ415" s="44"/>
      <c r="CA415" s="44"/>
      <c r="CB415" s="44"/>
      <c r="CC415" s="44"/>
      <c r="CD415" s="44"/>
      <c r="CE415" s="44"/>
      <c r="CF415" s="44"/>
      <c r="CG415" s="44"/>
      <c r="CH415" s="44"/>
      <c r="CI415" s="44"/>
      <c r="CJ415" s="44"/>
      <c r="CK415" s="44"/>
      <c r="CL415" s="44"/>
      <c r="CM415" s="44"/>
      <c r="CN415" s="44"/>
      <c r="CO415" s="44"/>
      <c r="CP415" s="44"/>
      <c r="CQ415" s="44"/>
      <c r="CR415" s="44"/>
      <c r="CS415" s="44"/>
      <c r="CT415" s="44"/>
      <c r="CU415" s="44"/>
      <c r="CV415" s="44"/>
      <c r="CW415" s="44"/>
      <c r="CX415" s="44"/>
      <c r="CY415" s="44"/>
      <c r="CZ415" s="44"/>
      <c r="DA415" s="44"/>
      <c r="DB415" s="44"/>
      <c r="DC415" s="44"/>
      <c r="DD415" s="44"/>
      <c r="DE415" s="44"/>
      <c r="DF415" s="44"/>
      <c r="DG415" s="44"/>
      <c r="DH415" s="44"/>
      <c r="DI415" s="44"/>
      <c r="DJ415" s="44"/>
      <c r="DK415" s="44"/>
      <c r="DL415" s="44"/>
      <c r="DM415" s="44"/>
      <c r="DN415" s="44"/>
      <c r="DO415" s="44"/>
      <c r="DP415" s="44"/>
      <c r="DQ415" s="44"/>
      <c r="DR415" s="44"/>
      <c r="DS415" s="44"/>
      <c r="DT415" s="44"/>
      <c r="DU415" s="44"/>
      <c r="DV415" s="44"/>
      <c r="DW415" s="44"/>
      <c r="DX415" s="44"/>
      <c r="DY415" s="44"/>
      <c r="DZ415" s="44"/>
      <c r="EA415" s="44"/>
      <c r="EB415" s="44"/>
      <c r="EC415" s="44"/>
      <c r="ED415" s="44"/>
      <c r="EE415" s="44"/>
      <c r="EF415" s="44"/>
      <c r="EG415" s="44"/>
      <c r="EH415" s="44"/>
      <c r="EI415" s="44"/>
      <c r="EJ415" s="44"/>
      <c r="EK415" s="44"/>
      <c r="EL415" s="44"/>
      <c r="EM415" s="44"/>
      <c r="EN415" s="44"/>
      <c r="EO415" s="44"/>
      <c r="EP415" s="44"/>
      <c r="EQ415" s="44"/>
      <c r="ER415" s="44"/>
      <c r="ES415" s="44"/>
      <c r="ET415" s="44"/>
      <c r="EU415" s="44"/>
      <c r="EV415" s="44"/>
      <c r="EW415" s="44"/>
      <c r="EX415" s="44"/>
      <c r="EY415" s="44"/>
      <c r="EZ415" s="44"/>
      <c r="FA415" s="44"/>
      <c r="FB415" s="44"/>
      <c r="FC415" s="44"/>
      <c r="FD415" s="44"/>
      <c r="FE415" s="44"/>
      <c r="FF415" s="44"/>
      <c r="FG415" s="44"/>
      <c r="FH415" s="44"/>
      <c r="FI415" s="44"/>
      <c r="FJ415" s="44"/>
      <c r="FK415" s="44"/>
      <c r="FL415" s="44"/>
      <c r="FM415" s="44"/>
      <c r="FN415" s="44"/>
      <c r="FO415" s="44"/>
      <c r="FP415" s="44"/>
      <c r="FQ415" s="44"/>
      <c r="FR415" s="44"/>
      <c r="FS415" s="44"/>
      <c r="FT415" s="44"/>
      <c r="FU415" s="44"/>
      <c r="FV415" s="44"/>
      <c r="FW415" s="44"/>
      <c r="FX415" s="44"/>
      <c r="FY415" s="44"/>
      <c r="FZ415" s="44"/>
      <c r="GA415" s="44"/>
      <c r="GB415" s="44"/>
      <c r="GC415" s="44"/>
      <c r="GD415" s="44"/>
      <c r="GE415" s="44"/>
      <c r="GF415" s="44"/>
      <c r="GG415" s="44"/>
      <c r="GH415" s="44"/>
      <c r="GI415" s="44"/>
      <c r="GJ415" s="44"/>
      <c r="GK415" s="44"/>
      <c r="GL415" s="44"/>
      <c r="GM415" s="44"/>
      <c r="GN415" s="44"/>
      <c r="GO415" s="44"/>
      <c r="GP415" s="44"/>
      <c r="GQ415" s="44"/>
      <c r="GR415" s="44"/>
      <c r="GS415" s="44"/>
      <c r="GT415" s="44"/>
      <c r="GU415" s="44"/>
      <c r="GV415" s="44"/>
      <c r="GW415" s="44"/>
      <c r="GX415" s="44"/>
      <c r="GY415" s="44"/>
      <c r="GZ415" s="44"/>
      <c r="HA415" s="44"/>
      <c r="HB415" s="44"/>
      <c r="HC415" s="44"/>
      <c r="HD415" s="44"/>
      <c r="HE415" s="44"/>
      <c r="HF415" s="44"/>
      <c r="HG415" s="44"/>
      <c r="HH415" s="44"/>
      <c r="HI415" s="44"/>
      <c r="HJ415" s="44"/>
      <c r="HK415" s="44"/>
      <c r="HL415" s="44"/>
      <c r="HM415" s="44"/>
      <c r="HN415" s="44"/>
      <c r="HO415" s="44"/>
      <c r="HP415" s="44"/>
      <c r="HQ415" s="44"/>
      <c r="HR415" s="44"/>
      <c r="HS415" s="44"/>
      <c r="HT415" s="44"/>
      <c r="HU415" s="44"/>
      <c r="HV415" s="44"/>
      <c r="HW415" s="44"/>
      <c r="HX415" s="44"/>
      <c r="HY415" s="44"/>
      <c r="HZ415" s="44"/>
      <c r="IA415" s="44"/>
      <c r="IB415" s="44"/>
      <c r="IC415" s="44"/>
      <c r="ID415" s="44"/>
      <c r="IE415" s="44"/>
      <c r="IF415" s="44"/>
      <c r="IG415" s="44"/>
      <c r="IH415" s="44"/>
      <c r="II415" s="44"/>
      <c r="IJ415" s="44"/>
      <c r="IK415" s="44"/>
      <c r="IL415" s="44"/>
      <c r="IM415" s="44"/>
      <c r="IN415" s="44"/>
      <c r="IO415" s="44"/>
      <c r="IP415" s="44"/>
      <c r="IQ415" s="44"/>
      <c r="IR415" s="44"/>
      <c r="IS415" s="44"/>
      <c r="IT415" s="44"/>
      <c r="IU415" s="44"/>
      <c r="IV415" s="44"/>
    </row>
    <row r="416" spans="1:256" s="43" customFormat="1" ht="13.5">
      <c r="A416" s="64"/>
      <c r="B416" s="47"/>
      <c r="C416" s="47"/>
      <c r="D416" s="47"/>
      <c r="E416" s="47"/>
      <c r="F416" s="47"/>
      <c r="G416" s="47"/>
      <c r="H416" s="47"/>
      <c r="I416" s="47"/>
      <c r="J416" s="51"/>
      <c r="K416" s="51"/>
      <c r="L416" s="47"/>
      <c r="M416" s="47"/>
      <c r="N416" s="47"/>
      <c r="O416" s="47"/>
      <c r="P416" s="47"/>
      <c r="Q416" s="47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BK416" s="58"/>
      <c r="BL416" s="58"/>
      <c r="BM416" s="58"/>
      <c r="BN416" s="58"/>
      <c r="BO416" s="58"/>
      <c r="BP416" s="58"/>
      <c r="BQ416" s="58"/>
      <c r="BR416" s="58"/>
      <c r="BS416" s="58"/>
      <c r="BT416" s="58"/>
      <c r="BU416" s="58"/>
      <c r="BV416" s="58"/>
      <c r="BW416" s="58"/>
      <c r="BX416" s="58"/>
      <c r="BY416" s="58"/>
      <c r="BZ416" s="58"/>
      <c r="CA416" s="58"/>
      <c r="CB416" s="58"/>
      <c r="CC416" s="58"/>
      <c r="CD416" s="58"/>
      <c r="CE416" s="58"/>
      <c r="CF416" s="58"/>
      <c r="CG416" s="58"/>
      <c r="CH416" s="58"/>
      <c r="CI416" s="58"/>
      <c r="CJ416" s="58"/>
      <c r="CK416" s="58"/>
      <c r="CL416" s="58"/>
      <c r="CM416" s="58"/>
      <c r="CN416" s="58"/>
      <c r="CO416" s="58"/>
      <c r="CP416" s="58"/>
      <c r="CQ416" s="58"/>
      <c r="CR416" s="58"/>
      <c r="CS416" s="58"/>
      <c r="CT416" s="58"/>
      <c r="CU416" s="58"/>
      <c r="CV416" s="58"/>
      <c r="CW416" s="58"/>
      <c r="CX416" s="58"/>
      <c r="CY416" s="58"/>
      <c r="CZ416" s="58"/>
      <c r="DA416" s="58"/>
      <c r="DB416" s="58"/>
      <c r="DC416" s="58"/>
      <c r="DD416" s="58"/>
      <c r="DE416" s="58"/>
      <c r="DF416" s="58"/>
      <c r="DG416" s="58"/>
      <c r="DH416" s="58"/>
      <c r="DI416" s="58"/>
      <c r="DJ416" s="58"/>
      <c r="DK416" s="58"/>
      <c r="DL416" s="58"/>
      <c r="DM416" s="58"/>
      <c r="DN416" s="58"/>
      <c r="DO416" s="58"/>
      <c r="DP416" s="58"/>
      <c r="DQ416" s="58"/>
      <c r="DR416" s="58"/>
      <c r="DS416" s="58"/>
      <c r="DT416" s="58"/>
      <c r="DU416" s="58"/>
      <c r="DV416" s="58"/>
      <c r="DW416" s="58"/>
      <c r="DX416" s="58"/>
      <c r="DY416" s="58"/>
      <c r="DZ416" s="58"/>
      <c r="EA416" s="58"/>
      <c r="EB416" s="58"/>
      <c r="EC416" s="58"/>
      <c r="ED416" s="58"/>
      <c r="EE416" s="58"/>
      <c r="EF416" s="58"/>
      <c r="EG416" s="58"/>
      <c r="EH416" s="58"/>
      <c r="EI416" s="58"/>
      <c r="EJ416" s="58"/>
      <c r="EK416" s="58"/>
      <c r="EL416" s="58"/>
      <c r="EM416" s="58"/>
      <c r="EN416" s="58"/>
      <c r="EO416" s="58"/>
      <c r="EP416" s="58"/>
      <c r="EQ416" s="58"/>
      <c r="ER416" s="58"/>
      <c r="ES416" s="58"/>
      <c r="ET416" s="58"/>
      <c r="EU416" s="58"/>
      <c r="EV416" s="58"/>
      <c r="EW416" s="58"/>
      <c r="EX416" s="58"/>
      <c r="EY416" s="58"/>
      <c r="EZ416" s="58"/>
      <c r="FA416" s="58"/>
      <c r="FB416" s="58"/>
      <c r="FC416" s="58"/>
      <c r="FD416" s="58"/>
      <c r="FE416" s="58"/>
      <c r="FF416" s="58"/>
      <c r="FG416" s="58"/>
      <c r="FH416" s="58"/>
      <c r="FI416" s="58"/>
      <c r="FJ416" s="58"/>
      <c r="FK416" s="58"/>
      <c r="FL416" s="58"/>
      <c r="FM416" s="58"/>
      <c r="FN416" s="58"/>
      <c r="FO416" s="58"/>
      <c r="FP416" s="58"/>
      <c r="FQ416" s="58"/>
      <c r="FR416" s="58"/>
      <c r="FS416" s="58"/>
      <c r="FT416" s="58"/>
      <c r="FU416" s="58"/>
      <c r="FV416" s="58"/>
      <c r="FW416" s="58"/>
      <c r="FX416" s="58"/>
      <c r="FY416" s="58"/>
      <c r="FZ416" s="58"/>
      <c r="GA416" s="58"/>
      <c r="GB416" s="58"/>
      <c r="GC416" s="58"/>
      <c r="GD416" s="58"/>
      <c r="GE416" s="58"/>
      <c r="GF416" s="58"/>
      <c r="GG416" s="58"/>
      <c r="GH416" s="58"/>
      <c r="GI416" s="58"/>
      <c r="GJ416" s="58"/>
      <c r="GK416" s="58"/>
      <c r="GL416" s="58"/>
      <c r="GM416" s="58"/>
      <c r="GN416" s="58"/>
      <c r="GO416" s="58"/>
      <c r="GP416" s="58"/>
      <c r="GQ416" s="58"/>
      <c r="GR416" s="58"/>
      <c r="GS416" s="58"/>
      <c r="GT416" s="58"/>
      <c r="GU416" s="58"/>
      <c r="GV416" s="58"/>
      <c r="GW416" s="58"/>
      <c r="GX416" s="58"/>
      <c r="GY416" s="58"/>
      <c r="GZ416" s="58"/>
      <c r="HA416" s="58"/>
      <c r="HB416" s="58"/>
      <c r="HC416" s="58"/>
      <c r="HD416" s="58"/>
      <c r="HE416" s="58"/>
      <c r="HF416" s="58"/>
      <c r="HG416" s="58"/>
      <c r="HH416" s="58"/>
      <c r="HI416" s="58"/>
      <c r="HJ416" s="58"/>
      <c r="HK416" s="58"/>
      <c r="HL416" s="58"/>
      <c r="HM416" s="58"/>
      <c r="HN416" s="58"/>
      <c r="HO416" s="58"/>
      <c r="HP416" s="58"/>
      <c r="HQ416" s="58"/>
      <c r="HR416" s="58"/>
      <c r="HS416" s="58"/>
      <c r="HT416" s="58"/>
      <c r="HU416" s="58"/>
      <c r="HV416" s="58"/>
      <c r="HW416" s="58"/>
      <c r="HX416" s="58"/>
      <c r="HY416" s="58"/>
      <c r="HZ416" s="58"/>
      <c r="IA416" s="58"/>
      <c r="IB416" s="58"/>
      <c r="IC416" s="58"/>
      <c r="ID416" s="58"/>
      <c r="IE416" s="58"/>
      <c r="IF416" s="58"/>
      <c r="IG416" s="58"/>
      <c r="IH416" s="58"/>
      <c r="II416" s="58"/>
      <c r="IJ416" s="58"/>
      <c r="IK416" s="58"/>
      <c r="IL416" s="58"/>
      <c r="IM416" s="58"/>
      <c r="IN416" s="58"/>
      <c r="IO416" s="58"/>
      <c r="IP416" s="58"/>
      <c r="IQ416" s="58"/>
      <c r="IR416" s="58"/>
      <c r="IS416" s="58"/>
      <c r="IT416" s="58"/>
      <c r="IU416" s="58"/>
      <c r="IV416" s="58"/>
    </row>
    <row r="417" spans="1:256" s="43" customFormat="1" ht="13.5">
      <c r="A417" s="64"/>
      <c r="B417" s="47"/>
      <c r="C417" s="47"/>
      <c r="D417" s="47"/>
      <c r="E417" s="47"/>
      <c r="F417" s="47"/>
      <c r="G417" s="47"/>
      <c r="H417" s="47"/>
      <c r="I417" s="47"/>
      <c r="J417" s="51"/>
      <c r="K417" s="51"/>
      <c r="L417" s="47"/>
      <c r="M417" s="47"/>
      <c r="N417" s="47"/>
      <c r="O417" s="47"/>
      <c r="P417" s="47"/>
      <c r="Q417" s="47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  <c r="BF417" s="58"/>
      <c r="BG417" s="58"/>
      <c r="BH417" s="58"/>
      <c r="BI417" s="58"/>
      <c r="BJ417" s="58"/>
      <c r="BK417" s="58"/>
      <c r="BL417" s="58"/>
      <c r="BM417" s="58"/>
      <c r="BN417" s="58"/>
      <c r="BO417" s="58"/>
      <c r="BP417" s="58"/>
      <c r="BQ417" s="58"/>
      <c r="BR417" s="58"/>
      <c r="BS417" s="58"/>
      <c r="BT417" s="58"/>
      <c r="BU417" s="58"/>
      <c r="BV417" s="58"/>
      <c r="BW417" s="58"/>
      <c r="BX417" s="58"/>
      <c r="BY417" s="58"/>
      <c r="BZ417" s="58"/>
      <c r="CA417" s="58"/>
      <c r="CB417" s="58"/>
      <c r="CC417" s="58"/>
      <c r="CD417" s="58"/>
      <c r="CE417" s="58"/>
      <c r="CF417" s="58"/>
      <c r="CG417" s="58"/>
      <c r="CH417" s="58"/>
      <c r="CI417" s="58"/>
      <c r="CJ417" s="58"/>
      <c r="CK417" s="58"/>
      <c r="CL417" s="58"/>
      <c r="CM417" s="58"/>
      <c r="CN417" s="58"/>
      <c r="CO417" s="58"/>
      <c r="CP417" s="58"/>
      <c r="CQ417" s="58"/>
      <c r="CR417" s="58"/>
      <c r="CS417" s="58"/>
      <c r="CT417" s="58"/>
      <c r="CU417" s="58"/>
      <c r="CV417" s="58"/>
      <c r="CW417" s="58"/>
      <c r="CX417" s="58"/>
      <c r="CY417" s="58"/>
      <c r="CZ417" s="58"/>
      <c r="DA417" s="58"/>
      <c r="DB417" s="58"/>
      <c r="DC417" s="58"/>
      <c r="DD417" s="58"/>
      <c r="DE417" s="58"/>
      <c r="DF417" s="58"/>
      <c r="DG417" s="58"/>
      <c r="DH417" s="58"/>
      <c r="DI417" s="58"/>
      <c r="DJ417" s="58"/>
      <c r="DK417" s="58"/>
      <c r="DL417" s="58"/>
      <c r="DM417" s="58"/>
      <c r="DN417" s="58"/>
      <c r="DO417" s="58"/>
      <c r="DP417" s="58"/>
      <c r="DQ417" s="58"/>
      <c r="DR417" s="58"/>
      <c r="DS417" s="58"/>
      <c r="DT417" s="58"/>
      <c r="DU417" s="58"/>
      <c r="DV417" s="58"/>
      <c r="DW417" s="58"/>
      <c r="DX417" s="58"/>
      <c r="DY417" s="58"/>
      <c r="DZ417" s="58"/>
      <c r="EA417" s="58"/>
      <c r="EB417" s="58"/>
      <c r="EC417" s="58"/>
      <c r="ED417" s="58"/>
      <c r="EE417" s="58"/>
      <c r="EF417" s="58"/>
      <c r="EG417" s="58"/>
      <c r="EH417" s="58"/>
      <c r="EI417" s="58"/>
      <c r="EJ417" s="58"/>
      <c r="EK417" s="58"/>
      <c r="EL417" s="58"/>
      <c r="EM417" s="58"/>
      <c r="EN417" s="58"/>
      <c r="EO417" s="58"/>
      <c r="EP417" s="58"/>
      <c r="EQ417" s="58"/>
      <c r="ER417" s="58"/>
      <c r="ES417" s="58"/>
      <c r="ET417" s="58"/>
      <c r="EU417" s="58"/>
      <c r="EV417" s="58"/>
      <c r="EW417" s="58"/>
      <c r="EX417" s="58"/>
      <c r="EY417" s="58"/>
      <c r="EZ417" s="58"/>
      <c r="FA417" s="58"/>
      <c r="FB417" s="58"/>
      <c r="FC417" s="58"/>
      <c r="FD417" s="58"/>
      <c r="FE417" s="58"/>
      <c r="FF417" s="58"/>
      <c r="FG417" s="58"/>
      <c r="FH417" s="58"/>
      <c r="FI417" s="58"/>
      <c r="FJ417" s="58"/>
      <c r="FK417" s="58"/>
      <c r="FL417" s="58"/>
      <c r="FM417" s="58"/>
      <c r="FN417" s="58"/>
      <c r="FO417" s="58"/>
      <c r="FP417" s="58"/>
      <c r="FQ417" s="58"/>
      <c r="FR417" s="58"/>
      <c r="FS417" s="58"/>
      <c r="FT417" s="58"/>
      <c r="FU417" s="58"/>
      <c r="FV417" s="58"/>
      <c r="FW417" s="58"/>
      <c r="FX417" s="58"/>
      <c r="FY417" s="58"/>
      <c r="FZ417" s="58"/>
      <c r="GA417" s="58"/>
      <c r="GB417" s="58"/>
      <c r="GC417" s="58"/>
      <c r="GD417" s="58"/>
      <c r="GE417" s="58"/>
      <c r="GF417" s="58"/>
      <c r="GG417" s="58"/>
      <c r="GH417" s="58"/>
      <c r="GI417" s="58"/>
      <c r="GJ417" s="58"/>
      <c r="GK417" s="58"/>
      <c r="GL417" s="58"/>
      <c r="GM417" s="58"/>
      <c r="GN417" s="58"/>
      <c r="GO417" s="58"/>
      <c r="GP417" s="58"/>
      <c r="GQ417" s="58"/>
      <c r="GR417" s="58"/>
      <c r="GS417" s="58"/>
      <c r="GT417" s="58"/>
      <c r="GU417" s="58"/>
      <c r="GV417" s="58"/>
      <c r="GW417" s="58"/>
      <c r="GX417" s="58"/>
      <c r="GY417" s="58"/>
      <c r="GZ417" s="58"/>
      <c r="HA417" s="58"/>
      <c r="HB417" s="58"/>
      <c r="HC417" s="58"/>
      <c r="HD417" s="58"/>
      <c r="HE417" s="58"/>
      <c r="HF417" s="58"/>
      <c r="HG417" s="58"/>
      <c r="HH417" s="58"/>
      <c r="HI417" s="58"/>
      <c r="HJ417" s="58"/>
      <c r="HK417" s="58"/>
      <c r="HL417" s="58"/>
      <c r="HM417" s="58"/>
      <c r="HN417" s="58"/>
      <c r="HO417" s="58"/>
      <c r="HP417" s="58"/>
      <c r="HQ417" s="58"/>
      <c r="HR417" s="58"/>
      <c r="HS417" s="58"/>
      <c r="HT417" s="58"/>
      <c r="HU417" s="58"/>
      <c r="HV417" s="58"/>
      <c r="HW417" s="58"/>
      <c r="HX417" s="58"/>
      <c r="HY417" s="58"/>
      <c r="HZ417" s="58"/>
      <c r="IA417" s="58"/>
      <c r="IB417" s="58"/>
      <c r="IC417" s="58"/>
      <c r="ID417" s="58"/>
      <c r="IE417" s="58"/>
      <c r="IF417" s="58"/>
      <c r="IG417" s="58"/>
      <c r="IH417" s="58"/>
      <c r="II417" s="58"/>
      <c r="IJ417" s="58"/>
      <c r="IK417" s="58"/>
      <c r="IL417" s="58"/>
      <c r="IM417" s="58"/>
      <c r="IN417" s="58"/>
      <c r="IO417" s="58"/>
      <c r="IP417" s="58"/>
      <c r="IQ417" s="58"/>
      <c r="IR417" s="58"/>
      <c r="IS417" s="58"/>
      <c r="IT417" s="58"/>
      <c r="IU417" s="58"/>
      <c r="IV417" s="58"/>
    </row>
    <row r="418" spans="1:256" s="43" customFormat="1" ht="13.5">
      <c r="A418" s="64"/>
      <c r="B418" s="47"/>
      <c r="C418" s="47"/>
      <c r="D418" s="47"/>
      <c r="E418" s="47"/>
      <c r="F418" s="47"/>
      <c r="G418" s="47"/>
      <c r="H418" s="47"/>
      <c r="I418" s="47"/>
      <c r="J418" s="51"/>
      <c r="K418" s="51"/>
      <c r="L418" s="47"/>
      <c r="M418" s="47"/>
      <c r="N418" s="47"/>
      <c r="O418" s="47"/>
      <c r="P418" s="47"/>
      <c r="Q418" s="47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  <c r="BH418" s="58"/>
      <c r="BI418" s="58"/>
      <c r="BJ418" s="58"/>
      <c r="BK418" s="58"/>
      <c r="BL418" s="58"/>
      <c r="BM418" s="58"/>
      <c r="BN418" s="58"/>
      <c r="BO418" s="58"/>
      <c r="BP418" s="58"/>
      <c r="BQ418" s="58"/>
      <c r="BR418" s="58"/>
      <c r="BS418" s="58"/>
      <c r="BT418" s="58"/>
      <c r="BU418" s="58"/>
      <c r="BV418" s="58"/>
      <c r="BW418" s="58"/>
      <c r="BX418" s="58"/>
      <c r="BY418" s="58"/>
      <c r="BZ418" s="58"/>
      <c r="CA418" s="58"/>
      <c r="CB418" s="58"/>
      <c r="CC418" s="58"/>
      <c r="CD418" s="58"/>
      <c r="CE418" s="58"/>
      <c r="CF418" s="58"/>
      <c r="CG418" s="58"/>
      <c r="CH418" s="58"/>
      <c r="CI418" s="58"/>
      <c r="CJ418" s="58"/>
      <c r="CK418" s="58"/>
      <c r="CL418" s="58"/>
      <c r="CM418" s="58"/>
      <c r="CN418" s="58"/>
      <c r="CO418" s="58"/>
      <c r="CP418" s="58"/>
      <c r="CQ418" s="58"/>
      <c r="CR418" s="58"/>
      <c r="CS418" s="58"/>
      <c r="CT418" s="58"/>
      <c r="CU418" s="58"/>
      <c r="CV418" s="58"/>
      <c r="CW418" s="58"/>
      <c r="CX418" s="58"/>
      <c r="CY418" s="58"/>
      <c r="CZ418" s="58"/>
      <c r="DA418" s="58"/>
      <c r="DB418" s="58"/>
      <c r="DC418" s="58"/>
      <c r="DD418" s="58"/>
      <c r="DE418" s="58"/>
      <c r="DF418" s="58"/>
      <c r="DG418" s="58"/>
      <c r="DH418" s="58"/>
      <c r="DI418" s="58"/>
      <c r="DJ418" s="58"/>
      <c r="DK418" s="58"/>
      <c r="DL418" s="58"/>
      <c r="DM418" s="58"/>
      <c r="DN418" s="58"/>
      <c r="DO418" s="58"/>
      <c r="DP418" s="58"/>
      <c r="DQ418" s="58"/>
      <c r="DR418" s="58"/>
      <c r="DS418" s="58"/>
      <c r="DT418" s="58"/>
      <c r="DU418" s="58"/>
      <c r="DV418" s="58"/>
      <c r="DW418" s="58"/>
      <c r="DX418" s="58"/>
      <c r="DY418" s="58"/>
      <c r="DZ418" s="58"/>
      <c r="EA418" s="58"/>
      <c r="EB418" s="58"/>
      <c r="EC418" s="58"/>
      <c r="ED418" s="58"/>
      <c r="EE418" s="58"/>
      <c r="EF418" s="58"/>
      <c r="EG418" s="58"/>
      <c r="EH418" s="58"/>
      <c r="EI418" s="58"/>
      <c r="EJ418" s="58"/>
      <c r="EK418" s="58"/>
      <c r="EL418" s="58"/>
      <c r="EM418" s="58"/>
      <c r="EN418" s="58"/>
      <c r="EO418" s="58"/>
      <c r="EP418" s="58"/>
      <c r="EQ418" s="58"/>
      <c r="ER418" s="58"/>
      <c r="ES418" s="58"/>
      <c r="ET418" s="58"/>
      <c r="EU418" s="58"/>
      <c r="EV418" s="58"/>
      <c r="EW418" s="58"/>
      <c r="EX418" s="58"/>
      <c r="EY418" s="58"/>
      <c r="EZ418" s="58"/>
      <c r="FA418" s="58"/>
      <c r="FB418" s="58"/>
      <c r="FC418" s="58"/>
      <c r="FD418" s="58"/>
      <c r="FE418" s="58"/>
      <c r="FF418" s="58"/>
      <c r="FG418" s="58"/>
      <c r="FH418" s="58"/>
      <c r="FI418" s="58"/>
      <c r="FJ418" s="58"/>
      <c r="FK418" s="58"/>
      <c r="FL418" s="58"/>
      <c r="FM418" s="58"/>
      <c r="FN418" s="58"/>
      <c r="FO418" s="58"/>
      <c r="FP418" s="58"/>
      <c r="FQ418" s="58"/>
      <c r="FR418" s="58"/>
      <c r="FS418" s="58"/>
      <c r="FT418" s="58"/>
      <c r="FU418" s="58"/>
      <c r="FV418" s="58"/>
      <c r="FW418" s="58"/>
      <c r="FX418" s="58"/>
      <c r="FY418" s="58"/>
      <c r="FZ418" s="58"/>
      <c r="GA418" s="58"/>
      <c r="GB418" s="58"/>
      <c r="GC418" s="58"/>
      <c r="GD418" s="58"/>
      <c r="GE418" s="58"/>
      <c r="GF418" s="58"/>
      <c r="GG418" s="58"/>
      <c r="GH418" s="58"/>
      <c r="GI418" s="58"/>
      <c r="GJ418" s="58"/>
      <c r="GK418" s="58"/>
      <c r="GL418" s="58"/>
      <c r="GM418" s="58"/>
      <c r="GN418" s="58"/>
      <c r="GO418" s="58"/>
      <c r="GP418" s="58"/>
      <c r="GQ418" s="58"/>
      <c r="GR418" s="58"/>
      <c r="GS418" s="58"/>
      <c r="GT418" s="58"/>
      <c r="GU418" s="58"/>
      <c r="GV418" s="58"/>
      <c r="GW418" s="58"/>
      <c r="GX418" s="58"/>
      <c r="GY418" s="58"/>
      <c r="GZ418" s="58"/>
      <c r="HA418" s="58"/>
      <c r="HB418" s="58"/>
      <c r="HC418" s="58"/>
      <c r="HD418" s="58"/>
      <c r="HE418" s="58"/>
      <c r="HF418" s="58"/>
      <c r="HG418" s="58"/>
      <c r="HH418" s="58"/>
      <c r="HI418" s="58"/>
      <c r="HJ418" s="58"/>
      <c r="HK418" s="58"/>
      <c r="HL418" s="58"/>
      <c r="HM418" s="58"/>
      <c r="HN418" s="58"/>
      <c r="HO418" s="58"/>
      <c r="HP418" s="58"/>
      <c r="HQ418" s="58"/>
      <c r="HR418" s="58"/>
      <c r="HS418" s="58"/>
      <c r="HT418" s="58"/>
      <c r="HU418" s="58"/>
      <c r="HV418" s="58"/>
      <c r="HW418" s="58"/>
      <c r="HX418" s="58"/>
      <c r="HY418" s="58"/>
      <c r="HZ418" s="58"/>
      <c r="IA418" s="58"/>
      <c r="IB418" s="58"/>
      <c r="IC418" s="58"/>
      <c r="ID418" s="58"/>
      <c r="IE418" s="58"/>
      <c r="IF418" s="58"/>
      <c r="IG418" s="58"/>
      <c r="IH418" s="58"/>
      <c r="II418" s="58"/>
      <c r="IJ418" s="58"/>
      <c r="IK418" s="58"/>
      <c r="IL418" s="58"/>
      <c r="IM418" s="58"/>
      <c r="IN418" s="58"/>
      <c r="IO418" s="58"/>
      <c r="IP418" s="58"/>
      <c r="IQ418" s="58"/>
      <c r="IR418" s="58"/>
      <c r="IS418" s="58"/>
      <c r="IT418" s="58"/>
      <c r="IU418" s="58"/>
      <c r="IV418" s="58"/>
    </row>
    <row r="419" spans="1:256" s="43" customFormat="1" ht="13.5">
      <c r="A419" s="64"/>
      <c r="B419" s="47"/>
      <c r="C419" s="47"/>
      <c r="D419" s="47"/>
      <c r="E419" s="47"/>
      <c r="F419" s="47"/>
      <c r="G419" s="47"/>
      <c r="H419" s="47"/>
      <c r="I419" s="47"/>
      <c r="J419" s="51"/>
      <c r="K419" s="51"/>
      <c r="L419" s="47"/>
      <c r="M419" s="47"/>
      <c r="N419" s="47"/>
      <c r="O419" s="47"/>
      <c r="P419" s="47"/>
      <c r="Q419" s="47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  <c r="BH419" s="58"/>
      <c r="BI419" s="58"/>
      <c r="BJ419" s="58"/>
      <c r="BK419" s="58"/>
      <c r="BL419" s="58"/>
      <c r="BM419" s="58"/>
      <c r="BN419" s="58"/>
      <c r="BO419" s="58"/>
      <c r="BP419" s="58"/>
      <c r="BQ419" s="58"/>
      <c r="BR419" s="58"/>
      <c r="BS419" s="58"/>
      <c r="BT419" s="58"/>
      <c r="BU419" s="58"/>
      <c r="BV419" s="58"/>
      <c r="BW419" s="58"/>
      <c r="BX419" s="58"/>
      <c r="BY419" s="58"/>
      <c r="BZ419" s="58"/>
      <c r="CA419" s="58"/>
      <c r="CB419" s="58"/>
      <c r="CC419" s="58"/>
      <c r="CD419" s="58"/>
      <c r="CE419" s="58"/>
      <c r="CF419" s="58"/>
      <c r="CG419" s="58"/>
      <c r="CH419" s="58"/>
      <c r="CI419" s="58"/>
      <c r="CJ419" s="58"/>
      <c r="CK419" s="58"/>
      <c r="CL419" s="58"/>
      <c r="CM419" s="58"/>
      <c r="CN419" s="58"/>
      <c r="CO419" s="58"/>
      <c r="CP419" s="58"/>
      <c r="CQ419" s="58"/>
      <c r="CR419" s="58"/>
      <c r="CS419" s="58"/>
      <c r="CT419" s="58"/>
      <c r="CU419" s="58"/>
      <c r="CV419" s="58"/>
      <c r="CW419" s="58"/>
      <c r="CX419" s="58"/>
      <c r="CY419" s="58"/>
      <c r="CZ419" s="58"/>
      <c r="DA419" s="58"/>
      <c r="DB419" s="58"/>
      <c r="DC419" s="58"/>
      <c r="DD419" s="58"/>
      <c r="DE419" s="58"/>
      <c r="DF419" s="58"/>
      <c r="DG419" s="58"/>
      <c r="DH419" s="58"/>
      <c r="DI419" s="58"/>
      <c r="DJ419" s="58"/>
      <c r="DK419" s="58"/>
      <c r="DL419" s="58"/>
      <c r="DM419" s="58"/>
      <c r="DN419" s="58"/>
      <c r="DO419" s="58"/>
      <c r="DP419" s="58"/>
      <c r="DQ419" s="58"/>
      <c r="DR419" s="58"/>
      <c r="DS419" s="58"/>
      <c r="DT419" s="58"/>
      <c r="DU419" s="58"/>
      <c r="DV419" s="58"/>
      <c r="DW419" s="58"/>
      <c r="DX419" s="58"/>
      <c r="DY419" s="58"/>
      <c r="DZ419" s="58"/>
      <c r="EA419" s="58"/>
      <c r="EB419" s="58"/>
      <c r="EC419" s="58"/>
      <c r="ED419" s="58"/>
      <c r="EE419" s="58"/>
      <c r="EF419" s="58"/>
      <c r="EG419" s="58"/>
      <c r="EH419" s="58"/>
      <c r="EI419" s="58"/>
      <c r="EJ419" s="58"/>
      <c r="EK419" s="58"/>
      <c r="EL419" s="58"/>
      <c r="EM419" s="58"/>
      <c r="EN419" s="58"/>
      <c r="EO419" s="58"/>
      <c r="EP419" s="58"/>
      <c r="EQ419" s="58"/>
      <c r="ER419" s="58"/>
      <c r="ES419" s="58"/>
      <c r="ET419" s="58"/>
      <c r="EU419" s="58"/>
      <c r="EV419" s="58"/>
      <c r="EW419" s="58"/>
      <c r="EX419" s="58"/>
      <c r="EY419" s="58"/>
      <c r="EZ419" s="58"/>
      <c r="FA419" s="58"/>
      <c r="FB419" s="58"/>
      <c r="FC419" s="58"/>
      <c r="FD419" s="58"/>
      <c r="FE419" s="58"/>
      <c r="FF419" s="58"/>
      <c r="FG419" s="58"/>
      <c r="FH419" s="58"/>
      <c r="FI419" s="58"/>
      <c r="FJ419" s="58"/>
      <c r="FK419" s="58"/>
      <c r="FL419" s="58"/>
      <c r="FM419" s="58"/>
      <c r="FN419" s="58"/>
      <c r="FO419" s="58"/>
      <c r="FP419" s="58"/>
      <c r="FQ419" s="58"/>
      <c r="FR419" s="58"/>
      <c r="FS419" s="58"/>
      <c r="FT419" s="58"/>
      <c r="FU419" s="58"/>
      <c r="FV419" s="58"/>
      <c r="FW419" s="58"/>
      <c r="FX419" s="58"/>
      <c r="FY419" s="58"/>
      <c r="FZ419" s="58"/>
      <c r="GA419" s="58"/>
      <c r="GB419" s="58"/>
      <c r="GC419" s="58"/>
      <c r="GD419" s="58"/>
      <c r="GE419" s="58"/>
      <c r="GF419" s="58"/>
      <c r="GG419" s="58"/>
      <c r="GH419" s="58"/>
      <c r="GI419" s="58"/>
      <c r="GJ419" s="58"/>
      <c r="GK419" s="58"/>
      <c r="GL419" s="58"/>
      <c r="GM419" s="58"/>
      <c r="GN419" s="58"/>
      <c r="GO419" s="58"/>
      <c r="GP419" s="58"/>
      <c r="GQ419" s="58"/>
      <c r="GR419" s="58"/>
      <c r="GS419" s="58"/>
      <c r="GT419" s="58"/>
      <c r="GU419" s="58"/>
      <c r="GV419" s="58"/>
      <c r="GW419" s="58"/>
      <c r="GX419" s="58"/>
      <c r="GY419" s="58"/>
      <c r="GZ419" s="58"/>
      <c r="HA419" s="58"/>
      <c r="HB419" s="58"/>
      <c r="HC419" s="58"/>
      <c r="HD419" s="58"/>
      <c r="HE419" s="58"/>
      <c r="HF419" s="58"/>
      <c r="HG419" s="58"/>
      <c r="HH419" s="58"/>
      <c r="HI419" s="58"/>
      <c r="HJ419" s="58"/>
      <c r="HK419" s="58"/>
      <c r="HL419" s="58"/>
      <c r="HM419" s="58"/>
      <c r="HN419" s="58"/>
      <c r="HO419" s="58"/>
      <c r="HP419" s="58"/>
      <c r="HQ419" s="58"/>
      <c r="HR419" s="58"/>
      <c r="HS419" s="58"/>
      <c r="HT419" s="58"/>
      <c r="HU419" s="58"/>
      <c r="HV419" s="58"/>
      <c r="HW419" s="58"/>
      <c r="HX419" s="58"/>
      <c r="HY419" s="58"/>
      <c r="HZ419" s="58"/>
      <c r="IA419" s="58"/>
      <c r="IB419" s="58"/>
      <c r="IC419" s="58"/>
      <c r="ID419" s="58"/>
      <c r="IE419" s="58"/>
      <c r="IF419" s="58"/>
      <c r="IG419" s="58"/>
      <c r="IH419" s="58"/>
      <c r="II419" s="58"/>
      <c r="IJ419" s="58"/>
      <c r="IK419" s="58"/>
      <c r="IL419" s="58"/>
      <c r="IM419" s="58"/>
      <c r="IN419" s="58"/>
      <c r="IO419" s="58"/>
      <c r="IP419" s="58"/>
      <c r="IQ419" s="58"/>
      <c r="IR419" s="58"/>
      <c r="IS419" s="58"/>
      <c r="IT419" s="58"/>
      <c r="IU419" s="58"/>
      <c r="IV419" s="58"/>
    </row>
    <row r="420" spans="1:256" s="43" customFormat="1" ht="13.5">
      <c r="A420" s="64"/>
      <c r="B420" s="47"/>
      <c r="C420" s="47"/>
      <c r="D420" s="47"/>
      <c r="E420" s="47"/>
      <c r="F420" s="47"/>
      <c r="G420" s="47"/>
      <c r="H420" s="47"/>
      <c r="I420" s="47"/>
      <c r="J420" s="51"/>
      <c r="K420" s="51"/>
      <c r="L420" s="47"/>
      <c r="M420" s="47"/>
      <c r="N420" s="47"/>
      <c r="O420" s="47"/>
      <c r="P420" s="47"/>
      <c r="Q420" s="47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  <c r="BH420" s="58"/>
      <c r="BI420" s="58"/>
      <c r="BJ420" s="58"/>
      <c r="BK420" s="58"/>
      <c r="BL420" s="58"/>
      <c r="BM420" s="58"/>
      <c r="BN420" s="58"/>
      <c r="BO420" s="58"/>
      <c r="BP420" s="58"/>
      <c r="BQ420" s="58"/>
      <c r="BR420" s="58"/>
      <c r="BS420" s="58"/>
      <c r="BT420" s="58"/>
      <c r="BU420" s="58"/>
      <c r="BV420" s="58"/>
      <c r="BW420" s="58"/>
      <c r="BX420" s="58"/>
      <c r="BY420" s="58"/>
      <c r="BZ420" s="58"/>
      <c r="CA420" s="58"/>
      <c r="CB420" s="58"/>
      <c r="CC420" s="58"/>
      <c r="CD420" s="58"/>
      <c r="CE420" s="58"/>
      <c r="CF420" s="58"/>
      <c r="CG420" s="58"/>
      <c r="CH420" s="58"/>
      <c r="CI420" s="58"/>
      <c r="CJ420" s="58"/>
      <c r="CK420" s="58"/>
      <c r="CL420" s="58"/>
      <c r="CM420" s="58"/>
      <c r="CN420" s="58"/>
      <c r="CO420" s="58"/>
      <c r="CP420" s="58"/>
      <c r="CQ420" s="58"/>
      <c r="CR420" s="58"/>
      <c r="CS420" s="58"/>
      <c r="CT420" s="58"/>
      <c r="CU420" s="58"/>
      <c r="CV420" s="58"/>
      <c r="CW420" s="58"/>
      <c r="CX420" s="58"/>
      <c r="CY420" s="58"/>
      <c r="CZ420" s="58"/>
      <c r="DA420" s="58"/>
      <c r="DB420" s="58"/>
      <c r="DC420" s="58"/>
      <c r="DD420" s="58"/>
      <c r="DE420" s="58"/>
      <c r="DF420" s="58"/>
      <c r="DG420" s="58"/>
      <c r="DH420" s="58"/>
      <c r="DI420" s="58"/>
      <c r="DJ420" s="58"/>
      <c r="DK420" s="58"/>
      <c r="DL420" s="58"/>
      <c r="DM420" s="58"/>
      <c r="DN420" s="58"/>
      <c r="DO420" s="58"/>
      <c r="DP420" s="58"/>
      <c r="DQ420" s="58"/>
      <c r="DR420" s="58"/>
      <c r="DS420" s="58"/>
      <c r="DT420" s="58"/>
      <c r="DU420" s="58"/>
      <c r="DV420" s="58"/>
      <c r="DW420" s="58"/>
      <c r="DX420" s="58"/>
      <c r="DY420" s="58"/>
      <c r="DZ420" s="58"/>
      <c r="EA420" s="58"/>
      <c r="EB420" s="58"/>
      <c r="EC420" s="58"/>
      <c r="ED420" s="58"/>
      <c r="EE420" s="58"/>
      <c r="EF420" s="58"/>
      <c r="EG420" s="58"/>
      <c r="EH420" s="58"/>
      <c r="EI420" s="58"/>
      <c r="EJ420" s="58"/>
      <c r="EK420" s="58"/>
      <c r="EL420" s="58"/>
      <c r="EM420" s="58"/>
      <c r="EN420" s="58"/>
      <c r="EO420" s="58"/>
      <c r="EP420" s="58"/>
      <c r="EQ420" s="58"/>
      <c r="ER420" s="58"/>
      <c r="ES420" s="58"/>
      <c r="ET420" s="58"/>
      <c r="EU420" s="58"/>
      <c r="EV420" s="58"/>
      <c r="EW420" s="58"/>
      <c r="EX420" s="58"/>
      <c r="EY420" s="58"/>
      <c r="EZ420" s="58"/>
      <c r="FA420" s="58"/>
      <c r="FB420" s="58"/>
      <c r="FC420" s="58"/>
      <c r="FD420" s="58"/>
      <c r="FE420" s="58"/>
      <c r="FF420" s="58"/>
      <c r="FG420" s="58"/>
      <c r="FH420" s="58"/>
      <c r="FI420" s="58"/>
      <c r="FJ420" s="58"/>
      <c r="FK420" s="58"/>
      <c r="FL420" s="58"/>
      <c r="FM420" s="58"/>
      <c r="FN420" s="58"/>
      <c r="FO420" s="58"/>
      <c r="FP420" s="58"/>
      <c r="FQ420" s="58"/>
      <c r="FR420" s="58"/>
      <c r="FS420" s="58"/>
      <c r="FT420" s="58"/>
      <c r="FU420" s="58"/>
      <c r="FV420" s="58"/>
      <c r="FW420" s="58"/>
      <c r="FX420" s="58"/>
      <c r="FY420" s="58"/>
      <c r="FZ420" s="58"/>
      <c r="GA420" s="58"/>
      <c r="GB420" s="58"/>
      <c r="GC420" s="58"/>
      <c r="GD420" s="58"/>
      <c r="GE420" s="58"/>
      <c r="GF420" s="58"/>
      <c r="GG420" s="58"/>
      <c r="GH420" s="58"/>
      <c r="GI420" s="58"/>
      <c r="GJ420" s="58"/>
      <c r="GK420" s="58"/>
      <c r="GL420" s="58"/>
      <c r="GM420" s="58"/>
      <c r="GN420" s="58"/>
      <c r="GO420" s="58"/>
      <c r="GP420" s="58"/>
      <c r="GQ420" s="58"/>
      <c r="GR420" s="58"/>
      <c r="GS420" s="58"/>
      <c r="GT420" s="58"/>
      <c r="GU420" s="58"/>
      <c r="GV420" s="58"/>
      <c r="GW420" s="58"/>
      <c r="GX420" s="58"/>
      <c r="GY420" s="58"/>
      <c r="GZ420" s="58"/>
      <c r="HA420" s="58"/>
      <c r="HB420" s="58"/>
      <c r="HC420" s="58"/>
      <c r="HD420" s="58"/>
      <c r="HE420" s="58"/>
      <c r="HF420" s="58"/>
      <c r="HG420" s="58"/>
      <c r="HH420" s="58"/>
      <c r="HI420" s="58"/>
      <c r="HJ420" s="58"/>
      <c r="HK420" s="58"/>
      <c r="HL420" s="58"/>
      <c r="HM420" s="58"/>
      <c r="HN420" s="58"/>
      <c r="HO420" s="58"/>
      <c r="HP420" s="58"/>
      <c r="HQ420" s="58"/>
      <c r="HR420" s="58"/>
      <c r="HS420" s="58"/>
      <c r="HT420" s="58"/>
      <c r="HU420" s="58"/>
      <c r="HV420" s="58"/>
      <c r="HW420" s="58"/>
      <c r="HX420" s="58"/>
      <c r="HY420" s="58"/>
      <c r="HZ420" s="58"/>
      <c r="IA420" s="58"/>
      <c r="IB420" s="58"/>
      <c r="IC420" s="58"/>
      <c r="ID420" s="58"/>
      <c r="IE420" s="58"/>
      <c r="IF420" s="58"/>
      <c r="IG420" s="58"/>
      <c r="IH420" s="58"/>
      <c r="II420" s="58"/>
      <c r="IJ420" s="58"/>
      <c r="IK420" s="58"/>
      <c r="IL420" s="58"/>
      <c r="IM420" s="58"/>
      <c r="IN420" s="58"/>
      <c r="IO420" s="58"/>
      <c r="IP420" s="58"/>
      <c r="IQ420" s="58"/>
      <c r="IR420" s="58"/>
      <c r="IS420" s="58"/>
      <c r="IT420" s="58"/>
      <c r="IU420" s="58"/>
      <c r="IV420" s="58"/>
    </row>
    <row r="421" spans="1:256" s="43" customFormat="1" ht="13.5">
      <c r="A421" s="64"/>
      <c r="B421" s="47"/>
      <c r="C421" s="47"/>
      <c r="D421" s="47"/>
      <c r="E421" s="47"/>
      <c r="F421" s="47"/>
      <c r="G421" s="47"/>
      <c r="H421" s="47"/>
      <c r="I421" s="47"/>
      <c r="J421" s="51"/>
      <c r="K421" s="51"/>
      <c r="L421" s="47"/>
      <c r="M421" s="47"/>
      <c r="N421" s="47"/>
      <c r="O421" s="47"/>
      <c r="P421" s="47"/>
      <c r="Q421" s="47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  <c r="BH421" s="58"/>
      <c r="BI421" s="58"/>
      <c r="BJ421" s="58"/>
      <c r="BK421" s="58"/>
      <c r="BL421" s="58"/>
      <c r="BM421" s="58"/>
      <c r="BN421" s="58"/>
      <c r="BO421" s="58"/>
      <c r="BP421" s="58"/>
      <c r="BQ421" s="58"/>
      <c r="BR421" s="58"/>
      <c r="BS421" s="58"/>
      <c r="BT421" s="58"/>
      <c r="BU421" s="58"/>
      <c r="BV421" s="58"/>
      <c r="BW421" s="58"/>
      <c r="BX421" s="58"/>
      <c r="BY421" s="58"/>
      <c r="BZ421" s="58"/>
      <c r="CA421" s="58"/>
      <c r="CB421" s="58"/>
      <c r="CC421" s="58"/>
      <c r="CD421" s="58"/>
      <c r="CE421" s="58"/>
      <c r="CF421" s="58"/>
      <c r="CG421" s="58"/>
      <c r="CH421" s="58"/>
      <c r="CI421" s="58"/>
      <c r="CJ421" s="58"/>
      <c r="CK421" s="58"/>
      <c r="CL421" s="58"/>
      <c r="CM421" s="58"/>
      <c r="CN421" s="58"/>
      <c r="CO421" s="58"/>
      <c r="CP421" s="58"/>
      <c r="CQ421" s="58"/>
      <c r="CR421" s="58"/>
      <c r="CS421" s="58"/>
      <c r="CT421" s="58"/>
      <c r="CU421" s="58"/>
      <c r="CV421" s="58"/>
      <c r="CW421" s="58"/>
      <c r="CX421" s="58"/>
      <c r="CY421" s="58"/>
      <c r="CZ421" s="58"/>
      <c r="DA421" s="58"/>
      <c r="DB421" s="58"/>
      <c r="DC421" s="58"/>
      <c r="DD421" s="58"/>
      <c r="DE421" s="58"/>
      <c r="DF421" s="58"/>
      <c r="DG421" s="58"/>
      <c r="DH421" s="58"/>
      <c r="DI421" s="58"/>
      <c r="DJ421" s="58"/>
      <c r="DK421" s="58"/>
      <c r="DL421" s="58"/>
      <c r="DM421" s="58"/>
      <c r="DN421" s="58"/>
      <c r="DO421" s="58"/>
      <c r="DP421" s="58"/>
      <c r="DQ421" s="58"/>
      <c r="DR421" s="58"/>
      <c r="DS421" s="58"/>
      <c r="DT421" s="58"/>
      <c r="DU421" s="58"/>
      <c r="DV421" s="58"/>
      <c r="DW421" s="58"/>
      <c r="DX421" s="58"/>
      <c r="DY421" s="58"/>
      <c r="DZ421" s="58"/>
      <c r="EA421" s="58"/>
      <c r="EB421" s="58"/>
      <c r="EC421" s="58"/>
      <c r="ED421" s="58"/>
      <c r="EE421" s="58"/>
      <c r="EF421" s="58"/>
      <c r="EG421" s="58"/>
      <c r="EH421" s="58"/>
      <c r="EI421" s="58"/>
      <c r="EJ421" s="58"/>
      <c r="EK421" s="58"/>
      <c r="EL421" s="58"/>
      <c r="EM421" s="58"/>
      <c r="EN421" s="58"/>
      <c r="EO421" s="58"/>
      <c r="EP421" s="58"/>
      <c r="EQ421" s="58"/>
      <c r="ER421" s="58"/>
      <c r="ES421" s="58"/>
      <c r="ET421" s="58"/>
      <c r="EU421" s="58"/>
      <c r="EV421" s="58"/>
      <c r="EW421" s="58"/>
      <c r="EX421" s="58"/>
      <c r="EY421" s="58"/>
      <c r="EZ421" s="58"/>
      <c r="FA421" s="58"/>
      <c r="FB421" s="58"/>
      <c r="FC421" s="58"/>
      <c r="FD421" s="58"/>
      <c r="FE421" s="58"/>
      <c r="FF421" s="58"/>
      <c r="FG421" s="58"/>
      <c r="FH421" s="58"/>
      <c r="FI421" s="58"/>
      <c r="FJ421" s="58"/>
      <c r="FK421" s="58"/>
      <c r="FL421" s="58"/>
      <c r="FM421" s="58"/>
      <c r="FN421" s="58"/>
      <c r="FO421" s="58"/>
      <c r="FP421" s="58"/>
      <c r="FQ421" s="58"/>
      <c r="FR421" s="58"/>
      <c r="FS421" s="58"/>
      <c r="FT421" s="58"/>
      <c r="FU421" s="58"/>
      <c r="FV421" s="58"/>
      <c r="FW421" s="58"/>
      <c r="FX421" s="58"/>
      <c r="FY421" s="58"/>
      <c r="FZ421" s="58"/>
      <c r="GA421" s="58"/>
      <c r="GB421" s="58"/>
      <c r="GC421" s="58"/>
      <c r="GD421" s="58"/>
      <c r="GE421" s="58"/>
      <c r="GF421" s="58"/>
      <c r="GG421" s="58"/>
      <c r="GH421" s="58"/>
      <c r="GI421" s="58"/>
      <c r="GJ421" s="58"/>
      <c r="GK421" s="58"/>
      <c r="GL421" s="58"/>
      <c r="GM421" s="58"/>
      <c r="GN421" s="58"/>
      <c r="GO421" s="58"/>
      <c r="GP421" s="58"/>
      <c r="GQ421" s="58"/>
      <c r="GR421" s="58"/>
      <c r="GS421" s="58"/>
      <c r="GT421" s="58"/>
      <c r="GU421" s="58"/>
      <c r="GV421" s="58"/>
      <c r="GW421" s="58"/>
      <c r="GX421" s="58"/>
      <c r="GY421" s="58"/>
      <c r="GZ421" s="58"/>
      <c r="HA421" s="58"/>
      <c r="HB421" s="58"/>
      <c r="HC421" s="58"/>
      <c r="HD421" s="58"/>
      <c r="HE421" s="58"/>
      <c r="HF421" s="58"/>
      <c r="HG421" s="58"/>
      <c r="HH421" s="58"/>
      <c r="HI421" s="58"/>
      <c r="HJ421" s="58"/>
      <c r="HK421" s="58"/>
      <c r="HL421" s="58"/>
      <c r="HM421" s="58"/>
      <c r="HN421" s="58"/>
      <c r="HO421" s="58"/>
      <c r="HP421" s="58"/>
      <c r="HQ421" s="58"/>
      <c r="HR421" s="58"/>
      <c r="HS421" s="58"/>
      <c r="HT421" s="58"/>
      <c r="HU421" s="58"/>
      <c r="HV421" s="58"/>
      <c r="HW421" s="58"/>
      <c r="HX421" s="58"/>
      <c r="HY421" s="58"/>
      <c r="HZ421" s="58"/>
      <c r="IA421" s="58"/>
      <c r="IB421" s="58"/>
      <c r="IC421" s="58"/>
      <c r="ID421" s="58"/>
      <c r="IE421" s="58"/>
      <c r="IF421" s="58"/>
      <c r="IG421" s="58"/>
      <c r="IH421" s="58"/>
      <c r="II421" s="58"/>
      <c r="IJ421" s="58"/>
      <c r="IK421" s="58"/>
      <c r="IL421" s="58"/>
      <c r="IM421" s="58"/>
      <c r="IN421" s="58"/>
      <c r="IO421" s="58"/>
      <c r="IP421" s="58"/>
      <c r="IQ421" s="58"/>
      <c r="IR421" s="58"/>
      <c r="IS421" s="58"/>
      <c r="IT421" s="58"/>
      <c r="IU421" s="58"/>
      <c r="IV421" s="58"/>
    </row>
    <row r="422" spans="1:256" s="43" customFormat="1" ht="13.5">
      <c r="A422" s="64"/>
      <c r="B422" s="47"/>
      <c r="C422" s="47"/>
      <c r="D422" s="47"/>
      <c r="E422" s="47"/>
      <c r="F422" s="47"/>
      <c r="G422" s="47"/>
      <c r="H422" s="47"/>
      <c r="I422" s="47"/>
      <c r="J422" s="51"/>
      <c r="K422" s="51"/>
      <c r="L422" s="47"/>
      <c r="M422" s="47"/>
      <c r="N422" s="47"/>
      <c r="O422" s="47"/>
      <c r="P422" s="47"/>
      <c r="Q422" s="47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  <c r="BH422" s="58"/>
      <c r="BI422" s="58"/>
      <c r="BJ422" s="58"/>
      <c r="BK422" s="58"/>
      <c r="BL422" s="58"/>
      <c r="BM422" s="58"/>
      <c r="BN422" s="58"/>
      <c r="BO422" s="58"/>
      <c r="BP422" s="58"/>
      <c r="BQ422" s="58"/>
      <c r="BR422" s="58"/>
      <c r="BS422" s="58"/>
      <c r="BT422" s="58"/>
      <c r="BU422" s="58"/>
      <c r="BV422" s="58"/>
      <c r="BW422" s="58"/>
      <c r="BX422" s="58"/>
      <c r="BY422" s="58"/>
      <c r="BZ422" s="58"/>
      <c r="CA422" s="58"/>
      <c r="CB422" s="58"/>
      <c r="CC422" s="58"/>
      <c r="CD422" s="58"/>
      <c r="CE422" s="58"/>
      <c r="CF422" s="58"/>
      <c r="CG422" s="58"/>
      <c r="CH422" s="58"/>
      <c r="CI422" s="58"/>
      <c r="CJ422" s="58"/>
      <c r="CK422" s="58"/>
      <c r="CL422" s="58"/>
      <c r="CM422" s="58"/>
      <c r="CN422" s="58"/>
      <c r="CO422" s="58"/>
      <c r="CP422" s="58"/>
      <c r="CQ422" s="58"/>
      <c r="CR422" s="58"/>
      <c r="CS422" s="58"/>
      <c r="CT422" s="58"/>
      <c r="CU422" s="58"/>
      <c r="CV422" s="58"/>
      <c r="CW422" s="58"/>
      <c r="CX422" s="58"/>
      <c r="CY422" s="58"/>
      <c r="CZ422" s="58"/>
      <c r="DA422" s="58"/>
      <c r="DB422" s="58"/>
      <c r="DC422" s="58"/>
      <c r="DD422" s="58"/>
      <c r="DE422" s="58"/>
      <c r="DF422" s="58"/>
      <c r="DG422" s="58"/>
      <c r="DH422" s="58"/>
      <c r="DI422" s="58"/>
      <c r="DJ422" s="58"/>
      <c r="DK422" s="58"/>
      <c r="DL422" s="58"/>
      <c r="DM422" s="58"/>
      <c r="DN422" s="58"/>
      <c r="DO422" s="58"/>
      <c r="DP422" s="58"/>
      <c r="DQ422" s="58"/>
      <c r="DR422" s="58"/>
      <c r="DS422" s="58"/>
      <c r="DT422" s="58"/>
      <c r="DU422" s="58"/>
      <c r="DV422" s="58"/>
      <c r="DW422" s="58"/>
      <c r="DX422" s="58"/>
      <c r="DY422" s="58"/>
      <c r="DZ422" s="58"/>
      <c r="EA422" s="58"/>
      <c r="EB422" s="58"/>
      <c r="EC422" s="58"/>
      <c r="ED422" s="58"/>
      <c r="EE422" s="58"/>
      <c r="EF422" s="58"/>
      <c r="EG422" s="58"/>
      <c r="EH422" s="58"/>
      <c r="EI422" s="58"/>
      <c r="EJ422" s="58"/>
      <c r="EK422" s="58"/>
      <c r="EL422" s="58"/>
      <c r="EM422" s="58"/>
      <c r="EN422" s="58"/>
      <c r="EO422" s="58"/>
      <c r="EP422" s="58"/>
      <c r="EQ422" s="58"/>
      <c r="ER422" s="58"/>
      <c r="ES422" s="58"/>
      <c r="ET422" s="58"/>
      <c r="EU422" s="58"/>
      <c r="EV422" s="58"/>
      <c r="EW422" s="58"/>
      <c r="EX422" s="58"/>
      <c r="EY422" s="58"/>
      <c r="EZ422" s="58"/>
      <c r="FA422" s="58"/>
      <c r="FB422" s="58"/>
      <c r="FC422" s="58"/>
      <c r="FD422" s="58"/>
      <c r="FE422" s="58"/>
      <c r="FF422" s="58"/>
      <c r="FG422" s="58"/>
      <c r="FH422" s="58"/>
      <c r="FI422" s="58"/>
      <c r="FJ422" s="58"/>
      <c r="FK422" s="58"/>
      <c r="FL422" s="58"/>
      <c r="FM422" s="58"/>
      <c r="FN422" s="58"/>
      <c r="FO422" s="58"/>
      <c r="FP422" s="58"/>
      <c r="FQ422" s="58"/>
      <c r="FR422" s="58"/>
      <c r="FS422" s="58"/>
      <c r="FT422" s="58"/>
      <c r="FU422" s="58"/>
      <c r="FV422" s="58"/>
      <c r="FW422" s="58"/>
      <c r="FX422" s="58"/>
      <c r="FY422" s="58"/>
      <c r="FZ422" s="58"/>
      <c r="GA422" s="58"/>
      <c r="GB422" s="58"/>
      <c r="GC422" s="58"/>
      <c r="GD422" s="58"/>
      <c r="GE422" s="58"/>
      <c r="GF422" s="58"/>
      <c r="GG422" s="58"/>
      <c r="GH422" s="58"/>
      <c r="GI422" s="58"/>
      <c r="GJ422" s="58"/>
      <c r="GK422" s="58"/>
      <c r="GL422" s="58"/>
      <c r="GM422" s="58"/>
      <c r="GN422" s="58"/>
      <c r="GO422" s="58"/>
      <c r="GP422" s="58"/>
      <c r="GQ422" s="58"/>
      <c r="GR422" s="58"/>
      <c r="GS422" s="58"/>
      <c r="GT422" s="58"/>
      <c r="GU422" s="58"/>
      <c r="GV422" s="58"/>
      <c r="GW422" s="58"/>
      <c r="GX422" s="58"/>
      <c r="GY422" s="58"/>
      <c r="GZ422" s="58"/>
      <c r="HA422" s="58"/>
      <c r="HB422" s="58"/>
      <c r="HC422" s="58"/>
      <c r="HD422" s="58"/>
      <c r="HE422" s="58"/>
      <c r="HF422" s="58"/>
      <c r="HG422" s="58"/>
      <c r="HH422" s="58"/>
      <c r="HI422" s="58"/>
      <c r="HJ422" s="58"/>
      <c r="HK422" s="58"/>
      <c r="HL422" s="58"/>
      <c r="HM422" s="58"/>
      <c r="HN422" s="58"/>
      <c r="HO422" s="58"/>
      <c r="HP422" s="58"/>
      <c r="HQ422" s="58"/>
      <c r="HR422" s="58"/>
      <c r="HS422" s="58"/>
      <c r="HT422" s="58"/>
      <c r="HU422" s="58"/>
      <c r="HV422" s="58"/>
      <c r="HW422" s="58"/>
      <c r="HX422" s="58"/>
      <c r="HY422" s="58"/>
      <c r="HZ422" s="58"/>
      <c r="IA422" s="58"/>
      <c r="IB422" s="58"/>
      <c r="IC422" s="58"/>
      <c r="ID422" s="58"/>
      <c r="IE422" s="58"/>
      <c r="IF422" s="58"/>
      <c r="IG422" s="58"/>
      <c r="IH422" s="58"/>
      <c r="II422" s="58"/>
      <c r="IJ422" s="58"/>
      <c r="IK422" s="58"/>
      <c r="IL422" s="58"/>
      <c r="IM422" s="58"/>
      <c r="IN422" s="58"/>
      <c r="IO422" s="58"/>
      <c r="IP422" s="58"/>
      <c r="IQ422" s="58"/>
      <c r="IR422" s="58"/>
      <c r="IS422" s="58"/>
      <c r="IT422" s="58"/>
      <c r="IU422" s="58"/>
      <c r="IV422" s="58"/>
    </row>
    <row r="423" spans="1:256" s="43" customFormat="1" ht="13.5">
      <c r="A423" s="64"/>
      <c r="B423" s="47"/>
      <c r="C423" s="47"/>
      <c r="D423" s="47"/>
      <c r="E423" s="47"/>
      <c r="F423" s="47"/>
      <c r="G423" s="47"/>
      <c r="H423" s="47"/>
      <c r="I423" s="47"/>
      <c r="J423" s="51"/>
      <c r="K423" s="51"/>
      <c r="L423" s="47"/>
      <c r="M423" s="47"/>
      <c r="N423" s="47"/>
      <c r="O423" s="47"/>
      <c r="P423" s="47"/>
      <c r="Q423" s="47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  <c r="BH423" s="58"/>
      <c r="BI423" s="58"/>
      <c r="BJ423" s="58"/>
      <c r="BK423" s="58"/>
      <c r="BL423" s="58"/>
      <c r="BM423" s="58"/>
      <c r="BN423" s="58"/>
      <c r="BO423" s="58"/>
      <c r="BP423" s="58"/>
      <c r="BQ423" s="58"/>
      <c r="BR423" s="58"/>
      <c r="BS423" s="58"/>
      <c r="BT423" s="58"/>
      <c r="BU423" s="58"/>
      <c r="BV423" s="58"/>
      <c r="BW423" s="58"/>
      <c r="BX423" s="58"/>
      <c r="BY423" s="58"/>
      <c r="BZ423" s="58"/>
      <c r="CA423" s="58"/>
      <c r="CB423" s="58"/>
      <c r="CC423" s="58"/>
      <c r="CD423" s="58"/>
      <c r="CE423" s="58"/>
      <c r="CF423" s="58"/>
      <c r="CG423" s="58"/>
      <c r="CH423" s="58"/>
      <c r="CI423" s="58"/>
      <c r="CJ423" s="58"/>
      <c r="CK423" s="58"/>
      <c r="CL423" s="58"/>
      <c r="CM423" s="58"/>
      <c r="CN423" s="58"/>
      <c r="CO423" s="58"/>
      <c r="CP423" s="58"/>
      <c r="CQ423" s="58"/>
      <c r="CR423" s="58"/>
      <c r="CS423" s="58"/>
      <c r="CT423" s="58"/>
      <c r="CU423" s="58"/>
      <c r="CV423" s="58"/>
      <c r="CW423" s="58"/>
      <c r="CX423" s="58"/>
      <c r="CY423" s="58"/>
      <c r="CZ423" s="58"/>
      <c r="DA423" s="58"/>
      <c r="DB423" s="58"/>
      <c r="DC423" s="58"/>
      <c r="DD423" s="58"/>
      <c r="DE423" s="58"/>
      <c r="DF423" s="58"/>
      <c r="DG423" s="58"/>
      <c r="DH423" s="58"/>
      <c r="DI423" s="58"/>
      <c r="DJ423" s="58"/>
      <c r="DK423" s="58"/>
      <c r="DL423" s="58"/>
      <c r="DM423" s="58"/>
      <c r="DN423" s="58"/>
      <c r="DO423" s="58"/>
      <c r="DP423" s="58"/>
      <c r="DQ423" s="58"/>
      <c r="DR423" s="58"/>
      <c r="DS423" s="58"/>
      <c r="DT423" s="58"/>
      <c r="DU423" s="58"/>
      <c r="DV423" s="58"/>
      <c r="DW423" s="58"/>
      <c r="DX423" s="58"/>
      <c r="DY423" s="58"/>
      <c r="DZ423" s="58"/>
      <c r="EA423" s="58"/>
      <c r="EB423" s="58"/>
      <c r="EC423" s="58"/>
      <c r="ED423" s="58"/>
      <c r="EE423" s="58"/>
      <c r="EF423" s="58"/>
      <c r="EG423" s="58"/>
      <c r="EH423" s="58"/>
      <c r="EI423" s="58"/>
      <c r="EJ423" s="58"/>
      <c r="EK423" s="58"/>
      <c r="EL423" s="58"/>
      <c r="EM423" s="58"/>
      <c r="EN423" s="58"/>
      <c r="EO423" s="58"/>
      <c r="EP423" s="58"/>
      <c r="EQ423" s="58"/>
      <c r="ER423" s="58"/>
      <c r="ES423" s="58"/>
      <c r="ET423" s="58"/>
      <c r="EU423" s="58"/>
      <c r="EV423" s="58"/>
      <c r="EW423" s="58"/>
      <c r="EX423" s="58"/>
      <c r="EY423" s="58"/>
      <c r="EZ423" s="58"/>
      <c r="FA423" s="58"/>
      <c r="FB423" s="58"/>
      <c r="FC423" s="58"/>
      <c r="FD423" s="58"/>
      <c r="FE423" s="58"/>
      <c r="FF423" s="58"/>
      <c r="FG423" s="58"/>
      <c r="FH423" s="58"/>
      <c r="FI423" s="58"/>
      <c r="FJ423" s="58"/>
      <c r="FK423" s="58"/>
      <c r="FL423" s="58"/>
      <c r="FM423" s="58"/>
      <c r="FN423" s="58"/>
      <c r="FO423" s="58"/>
      <c r="FP423" s="58"/>
      <c r="FQ423" s="58"/>
      <c r="FR423" s="58"/>
      <c r="FS423" s="58"/>
      <c r="FT423" s="58"/>
      <c r="FU423" s="58"/>
      <c r="FV423" s="58"/>
      <c r="FW423" s="58"/>
      <c r="FX423" s="58"/>
      <c r="FY423" s="58"/>
      <c r="FZ423" s="58"/>
      <c r="GA423" s="58"/>
      <c r="GB423" s="58"/>
      <c r="GC423" s="58"/>
      <c r="GD423" s="58"/>
      <c r="GE423" s="58"/>
      <c r="GF423" s="58"/>
      <c r="GG423" s="58"/>
      <c r="GH423" s="58"/>
      <c r="GI423" s="58"/>
      <c r="GJ423" s="58"/>
      <c r="GK423" s="58"/>
      <c r="GL423" s="58"/>
      <c r="GM423" s="58"/>
      <c r="GN423" s="58"/>
      <c r="GO423" s="58"/>
      <c r="GP423" s="58"/>
      <c r="GQ423" s="58"/>
      <c r="GR423" s="58"/>
      <c r="GS423" s="58"/>
      <c r="GT423" s="58"/>
      <c r="GU423" s="58"/>
      <c r="GV423" s="58"/>
      <c r="GW423" s="58"/>
      <c r="GX423" s="58"/>
      <c r="GY423" s="58"/>
      <c r="GZ423" s="58"/>
      <c r="HA423" s="58"/>
      <c r="HB423" s="58"/>
      <c r="HC423" s="58"/>
      <c r="HD423" s="58"/>
      <c r="HE423" s="58"/>
      <c r="HF423" s="58"/>
      <c r="HG423" s="58"/>
      <c r="HH423" s="58"/>
      <c r="HI423" s="58"/>
      <c r="HJ423" s="58"/>
      <c r="HK423" s="58"/>
      <c r="HL423" s="58"/>
      <c r="HM423" s="58"/>
      <c r="HN423" s="58"/>
      <c r="HO423" s="58"/>
      <c r="HP423" s="58"/>
      <c r="HQ423" s="58"/>
      <c r="HR423" s="58"/>
      <c r="HS423" s="58"/>
      <c r="HT423" s="58"/>
      <c r="HU423" s="58"/>
      <c r="HV423" s="58"/>
      <c r="HW423" s="58"/>
      <c r="HX423" s="58"/>
      <c r="HY423" s="58"/>
      <c r="HZ423" s="58"/>
      <c r="IA423" s="58"/>
      <c r="IB423" s="58"/>
      <c r="IC423" s="58"/>
      <c r="ID423" s="58"/>
      <c r="IE423" s="58"/>
      <c r="IF423" s="58"/>
      <c r="IG423" s="58"/>
      <c r="IH423" s="58"/>
      <c r="II423" s="58"/>
      <c r="IJ423" s="58"/>
      <c r="IK423" s="58"/>
      <c r="IL423" s="58"/>
      <c r="IM423" s="58"/>
      <c r="IN423" s="58"/>
      <c r="IO423" s="58"/>
      <c r="IP423" s="58"/>
      <c r="IQ423" s="58"/>
      <c r="IR423" s="58"/>
      <c r="IS423" s="58"/>
      <c r="IT423" s="58"/>
      <c r="IU423" s="58"/>
      <c r="IV423" s="58"/>
    </row>
    <row r="424" spans="1:256" s="43" customFormat="1" ht="13.5">
      <c r="A424" s="64"/>
      <c r="B424" s="47"/>
      <c r="C424" s="47"/>
      <c r="D424" s="47"/>
      <c r="E424" s="47"/>
      <c r="F424" s="47"/>
      <c r="G424" s="47"/>
      <c r="H424" s="47"/>
      <c r="I424" s="47"/>
      <c r="J424" s="51"/>
      <c r="K424" s="51"/>
      <c r="L424" s="47"/>
      <c r="M424" s="47"/>
      <c r="N424" s="47"/>
      <c r="O424" s="47"/>
      <c r="P424" s="47"/>
      <c r="Q424" s="47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8"/>
      <c r="BL424" s="58"/>
      <c r="BM424" s="58"/>
      <c r="BN424" s="58"/>
      <c r="BO424" s="58"/>
      <c r="BP424" s="58"/>
      <c r="BQ424" s="58"/>
      <c r="BR424" s="58"/>
      <c r="BS424" s="58"/>
      <c r="BT424" s="58"/>
      <c r="BU424" s="58"/>
      <c r="BV424" s="58"/>
      <c r="BW424" s="58"/>
      <c r="BX424" s="58"/>
      <c r="BY424" s="58"/>
      <c r="BZ424" s="58"/>
      <c r="CA424" s="58"/>
      <c r="CB424" s="58"/>
      <c r="CC424" s="58"/>
      <c r="CD424" s="58"/>
      <c r="CE424" s="58"/>
      <c r="CF424" s="58"/>
      <c r="CG424" s="58"/>
      <c r="CH424" s="58"/>
      <c r="CI424" s="58"/>
      <c r="CJ424" s="58"/>
      <c r="CK424" s="58"/>
      <c r="CL424" s="58"/>
      <c r="CM424" s="58"/>
      <c r="CN424" s="58"/>
      <c r="CO424" s="58"/>
      <c r="CP424" s="58"/>
      <c r="CQ424" s="58"/>
      <c r="CR424" s="58"/>
      <c r="CS424" s="58"/>
      <c r="CT424" s="58"/>
      <c r="CU424" s="58"/>
      <c r="CV424" s="58"/>
      <c r="CW424" s="58"/>
      <c r="CX424" s="58"/>
      <c r="CY424" s="58"/>
      <c r="CZ424" s="58"/>
      <c r="DA424" s="58"/>
      <c r="DB424" s="58"/>
      <c r="DC424" s="58"/>
      <c r="DD424" s="58"/>
      <c r="DE424" s="58"/>
      <c r="DF424" s="58"/>
      <c r="DG424" s="58"/>
      <c r="DH424" s="58"/>
      <c r="DI424" s="58"/>
      <c r="DJ424" s="58"/>
      <c r="DK424" s="58"/>
      <c r="DL424" s="58"/>
      <c r="DM424" s="58"/>
      <c r="DN424" s="58"/>
      <c r="DO424" s="58"/>
      <c r="DP424" s="58"/>
      <c r="DQ424" s="58"/>
      <c r="DR424" s="58"/>
      <c r="DS424" s="58"/>
      <c r="DT424" s="58"/>
      <c r="DU424" s="58"/>
      <c r="DV424" s="58"/>
      <c r="DW424" s="58"/>
      <c r="DX424" s="58"/>
      <c r="DY424" s="58"/>
      <c r="DZ424" s="58"/>
      <c r="EA424" s="58"/>
      <c r="EB424" s="58"/>
      <c r="EC424" s="58"/>
      <c r="ED424" s="58"/>
      <c r="EE424" s="58"/>
      <c r="EF424" s="58"/>
      <c r="EG424" s="58"/>
      <c r="EH424" s="58"/>
      <c r="EI424" s="58"/>
      <c r="EJ424" s="58"/>
      <c r="EK424" s="58"/>
      <c r="EL424" s="58"/>
      <c r="EM424" s="58"/>
      <c r="EN424" s="58"/>
      <c r="EO424" s="58"/>
      <c r="EP424" s="58"/>
      <c r="EQ424" s="58"/>
      <c r="ER424" s="58"/>
      <c r="ES424" s="58"/>
      <c r="ET424" s="58"/>
      <c r="EU424" s="58"/>
      <c r="EV424" s="58"/>
      <c r="EW424" s="58"/>
      <c r="EX424" s="58"/>
      <c r="EY424" s="58"/>
      <c r="EZ424" s="58"/>
      <c r="FA424" s="58"/>
      <c r="FB424" s="58"/>
      <c r="FC424" s="58"/>
      <c r="FD424" s="58"/>
      <c r="FE424" s="58"/>
      <c r="FF424" s="58"/>
      <c r="FG424" s="58"/>
      <c r="FH424" s="58"/>
      <c r="FI424" s="58"/>
      <c r="FJ424" s="58"/>
      <c r="FK424" s="58"/>
      <c r="FL424" s="58"/>
      <c r="FM424" s="58"/>
      <c r="FN424" s="58"/>
      <c r="FO424" s="58"/>
      <c r="FP424" s="58"/>
      <c r="FQ424" s="58"/>
      <c r="FR424" s="58"/>
      <c r="FS424" s="58"/>
      <c r="FT424" s="58"/>
      <c r="FU424" s="58"/>
      <c r="FV424" s="58"/>
      <c r="FW424" s="58"/>
      <c r="FX424" s="58"/>
      <c r="FY424" s="58"/>
      <c r="FZ424" s="58"/>
      <c r="GA424" s="58"/>
      <c r="GB424" s="58"/>
      <c r="GC424" s="58"/>
      <c r="GD424" s="58"/>
      <c r="GE424" s="58"/>
      <c r="GF424" s="58"/>
      <c r="GG424" s="58"/>
      <c r="GH424" s="58"/>
      <c r="GI424" s="58"/>
      <c r="GJ424" s="58"/>
      <c r="GK424" s="58"/>
      <c r="GL424" s="58"/>
      <c r="GM424" s="58"/>
      <c r="GN424" s="58"/>
      <c r="GO424" s="58"/>
      <c r="GP424" s="58"/>
      <c r="GQ424" s="58"/>
      <c r="GR424" s="58"/>
      <c r="GS424" s="58"/>
      <c r="GT424" s="58"/>
      <c r="GU424" s="58"/>
      <c r="GV424" s="58"/>
      <c r="GW424" s="58"/>
      <c r="GX424" s="58"/>
      <c r="GY424" s="58"/>
      <c r="GZ424" s="58"/>
      <c r="HA424" s="58"/>
      <c r="HB424" s="58"/>
      <c r="HC424" s="58"/>
      <c r="HD424" s="58"/>
      <c r="HE424" s="58"/>
      <c r="HF424" s="58"/>
      <c r="HG424" s="58"/>
      <c r="HH424" s="58"/>
      <c r="HI424" s="58"/>
      <c r="HJ424" s="58"/>
      <c r="HK424" s="58"/>
      <c r="HL424" s="58"/>
      <c r="HM424" s="58"/>
      <c r="HN424" s="58"/>
      <c r="HO424" s="58"/>
      <c r="HP424" s="58"/>
      <c r="HQ424" s="58"/>
      <c r="HR424" s="58"/>
      <c r="HS424" s="58"/>
      <c r="HT424" s="58"/>
      <c r="HU424" s="58"/>
      <c r="HV424" s="58"/>
      <c r="HW424" s="58"/>
      <c r="HX424" s="58"/>
      <c r="HY424" s="58"/>
      <c r="HZ424" s="58"/>
      <c r="IA424" s="58"/>
      <c r="IB424" s="58"/>
      <c r="IC424" s="58"/>
      <c r="ID424" s="58"/>
      <c r="IE424" s="58"/>
      <c r="IF424" s="58"/>
      <c r="IG424" s="58"/>
      <c r="IH424" s="58"/>
      <c r="II424" s="58"/>
      <c r="IJ424" s="58"/>
      <c r="IK424" s="58"/>
      <c r="IL424" s="58"/>
      <c r="IM424" s="58"/>
      <c r="IN424" s="58"/>
      <c r="IO424" s="58"/>
      <c r="IP424" s="58"/>
      <c r="IQ424" s="58"/>
      <c r="IR424" s="58"/>
      <c r="IS424" s="58"/>
      <c r="IT424" s="58"/>
      <c r="IU424" s="58"/>
      <c r="IV424" s="58"/>
    </row>
    <row r="425" spans="1:256" s="43" customFormat="1" ht="13.5">
      <c r="A425" s="64"/>
      <c r="B425" s="47"/>
      <c r="C425" s="47"/>
      <c r="D425" s="47"/>
      <c r="E425" s="47"/>
      <c r="F425" s="47"/>
      <c r="G425" s="47"/>
      <c r="H425" s="47"/>
      <c r="I425" s="47"/>
      <c r="J425" s="51"/>
      <c r="K425" s="51"/>
      <c r="L425" s="47"/>
      <c r="M425" s="47"/>
      <c r="N425" s="47"/>
      <c r="O425" s="47"/>
      <c r="P425" s="47"/>
      <c r="Q425" s="47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  <c r="BH425" s="58"/>
      <c r="BI425" s="58"/>
      <c r="BJ425" s="58"/>
      <c r="BK425" s="58"/>
      <c r="BL425" s="58"/>
      <c r="BM425" s="58"/>
      <c r="BN425" s="58"/>
      <c r="BO425" s="58"/>
      <c r="BP425" s="58"/>
      <c r="BQ425" s="58"/>
      <c r="BR425" s="58"/>
      <c r="BS425" s="58"/>
      <c r="BT425" s="58"/>
      <c r="BU425" s="58"/>
      <c r="BV425" s="58"/>
      <c r="BW425" s="58"/>
      <c r="BX425" s="58"/>
      <c r="BY425" s="58"/>
      <c r="BZ425" s="58"/>
      <c r="CA425" s="58"/>
      <c r="CB425" s="58"/>
      <c r="CC425" s="58"/>
      <c r="CD425" s="58"/>
      <c r="CE425" s="58"/>
      <c r="CF425" s="58"/>
      <c r="CG425" s="58"/>
      <c r="CH425" s="58"/>
      <c r="CI425" s="58"/>
      <c r="CJ425" s="58"/>
      <c r="CK425" s="58"/>
      <c r="CL425" s="58"/>
      <c r="CM425" s="58"/>
      <c r="CN425" s="58"/>
      <c r="CO425" s="58"/>
      <c r="CP425" s="58"/>
      <c r="CQ425" s="58"/>
      <c r="CR425" s="58"/>
      <c r="CS425" s="58"/>
      <c r="CT425" s="58"/>
      <c r="CU425" s="58"/>
      <c r="CV425" s="58"/>
      <c r="CW425" s="58"/>
      <c r="CX425" s="58"/>
      <c r="CY425" s="58"/>
      <c r="CZ425" s="58"/>
      <c r="DA425" s="58"/>
      <c r="DB425" s="58"/>
      <c r="DC425" s="58"/>
      <c r="DD425" s="58"/>
      <c r="DE425" s="58"/>
      <c r="DF425" s="58"/>
      <c r="DG425" s="58"/>
      <c r="DH425" s="58"/>
      <c r="DI425" s="58"/>
      <c r="DJ425" s="58"/>
      <c r="DK425" s="58"/>
      <c r="DL425" s="58"/>
      <c r="DM425" s="58"/>
      <c r="DN425" s="58"/>
      <c r="DO425" s="58"/>
      <c r="DP425" s="58"/>
      <c r="DQ425" s="58"/>
      <c r="DR425" s="58"/>
      <c r="DS425" s="58"/>
      <c r="DT425" s="58"/>
      <c r="DU425" s="58"/>
      <c r="DV425" s="58"/>
      <c r="DW425" s="58"/>
      <c r="DX425" s="58"/>
      <c r="DY425" s="58"/>
      <c r="DZ425" s="58"/>
      <c r="EA425" s="58"/>
      <c r="EB425" s="58"/>
      <c r="EC425" s="58"/>
      <c r="ED425" s="58"/>
      <c r="EE425" s="58"/>
      <c r="EF425" s="58"/>
      <c r="EG425" s="58"/>
      <c r="EH425" s="58"/>
      <c r="EI425" s="58"/>
      <c r="EJ425" s="58"/>
      <c r="EK425" s="58"/>
      <c r="EL425" s="58"/>
      <c r="EM425" s="58"/>
      <c r="EN425" s="58"/>
      <c r="EO425" s="58"/>
      <c r="EP425" s="58"/>
      <c r="EQ425" s="58"/>
      <c r="ER425" s="58"/>
      <c r="ES425" s="58"/>
      <c r="ET425" s="58"/>
      <c r="EU425" s="58"/>
      <c r="EV425" s="58"/>
      <c r="EW425" s="58"/>
      <c r="EX425" s="58"/>
      <c r="EY425" s="58"/>
      <c r="EZ425" s="58"/>
      <c r="FA425" s="58"/>
      <c r="FB425" s="58"/>
      <c r="FC425" s="58"/>
      <c r="FD425" s="58"/>
      <c r="FE425" s="58"/>
      <c r="FF425" s="58"/>
      <c r="FG425" s="58"/>
      <c r="FH425" s="58"/>
      <c r="FI425" s="58"/>
      <c r="FJ425" s="58"/>
      <c r="FK425" s="58"/>
      <c r="FL425" s="58"/>
      <c r="FM425" s="58"/>
      <c r="FN425" s="58"/>
      <c r="FO425" s="58"/>
      <c r="FP425" s="58"/>
      <c r="FQ425" s="58"/>
      <c r="FR425" s="58"/>
      <c r="FS425" s="58"/>
      <c r="FT425" s="58"/>
      <c r="FU425" s="58"/>
      <c r="FV425" s="58"/>
      <c r="FW425" s="58"/>
      <c r="FX425" s="58"/>
      <c r="FY425" s="58"/>
      <c r="FZ425" s="58"/>
      <c r="GA425" s="58"/>
      <c r="GB425" s="58"/>
      <c r="GC425" s="58"/>
      <c r="GD425" s="58"/>
      <c r="GE425" s="58"/>
      <c r="GF425" s="58"/>
      <c r="GG425" s="58"/>
      <c r="GH425" s="58"/>
      <c r="GI425" s="58"/>
      <c r="GJ425" s="58"/>
      <c r="GK425" s="58"/>
      <c r="GL425" s="58"/>
      <c r="GM425" s="58"/>
      <c r="GN425" s="58"/>
      <c r="GO425" s="58"/>
      <c r="GP425" s="58"/>
      <c r="GQ425" s="58"/>
      <c r="GR425" s="58"/>
      <c r="GS425" s="58"/>
      <c r="GT425" s="58"/>
      <c r="GU425" s="58"/>
      <c r="GV425" s="58"/>
      <c r="GW425" s="58"/>
      <c r="GX425" s="58"/>
      <c r="GY425" s="58"/>
      <c r="GZ425" s="58"/>
      <c r="HA425" s="58"/>
      <c r="HB425" s="58"/>
      <c r="HC425" s="58"/>
      <c r="HD425" s="58"/>
      <c r="HE425" s="58"/>
      <c r="HF425" s="58"/>
      <c r="HG425" s="58"/>
      <c r="HH425" s="58"/>
      <c r="HI425" s="58"/>
      <c r="HJ425" s="58"/>
      <c r="HK425" s="58"/>
      <c r="HL425" s="58"/>
      <c r="HM425" s="58"/>
      <c r="HN425" s="58"/>
      <c r="HO425" s="58"/>
      <c r="HP425" s="58"/>
      <c r="HQ425" s="58"/>
      <c r="HR425" s="58"/>
      <c r="HS425" s="58"/>
      <c r="HT425" s="58"/>
      <c r="HU425" s="58"/>
      <c r="HV425" s="58"/>
      <c r="HW425" s="58"/>
      <c r="HX425" s="58"/>
      <c r="HY425" s="58"/>
      <c r="HZ425" s="58"/>
      <c r="IA425" s="58"/>
      <c r="IB425" s="58"/>
      <c r="IC425" s="58"/>
      <c r="ID425" s="58"/>
      <c r="IE425" s="58"/>
      <c r="IF425" s="58"/>
      <c r="IG425" s="58"/>
      <c r="IH425" s="58"/>
      <c r="II425" s="58"/>
      <c r="IJ425" s="58"/>
      <c r="IK425" s="58"/>
      <c r="IL425" s="58"/>
      <c r="IM425" s="58"/>
      <c r="IN425" s="58"/>
      <c r="IO425" s="58"/>
      <c r="IP425" s="58"/>
      <c r="IQ425" s="58"/>
      <c r="IR425" s="58"/>
      <c r="IS425" s="58"/>
      <c r="IT425" s="58"/>
      <c r="IU425" s="58"/>
      <c r="IV425" s="58"/>
    </row>
    <row r="426" spans="1:256" s="43" customFormat="1" ht="13.5">
      <c r="A426" s="64"/>
      <c r="B426" s="47"/>
      <c r="C426" s="47"/>
      <c r="D426" s="47"/>
      <c r="E426" s="47"/>
      <c r="F426" s="47"/>
      <c r="G426" s="47"/>
      <c r="H426" s="47"/>
      <c r="I426" s="47"/>
      <c r="J426" s="51"/>
      <c r="K426" s="51"/>
      <c r="L426" s="47"/>
      <c r="M426" s="47"/>
      <c r="N426" s="47"/>
      <c r="O426" s="47"/>
      <c r="P426" s="47"/>
      <c r="Q426" s="47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  <c r="BH426" s="58"/>
      <c r="BI426" s="58"/>
      <c r="BJ426" s="58"/>
      <c r="BK426" s="58"/>
      <c r="BL426" s="58"/>
      <c r="BM426" s="58"/>
      <c r="BN426" s="58"/>
      <c r="BO426" s="58"/>
      <c r="BP426" s="58"/>
      <c r="BQ426" s="58"/>
      <c r="BR426" s="58"/>
      <c r="BS426" s="58"/>
      <c r="BT426" s="58"/>
      <c r="BU426" s="58"/>
      <c r="BV426" s="58"/>
      <c r="BW426" s="58"/>
      <c r="BX426" s="58"/>
      <c r="BY426" s="58"/>
      <c r="BZ426" s="58"/>
      <c r="CA426" s="58"/>
      <c r="CB426" s="58"/>
      <c r="CC426" s="58"/>
      <c r="CD426" s="58"/>
      <c r="CE426" s="58"/>
      <c r="CF426" s="58"/>
      <c r="CG426" s="58"/>
      <c r="CH426" s="58"/>
      <c r="CI426" s="58"/>
      <c r="CJ426" s="58"/>
      <c r="CK426" s="58"/>
      <c r="CL426" s="58"/>
      <c r="CM426" s="58"/>
      <c r="CN426" s="58"/>
      <c r="CO426" s="58"/>
      <c r="CP426" s="58"/>
      <c r="CQ426" s="58"/>
      <c r="CR426" s="58"/>
      <c r="CS426" s="58"/>
      <c r="CT426" s="58"/>
      <c r="CU426" s="58"/>
      <c r="CV426" s="58"/>
      <c r="CW426" s="58"/>
      <c r="CX426" s="58"/>
      <c r="CY426" s="58"/>
      <c r="CZ426" s="58"/>
      <c r="DA426" s="58"/>
      <c r="DB426" s="58"/>
      <c r="DC426" s="58"/>
      <c r="DD426" s="58"/>
      <c r="DE426" s="58"/>
      <c r="DF426" s="58"/>
      <c r="DG426" s="58"/>
      <c r="DH426" s="58"/>
      <c r="DI426" s="58"/>
      <c r="DJ426" s="58"/>
      <c r="DK426" s="58"/>
      <c r="DL426" s="58"/>
      <c r="DM426" s="58"/>
      <c r="DN426" s="58"/>
      <c r="DO426" s="58"/>
      <c r="DP426" s="58"/>
      <c r="DQ426" s="58"/>
      <c r="DR426" s="58"/>
      <c r="DS426" s="58"/>
      <c r="DT426" s="58"/>
      <c r="DU426" s="58"/>
      <c r="DV426" s="58"/>
      <c r="DW426" s="58"/>
      <c r="DX426" s="58"/>
      <c r="DY426" s="58"/>
      <c r="DZ426" s="58"/>
      <c r="EA426" s="58"/>
      <c r="EB426" s="58"/>
      <c r="EC426" s="58"/>
      <c r="ED426" s="58"/>
      <c r="EE426" s="58"/>
      <c r="EF426" s="58"/>
      <c r="EG426" s="58"/>
      <c r="EH426" s="58"/>
      <c r="EI426" s="58"/>
      <c r="EJ426" s="58"/>
      <c r="EK426" s="58"/>
      <c r="EL426" s="58"/>
      <c r="EM426" s="58"/>
      <c r="EN426" s="58"/>
      <c r="EO426" s="58"/>
      <c r="EP426" s="58"/>
      <c r="EQ426" s="58"/>
      <c r="ER426" s="58"/>
      <c r="ES426" s="58"/>
      <c r="ET426" s="58"/>
      <c r="EU426" s="58"/>
      <c r="EV426" s="58"/>
      <c r="EW426" s="58"/>
      <c r="EX426" s="58"/>
      <c r="EY426" s="58"/>
      <c r="EZ426" s="58"/>
      <c r="FA426" s="58"/>
      <c r="FB426" s="58"/>
      <c r="FC426" s="58"/>
      <c r="FD426" s="58"/>
      <c r="FE426" s="58"/>
      <c r="FF426" s="58"/>
      <c r="FG426" s="58"/>
      <c r="FH426" s="58"/>
      <c r="FI426" s="58"/>
      <c r="FJ426" s="58"/>
      <c r="FK426" s="58"/>
      <c r="FL426" s="58"/>
      <c r="FM426" s="58"/>
      <c r="FN426" s="58"/>
      <c r="FO426" s="58"/>
      <c r="FP426" s="58"/>
      <c r="FQ426" s="58"/>
      <c r="FR426" s="58"/>
      <c r="FS426" s="58"/>
      <c r="FT426" s="58"/>
      <c r="FU426" s="58"/>
      <c r="FV426" s="58"/>
      <c r="FW426" s="58"/>
      <c r="FX426" s="58"/>
      <c r="FY426" s="58"/>
      <c r="FZ426" s="58"/>
      <c r="GA426" s="58"/>
      <c r="GB426" s="58"/>
      <c r="GC426" s="58"/>
      <c r="GD426" s="58"/>
      <c r="GE426" s="58"/>
      <c r="GF426" s="58"/>
      <c r="GG426" s="58"/>
      <c r="GH426" s="58"/>
      <c r="GI426" s="58"/>
      <c r="GJ426" s="58"/>
      <c r="GK426" s="58"/>
      <c r="GL426" s="58"/>
      <c r="GM426" s="58"/>
      <c r="GN426" s="58"/>
      <c r="GO426" s="58"/>
      <c r="GP426" s="58"/>
      <c r="GQ426" s="58"/>
      <c r="GR426" s="58"/>
      <c r="GS426" s="58"/>
      <c r="GT426" s="58"/>
      <c r="GU426" s="58"/>
      <c r="GV426" s="58"/>
      <c r="GW426" s="58"/>
      <c r="GX426" s="58"/>
      <c r="GY426" s="58"/>
      <c r="GZ426" s="58"/>
      <c r="HA426" s="58"/>
      <c r="HB426" s="58"/>
      <c r="HC426" s="58"/>
      <c r="HD426" s="58"/>
      <c r="HE426" s="58"/>
      <c r="HF426" s="58"/>
      <c r="HG426" s="58"/>
      <c r="HH426" s="58"/>
      <c r="HI426" s="58"/>
      <c r="HJ426" s="58"/>
      <c r="HK426" s="58"/>
      <c r="HL426" s="58"/>
      <c r="HM426" s="58"/>
      <c r="HN426" s="58"/>
      <c r="HO426" s="58"/>
      <c r="HP426" s="58"/>
      <c r="HQ426" s="58"/>
      <c r="HR426" s="58"/>
      <c r="HS426" s="58"/>
      <c r="HT426" s="58"/>
      <c r="HU426" s="58"/>
      <c r="HV426" s="58"/>
      <c r="HW426" s="58"/>
      <c r="HX426" s="58"/>
      <c r="HY426" s="58"/>
      <c r="HZ426" s="58"/>
      <c r="IA426" s="58"/>
      <c r="IB426" s="58"/>
      <c r="IC426" s="58"/>
      <c r="ID426" s="58"/>
      <c r="IE426" s="58"/>
      <c r="IF426" s="58"/>
      <c r="IG426" s="58"/>
      <c r="IH426" s="58"/>
      <c r="II426" s="58"/>
      <c r="IJ426" s="58"/>
      <c r="IK426" s="58"/>
      <c r="IL426" s="58"/>
      <c r="IM426" s="58"/>
      <c r="IN426" s="58"/>
      <c r="IO426" s="58"/>
      <c r="IP426" s="58"/>
      <c r="IQ426" s="58"/>
      <c r="IR426" s="58"/>
      <c r="IS426" s="58"/>
      <c r="IT426" s="58"/>
      <c r="IU426" s="58"/>
      <c r="IV426" s="58"/>
    </row>
    <row r="427" spans="1:256" s="43" customFormat="1" ht="13.5">
      <c r="A427" s="64"/>
      <c r="B427" s="47"/>
      <c r="C427" s="47"/>
      <c r="D427" s="47"/>
      <c r="E427" s="47"/>
      <c r="F427" s="47"/>
      <c r="G427" s="47"/>
      <c r="H427" s="47"/>
      <c r="I427" s="47"/>
      <c r="J427" s="51"/>
      <c r="K427" s="51"/>
      <c r="L427" s="47"/>
      <c r="M427" s="47"/>
      <c r="N427" s="47"/>
      <c r="O427" s="47"/>
      <c r="P427" s="47"/>
      <c r="Q427" s="47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8"/>
      <c r="BL427" s="58"/>
      <c r="BM427" s="58"/>
      <c r="BN427" s="58"/>
      <c r="BO427" s="58"/>
      <c r="BP427" s="58"/>
      <c r="BQ427" s="58"/>
      <c r="BR427" s="58"/>
      <c r="BS427" s="58"/>
      <c r="BT427" s="58"/>
      <c r="BU427" s="58"/>
      <c r="BV427" s="58"/>
      <c r="BW427" s="58"/>
      <c r="BX427" s="58"/>
      <c r="BY427" s="58"/>
      <c r="BZ427" s="58"/>
      <c r="CA427" s="58"/>
      <c r="CB427" s="58"/>
      <c r="CC427" s="58"/>
      <c r="CD427" s="58"/>
      <c r="CE427" s="58"/>
      <c r="CF427" s="58"/>
      <c r="CG427" s="58"/>
      <c r="CH427" s="58"/>
      <c r="CI427" s="58"/>
      <c r="CJ427" s="58"/>
      <c r="CK427" s="58"/>
      <c r="CL427" s="58"/>
      <c r="CM427" s="58"/>
      <c r="CN427" s="58"/>
      <c r="CO427" s="58"/>
      <c r="CP427" s="58"/>
      <c r="CQ427" s="58"/>
      <c r="CR427" s="58"/>
      <c r="CS427" s="58"/>
      <c r="CT427" s="58"/>
      <c r="CU427" s="58"/>
      <c r="CV427" s="58"/>
      <c r="CW427" s="58"/>
      <c r="CX427" s="58"/>
      <c r="CY427" s="58"/>
      <c r="CZ427" s="58"/>
      <c r="DA427" s="58"/>
      <c r="DB427" s="58"/>
      <c r="DC427" s="58"/>
      <c r="DD427" s="58"/>
      <c r="DE427" s="58"/>
      <c r="DF427" s="58"/>
      <c r="DG427" s="58"/>
      <c r="DH427" s="58"/>
      <c r="DI427" s="58"/>
      <c r="DJ427" s="58"/>
      <c r="DK427" s="58"/>
      <c r="DL427" s="58"/>
      <c r="DM427" s="58"/>
      <c r="DN427" s="58"/>
      <c r="DO427" s="58"/>
      <c r="DP427" s="58"/>
      <c r="DQ427" s="58"/>
      <c r="DR427" s="58"/>
      <c r="DS427" s="58"/>
      <c r="DT427" s="58"/>
      <c r="DU427" s="58"/>
      <c r="DV427" s="58"/>
      <c r="DW427" s="58"/>
      <c r="DX427" s="58"/>
      <c r="DY427" s="58"/>
      <c r="DZ427" s="58"/>
      <c r="EA427" s="58"/>
      <c r="EB427" s="58"/>
      <c r="EC427" s="58"/>
      <c r="ED427" s="58"/>
      <c r="EE427" s="58"/>
      <c r="EF427" s="58"/>
      <c r="EG427" s="58"/>
      <c r="EH427" s="58"/>
      <c r="EI427" s="58"/>
      <c r="EJ427" s="58"/>
      <c r="EK427" s="58"/>
      <c r="EL427" s="58"/>
      <c r="EM427" s="58"/>
      <c r="EN427" s="58"/>
      <c r="EO427" s="58"/>
      <c r="EP427" s="58"/>
      <c r="EQ427" s="58"/>
      <c r="ER427" s="58"/>
      <c r="ES427" s="58"/>
      <c r="ET427" s="58"/>
      <c r="EU427" s="58"/>
      <c r="EV427" s="58"/>
      <c r="EW427" s="58"/>
      <c r="EX427" s="58"/>
      <c r="EY427" s="58"/>
      <c r="EZ427" s="58"/>
      <c r="FA427" s="58"/>
      <c r="FB427" s="58"/>
      <c r="FC427" s="58"/>
      <c r="FD427" s="58"/>
      <c r="FE427" s="58"/>
      <c r="FF427" s="58"/>
      <c r="FG427" s="58"/>
      <c r="FH427" s="58"/>
      <c r="FI427" s="58"/>
      <c r="FJ427" s="58"/>
      <c r="FK427" s="58"/>
      <c r="FL427" s="58"/>
      <c r="FM427" s="58"/>
      <c r="FN427" s="58"/>
      <c r="FO427" s="58"/>
      <c r="FP427" s="58"/>
      <c r="FQ427" s="58"/>
      <c r="FR427" s="58"/>
      <c r="FS427" s="58"/>
      <c r="FT427" s="58"/>
      <c r="FU427" s="58"/>
      <c r="FV427" s="58"/>
      <c r="FW427" s="58"/>
      <c r="FX427" s="58"/>
      <c r="FY427" s="58"/>
      <c r="FZ427" s="58"/>
      <c r="GA427" s="58"/>
      <c r="GB427" s="58"/>
      <c r="GC427" s="58"/>
      <c r="GD427" s="58"/>
      <c r="GE427" s="58"/>
      <c r="GF427" s="58"/>
      <c r="GG427" s="58"/>
      <c r="GH427" s="58"/>
      <c r="GI427" s="58"/>
      <c r="GJ427" s="58"/>
      <c r="GK427" s="58"/>
      <c r="GL427" s="58"/>
      <c r="GM427" s="58"/>
      <c r="GN427" s="58"/>
      <c r="GO427" s="58"/>
      <c r="GP427" s="58"/>
      <c r="GQ427" s="58"/>
      <c r="GR427" s="58"/>
      <c r="GS427" s="58"/>
      <c r="GT427" s="58"/>
      <c r="GU427" s="58"/>
      <c r="GV427" s="58"/>
      <c r="GW427" s="58"/>
      <c r="GX427" s="58"/>
      <c r="GY427" s="58"/>
      <c r="GZ427" s="58"/>
      <c r="HA427" s="58"/>
      <c r="HB427" s="58"/>
      <c r="HC427" s="58"/>
      <c r="HD427" s="58"/>
      <c r="HE427" s="58"/>
      <c r="HF427" s="58"/>
      <c r="HG427" s="58"/>
      <c r="HH427" s="58"/>
      <c r="HI427" s="58"/>
      <c r="HJ427" s="58"/>
      <c r="HK427" s="58"/>
      <c r="HL427" s="58"/>
      <c r="HM427" s="58"/>
      <c r="HN427" s="58"/>
      <c r="HO427" s="58"/>
      <c r="HP427" s="58"/>
      <c r="HQ427" s="58"/>
      <c r="HR427" s="58"/>
      <c r="HS427" s="58"/>
      <c r="HT427" s="58"/>
      <c r="HU427" s="58"/>
      <c r="HV427" s="58"/>
      <c r="HW427" s="58"/>
      <c r="HX427" s="58"/>
      <c r="HY427" s="58"/>
      <c r="HZ427" s="58"/>
      <c r="IA427" s="58"/>
      <c r="IB427" s="58"/>
      <c r="IC427" s="58"/>
      <c r="ID427" s="58"/>
      <c r="IE427" s="58"/>
      <c r="IF427" s="58"/>
      <c r="IG427" s="58"/>
      <c r="IH427" s="58"/>
      <c r="II427" s="58"/>
      <c r="IJ427" s="58"/>
      <c r="IK427" s="58"/>
      <c r="IL427" s="58"/>
      <c r="IM427" s="58"/>
      <c r="IN427" s="58"/>
      <c r="IO427" s="58"/>
      <c r="IP427" s="58"/>
      <c r="IQ427" s="58"/>
      <c r="IR427" s="58"/>
      <c r="IS427" s="58"/>
      <c r="IT427" s="58"/>
      <c r="IU427" s="58"/>
      <c r="IV427" s="58"/>
    </row>
    <row r="428" spans="1:256" s="43" customFormat="1" ht="13.5">
      <c r="A428" s="64"/>
      <c r="B428" s="47"/>
      <c r="C428" s="47"/>
      <c r="D428" s="47"/>
      <c r="E428" s="47"/>
      <c r="F428" s="47"/>
      <c r="G428" s="47"/>
      <c r="H428" s="47"/>
      <c r="I428" s="47"/>
      <c r="J428" s="51"/>
      <c r="K428" s="51"/>
      <c r="L428" s="47"/>
      <c r="M428" s="47"/>
      <c r="N428" s="47"/>
      <c r="O428" s="47"/>
      <c r="P428" s="47"/>
      <c r="Q428" s="47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8"/>
      <c r="BL428" s="58"/>
      <c r="BM428" s="58"/>
      <c r="BN428" s="58"/>
      <c r="BO428" s="58"/>
      <c r="BP428" s="58"/>
      <c r="BQ428" s="58"/>
      <c r="BR428" s="58"/>
      <c r="BS428" s="58"/>
      <c r="BT428" s="58"/>
      <c r="BU428" s="58"/>
      <c r="BV428" s="58"/>
      <c r="BW428" s="58"/>
      <c r="BX428" s="58"/>
      <c r="BY428" s="58"/>
      <c r="BZ428" s="58"/>
      <c r="CA428" s="58"/>
      <c r="CB428" s="58"/>
      <c r="CC428" s="58"/>
      <c r="CD428" s="58"/>
      <c r="CE428" s="58"/>
      <c r="CF428" s="58"/>
      <c r="CG428" s="58"/>
      <c r="CH428" s="58"/>
      <c r="CI428" s="58"/>
      <c r="CJ428" s="58"/>
      <c r="CK428" s="58"/>
      <c r="CL428" s="58"/>
      <c r="CM428" s="58"/>
      <c r="CN428" s="58"/>
      <c r="CO428" s="58"/>
      <c r="CP428" s="58"/>
      <c r="CQ428" s="58"/>
      <c r="CR428" s="58"/>
      <c r="CS428" s="58"/>
      <c r="CT428" s="58"/>
      <c r="CU428" s="58"/>
      <c r="CV428" s="58"/>
      <c r="CW428" s="58"/>
      <c r="CX428" s="58"/>
      <c r="CY428" s="58"/>
      <c r="CZ428" s="58"/>
      <c r="DA428" s="58"/>
      <c r="DB428" s="58"/>
      <c r="DC428" s="58"/>
      <c r="DD428" s="58"/>
      <c r="DE428" s="58"/>
      <c r="DF428" s="58"/>
      <c r="DG428" s="58"/>
      <c r="DH428" s="58"/>
      <c r="DI428" s="58"/>
      <c r="DJ428" s="58"/>
      <c r="DK428" s="58"/>
      <c r="DL428" s="58"/>
      <c r="DM428" s="58"/>
      <c r="DN428" s="58"/>
      <c r="DO428" s="58"/>
      <c r="DP428" s="58"/>
      <c r="DQ428" s="58"/>
      <c r="DR428" s="58"/>
      <c r="DS428" s="58"/>
      <c r="DT428" s="58"/>
      <c r="DU428" s="58"/>
      <c r="DV428" s="58"/>
      <c r="DW428" s="58"/>
      <c r="DX428" s="58"/>
      <c r="DY428" s="58"/>
      <c r="DZ428" s="58"/>
      <c r="EA428" s="58"/>
      <c r="EB428" s="58"/>
      <c r="EC428" s="58"/>
      <c r="ED428" s="58"/>
      <c r="EE428" s="58"/>
      <c r="EF428" s="58"/>
      <c r="EG428" s="58"/>
      <c r="EH428" s="58"/>
      <c r="EI428" s="58"/>
      <c r="EJ428" s="58"/>
      <c r="EK428" s="58"/>
      <c r="EL428" s="58"/>
      <c r="EM428" s="58"/>
      <c r="EN428" s="58"/>
      <c r="EO428" s="58"/>
      <c r="EP428" s="58"/>
      <c r="EQ428" s="58"/>
      <c r="ER428" s="58"/>
      <c r="ES428" s="58"/>
      <c r="ET428" s="58"/>
      <c r="EU428" s="58"/>
      <c r="EV428" s="58"/>
      <c r="EW428" s="58"/>
      <c r="EX428" s="58"/>
      <c r="EY428" s="58"/>
      <c r="EZ428" s="58"/>
      <c r="FA428" s="58"/>
      <c r="FB428" s="58"/>
      <c r="FC428" s="58"/>
      <c r="FD428" s="58"/>
      <c r="FE428" s="58"/>
      <c r="FF428" s="58"/>
      <c r="FG428" s="58"/>
      <c r="FH428" s="58"/>
      <c r="FI428" s="58"/>
      <c r="FJ428" s="58"/>
      <c r="FK428" s="58"/>
      <c r="FL428" s="58"/>
      <c r="FM428" s="58"/>
      <c r="FN428" s="58"/>
      <c r="FO428" s="58"/>
      <c r="FP428" s="58"/>
      <c r="FQ428" s="58"/>
      <c r="FR428" s="58"/>
      <c r="FS428" s="58"/>
      <c r="FT428" s="58"/>
      <c r="FU428" s="58"/>
      <c r="FV428" s="58"/>
      <c r="FW428" s="58"/>
      <c r="FX428" s="58"/>
      <c r="FY428" s="58"/>
      <c r="FZ428" s="58"/>
      <c r="GA428" s="58"/>
      <c r="GB428" s="58"/>
      <c r="GC428" s="58"/>
      <c r="GD428" s="58"/>
      <c r="GE428" s="58"/>
      <c r="GF428" s="58"/>
      <c r="GG428" s="58"/>
      <c r="GH428" s="58"/>
      <c r="GI428" s="58"/>
      <c r="GJ428" s="58"/>
      <c r="GK428" s="58"/>
      <c r="GL428" s="58"/>
      <c r="GM428" s="58"/>
      <c r="GN428" s="58"/>
      <c r="GO428" s="58"/>
      <c r="GP428" s="58"/>
      <c r="GQ428" s="58"/>
      <c r="GR428" s="58"/>
      <c r="GS428" s="58"/>
      <c r="GT428" s="58"/>
      <c r="GU428" s="58"/>
      <c r="GV428" s="58"/>
      <c r="GW428" s="58"/>
      <c r="GX428" s="58"/>
      <c r="GY428" s="58"/>
      <c r="GZ428" s="58"/>
      <c r="HA428" s="58"/>
      <c r="HB428" s="58"/>
      <c r="HC428" s="58"/>
      <c r="HD428" s="58"/>
      <c r="HE428" s="58"/>
      <c r="HF428" s="58"/>
      <c r="HG428" s="58"/>
      <c r="HH428" s="58"/>
      <c r="HI428" s="58"/>
      <c r="HJ428" s="58"/>
      <c r="HK428" s="58"/>
      <c r="HL428" s="58"/>
      <c r="HM428" s="58"/>
      <c r="HN428" s="58"/>
      <c r="HO428" s="58"/>
      <c r="HP428" s="58"/>
      <c r="HQ428" s="58"/>
      <c r="HR428" s="58"/>
      <c r="HS428" s="58"/>
      <c r="HT428" s="58"/>
      <c r="HU428" s="58"/>
      <c r="HV428" s="58"/>
      <c r="HW428" s="58"/>
      <c r="HX428" s="58"/>
      <c r="HY428" s="58"/>
      <c r="HZ428" s="58"/>
      <c r="IA428" s="58"/>
      <c r="IB428" s="58"/>
      <c r="IC428" s="58"/>
      <c r="ID428" s="58"/>
      <c r="IE428" s="58"/>
      <c r="IF428" s="58"/>
      <c r="IG428" s="58"/>
      <c r="IH428" s="58"/>
      <c r="II428" s="58"/>
      <c r="IJ428" s="58"/>
      <c r="IK428" s="58"/>
      <c r="IL428" s="58"/>
      <c r="IM428" s="58"/>
      <c r="IN428" s="58"/>
      <c r="IO428" s="58"/>
      <c r="IP428" s="58"/>
      <c r="IQ428" s="58"/>
      <c r="IR428" s="58"/>
      <c r="IS428" s="58"/>
      <c r="IT428" s="58"/>
      <c r="IU428" s="58"/>
      <c r="IV428" s="58"/>
    </row>
    <row r="429" spans="1:256" s="43" customFormat="1" ht="13.5">
      <c r="A429" s="64"/>
      <c r="B429" s="47"/>
      <c r="C429" s="47"/>
      <c r="D429" s="47"/>
      <c r="E429" s="47"/>
      <c r="F429" s="47"/>
      <c r="G429" s="47"/>
      <c r="H429" s="47"/>
      <c r="I429" s="47"/>
      <c r="J429" s="51"/>
      <c r="K429" s="51"/>
      <c r="L429" s="47"/>
      <c r="M429" s="47"/>
      <c r="N429" s="47"/>
      <c r="O429" s="47"/>
      <c r="P429" s="47"/>
      <c r="Q429" s="47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8"/>
      <c r="BL429" s="58"/>
      <c r="BM429" s="58"/>
      <c r="BN429" s="58"/>
      <c r="BO429" s="58"/>
      <c r="BP429" s="58"/>
      <c r="BQ429" s="58"/>
      <c r="BR429" s="58"/>
      <c r="BS429" s="58"/>
      <c r="BT429" s="58"/>
      <c r="BU429" s="58"/>
      <c r="BV429" s="58"/>
      <c r="BW429" s="58"/>
      <c r="BX429" s="58"/>
      <c r="BY429" s="58"/>
      <c r="BZ429" s="58"/>
      <c r="CA429" s="58"/>
      <c r="CB429" s="58"/>
      <c r="CC429" s="58"/>
      <c r="CD429" s="58"/>
      <c r="CE429" s="58"/>
      <c r="CF429" s="58"/>
      <c r="CG429" s="58"/>
      <c r="CH429" s="58"/>
      <c r="CI429" s="58"/>
      <c r="CJ429" s="58"/>
      <c r="CK429" s="58"/>
      <c r="CL429" s="58"/>
      <c r="CM429" s="58"/>
      <c r="CN429" s="58"/>
      <c r="CO429" s="58"/>
      <c r="CP429" s="58"/>
      <c r="CQ429" s="58"/>
      <c r="CR429" s="58"/>
      <c r="CS429" s="58"/>
      <c r="CT429" s="58"/>
      <c r="CU429" s="58"/>
      <c r="CV429" s="58"/>
      <c r="CW429" s="58"/>
      <c r="CX429" s="58"/>
      <c r="CY429" s="58"/>
      <c r="CZ429" s="58"/>
      <c r="DA429" s="58"/>
      <c r="DB429" s="58"/>
      <c r="DC429" s="58"/>
      <c r="DD429" s="58"/>
      <c r="DE429" s="58"/>
      <c r="DF429" s="58"/>
      <c r="DG429" s="58"/>
      <c r="DH429" s="58"/>
      <c r="DI429" s="58"/>
      <c r="DJ429" s="58"/>
      <c r="DK429" s="58"/>
      <c r="DL429" s="58"/>
      <c r="DM429" s="58"/>
      <c r="DN429" s="58"/>
      <c r="DO429" s="58"/>
      <c r="DP429" s="58"/>
      <c r="DQ429" s="58"/>
      <c r="DR429" s="58"/>
      <c r="DS429" s="58"/>
      <c r="DT429" s="58"/>
      <c r="DU429" s="58"/>
      <c r="DV429" s="58"/>
      <c r="DW429" s="58"/>
      <c r="DX429" s="58"/>
      <c r="DY429" s="58"/>
      <c r="DZ429" s="58"/>
      <c r="EA429" s="58"/>
      <c r="EB429" s="58"/>
      <c r="EC429" s="58"/>
      <c r="ED429" s="58"/>
      <c r="EE429" s="58"/>
      <c r="EF429" s="58"/>
      <c r="EG429" s="58"/>
      <c r="EH429" s="58"/>
      <c r="EI429" s="58"/>
      <c r="EJ429" s="58"/>
      <c r="EK429" s="58"/>
      <c r="EL429" s="58"/>
      <c r="EM429" s="58"/>
      <c r="EN429" s="58"/>
      <c r="EO429" s="58"/>
      <c r="EP429" s="58"/>
      <c r="EQ429" s="58"/>
      <c r="ER429" s="58"/>
      <c r="ES429" s="58"/>
      <c r="ET429" s="58"/>
      <c r="EU429" s="58"/>
      <c r="EV429" s="58"/>
      <c r="EW429" s="58"/>
      <c r="EX429" s="58"/>
      <c r="EY429" s="58"/>
      <c r="EZ429" s="58"/>
      <c r="FA429" s="58"/>
      <c r="FB429" s="58"/>
      <c r="FC429" s="58"/>
      <c r="FD429" s="58"/>
      <c r="FE429" s="58"/>
      <c r="FF429" s="58"/>
      <c r="FG429" s="58"/>
      <c r="FH429" s="58"/>
      <c r="FI429" s="58"/>
      <c r="FJ429" s="58"/>
      <c r="FK429" s="58"/>
      <c r="FL429" s="58"/>
      <c r="FM429" s="58"/>
      <c r="FN429" s="58"/>
      <c r="FO429" s="58"/>
      <c r="FP429" s="58"/>
      <c r="FQ429" s="58"/>
      <c r="FR429" s="58"/>
      <c r="FS429" s="58"/>
      <c r="FT429" s="58"/>
      <c r="FU429" s="58"/>
      <c r="FV429" s="58"/>
      <c r="FW429" s="58"/>
      <c r="FX429" s="58"/>
      <c r="FY429" s="58"/>
      <c r="FZ429" s="58"/>
      <c r="GA429" s="58"/>
      <c r="GB429" s="58"/>
      <c r="GC429" s="58"/>
      <c r="GD429" s="58"/>
      <c r="GE429" s="58"/>
      <c r="GF429" s="58"/>
      <c r="GG429" s="58"/>
      <c r="GH429" s="58"/>
      <c r="GI429" s="58"/>
      <c r="GJ429" s="58"/>
      <c r="GK429" s="58"/>
      <c r="GL429" s="58"/>
      <c r="GM429" s="58"/>
      <c r="GN429" s="58"/>
      <c r="GO429" s="58"/>
      <c r="GP429" s="58"/>
      <c r="GQ429" s="58"/>
      <c r="GR429" s="58"/>
      <c r="GS429" s="58"/>
      <c r="GT429" s="58"/>
      <c r="GU429" s="58"/>
      <c r="GV429" s="58"/>
      <c r="GW429" s="58"/>
      <c r="GX429" s="58"/>
      <c r="GY429" s="58"/>
      <c r="GZ429" s="58"/>
      <c r="HA429" s="58"/>
      <c r="HB429" s="58"/>
      <c r="HC429" s="58"/>
      <c r="HD429" s="58"/>
      <c r="HE429" s="58"/>
      <c r="HF429" s="58"/>
      <c r="HG429" s="58"/>
      <c r="HH429" s="58"/>
      <c r="HI429" s="58"/>
      <c r="HJ429" s="58"/>
      <c r="HK429" s="58"/>
      <c r="HL429" s="58"/>
      <c r="HM429" s="58"/>
      <c r="HN429" s="58"/>
      <c r="HO429" s="58"/>
      <c r="HP429" s="58"/>
      <c r="HQ429" s="58"/>
      <c r="HR429" s="58"/>
      <c r="HS429" s="58"/>
      <c r="HT429" s="58"/>
      <c r="HU429" s="58"/>
      <c r="HV429" s="58"/>
      <c r="HW429" s="58"/>
      <c r="HX429" s="58"/>
      <c r="HY429" s="58"/>
      <c r="HZ429" s="58"/>
      <c r="IA429" s="58"/>
      <c r="IB429" s="58"/>
      <c r="IC429" s="58"/>
      <c r="ID429" s="58"/>
      <c r="IE429" s="58"/>
      <c r="IF429" s="58"/>
      <c r="IG429" s="58"/>
      <c r="IH429" s="58"/>
      <c r="II429" s="58"/>
      <c r="IJ429" s="58"/>
      <c r="IK429" s="58"/>
      <c r="IL429" s="58"/>
      <c r="IM429" s="58"/>
      <c r="IN429" s="58"/>
      <c r="IO429" s="58"/>
      <c r="IP429" s="58"/>
      <c r="IQ429" s="58"/>
      <c r="IR429" s="58"/>
      <c r="IS429" s="58"/>
      <c r="IT429" s="58"/>
      <c r="IU429" s="58"/>
      <c r="IV429" s="58"/>
    </row>
    <row r="430" spans="18:256" ht="13.5"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8"/>
      <c r="BL430" s="58"/>
      <c r="BM430" s="58"/>
      <c r="BN430" s="58"/>
      <c r="BO430" s="58"/>
      <c r="BP430" s="58"/>
      <c r="BQ430" s="58"/>
      <c r="BR430" s="58"/>
      <c r="BS430" s="58"/>
      <c r="BT430" s="58"/>
      <c r="BU430" s="58"/>
      <c r="BV430" s="58"/>
      <c r="BW430" s="58"/>
      <c r="BX430" s="58"/>
      <c r="BY430" s="58"/>
      <c r="BZ430" s="58"/>
      <c r="CA430" s="58"/>
      <c r="CB430" s="58"/>
      <c r="CC430" s="58"/>
      <c r="CD430" s="58"/>
      <c r="CE430" s="58"/>
      <c r="CF430" s="58"/>
      <c r="CG430" s="58"/>
      <c r="CH430" s="58"/>
      <c r="CI430" s="58"/>
      <c r="CJ430" s="58"/>
      <c r="CK430" s="58"/>
      <c r="CL430" s="58"/>
      <c r="CM430" s="58"/>
      <c r="CN430" s="58"/>
      <c r="CO430" s="58"/>
      <c r="CP430" s="58"/>
      <c r="CQ430" s="58"/>
      <c r="CR430" s="58"/>
      <c r="CS430" s="58"/>
      <c r="CT430" s="58"/>
      <c r="CU430" s="58"/>
      <c r="CV430" s="58"/>
      <c r="CW430" s="58"/>
      <c r="CX430" s="58"/>
      <c r="CY430" s="58"/>
      <c r="CZ430" s="58"/>
      <c r="DA430" s="58"/>
      <c r="DB430" s="58"/>
      <c r="DC430" s="58"/>
      <c r="DD430" s="58"/>
      <c r="DE430" s="58"/>
      <c r="DF430" s="58"/>
      <c r="DG430" s="58"/>
      <c r="DH430" s="58"/>
      <c r="DI430" s="58"/>
      <c r="DJ430" s="58"/>
      <c r="DK430" s="58"/>
      <c r="DL430" s="58"/>
      <c r="DM430" s="58"/>
      <c r="DN430" s="58"/>
      <c r="DO430" s="58"/>
      <c r="DP430" s="58"/>
      <c r="DQ430" s="58"/>
      <c r="DR430" s="58"/>
      <c r="DS430" s="58"/>
      <c r="DT430" s="58"/>
      <c r="DU430" s="58"/>
      <c r="DV430" s="58"/>
      <c r="DW430" s="58"/>
      <c r="DX430" s="58"/>
      <c r="DY430" s="58"/>
      <c r="DZ430" s="58"/>
      <c r="EA430" s="58"/>
      <c r="EB430" s="58"/>
      <c r="EC430" s="58"/>
      <c r="ED430" s="58"/>
      <c r="EE430" s="58"/>
      <c r="EF430" s="58"/>
      <c r="EG430" s="58"/>
      <c r="EH430" s="58"/>
      <c r="EI430" s="58"/>
      <c r="EJ430" s="58"/>
      <c r="EK430" s="58"/>
      <c r="EL430" s="58"/>
      <c r="EM430" s="58"/>
      <c r="EN430" s="58"/>
      <c r="EO430" s="58"/>
      <c r="EP430" s="58"/>
      <c r="EQ430" s="58"/>
      <c r="ER430" s="58"/>
      <c r="ES430" s="58"/>
      <c r="ET430" s="58"/>
      <c r="EU430" s="58"/>
      <c r="EV430" s="58"/>
      <c r="EW430" s="58"/>
      <c r="EX430" s="58"/>
      <c r="EY430" s="58"/>
      <c r="EZ430" s="58"/>
      <c r="FA430" s="58"/>
      <c r="FB430" s="58"/>
      <c r="FC430" s="58"/>
      <c r="FD430" s="58"/>
      <c r="FE430" s="58"/>
      <c r="FF430" s="58"/>
      <c r="FG430" s="58"/>
      <c r="FH430" s="58"/>
      <c r="FI430" s="58"/>
      <c r="FJ430" s="58"/>
      <c r="FK430" s="58"/>
      <c r="FL430" s="58"/>
      <c r="FM430" s="58"/>
      <c r="FN430" s="58"/>
      <c r="FO430" s="58"/>
      <c r="FP430" s="58"/>
      <c r="FQ430" s="58"/>
      <c r="FR430" s="58"/>
      <c r="FS430" s="58"/>
      <c r="FT430" s="58"/>
      <c r="FU430" s="58"/>
      <c r="FV430" s="58"/>
      <c r="FW430" s="58"/>
      <c r="FX430" s="58"/>
      <c r="FY430" s="58"/>
      <c r="FZ430" s="58"/>
      <c r="GA430" s="58"/>
      <c r="GB430" s="58"/>
      <c r="GC430" s="58"/>
      <c r="GD430" s="58"/>
      <c r="GE430" s="58"/>
      <c r="GF430" s="58"/>
      <c r="GG430" s="58"/>
      <c r="GH430" s="58"/>
      <c r="GI430" s="58"/>
      <c r="GJ430" s="58"/>
      <c r="GK430" s="58"/>
      <c r="GL430" s="58"/>
      <c r="GM430" s="58"/>
      <c r="GN430" s="58"/>
      <c r="GO430" s="58"/>
      <c r="GP430" s="58"/>
      <c r="GQ430" s="58"/>
      <c r="GR430" s="58"/>
      <c r="GS430" s="58"/>
      <c r="GT430" s="58"/>
      <c r="GU430" s="58"/>
      <c r="GV430" s="58"/>
      <c r="GW430" s="58"/>
      <c r="GX430" s="58"/>
      <c r="GY430" s="58"/>
      <c r="GZ430" s="58"/>
      <c r="HA430" s="58"/>
      <c r="HB430" s="58"/>
      <c r="HC430" s="58"/>
      <c r="HD430" s="58"/>
      <c r="HE430" s="58"/>
      <c r="HF430" s="58"/>
      <c r="HG430" s="58"/>
      <c r="HH430" s="58"/>
      <c r="HI430" s="58"/>
      <c r="HJ430" s="58"/>
      <c r="HK430" s="58"/>
      <c r="HL430" s="58"/>
      <c r="HM430" s="58"/>
      <c r="HN430" s="58"/>
      <c r="HO430" s="58"/>
      <c r="HP430" s="58"/>
      <c r="HQ430" s="58"/>
      <c r="HR430" s="58"/>
      <c r="HS430" s="58"/>
      <c r="HT430" s="58"/>
      <c r="HU430" s="58"/>
      <c r="HV430" s="58"/>
      <c r="HW430" s="58"/>
      <c r="HX430" s="58"/>
      <c r="HY430" s="58"/>
      <c r="HZ430" s="58"/>
      <c r="IA430" s="58"/>
      <c r="IB430" s="58"/>
      <c r="IC430" s="58"/>
      <c r="ID430" s="58"/>
      <c r="IE430" s="58"/>
      <c r="IF430" s="58"/>
      <c r="IG430" s="58"/>
      <c r="IH430" s="58"/>
      <c r="II430" s="58"/>
      <c r="IJ430" s="58"/>
      <c r="IK430" s="58"/>
      <c r="IL430" s="58"/>
      <c r="IM430" s="58"/>
      <c r="IN430" s="58"/>
      <c r="IO430" s="58"/>
      <c r="IP430" s="58"/>
      <c r="IQ430" s="58"/>
      <c r="IR430" s="58"/>
      <c r="IS430" s="58"/>
      <c r="IT430" s="58"/>
      <c r="IU430" s="58"/>
      <c r="IV430" s="58"/>
    </row>
    <row r="431" spans="1:256" s="43" customFormat="1" ht="13.5">
      <c r="A431" s="64"/>
      <c r="B431" s="47"/>
      <c r="C431" s="47"/>
      <c r="D431" s="47"/>
      <c r="E431" s="47"/>
      <c r="F431" s="47"/>
      <c r="G431" s="47"/>
      <c r="H431" s="47"/>
      <c r="I431" s="47"/>
      <c r="J431" s="51"/>
      <c r="K431" s="51"/>
      <c r="L431" s="47"/>
      <c r="M431" s="47"/>
      <c r="N431" s="47"/>
      <c r="O431" s="47"/>
      <c r="P431" s="47"/>
      <c r="Q431" s="47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  <c r="BH431" s="58"/>
      <c r="BI431" s="58"/>
      <c r="BJ431" s="58"/>
      <c r="BK431" s="58"/>
      <c r="BL431" s="58"/>
      <c r="BM431" s="58"/>
      <c r="BN431" s="58"/>
      <c r="BO431" s="58"/>
      <c r="BP431" s="58"/>
      <c r="BQ431" s="58"/>
      <c r="BR431" s="58"/>
      <c r="BS431" s="58"/>
      <c r="BT431" s="58"/>
      <c r="BU431" s="58"/>
      <c r="BV431" s="58"/>
      <c r="BW431" s="58"/>
      <c r="BX431" s="58"/>
      <c r="BY431" s="58"/>
      <c r="BZ431" s="58"/>
      <c r="CA431" s="58"/>
      <c r="CB431" s="58"/>
      <c r="CC431" s="58"/>
      <c r="CD431" s="58"/>
      <c r="CE431" s="58"/>
      <c r="CF431" s="58"/>
      <c r="CG431" s="58"/>
      <c r="CH431" s="58"/>
      <c r="CI431" s="58"/>
      <c r="CJ431" s="58"/>
      <c r="CK431" s="58"/>
      <c r="CL431" s="58"/>
      <c r="CM431" s="58"/>
      <c r="CN431" s="58"/>
      <c r="CO431" s="58"/>
      <c r="CP431" s="58"/>
      <c r="CQ431" s="58"/>
      <c r="CR431" s="58"/>
      <c r="CS431" s="58"/>
      <c r="CT431" s="58"/>
      <c r="CU431" s="58"/>
      <c r="CV431" s="58"/>
      <c r="CW431" s="58"/>
      <c r="CX431" s="58"/>
      <c r="CY431" s="58"/>
      <c r="CZ431" s="58"/>
      <c r="DA431" s="58"/>
      <c r="DB431" s="58"/>
      <c r="DC431" s="58"/>
      <c r="DD431" s="58"/>
      <c r="DE431" s="58"/>
      <c r="DF431" s="58"/>
      <c r="DG431" s="58"/>
      <c r="DH431" s="58"/>
      <c r="DI431" s="58"/>
      <c r="DJ431" s="58"/>
      <c r="DK431" s="58"/>
      <c r="DL431" s="58"/>
      <c r="DM431" s="58"/>
      <c r="DN431" s="58"/>
      <c r="DO431" s="58"/>
      <c r="DP431" s="58"/>
      <c r="DQ431" s="58"/>
      <c r="DR431" s="58"/>
      <c r="DS431" s="58"/>
      <c r="DT431" s="58"/>
      <c r="DU431" s="58"/>
      <c r="DV431" s="58"/>
      <c r="DW431" s="58"/>
      <c r="DX431" s="58"/>
      <c r="DY431" s="58"/>
      <c r="DZ431" s="58"/>
      <c r="EA431" s="58"/>
      <c r="EB431" s="58"/>
      <c r="EC431" s="58"/>
      <c r="ED431" s="58"/>
      <c r="EE431" s="58"/>
      <c r="EF431" s="58"/>
      <c r="EG431" s="58"/>
      <c r="EH431" s="58"/>
      <c r="EI431" s="58"/>
      <c r="EJ431" s="58"/>
      <c r="EK431" s="58"/>
      <c r="EL431" s="58"/>
      <c r="EM431" s="58"/>
      <c r="EN431" s="58"/>
      <c r="EO431" s="58"/>
      <c r="EP431" s="58"/>
      <c r="EQ431" s="58"/>
      <c r="ER431" s="58"/>
      <c r="ES431" s="58"/>
      <c r="ET431" s="58"/>
      <c r="EU431" s="58"/>
      <c r="EV431" s="58"/>
      <c r="EW431" s="58"/>
      <c r="EX431" s="58"/>
      <c r="EY431" s="58"/>
      <c r="EZ431" s="58"/>
      <c r="FA431" s="58"/>
      <c r="FB431" s="58"/>
      <c r="FC431" s="58"/>
      <c r="FD431" s="58"/>
      <c r="FE431" s="58"/>
      <c r="FF431" s="58"/>
      <c r="FG431" s="58"/>
      <c r="FH431" s="58"/>
      <c r="FI431" s="58"/>
      <c r="FJ431" s="58"/>
      <c r="FK431" s="58"/>
      <c r="FL431" s="58"/>
      <c r="FM431" s="58"/>
      <c r="FN431" s="58"/>
      <c r="FO431" s="58"/>
      <c r="FP431" s="58"/>
      <c r="FQ431" s="58"/>
      <c r="FR431" s="58"/>
      <c r="FS431" s="58"/>
      <c r="FT431" s="58"/>
      <c r="FU431" s="58"/>
      <c r="FV431" s="58"/>
      <c r="FW431" s="58"/>
      <c r="FX431" s="58"/>
      <c r="FY431" s="58"/>
      <c r="FZ431" s="58"/>
      <c r="GA431" s="58"/>
      <c r="GB431" s="58"/>
      <c r="GC431" s="58"/>
      <c r="GD431" s="58"/>
      <c r="GE431" s="58"/>
      <c r="GF431" s="58"/>
      <c r="GG431" s="58"/>
      <c r="GH431" s="58"/>
      <c r="GI431" s="58"/>
      <c r="GJ431" s="58"/>
      <c r="GK431" s="58"/>
      <c r="GL431" s="58"/>
      <c r="GM431" s="58"/>
      <c r="GN431" s="58"/>
      <c r="GO431" s="58"/>
      <c r="GP431" s="58"/>
      <c r="GQ431" s="58"/>
      <c r="GR431" s="58"/>
      <c r="GS431" s="58"/>
      <c r="GT431" s="58"/>
      <c r="GU431" s="58"/>
      <c r="GV431" s="58"/>
      <c r="GW431" s="58"/>
      <c r="GX431" s="58"/>
      <c r="GY431" s="58"/>
      <c r="GZ431" s="58"/>
      <c r="HA431" s="58"/>
      <c r="HB431" s="58"/>
      <c r="HC431" s="58"/>
      <c r="HD431" s="58"/>
      <c r="HE431" s="58"/>
      <c r="HF431" s="58"/>
      <c r="HG431" s="58"/>
      <c r="HH431" s="58"/>
      <c r="HI431" s="58"/>
      <c r="HJ431" s="58"/>
      <c r="HK431" s="58"/>
      <c r="HL431" s="58"/>
      <c r="HM431" s="58"/>
      <c r="HN431" s="58"/>
      <c r="HO431" s="58"/>
      <c r="HP431" s="58"/>
      <c r="HQ431" s="58"/>
      <c r="HR431" s="58"/>
      <c r="HS431" s="58"/>
      <c r="HT431" s="58"/>
      <c r="HU431" s="58"/>
      <c r="HV431" s="58"/>
      <c r="HW431" s="58"/>
      <c r="HX431" s="58"/>
      <c r="HY431" s="58"/>
      <c r="HZ431" s="58"/>
      <c r="IA431" s="58"/>
      <c r="IB431" s="58"/>
      <c r="IC431" s="58"/>
      <c r="ID431" s="58"/>
      <c r="IE431" s="58"/>
      <c r="IF431" s="58"/>
      <c r="IG431" s="58"/>
      <c r="IH431" s="58"/>
      <c r="II431" s="58"/>
      <c r="IJ431" s="58"/>
      <c r="IK431" s="58"/>
      <c r="IL431" s="58"/>
      <c r="IM431" s="58"/>
      <c r="IN431" s="58"/>
      <c r="IO431" s="58"/>
      <c r="IP431" s="58"/>
      <c r="IQ431" s="58"/>
      <c r="IR431" s="58"/>
      <c r="IS431" s="58"/>
      <c r="IT431" s="58"/>
      <c r="IU431" s="58"/>
      <c r="IV431" s="58"/>
    </row>
    <row r="432" spans="1:256" s="43" customFormat="1" ht="13.5">
      <c r="A432" s="64"/>
      <c r="B432" s="47"/>
      <c r="C432" s="47"/>
      <c r="D432" s="47"/>
      <c r="E432" s="47"/>
      <c r="F432" s="47"/>
      <c r="G432" s="47"/>
      <c r="H432" s="47"/>
      <c r="I432" s="47"/>
      <c r="J432" s="51"/>
      <c r="K432" s="51"/>
      <c r="L432" s="47"/>
      <c r="M432" s="47"/>
      <c r="N432" s="47"/>
      <c r="O432" s="47"/>
      <c r="P432" s="47"/>
      <c r="Q432" s="47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  <c r="BI432" s="58"/>
      <c r="BJ432" s="58"/>
      <c r="BK432" s="58"/>
      <c r="BL432" s="58"/>
      <c r="BM432" s="58"/>
      <c r="BN432" s="58"/>
      <c r="BO432" s="58"/>
      <c r="BP432" s="58"/>
      <c r="BQ432" s="58"/>
      <c r="BR432" s="58"/>
      <c r="BS432" s="58"/>
      <c r="BT432" s="58"/>
      <c r="BU432" s="58"/>
      <c r="BV432" s="58"/>
      <c r="BW432" s="58"/>
      <c r="BX432" s="58"/>
      <c r="BY432" s="58"/>
      <c r="BZ432" s="58"/>
      <c r="CA432" s="58"/>
      <c r="CB432" s="58"/>
      <c r="CC432" s="58"/>
      <c r="CD432" s="58"/>
      <c r="CE432" s="58"/>
      <c r="CF432" s="58"/>
      <c r="CG432" s="58"/>
      <c r="CH432" s="58"/>
      <c r="CI432" s="58"/>
      <c r="CJ432" s="58"/>
      <c r="CK432" s="58"/>
      <c r="CL432" s="58"/>
      <c r="CM432" s="58"/>
      <c r="CN432" s="58"/>
      <c r="CO432" s="58"/>
      <c r="CP432" s="58"/>
      <c r="CQ432" s="58"/>
      <c r="CR432" s="58"/>
      <c r="CS432" s="58"/>
      <c r="CT432" s="58"/>
      <c r="CU432" s="58"/>
      <c r="CV432" s="58"/>
      <c r="CW432" s="58"/>
      <c r="CX432" s="58"/>
      <c r="CY432" s="58"/>
      <c r="CZ432" s="58"/>
      <c r="DA432" s="58"/>
      <c r="DB432" s="58"/>
      <c r="DC432" s="58"/>
      <c r="DD432" s="58"/>
      <c r="DE432" s="58"/>
      <c r="DF432" s="58"/>
      <c r="DG432" s="58"/>
      <c r="DH432" s="58"/>
      <c r="DI432" s="58"/>
      <c r="DJ432" s="58"/>
      <c r="DK432" s="58"/>
      <c r="DL432" s="58"/>
      <c r="DM432" s="58"/>
      <c r="DN432" s="58"/>
      <c r="DO432" s="58"/>
      <c r="DP432" s="58"/>
      <c r="DQ432" s="58"/>
      <c r="DR432" s="58"/>
      <c r="DS432" s="58"/>
      <c r="DT432" s="58"/>
      <c r="DU432" s="58"/>
      <c r="DV432" s="58"/>
      <c r="DW432" s="58"/>
      <c r="DX432" s="58"/>
      <c r="DY432" s="58"/>
      <c r="DZ432" s="58"/>
      <c r="EA432" s="58"/>
      <c r="EB432" s="58"/>
      <c r="EC432" s="58"/>
      <c r="ED432" s="58"/>
      <c r="EE432" s="58"/>
      <c r="EF432" s="58"/>
      <c r="EG432" s="58"/>
      <c r="EH432" s="58"/>
      <c r="EI432" s="58"/>
      <c r="EJ432" s="58"/>
      <c r="EK432" s="58"/>
      <c r="EL432" s="58"/>
      <c r="EM432" s="58"/>
      <c r="EN432" s="58"/>
      <c r="EO432" s="58"/>
      <c r="EP432" s="58"/>
      <c r="EQ432" s="58"/>
      <c r="ER432" s="58"/>
      <c r="ES432" s="58"/>
      <c r="ET432" s="58"/>
      <c r="EU432" s="58"/>
      <c r="EV432" s="58"/>
      <c r="EW432" s="58"/>
      <c r="EX432" s="58"/>
      <c r="EY432" s="58"/>
      <c r="EZ432" s="58"/>
      <c r="FA432" s="58"/>
      <c r="FB432" s="58"/>
      <c r="FC432" s="58"/>
      <c r="FD432" s="58"/>
      <c r="FE432" s="58"/>
      <c r="FF432" s="58"/>
      <c r="FG432" s="58"/>
      <c r="FH432" s="58"/>
      <c r="FI432" s="58"/>
      <c r="FJ432" s="58"/>
      <c r="FK432" s="58"/>
      <c r="FL432" s="58"/>
      <c r="FM432" s="58"/>
      <c r="FN432" s="58"/>
      <c r="FO432" s="58"/>
      <c r="FP432" s="58"/>
      <c r="FQ432" s="58"/>
      <c r="FR432" s="58"/>
      <c r="FS432" s="58"/>
      <c r="FT432" s="58"/>
      <c r="FU432" s="58"/>
      <c r="FV432" s="58"/>
      <c r="FW432" s="58"/>
      <c r="FX432" s="58"/>
      <c r="FY432" s="58"/>
      <c r="FZ432" s="58"/>
      <c r="GA432" s="58"/>
      <c r="GB432" s="58"/>
      <c r="GC432" s="58"/>
      <c r="GD432" s="58"/>
      <c r="GE432" s="58"/>
      <c r="GF432" s="58"/>
      <c r="GG432" s="58"/>
      <c r="GH432" s="58"/>
      <c r="GI432" s="58"/>
      <c r="GJ432" s="58"/>
      <c r="GK432" s="58"/>
      <c r="GL432" s="58"/>
      <c r="GM432" s="58"/>
      <c r="GN432" s="58"/>
      <c r="GO432" s="58"/>
      <c r="GP432" s="58"/>
      <c r="GQ432" s="58"/>
      <c r="GR432" s="58"/>
      <c r="GS432" s="58"/>
      <c r="GT432" s="58"/>
      <c r="GU432" s="58"/>
      <c r="GV432" s="58"/>
      <c r="GW432" s="58"/>
      <c r="GX432" s="58"/>
      <c r="GY432" s="58"/>
      <c r="GZ432" s="58"/>
      <c r="HA432" s="58"/>
      <c r="HB432" s="58"/>
      <c r="HC432" s="58"/>
      <c r="HD432" s="58"/>
      <c r="HE432" s="58"/>
      <c r="HF432" s="58"/>
      <c r="HG432" s="58"/>
      <c r="HH432" s="58"/>
      <c r="HI432" s="58"/>
      <c r="HJ432" s="58"/>
      <c r="HK432" s="58"/>
      <c r="HL432" s="58"/>
      <c r="HM432" s="58"/>
      <c r="HN432" s="58"/>
      <c r="HO432" s="58"/>
      <c r="HP432" s="58"/>
      <c r="HQ432" s="58"/>
      <c r="HR432" s="58"/>
      <c r="HS432" s="58"/>
      <c r="HT432" s="58"/>
      <c r="HU432" s="58"/>
      <c r="HV432" s="58"/>
      <c r="HW432" s="58"/>
      <c r="HX432" s="58"/>
      <c r="HY432" s="58"/>
      <c r="HZ432" s="58"/>
      <c r="IA432" s="58"/>
      <c r="IB432" s="58"/>
      <c r="IC432" s="58"/>
      <c r="ID432" s="58"/>
      <c r="IE432" s="58"/>
      <c r="IF432" s="58"/>
      <c r="IG432" s="58"/>
      <c r="IH432" s="58"/>
      <c r="II432" s="58"/>
      <c r="IJ432" s="58"/>
      <c r="IK432" s="58"/>
      <c r="IL432" s="58"/>
      <c r="IM432" s="58"/>
      <c r="IN432" s="58"/>
      <c r="IO432" s="58"/>
      <c r="IP432" s="58"/>
      <c r="IQ432" s="58"/>
      <c r="IR432" s="58"/>
      <c r="IS432" s="58"/>
      <c r="IT432" s="58"/>
      <c r="IU432" s="58"/>
      <c r="IV432" s="58"/>
    </row>
    <row r="433" spans="18:256" ht="13.5"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  <c r="BH433" s="58"/>
      <c r="BI433" s="58"/>
      <c r="BJ433" s="58"/>
      <c r="BK433" s="58"/>
      <c r="BL433" s="58"/>
      <c r="BM433" s="58"/>
      <c r="BN433" s="58"/>
      <c r="BO433" s="58"/>
      <c r="BP433" s="58"/>
      <c r="BQ433" s="58"/>
      <c r="BR433" s="58"/>
      <c r="BS433" s="58"/>
      <c r="BT433" s="58"/>
      <c r="BU433" s="58"/>
      <c r="BV433" s="58"/>
      <c r="BW433" s="58"/>
      <c r="BX433" s="58"/>
      <c r="BY433" s="58"/>
      <c r="BZ433" s="58"/>
      <c r="CA433" s="58"/>
      <c r="CB433" s="58"/>
      <c r="CC433" s="58"/>
      <c r="CD433" s="58"/>
      <c r="CE433" s="58"/>
      <c r="CF433" s="58"/>
      <c r="CG433" s="58"/>
      <c r="CH433" s="58"/>
      <c r="CI433" s="58"/>
      <c r="CJ433" s="58"/>
      <c r="CK433" s="58"/>
      <c r="CL433" s="58"/>
      <c r="CM433" s="58"/>
      <c r="CN433" s="58"/>
      <c r="CO433" s="58"/>
      <c r="CP433" s="58"/>
      <c r="CQ433" s="58"/>
      <c r="CR433" s="58"/>
      <c r="CS433" s="58"/>
      <c r="CT433" s="58"/>
      <c r="CU433" s="58"/>
      <c r="CV433" s="58"/>
      <c r="CW433" s="58"/>
      <c r="CX433" s="58"/>
      <c r="CY433" s="58"/>
      <c r="CZ433" s="58"/>
      <c r="DA433" s="58"/>
      <c r="DB433" s="58"/>
      <c r="DC433" s="58"/>
      <c r="DD433" s="58"/>
      <c r="DE433" s="58"/>
      <c r="DF433" s="58"/>
      <c r="DG433" s="58"/>
      <c r="DH433" s="58"/>
      <c r="DI433" s="58"/>
      <c r="DJ433" s="58"/>
      <c r="DK433" s="58"/>
      <c r="DL433" s="58"/>
      <c r="DM433" s="58"/>
      <c r="DN433" s="58"/>
      <c r="DO433" s="58"/>
      <c r="DP433" s="58"/>
      <c r="DQ433" s="58"/>
      <c r="DR433" s="58"/>
      <c r="DS433" s="58"/>
      <c r="DT433" s="58"/>
      <c r="DU433" s="58"/>
      <c r="DV433" s="58"/>
      <c r="DW433" s="58"/>
      <c r="DX433" s="58"/>
      <c r="DY433" s="58"/>
      <c r="DZ433" s="58"/>
      <c r="EA433" s="58"/>
      <c r="EB433" s="58"/>
      <c r="EC433" s="58"/>
      <c r="ED433" s="58"/>
      <c r="EE433" s="58"/>
      <c r="EF433" s="58"/>
      <c r="EG433" s="58"/>
      <c r="EH433" s="58"/>
      <c r="EI433" s="58"/>
      <c r="EJ433" s="58"/>
      <c r="EK433" s="58"/>
      <c r="EL433" s="58"/>
      <c r="EM433" s="58"/>
      <c r="EN433" s="58"/>
      <c r="EO433" s="58"/>
      <c r="EP433" s="58"/>
      <c r="EQ433" s="58"/>
      <c r="ER433" s="58"/>
      <c r="ES433" s="58"/>
      <c r="ET433" s="58"/>
      <c r="EU433" s="58"/>
      <c r="EV433" s="58"/>
      <c r="EW433" s="58"/>
      <c r="EX433" s="58"/>
      <c r="EY433" s="58"/>
      <c r="EZ433" s="58"/>
      <c r="FA433" s="58"/>
      <c r="FB433" s="58"/>
      <c r="FC433" s="58"/>
      <c r="FD433" s="58"/>
      <c r="FE433" s="58"/>
      <c r="FF433" s="58"/>
      <c r="FG433" s="58"/>
      <c r="FH433" s="58"/>
      <c r="FI433" s="58"/>
      <c r="FJ433" s="58"/>
      <c r="FK433" s="58"/>
      <c r="FL433" s="58"/>
      <c r="FM433" s="58"/>
      <c r="FN433" s="58"/>
      <c r="FO433" s="58"/>
      <c r="FP433" s="58"/>
      <c r="FQ433" s="58"/>
      <c r="FR433" s="58"/>
      <c r="FS433" s="58"/>
      <c r="FT433" s="58"/>
      <c r="FU433" s="58"/>
      <c r="FV433" s="58"/>
      <c r="FW433" s="58"/>
      <c r="FX433" s="58"/>
      <c r="FY433" s="58"/>
      <c r="FZ433" s="58"/>
      <c r="GA433" s="58"/>
      <c r="GB433" s="58"/>
      <c r="GC433" s="58"/>
      <c r="GD433" s="58"/>
      <c r="GE433" s="58"/>
      <c r="GF433" s="58"/>
      <c r="GG433" s="58"/>
      <c r="GH433" s="58"/>
      <c r="GI433" s="58"/>
      <c r="GJ433" s="58"/>
      <c r="GK433" s="58"/>
      <c r="GL433" s="58"/>
      <c r="GM433" s="58"/>
      <c r="GN433" s="58"/>
      <c r="GO433" s="58"/>
      <c r="GP433" s="58"/>
      <c r="GQ433" s="58"/>
      <c r="GR433" s="58"/>
      <c r="GS433" s="58"/>
      <c r="GT433" s="58"/>
      <c r="GU433" s="58"/>
      <c r="GV433" s="58"/>
      <c r="GW433" s="58"/>
      <c r="GX433" s="58"/>
      <c r="GY433" s="58"/>
      <c r="GZ433" s="58"/>
      <c r="HA433" s="58"/>
      <c r="HB433" s="58"/>
      <c r="HC433" s="58"/>
      <c r="HD433" s="58"/>
      <c r="HE433" s="58"/>
      <c r="HF433" s="58"/>
      <c r="HG433" s="58"/>
      <c r="HH433" s="58"/>
      <c r="HI433" s="58"/>
      <c r="HJ433" s="58"/>
      <c r="HK433" s="58"/>
      <c r="HL433" s="58"/>
      <c r="HM433" s="58"/>
      <c r="HN433" s="58"/>
      <c r="HO433" s="58"/>
      <c r="HP433" s="58"/>
      <c r="HQ433" s="58"/>
      <c r="HR433" s="58"/>
      <c r="HS433" s="58"/>
      <c r="HT433" s="58"/>
      <c r="HU433" s="58"/>
      <c r="HV433" s="58"/>
      <c r="HW433" s="58"/>
      <c r="HX433" s="58"/>
      <c r="HY433" s="58"/>
      <c r="HZ433" s="58"/>
      <c r="IA433" s="58"/>
      <c r="IB433" s="58"/>
      <c r="IC433" s="58"/>
      <c r="ID433" s="58"/>
      <c r="IE433" s="58"/>
      <c r="IF433" s="58"/>
      <c r="IG433" s="58"/>
      <c r="IH433" s="58"/>
      <c r="II433" s="58"/>
      <c r="IJ433" s="58"/>
      <c r="IK433" s="58"/>
      <c r="IL433" s="58"/>
      <c r="IM433" s="58"/>
      <c r="IN433" s="58"/>
      <c r="IO433" s="58"/>
      <c r="IP433" s="58"/>
      <c r="IQ433" s="58"/>
      <c r="IR433" s="58"/>
      <c r="IS433" s="58"/>
      <c r="IT433" s="58"/>
      <c r="IU433" s="58"/>
      <c r="IV433" s="58"/>
    </row>
    <row r="434" spans="18:256" ht="13.5"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8"/>
      <c r="BL434" s="58"/>
      <c r="BM434" s="58"/>
      <c r="BN434" s="58"/>
      <c r="BO434" s="58"/>
      <c r="BP434" s="58"/>
      <c r="BQ434" s="58"/>
      <c r="BR434" s="58"/>
      <c r="BS434" s="58"/>
      <c r="BT434" s="58"/>
      <c r="BU434" s="58"/>
      <c r="BV434" s="58"/>
      <c r="BW434" s="58"/>
      <c r="BX434" s="58"/>
      <c r="BY434" s="58"/>
      <c r="BZ434" s="58"/>
      <c r="CA434" s="58"/>
      <c r="CB434" s="58"/>
      <c r="CC434" s="58"/>
      <c r="CD434" s="58"/>
      <c r="CE434" s="58"/>
      <c r="CF434" s="58"/>
      <c r="CG434" s="58"/>
      <c r="CH434" s="58"/>
      <c r="CI434" s="58"/>
      <c r="CJ434" s="58"/>
      <c r="CK434" s="58"/>
      <c r="CL434" s="58"/>
      <c r="CM434" s="58"/>
      <c r="CN434" s="58"/>
      <c r="CO434" s="58"/>
      <c r="CP434" s="58"/>
      <c r="CQ434" s="58"/>
      <c r="CR434" s="58"/>
      <c r="CS434" s="58"/>
      <c r="CT434" s="58"/>
      <c r="CU434" s="58"/>
      <c r="CV434" s="58"/>
      <c r="CW434" s="58"/>
      <c r="CX434" s="58"/>
      <c r="CY434" s="58"/>
      <c r="CZ434" s="58"/>
      <c r="DA434" s="58"/>
      <c r="DB434" s="58"/>
      <c r="DC434" s="58"/>
      <c r="DD434" s="58"/>
      <c r="DE434" s="58"/>
      <c r="DF434" s="58"/>
      <c r="DG434" s="58"/>
      <c r="DH434" s="58"/>
      <c r="DI434" s="58"/>
      <c r="DJ434" s="58"/>
      <c r="DK434" s="58"/>
      <c r="DL434" s="58"/>
      <c r="DM434" s="58"/>
      <c r="DN434" s="58"/>
      <c r="DO434" s="58"/>
      <c r="DP434" s="58"/>
      <c r="DQ434" s="58"/>
      <c r="DR434" s="58"/>
      <c r="DS434" s="58"/>
      <c r="DT434" s="58"/>
      <c r="DU434" s="58"/>
      <c r="DV434" s="58"/>
      <c r="DW434" s="58"/>
      <c r="DX434" s="58"/>
      <c r="DY434" s="58"/>
      <c r="DZ434" s="58"/>
      <c r="EA434" s="58"/>
      <c r="EB434" s="58"/>
      <c r="EC434" s="58"/>
      <c r="ED434" s="58"/>
      <c r="EE434" s="58"/>
      <c r="EF434" s="58"/>
      <c r="EG434" s="58"/>
      <c r="EH434" s="58"/>
      <c r="EI434" s="58"/>
      <c r="EJ434" s="58"/>
      <c r="EK434" s="58"/>
      <c r="EL434" s="58"/>
      <c r="EM434" s="58"/>
      <c r="EN434" s="58"/>
      <c r="EO434" s="58"/>
      <c r="EP434" s="58"/>
      <c r="EQ434" s="58"/>
      <c r="ER434" s="58"/>
      <c r="ES434" s="58"/>
      <c r="ET434" s="58"/>
      <c r="EU434" s="58"/>
      <c r="EV434" s="58"/>
      <c r="EW434" s="58"/>
      <c r="EX434" s="58"/>
      <c r="EY434" s="58"/>
      <c r="EZ434" s="58"/>
      <c r="FA434" s="58"/>
      <c r="FB434" s="58"/>
      <c r="FC434" s="58"/>
      <c r="FD434" s="58"/>
      <c r="FE434" s="58"/>
      <c r="FF434" s="58"/>
      <c r="FG434" s="58"/>
      <c r="FH434" s="58"/>
      <c r="FI434" s="58"/>
      <c r="FJ434" s="58"/>
      <c r="FK434" s="58"/>
      <c r="FL434" s="58"/>
      <c r="FM434" s="58"/>
      <c r="FN434" s="58"/>
      <c r="FO434" s="58"/>
      <c r="FP434" s="58"/>
      <c r="FQ434" s="58"/>
      <c r="FR434" s="58"/>
      <c r="FS434" s="58"/>
      <c r="FT434" s="58"/>
      <c r="FU434" s="58"/>
      <c r="FV434" s="58"/>
      <c r="FW434" s="58"/>
      <c r="FX434" s="58"/>
      <c r="FY434" s="58"/>
      <c r="FZ434" s="58"/>
      <c r="GA434" s="58"/>
      <c r="GB434" s="58"/>
      <c r="GC434" s="58"/>
      <c r="GD434" s="58"/>
      <c r="GE434" s="58"/>
      <c r="GF434" s="58"/>
      <c r="GG434" s="58"/>
      <c r="GH434" s="58"/>
      <c r="GI434" s="58"/>
      <c r="GJ434" s="58"/>
      <c r="GK434" s="58"/>
      <c r="GL434" s="58"/>
      <c r="GM434" s="58"/>
      <c r="GN434" s="58"/>
      <c r="GO434" s="58"/>
      <c r="GP434" s="58"/>
      <c r="GQ434" s="58"/>
      <c r="GR434" s="58"/>
      <c r="GS434" s="58"/>
      <c r="GT434" s="58"/>
      <c r="GU434" s="58"/>
      <c r="GV434" s="58"/>
      <c r="GW434" s="58"/>
      <c r="GX434" s="58"/>
      <c r="GY434" s="58"/>
      <c r="GZ434" s="58"/>
      <c r="HA434" s="58"/>
      <c r="HB434" s="58"/>
      <c r="HC434" s="58"/>
      <c r="HD434" s="58"/>
      <c r="HE434" s="58"/>
      <c r="HF434" s="58"/>
      <c r="HG434" s="58"/>
      <c r="HH434" s="58"/>
      <c r="HI434" s="58"/>
      <c r="HJ434" s="58"/>
      <c r="HK434" s="58"/>
      <c r="HL434" s="58"/>
      <c r="HM434" s="58"/>
      <c r="HN434" s="58"/>
      <c r="HO434" s="58"/>
      <c r="HP434" s="58"/>
      <c r="HQ434" s="58"/>
      <c r="HR434" s="58"/>
      <c r="HS434" s="58"/>
      <c r="HT434" s="58"/>
      <c r="HU434" s="58"/>
      <c r="HV434" s="58"/>
      <c r="HW434" s="58"/>
      <c r="HX434" s="58"/>
      <c r="HY434" s="58"/>
      <c r="HZ434" s="58"/>
      <c r="IA434" s="58"/>
      <c r="IB434" s="58"/>
      <c r="IC434" s="58"/>
      <c r="ID434" s="58"/>
      <c r="IE434" s="58"/>
      <c r="IF434" s="58"/>
      <c r="IG434" s="58"/>
      <c r="IH434" s="58"/>
      <c r="II434" s="58"/>
      <c r="IJ434" s="58"/>
      <c r="IK434" s="58"/>
      <c r="IL434" s="58"/>
      <c r="IM434" s="58"/>
      <c r="IN434" s="58"/>
      <c r="IO434" s="58"/>
      <c r="IP434" s="58"/>
      <c r="IQ434" s="58"/>
      <c r="IR434" s="58"/>
      <c r="IS434" s="58"/>
      <c r="IT434" s="58"/>
      <c r="IU434" s="58"/>
      <c r="IV434" s="58"/>
    </row>
    <row r="435" spans="18:256" ht="13.5"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  <c r="BH435" s="58"/>
      <c r="BI435" s="58"/>
      <c r="BJ435" s="58"/>
      <c r="BK435" s="58"/>
      <c r="BL435" s="58"/>
      <c r="BM435" s="58"/>
      <c r="BN435" s="58"/>
      <c r="BO435" s="58"/>
      <c r="BP435" s="58"/>
      <c r="BQ435" s="58"/>
      <c r="BR435" s="58"/>
      <c r="BS435" s="58"/>
      <c r="BT435" s="58"/>
      <c r="BU435" s="58"/>
      <c r="BV435" s="58"/>
      <c r="BW435" s="58"/>
      <c r="BX435" s="58"/>
      <c r="BY435" s="58"/>
      <c r="BZ435" s="58"/>
      <c r="CA435" s="58"/>
      <c r="CB435" s="58"/>
      <c r="CC435" s="58"/>
      <c r="CD435" s="58"/>
      <c r="CE435" s="58"/>
      <c r="CF435" s="58"/>
      <c r="CG435" s="58"/>
      <c r="CH435" s="58"/>
      <c r="CI435" s="58"/>
      <c r="CJ435" s="58"/>
      <c r="CK435" s="58"/>
      <c r="CL435" s="58"/>
      <c r="CM435" s="58"/>
      <c r="CN435" s="58"/>
      <c r="CO435" s="58"/>
      <c r="CP435" s="58"/>
      <c r="CQ435" s="58"/>
      <c r="CR435" s="58"/>
      <c r="CS435" s="58"/>
      <c r="CT435" s="58"/>
      <c r="CU435" s="58"/>
      <c r="CV435" s="58"/>
      <c r="CW435" s="58"/>
      <c r="CX435" s="58"/>
      <c r="CY435" s="58"/>
      <c r="CZ435" s="58"/>
      <c r="DA435" s="58"/>
      <c r="DB435" s="58"/>
      <c r="DC435" s="58"/>
      <c r="DD435" s="58"/>
      <c r="DE435" s="58"/>
      <c r="DF435" s="58"/>
      <c r="DG435" s="58"/>
      <c r="DH435" s="58"/>
      <c r="DI435" s="58"/>
      <c r="DJ435" s="58"/>
      <c r="DK435" s="58"/>
      <c r="DL435" s="58"/>
      <c r="DM435" s="58"/>
      <c r="DN435" s="58"/>
      <c r="DO435" s="58"/>
      <c r="DP435" s="58"/>
      <c r="DQ435" s="58"/>
      <c r="DR435" s="58"/>
      <c r="DS435" s="58"/>
      <c r="DT435" s="58"/>
      <c r="DU435" s="58"/>
      <c r="DV435" s="58"/>
      <c r="DW435" s="58"/>
      <c r="DX435" s="58"/>
      <c r="DY435" s="58"/>
      <c r="DZ435" s="58"/>
      <c r="EA435" s="58"/>
      <c r="EB435" s="58"/>
      <c r="EC435" s="58"/>
      <c r="ED435" s="58"/>
      <c r="EE435" s="58"/>
      <c r="EF435" s="58"/>
      <c r="EG435" s="58"/>
      <c r="EH435" s="58"/>
      <c r="EI435" s="58"/>
      <c r="EJ435" s="58"/>
      <c r="EK435" s="58"/>
      <c r="EL435" s="58"/>
      <c r="EM435" s="58"/>
      <c r="EN435" s="58"/>
      <c r="EO435" s="58"/>
      <c r="EP435" s="58"/>
      <c r="EQ435" s="58"/>
      <c r="ER435" s="58"/>
      <c r="ES435" s="58"/>
      <c r="ET435" s="58"/>
      <c r="EU435" s="58"/>
      <c r="EV435" s="58"/>
      <c r="EW435" s="58"/>
      <c r="EX435" s="58"/>
      <c r="EY435" s="58"/>
      <c r="EZ435" s="58"/>
      <c r="FA435" s="58"/>
      <c r="FB435" s="58"/>
      <c r="FC435" s="58"/>
      <c r="FD435" s="58"/>
      <c r="FE435" s="58"/>
      <c r="FF435" s="58"/>
      <c r="FG435" s="58"/>
      <c r="FH435" s="58"/>
      <c r="FI435" s="58"/>
      <c r="FJ435" s="58"/>
      <c r="FK435" s="58"/>
      <c r="FL435" s="58"/>
      <c r="FM435" s="58"/>
      <c r="FN435" s="58"/>
      <c r="FO435" s="58"/>
      <c r="FP435" s="58"/>
      <c r="FQ435" s="58"/>
      <c r="FR435" s="58"/>
      <c r="FS435" s="58"/>
      <c r="FT435" s="58"/>
      <c r="FU435" s="58"/>
      <c r="FV435" s="58"/>
      <c r="FW435" s="58"/>
      <c r="FX435" s="58"/>
      <c r="FY435" s="58"/>
      <c r="FZ435" s="58"/>
      <c r="GA435" s="58"/>
      <c r="GB435" s="58"/>
      <c r="GC435" s="58"/>
      <c r="GD435" s="58"/>
      <c r="GE435" s="58"/>
      <c r="GF435" s="58"/>
      <c r="GG435" s="58"/>
      <c r="GH435" s="58"/>
      <c r="GI435" s="58"/>
      <c r="GJ435" s="58"/>
      <c r="GK435" s="58"/>
      <c r="GL435" s="58"/>
      <c r="GM435" s="58"/>
      <c r="GN435" s="58"/>
      <c r="GO435" s="58"/>
      <c r="GP435" s="58"/>
      <c r="GQ435" s="58"/>
      <c r="GR435" s="58"/>
      <c r="GS435" s="58"/>
      <c r="GT435" s="58"/>
      <c r="GU435" s="58"/>
      <c r="GV435" s="58"/>
      <c r="GW435" s="58"/>
      <c r="GX435" s="58"/>
      <c r="GY435" s="58"/>
      <c r="GZ435" s="58"/>
      <c r="HA435" s="58"/>
      <c r="HB435" s="58"/>
      <c r="HC435" s="58"/>
      <c r="HD435" s="58"/>
      <c r="HE435" s="58"/>
      <c r="HF435" s="58"/>
      <c r="HG435" s="58"/>
      <c r="HH435" s="58"/>
      <c r="HI435" s="58"/>
      <c r="HJ435" s="58"/>
      <c r="HK435" s="58"/>
      <c r="HL435" s="58"/>
      <c r="HM435" s="58"/>
      <c r="HN435" s="58"/>
      <c r="HO435" s="58"/>
      <c r="HP435" s="58"/>
      <c r="HQ435" s="58"/>
      <c r="HR435" s="58"/>
      <c r="HS435" s="58"/>
      <c r="HT435" s="58"/>
      <c r="HU435" s="58"/>
      <c r="HV435" s="58"/>
      <c r="HW435" s="58"/>
      <c r="HX435" s="58"/>
      <c r="HY435" s="58"/>
      <c r="HZ435" s="58"/>
      <c r="IA435" s="58"/>
      <c r="IB435" s="58"/>
      <c r="IC435" s="58"/>
      <c r="ID435" s="58"/>
      <c r="IE435" s="58"/>
      <c r="IF435" s="58"/>
      <c r="IG435" s="58"/>
      <c r="IH435" s="58"/>
      <c r="II435" s="58"/>
      <c r="IJ435" s="58"/>
      <c r="IK435" s="58"/>
      <c r="IL435" s="58"/>
      <c r="IM435" s="58"/>
      <c r="IN435" s="58"/>
      <c r="IO435" s="58"/>
      <c r="IP435" s="58"/>
      <c r="IQ435" s="58"/>
      <c r="IR435" s="58"/>
      <c r="IS435" s="58"/>
      <c r="IT435" s="58"/>
      <c r="IU435" s="58"/>
      <c r="IV435" s="58"/>
    </row>
    <row r="436" spans="18:256" ht="13.5"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  <c r="BF436" s="58"/>
      <c r="BG436" s="58"/>
      <c r="BH436" s="58"/>
      <c r="BI436" s="58"/>
      <c r="BJ436" s="58"/>
      <c r="BK436" s="58"/>
      <c r="BL436" s="58"/>
      <c r="BM436" s="58"/>
      <c r="BN436" s="58"/>
      <c r="BO436" s="58"/>
      <c r="BP436" s="58"/>
      <c r="BQ436" s="58"/>
      <c r="BR436" s="58"/>
      <c r="BS436" s="58"/>
      <c r="BT436" s="58"/>
      <c r="BU436" s="58"/>
      <c r="BV436" s="58"/>
      <c r="BW436" s="58"/>
      <c r="BX436" s="58"/>
      <c r="BY436" s="58"/>
      <c r="BZ436" s="58"/>
      <c r="CA436" s="58"/>
      <c r="CB436" s="58"/>
      <c r="CC436" s="58"/>
      <c r="CD436" s="58"/>
      <c r="CE436" s="58"/>
      <c r="CF436" s="58"/>
      <c r="CG436" s="58"/>
      <c r="CH436" s="58"/>
      <c r="CI436" s="58"/>
      <c r="CJ436" s="58"/>
      <c r="CK436" s="58"/>
      <c r="CL436" s="58"/>
      <c r="CM436" s="58"/>
      <c r="CN436" s="58"/>
      <c r="CO436" s="58"/>
      <c r="CP436" s="58"/>
      <c r="CQ436" s="58"/>
      <c r="CR436" s="58"/>
      <c r="CS436" s="58"/>
      <c r="CT436" s="58"/>
      <c r="CU436" s="58"/>
      <c r="CV436" s="58"/>
      <c r="CW436" s="58"/>
      <c r="CX436" s="58"/>
      <c r="CY436" s="58"/>
      <c r="CZ436" s="58"/>
      <c r="DA436" s="58"/>
      <c r="DB436" s="58"/>
      <c r="DC436" s="58"/>
      <c r="DD436" s="58"/>
      <c r="DE436" s="58"/>
      <c r="DF436" s="58"/>
      <c r="DG436" s="58"/>
      <c r="DH436" s="58"/>
      <c r="DI436" s="58"/>
      <c r="DJ436" s="58"/>
      <c r="DK436" s="58"/>
      <c r="DL436" s="58"/>
      <c r="DM436" s="58"/>
      <c r="DN436" s="58"/>
      <c r="DO436" s="58"/>
      <c r="DP436" s="58"/>
      <c r="DQ436" s="58"/>
      <c r="DR436" s="58"/>
      <c r="DS436" s="58"/>
      <c r="DT436" s="58"/>
      <c r="DU436" s="58"/>
      <c r="DV436" s="58"/>
      <c r="DW436" s="58"/>
      <c r="DX436" s="58"/>
      <c r="DY436" s="58"/>
      <c r="DZ436" s="58"/>
      <c r="EA436" s="58"/>
      <c r="EB436" s="58"/>
      <c r="EC436" s="58"/>
      <c r="ED436" s="58"/>
      <c r="EE436" s="58"/>
      <c r="EF436" s="58"/>
      <c r="EG436" s="58"/>
      <c r="EH436" s="58"/>
      <c r="EI436" s="58"/>
      <c r="EJ436" s="58"/>
      <c r="EK436" s="58"/>
      <c r="EL436" s="58"/>
      <c r="EM436" s="58"/>
      <c r="EN436" s="58"/>
      <c r="EO436" s="58"/>
      <c r="EP436" s="58"/>
      <c r="EQ436" s="58"/>
      <c r="ER436" s="58"/>
      <c r="ES436" s="58"/>
      <c r="ET436" s="58"/>
      <c r="EU436" s="58"/>
      <c r="EV436" s="58"/>
      <c r="EW436" s="58"/>
      <c r="EX436" s="58"/>
      <c r="EY436" s="58"/>
      <c r="EZ436" s="58"/>
      <c r="FA436" s="58"/>
      <c r="FB436" s="58"/>
      <c r="FC436" s="58"/>
      <c r="FD436" s="58"/>
      <c r="FE436" s="58"/>
      <c r="FF436" s="58"/>
      <c r="FG436" s="58"/>
      <c r="FH436" s="58"/>
      <c r="FI436" s="58"/>
      <c r="FJ436" s="58"/>
      <c r="FK436" s="58"/>
      <c r="FL436" s="58"/>
      <c r="FM436" s="58"/>
      <c r="FN436" s="58"/>
      <c r="FO436" s="58"/>
      <c r="FP436" s="58"/>
      <c r="FQ436" s="58"/>
      <c r="FR436" s="58"/>
      <c r="FS436" s="58"/>
      <c r="FT436" s="58"/>
      <c r="FU436" s="58"/>
      <c r="FV436" s="58"/>
      <c r="FW436" s="58"/>
      <c r="FX436" s="58"/>
      <c r="FY436" s="58"/>
      <c r="FZ436" s="58"/>
      <c r="GA436" s="58"/>
      <c r="GB436" s="58"/>
      <c r="GC436" s="58"/>
      <c r="GD436" s="58"/>
      <c r="GE436" s="58"/>
      <c r="GF436" s="58"/>
      <c r="GG436" s="58"/>
      <c r="GH436" s="58"/>
      <c r="GI436" s="58"/>
      <c r="GJ436" s="58"/>
      <c r="GK436" s="58"/>
      <c r="GL436" s="58"/>
      <c r="GM436" s="58"/>
      <c r="GN436" s="58"/>
      <c r="GO436" s="58"/>
      <c r="GP436" s="58"/>
      <c r="GQ436" s="58"/>
      <c r="GR436" s="58"/>
      <c r="GS436" s="58"/>
      <c r="GT436" s="58"/>
      <c r="GU436" s="58"/>
      <c r="GV436" s="58"/>
      <c r="GW436" s="58"/>
      <c r="GX436" s="58"/>
      <c r="GY436" s="58"/>
      <c r="GZ436" s="58"/>
      <c r="HA436" s="58"/>
      <c r="HB436" s="58"/>
      <c r="HC436" s="58"/>
      <c r="HD436" s="58"/>
      <c r="HE436" s="58"/>
      <c r="HF436" s="58"/>
      <c r="HG436" s="58"/>
      <c r="HH436" s="58"/>
      <c r="HI436" s="58"/>
      <c r="HJ436" s="58"/>
      <c r="HK436" s="58"/>
      <c r="HL436" s="58"/>
      <c r="HM436" s="58"/>
      <c r="HN436" s="58"/>
      <c r="HO436" s="58"/>
      <c r="HP436" s="58"/>
      <c r="HQ436" s="58"/>
      <c r="HR436" s="58"/>
      <c r="HS436" s="58"/>
      <c r="HT436" s="58"/>
      <c r="HU436" s="58"/>
      <c r="HV436" s="58"/>
      <c r="HW436" s="58"/>
      <c r="HX436" s="58"/>
      <c r="HY436" s="58"/>
      <c r="HZ436" s="58"/>
      <c r="IA436" s="58"/>
      <c r="IB436" s="58"/>
      <c r="IC436" s="58"/>
      <c r="ID436" s="58"/>
      <c r="IE436" s="58"/>
      <c r="IF436" s="58"/>
      <c r="IG436" s="58"/>
      <c r="IH436" s="58"/>
      <c r="II436" s="58"/>
      <c r="IJ436" s="58"/>
      <c r="IK436" s="58"/>
      <c r="IL436" s="58"/>
      <c r="IM436" s="58"/>
      <c r="IN436" s="58"/>
      <c r="IO436" s="58"/>
      <c r="IP436" s="58"/>
      <c r="IQ436" s="58"/>
      <c r="IR436" s="58"/>
      <c r="IS436" s="58"/>
      <c r="IT436" s="58"/>
      <c r="IU436" s="58"/>
      <c r="IV436" s="58"/>
    </row>
    <row r="437" spans="18:256" ht="13.5"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8"/>
      <c r="BL437" s="58"/>
      <c r="BM437" s="58"/>
      <c r="BN437" s="58"/>
      <c r="BO437" s="58"/>
      <c r="BP437" s="58"/>
      <c r="BQ437" s="58"/>
      <c r="BR437" s="58"/>
      <c r="BS437" s="58"/>
      <c r="BT437" s="58"/>
      <c r="BU437" s="58"/>
      <c r="BV437" s="58"/>
      <c r="BW437" s="58"/>
      <c r="BX437" s="58"/>
      <c r="BY437" s="58"/>
      <c r="BZ437" s="58"/>
      <c r="CA437" s="58"/>
      <c r="CB437" s="58"/>
      <c r="CC437" s="58"/>
      <c r="CD437" s="58"/>
      <c r="CE437" s="58"/>
      <c r="CF437" s="58"/>
      <c r="CG437" s="58"/>
      <c r="CH437" s="58"/>
      <c r="CI437" s="58"/>
      <c r="CJ437" s="58"/>
      <c r="CK437" s="58"/>
      <c r="CL437" s="58"/>
      <c r="CM437" s="58"/>
      <c r="CN437" s="58"/>
      <c r="CO437" s="58"/>
      <c r="CP437" s="58"/>
      <c r="CQ437" s="58"/>
      <c r="CR437" s="58"/>
      <c r="CS437" s="58"/>
      <c r="CT437" s="58"/>
      <c r="CU437" s="58"/>
      <c r="CV437" s="58"/>
      <c r="CW437" s="58"/>
      <c r="CX437" s="58"/>
      <c r="CY437" s="58"/>
      <c r="CZ437" s="58"/>
      <c r="DA437" s="58"/>
      <c r="DB437" s="58"/>
      <c r="DC437" s="58"/>
      <c r="DD437" s="58"/>
      <c r="DE437" s="58"/>
      <c r="DF437" s="58"/>
      <c r="DG437" s="58"/>
      <c r="DH437" s="58"/>
      <c r="DI437" s="58"/>
      <c r="DJ437" s="58"/>
      <c r="DK437" s="58"/>
      <c r="DL437" s="58"/>
      <c r="DM437" s="58"/>
      <c r="DN437" s="58"/>
      <c r="DO437" s="58"/>
      <c r="DP437" s="58"/>
      <c r="DQ437" s="58"/>
      <c r="DR437" s="58"/>
      <c r="DS437" s="58"/>
      <c r="DT437" s="58"/>
      <c r="DU437" s="58"/>
      <c r="DV437" s="58"/>
      <c r="DW437" s="58"/>
      <c r="DX437" s="58"/>
      <c r="DY437" s="58"/>
      <c r="DZ437" s="58"/>
      <c r="EA437" s="58"/>
      <c r="EB437" s="58"/>
      <c r="EC437" s="58"/>
      <c r="ED437" s="58"/>
      <c r="EE437" s="58"/>
      <c r="EF437" s="58"/>
      <c r="EG437" s="58"/>
      <c r="EH437" s="58"/>
      <c r="EI437" s="58"/>
      <c r="EJ437" s="58"/>
      <c r="EK437" s="58"/>
      <c r="EL437" s="58"/>
      <c r="EM437" s="58"/>
      <c r="EN437" s="58"/>
      <c r="EO437" s="58"/>
      <c r="EP437" s="58"/>
      <c r="EQ437" s="58"/>
      <c r="ER437" s="58"/>
      <c r="ES437" s="58"/>
      <c r="ET437" s="58"/>
      <c r="EU437" s="58"/>
      <c r="EV437" s="58"/>
      <c r="EW437" s="58"/>
      <c r="EX437" s="58"/>
      <c r="EY437" s="58"/>
      <c r="EZ437" s="58"/>
      <c r="FA437" s="58"/>
      <c r="FB437" s="58"/>
      <c r="FC437" s="58"/>
      <c r="FD437" s="58"/>
      <c r="FE437" s="58"/>
      <c r="FF437" s="58"/>
      <c r="FG437" s="58"/>
      <c r="FH437" s="58"/>
      <c r="FI437" s="58"/>
      <c r="FJ437" s="58"/>
      <c r="FK437" s="58"/>
      <c r="FL437" s="58"/>
      <c r="FM437" s="58"/>
      <c r="FN437" s="58"/>
      <c r="FO437" s="58"/>
      <c r="FP437" s="58"/>
      <c r="FQ437" s="58"/>
      <c r="FR437" s="58"/>
      <c r="FS437" s="58"/>
      <c r="FT437" s="58"/>
      <c r="FU437" s="58"/>
      <c r="FV437" s="58"/>
      <c r="FW437" s="58"/>
      <c r="FX437" s="58"/>
      <c r="FY437" s="58"/>
      <c r="FZ437" s="58"/>
      <c r="GA437" s="58"/>
      <c r="GB437" s="58"/>
      <c r="GC437" s="58"/>
      <c r="GD437" s="58"/>
      <c r="GE437" s="58"/>
      <c r="GF437" s="58"/>
      <c r="GG437" s="58"/>
      <c r="GH437" s="58"/>
      <c r="GI437" s="58"/>
      <c r="GJ437" s="58"/>
      <c r="GK437" s="58"/>
      <c r="GL437" s="58"/>
      <c r="GM437" s="58"/>
      <c r="GN437" s="58"/>
      <c r="GO437" s="58"/>
      <c r="GP437" s="58"/>
      <c r="GQ437" s="58"/>
      <c r="GR437" s="58"/>
      <c r="GS437" s="58"/>
      <c r="GT437" s="58"/>
      <c r="GU437" s="58"/>
      <c r="GV437" s="58"/>
      <c r="GW437" s="58"/>
      <c r="GX437" s="58"/>
      <c r="GY437" s="58"/>
      <c r="GZ437" s="58"/>
      <c r="HA437" s="58"/>
      <c r="HB437" s="58"/>
      <c r="HC437" s="58"/>
      <c r="HD437" s="58"/>
      <c r="HE437" s="58"/>
      <c r="HF437" s="58"/>
      <c r="HG437" s="58"/>
      <c r="HH437" s="58"/>
      <c r="HI437" s="58"/>
      <c r="HJ437" s="58"/>
      <c r="HK437" s="58"/>
      <c r="HL437" s="58"/>
      <c r="HM437" s="58"/>
      <c r="HN437" s="58"/>
      <c r="HO437" s="58"/>
      <c r="HP437" s="58"/>
      <c r="HQ437" s="58"/>
      <c r="HR437" s="58"/>
      <c r="HS437" s="58"/>
      <c r="HT437" s="58"/>
      <c r="HU437" s="58"/>
      <c r="HV437" s="58"/>
      <c r="HW437" s="58"/>
      <c r="HX437" s="58"/>
      <c r="HY437" s="58"/>
      <c r="HZ437" s="58"/>
      <c r="IA437" s="58"/>
      <c r="IB437" s="58"/>
      <c r="IC437" s="58"/>
      <c r="ID437" s="58"/>
      <c r="IE437" s="58"/>
      <c r="IF437" s="58"/>
      <c r="IG437" s="58"/>
      <c r="IH437" s="58"/>
      <c r="II437" s="58"/>
      <c r="IJ437" s="58"/>
      <c r="IK437" s="58"/>
      <c r="IL437" s="58"/>
      <c r="IM437" s="58"/>
      <c r="IN437" s="58"/>
      <c r="IO437" s="58"/>
      <c r="IP437" s="58"/>
      <c r="IQ437" s="58"/>
      <c r="IR437" s="58"/>
      <c r="IS437" s="58"/>
      <c r="IT437" s="58"/>
      <c r="IU437" s="58"/>
      <c r="IV437" s="58"/>
    </row>
    <row r="438" spans="18:256" ht="13.5"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8"/>
      <c r="BL438" s="58"/>
      <c r="BM438" s="58"/>
      <c r="BN438" s="58"/>
      <c r="BO438" s="58"/>
      <c r="BP438" s="58"/>
      <c r="BQ438" s="58"/>
      <c r="BR438" s="58"/>
      <c r="BS438" s="58"/>
      <c r="BT438" s="58"/>
      <c r="BU438" s="58"/>
      <c r="BV438" s="58"/>
      <c r="BW438" s="58"/>
      <c r="BX438" s="58"/>
      <c r="BY438" s="58"/>
      <c r="BZ438" s="58"/>
      <c r="CA438" s="58"/>
      <c r="CB438" s="58"/>
      <c r="CC438" s="58"/>
      <c r="CD438" s="58"/>
      <c r="CE438" s="58"/>
      <c r="CF438" s="58"/>
      <c r="CG438" s="58"/>
      <c r="CH438" s="58"/>
      <c r="CI438" s="58"/>
      <c r="CJ438" s="58"/>
      <c r="CK438" s="58"/>
      <c r="CL438" s="58"/>
      <c r="CM438" s="58"/>
      <c r="CN438" s="58"/>
      <c r="CO438" s="58"/>
      <c r="CP438" s="58"/>
      <c r="CQ438" s="58"/>
      <c r="CR438" s="58"/>
      <c r="CS438" s="58"/>
      <c r="CT438" s="58"/>
      <c r="CU438" s="58"/>
      <c r="CV438" s="58"/>
      <c r="CW438" s="58"/>
      <c r="CX438" s="58"/>
      <c r="CY438" s="58"/>
      <c r="CZ438" s="58"/>
      <c r="DA438" s="58"/>
      <c r="DB438" s="58"/>
      <c r="DC438" s="58"/>
      <c r="DD438" s="58"/>
      <c r="DE438" s="58"/>
      <c r="DF438" s="58"/>
      <c r="DG438" s="58"/>
      <c r="DH438" s="58"/>
      <c r="DI438" s="58"/>
      <c r="DJ438" s="58"/>
      <c r="DK438" s="58"/>
      <c r="DL438" s="58"/>
      <c r="DM438" s="58"/>
      <c r="DN438" s="58"/>
      <c r="DO438" s="58"/>
      <c r="DP438" s="58"/>
      <c r="DQ438" s="58"/>
      <c r="DR438" s="58"/>
      <c r="DS438" s="58"/>
      <c r="DT438" s="58"/>
      <c r="DU438" s="58"/>
      <c r="DV438" s="58"/>
      <c r="DW438" s="58"/>
      <c r="DX438" s="58"/>
      <c r="DY438" s="58"/>
      <c r="DZ438" s="58"/>
      <c r="EA438" s="58"/>
      <c r="EB438" s="58"/>
      <c r="EC438" s="58"/>
      <c r="ED438" s="58"/>
      <c r="EE438" s="58"/>
      <c r="EF438" s="58"/>
      <c r="EG438" s="58"/>
      <c r="EH438" s="58"/>
      <c r="EI438" s="58"/>
      <c r="EJ438" s="58"/>
      <c r="EK438" s="58"/>
      <c r="EL438" s="58"/>
      <c r="EM438" s="58"/>
      <c r="EN438" s="58"/>
      <c r="EO438" s="58"/>
      <c r="EP438" s="58"/>
      <c r="EQ438" s="58"/>
      <c r="ER438" s="58"/>
      <c r="ES438" s="58"/>
      <c r="ET438" s="58"/>
      <c r="EU438" s="58"/>
      <c r="EV438" s="58"/>
      <c r="EW438" s="58"/>
      <c r="EX438" s="58"/>
      <c r="EY438" s="58"/>
      <c r="EZ438" s="58"/>
      <c r="FA438" s="58"/>
      <c r="FB438" s="58"/>
      <c r="FC438" s="58"/>
      <c r="FD438" s="58"/>
      <c r="FE438" s="58"/>
      <c r="FF438" s="58"/>
      <c r="FG438" s="58"/>
      <c r="FH438" s="58"/>
      <c r="FI438" s="58"/>
      <c r="FJ438" s="58"/>
      <c r="FK438" s="58"/>
      <c r="FL438" s="58"/>
      <c r="FM438" s="58"/>
      <c r="FN438" s="58"/>
      <c r="FO438" s="58"/>
      <c r="FP438" s="58"/>
      <c r="FQ438" s="58"/>
      <c r="FR438" s="58"/>
      <c r="FS438" s="58"/>
      <c r="FT438" s="58"/>
      <c r="FU438" s="58"/>
      <c r="FV438" s="58"/>
      <c r="FW438" s="58"/>
      <c r="FX438" s="58"/>
      <c r="FY438" s="58"/>
      <c r="FZ438" s="58"/>
      <c r="GA438" s="58"/>
      <c r="GB438" s="58"/>
      <c r="GC438" s="58"/>
      <c r="GD438" s="58"/>
      <c r="GE438" s="58"/>
      <c r="GF438" s="58"/>
      <c r="GG438" s="58"/>
      <c r="GH438" s="58"/>
      <c r="GI438" s="58"/>
      <c r="GJ438" s="58"/>
      <c r="GK438" s="58"/>
      <c r="GL438" s="58"/>
      <c r="GM438" s="58"/>
      <c r="GN438" s="58"/>
      <c r="GO438" s="58"/>
      <c r="GP438" s="58"/>
      <c r="GQ438" s="58"/>
      <c r="GR438" s="58"/>
      <c r="GS438" s="58"/>
      <c r="GT438" s="58"/>
      <c r="GU438" s="58"/>
      <c r="GV438" s="58"/>
      <c r="GW438" s="58"/>
      <c r="GX438" s="58"/>
      <c r="GY438" s="58"/>
      <c r="GZ438" s="58"/>
      <c r="HA438" s="58"/>
      <c r="HB438" s="58"/>
      <c r="HC438" s="58"/>
      <c r="HD438" s="58"/>
      <c r="HE438" s="58"/>
      <c r="HF438" s="58"/>
      <c r="HG438" s="58"/>
      <c r="HH438" s="58"/>
      <c r="HI438" s="58"/>
      <c r="HJ438" s="58"/>
      <c r="HK438" s="58"/>
      <c r="HL438" s="58"/>
      <c r="HM438" s="58"/>
      <c r="HN438" s="58"/>
      <c r="HO438" s="58"/>
      <c r="HP438" s="58"/>
      <c r="HQ438" s="58"/>
      <c r="HR438" s="58"/>
      <c r="HS438" s="58"/>
      <c r="HT438" s="58"/>
      <c r="HU438" s="58"/>
      <c r="HV438" s="58"/>
      <c r="HW438" s="58"/>
      <c r="HX438" s="58"/>
      <c r="HY438" s="58"/>
      <c r="HZ438" s="58"/>
      <c r="IA438" s="58"/>
      <c r="IB438" s="58"/>
      <c r="IC438" s="58"/>
      <c r="ID438" s="58"/>
      <c r="IE438" s="58"/>
      <c r="IF438" s="58"/>
      <c r="IG438" s="58"/>
      <c r="IH438" s="58"/>
      <c r="II438" s="58"/>
      <c r="IJ438" s="58"/>
      <c r="IK438" s="58"/>
      <c r="IL438" s="58"/>
      <c r="IM438" s="58"/>
      <c r="IN438" s="58"/>
      <c r="IO438" s="58"/>
      <c r="IP438" s="58"/>
      <c r="IQ438" s="58"/>
      <c r="IR438" s="58"/>
      <c r="IS438" s="58"/>
      <c r="IT438" s="58"/>
      <c r="IU438" s="58"/>
      <c r="IV438" s="58"/>
    </row>
    <row r="439" spans="18:256" ht="13.5"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  <c r="BC439" s="46"/>
      <c r="BD439" s="46"/>
      <c r="BE439" s="46"/>
      <c r="BF439" s="46"/>
      <c r="BG439" s="46"/>
      <c r="BH439" s="46"/>
      <c r="BI439" s="46"/>
      <c r="BJ439" s="46"/>
      <c r="BK439" s="46"/>
      <c r="BL439" s="46"/>
      <c r="BM439" s="46"/>
      <c r="BN439" s="46"/>
      <c r="BO439" s="46"/>
      <c r="BP439" s="46"/>
      <c r="BQ439" s="46"/>
      <c r="BR439" s="46"/>
      <c r="BS439" s="46"/>
      <c r="BT439" s="46"/>
      <c r="BU439" s="46"/>
      <c r="BV439" s="46"/>
      <c r="BW439" s="46"/>
      <c r="BX439" s="46"/>
      <c r="BY439" s="46"/>
      <c r="BZ439" s="46"/>
      <c r="CA439" s="46"/>
      <c r="CB439" s="46"/>
      <c r="CC439" s="46"/>
      <c r="CD439" s="46"/>
      <c r="CE439" s="46"/>
      <c r="CF439" s="46"/>
      <c r="CG439" s="46"/>
      <c r="CH439" s="46"/>
      <c r="CI439" s="46"/>
      <c r="CJ439" s="46"/>
      <c r="CK439" s="46"/>
      <c r="CL439" s="46"/>
      <c r="CM439" s="46"/>
      <c r="CN439" s="46"/>
      <c r="CO439" s="46"/>
      <c r="CP439" s="46"/>
      <c r="CQ439" s="46"/>
      <c r="CR439" s="46"/>
      <c r="CS439" s="46"/>
      <c r="CT439" s="46"/>
      <c r="CU439" s="46"/>
      <c r="CV439" s="46"/>
      <c r="CW439" s="46"/>
      <c r="CX439" s="46"/>
      <c r="CY439" s="46"/>
      <c r="CZ439" s="46"/>
      <c r="DA439" s="46"/>
      <c r="DB439" s="46"/>
      <c r="DC439" s="46"/>
      <c r="DD439" s="46"/>
      <c r="DE439" s="46"/>
      <c r="DF439" s="46"/>
      <c r="DG439" s="46"/>
      <c r="DH439" s="46"/>
      <c r="DI439" s="46"/>
      <c r="DJ439" s="46"/>
      <c r="DK439" s="46"/>
      <c r="DL439" s="46"/>
      <c r="DM439" s="46"/>
      <c r="DN439" s="46"/>
      <c r="DO439" s="46"/>
      <c r="DP439" s="46"/>
      <c r="DQ439" s="46"/>
      <c r="DR439" s="46"/>
      <c r="DS439" s="46"/>
      <c r="DT439" s="46"/>
      <c r="DU439" s="46"/>
      <c r="DV439" s="46"/>
      <c r="DW439" s="46"/>
      <c r="DX439" s="46"/>
      <c r="DY439" s="46"/>
      <c r="DZ439" s="46"/>
      <c r="EA439" s="46"/>
      <c r="EB439" s="46"/>
      <c r="EC439" s="46"/>
      <c r="ED439" s="46"/>
      <c r="EE439" s="46"/>
      <c r="EF439" s="46"/>
      <c r="EG439" s="46"/>
      <c r="EH439" s="46"/>
      <c r="EI439" s="46"/>
      <c r="EJ439" s="46"/>
      <c r="EK439" s="46"/>
      <c r="EL439" s="46"/>
      <c r="EM439" s="46"/>
      <c r="EN439" s="46"/>
      <c r="EO439" s="46"/>
      <c r="EP439" s="46"/>
      <c r="EQ439" s="46"/>
      <c r="ER439" s="46"/>
      <c r="ES439" s="46"/>
      <c r="ET439" s="46"/>
      <c r="EU439" s="46"/>
      <c r="EV439" s="46"/>
      <c r="EW439" s="46"/>
      <c r="EX439" s="46"/>
      <c r="EY439" s="46"/>
      <c r="EZ439" s="46"/>
      <c r="FA439" s="46"/>
      <c r="FB439" s="46"/>
      <c r="FC439" s="46"/>
      <c r="FD439" s="46"/>
      <c r="FE439" s="46"/>
      <c r="FF439" s="46"/>
      <c r="FG439" s="46"/>
      <c r="FH439" s="46"/>
      <c r="FI439" s="46"/>
      <c r="FJ439" s="46"/>
      <c r="FK439" s="46"/>
      <c r="FL439" s="46"/>
      <c r="FM439" s="46"/>
      <c r="FN439" s="46"/>
      <c r="FO439" s="46"/>
      <c r="FP439" s="46"/>
      <c r="FQ439" s="46"/>
      <c r="FR439" s="46"/>
      <c r="FS439" s="46"/>
      <c r="FT439" s="46"/>
      <c r="FU439" s="46"/>
      <c r="FV439" s="46"/>
      <c r="FW439" s="46"/>
      <c r="FX439" s="46"/>
      <c r="FY439" s="46"/>
      <c r="FZ439" s="46"/>
      <c r="GA439" s="46"/>
      <c r="GB439" s="46"/>
      <c r="GC439" s="46"/>
      <c r="GD439" s="46"/>
      <c r="GE439" s="46"/>
      <c r="GF439" s="46"/>
      <c r="GG439" s="46"/>
      <c r="GH439" s="46"/>
      <c r="GI439" s="46"/>
      <c r="GJ439" s="46"/>
      <c r="GK439" s="46"/>
      <c r="GL439" s="46"/>
      <c r="GM439" s="46"/>
      <c r="GN439" s="46"/>
      <c r="GO439" s="46"/>
      <c r="GP439" s="46"/>
      <c r="GQ439" s="46"/>
      <c r="GR439" s="46"/>
      <c r="GS439" s="46"/>
      <c r="GT439" s="46"/>
      <c r="GU439" s="46"/>
      <c r="GV439" s="46"/>
      <c r="GW439" s="46"/>
      <c r="GX439" s="46"/>
      <c r="GY439" s="46"/>
      <c r="GZ439" s="46"/>
      <c r="HA439" s="46"/>
      <c r="HB439" s="46"/>
      <c r="HC439" s="46"/>
      <c r="HD439" s="46"/>
      <c r="HE439" s="46"/>
      <c r="HF439" s="46"/>
      <c r="HG439" s="46"/>
      <c r="HH439" s="46"/>
      <c r="HI439" s="46"/>
      <c r="HJ439" s="46"/>
      <c r="HK439" s="46"/>
      <c r="HL439" s="46"/>
      <c r="HM439" s="46"/>
      <c r="HN439" s="46"/>
      <c r="HO439" s="46"/>
      <c r="HP439" s="46"/>
      <c r="HQ439" s="46"/>
      <c r="HR439" s="46"/>
      <c r="HS439" s="46"/>
      <c r="HT439" s="46"/>
      <c r="HU439" s="46"/>
      <c r="HV439" s="46"/>
      <c r="HW439" s="46"/>
      <c r="HX439" s="46"/>
      <c r="HY439" s="46"/>
      <c r="HZ439" s="46"/>
      <c r="IA439" s="46"/>
      <c r="IB439" s="46"/>
      <c r="IC439" s="46"/>
      <c r="ID439" s="46"/>
      <c r="IE439" s="46"/>
      <c r="IF439" s="46"/>
      <c r="IG439" s="46"/>
      <c r="IH439" s="46"/>
      <c r="II439" s="46"/>
      <c r="IJ439" s="46"/>
      <c r="IK439" s="46"/>
      <c r="IL439" s="46"/>
      <c r="IM439" s="46"/>
      <c r="IN439" s="46"/>
      <c r="IO439" s="46"/>
      <c r="IP439" s="46"/>
      <c r="IQ439" s="46"/>
      <c r="IR439" s="46"/>
      <c r="IS439" s="46"/>
      <c r="IT439" s="46"/>
      <c r="IU439" s="46"/>
      <c r="IV439" s="46"/>
    </row>
    <row r="440" spans="18:256" ht="13.5"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46"/>
      <c r="BA440" s="46"/>
      <c r="BB440" s="46"/>
      <c r="BC440" s="46"/>
      <c r="BD440" s="46"/>
      <c r="BE440" s="46"/>
      <c r="BF440" s="46"/>
      <c r="BG440" s="46"/>
      <c r="BH440" s="46"/>
      <c r="BI440" s="46"/>
      <c r="BJ440" s="46"/>
      <c r="BK440" s="46"/>
      <c r="BL440" s="46"/>
      <c r="BM440" s="46"/>
      <c r="BN440" s="46"/>
      <c r="BO440" s="46"/>
      <c r="BP440" s="46"/>
      <c r="BQ440" s="46"/>
      <c r="BR440" s="46"/>
      <c r="BS440" s="46"/>
      <c r="BT440" s="46"/>
      <c r="BU440" s="46"/>
      <c r="BV440" s="46"/>
      <c r="BW440" s="46"/>
      <c r="BX440" s="46"/>
      <c r="BY440" s="46"/>
      <c r="BZ440" s="46"/>
      <c r="CA440" s="46"/>
      <c r="CB440" s="46"/>
      <c r="CC440" s="46"/>
      <c r="CD440" s="46"/>
      <c r="CE440" s="46"/>
      <c r="CF440" s="46"/>
      <c r="CG440" s="46"/>
      <c r="CH440" s="46"/>
      <c r="CI440" s="46"/>
      <c r="CJ440" s="46"/>
      <c r="CK440" s="46"/>
      <c r="CL440" s="46"/>
      <c r="CM440" s="46"/>
      <c r="CN440" s="46"/>
      <c r="CO440" s="46"/>
      <c r="CP440" s="46"/>
      <c r="CQ440" s="46"/>
      <c r="CR440" s="46"/>
      <c r="CS440" s="46"/>
      <c r="CT440" s="46"/>
      <c r="CU440" s="46"/>
      <c r="CV440" s="46"/>
      <c r="CW440" s="46"/>
      <c r="CX440" s="46"/>
      <c r="CY440" s="46"/>
      <c r="CZ440" s="46"/>
      <c r="DA440" s="46"/>
      <c r="DB440" s="46"/>
      <c r="DC440" s="46"/>
      <c r="DD440" s="46"/>
      <c r="DE440" s="46"/>
      <c r="DF440" s="46"/>
      <c r="DG440" s="46"/>
      <c r="DH440" s="46"/>
      <c r="DI440" s="46"/>
      <c r="DJ440" s="46"/>
      <c r="DK440" s="46"/>
      <c r="DL440" s="46"/>
      <c r="DM440" s="46"/>
      <c r="DN440" s="46"/>
      <c r="DO440" s="46"/>
      <c r="DP440" s="46"/>
      <c r="DQ440" s="46"/>
      <c r="DR440" s="46"/>
      <c r="DS440" s="46"/>
      <c r="DT440" s="46"/>
      <c r="DU440" s="46"/>
      <c r="DV440" s="46"/>
      <c r="DW440" s="46"/>
      <c r="DX440" s="46"/>
      <c r="DY440" s="46"/>
      <c r="DZ440" s="46"/>
      <c r="EA440" s="46"/>
      <c r="EB440" s="46"/>
      <c r="EC440" s="46"/>
      <c r="ED440" s="46"/>
      <c r="EE440" s="46"/>
      <c r="EF440" s="46"/>
      <c r="EG440" s="46"/>
      <c r="EH440" s="46"/>
      <c r="EI440" s="46"/>
      <c r="EJ440" s="46"/>
      <c r="EK440" s="46"/>
      <c r="EL440" s="46"/>
      <c r="EM440" s="46"/>
      <c r="EN440" s="46"/>
      <c r="EO440" s="46"/>
      <c r="EP440" s="46"/>
      <c r="EQ440" s="46"/>
      <c r="ER440" s="46"/>
      <c r="ES440" s="46"/>
      <c r="ET440" s="46"/>
      <c r="EU440" s="46"/>
      <c r="EV440" s="46"/>
      <c r="EW440" s="46"/>
      <c r="EX440" s="46"/>
      <c r="EY440" s="46"/>
      <c r="EZ440" s="46"/>
      <c r="FA440" s="46"/>
      <c r="FB440" s="46"/>
      <c r="FC440" s="46"/>
      <c r="FD440" s="46"/>
      <c r="FE440" s="46"/>
      <c r="FF440" s="46"/>
      <c r="FG440" s="46"/>
      <c r="FH440" s="46"/>
      <c r="FI440" s="46"/>
      <c r="FJ440" s="46"/>
      <c r="FK440" s="46"/>
      <c r="FL440" s="46"/>
      <c r="FM440" s="46"/>
      <c r="FN440" s="46"/>
      <c r="FO440" s="46"/>
      <c r="FP440" s="46"/>
      <c r="FQ440" s="46"/>
      <c r="FR440" s="46"/>
      <c r="FS440" s="46"/>
      <c r="FT440" s="46"/>
      <c r="FU440" s="46"/>
      <c r="FV440" s="46"/>
      <c r="FW440" s="46"/>
      <c r="FX440" s="46"/>
      <c r="FY440" s="46"/>
      <c r="FZ440" s="46"/>
      <c r="GA440" s="46"/>
      <c r="GB440" s="46"/>
      <c r="GC440" s="46"/>
      <c r="GD440" s="46"/>
      <c r="GE440" s="46"/>
      <c r="GF440" s="46"/>
      <c r="GG440" s="46"/>
      <c r="GH440" s="46"/>
      <c r="GI440" s="46"/>
      <c r="GJ440" s="46"/>
      <c r="GK440" s="46"/>
      <c r="GL440" s="46"/>
      <c r="GM440" s="46"/>
      <c r="GN440" s="46"/>
      <c r="GO440" s="46"/>
      <c r="GP440" s="46"/>
      <c r="GQ440" s="46"/>
      <c r="GR440" s="46"/>
      <c r="GS440" s="46"/>
      <c r="GT440" s="46"/>
      <c r="GU440" s="46"/>
      <c r="GV440" s="46"/>
      <c r="GW440" s="46"/>
      <c r="GX440" s="46"/>
      <c r="GY440" s="46"/>
      <c r="GZ440" s="46"/>
      <c r="HA440" s="46"/>
      <c r="HB440" s="46"/>
      <c r="HC440" s="46"/>
      <c r="HD440" s="46"/>
      <c r="HE440" s="46"/>
      <c r="HF440" s="46"/>
      <c r="HG440" s="46"/>
      <c r="HH440" s="46"/>
      <c r="HI440" s="46"/>
      <c r="HJ440" s="46"/>
      <c r="HK440" s="46"/>
      <c r="HL440" s="46"/>
      <c r="HM440" s="46"/>
      <c r="HN440" s="46"/>
      <c r="HO440" s="46"/>
      <c r="HP440" s="46"/>
      <c r="HQ440" s="46"/>
      <c r="HR440" s="46"/>
      <c r="HS440" s="46"/>
      <c r="HT440" s="46"/>
      <c r="HU440" s="46"/>
      <c r="HV440" s="46"/>
      <c r="HW440" s="46"/>
      <c r="HX440" s="46"/>
      <c r="HY440" s="46"/>
      <c r="HZ440" s="46"/>
      <c r="IA440" s="46"/>
      <c r="IB440" s="46"/>
      <c r="IC440" s="46"/>
      <c r="ID440" s="46"/>
      <c r="IE440" s="46"/>
      <c r="IF440" s="46"/>
      <c r="IG440" s="46"/>
      <c r="IH440" s="46"/>
      <c r="II440" s="46"/>
      <c r="IJ440" s="46"/>
      <c r="IK440" s="46"/>
      <c r="IL440" s="46"/>
      <c r="IM440" s="46"/>
      <c r="IN440" s="46"/>
      <c r="IO440" s="46"/>
      <c r="IP440" s="46"/>
      <c r="IQ440" s="46"/>
      <c r="IR440" s="46"/>
      <c r="IS440" s="46"/>
      <c r="IT440" s="46"/>
      <c r="IU440" s="46"/>
      <c r="IV440" s="46"/>
    </row>
    <row r="441" spans="18:256" ht="13.5"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  <c r="BB441" s="46"/>
      <c r="BC441" s="46"/>
      <c r="BD441" s="46"/>
      <c r="BE441" s="46"/>
      <c r="BF441" s="46"/>
      <c r="BG441" s="46"/>
      <c r="BH441" s="46"/>
      <c r="BI441" s="46"/>
      <c r="BJ441" s="46"/>
      <c r="BK441" s="46"/>
      <c r="BL441" s="46"/>
      <c r="BM441" s="46"/>
      <c r="BN441" s="46"/>
      <c r="BO441" s="46"/>
      <c r="BP441" s="46"/>
      <c r="BQ441" s="46"/>
      <c r="BR441" s="46"/>
      <c r="BS441" s="46"/>
      <c r="BT441" s="46"/>
      <c r="BU441" s="46"/>
      <c r="BV441" s="46"/>
      <c r="BW441" s="46"/>
      <c r="BX441" s="46"/>
      <c r="BY441" s="46"/>
      <c r="BZ441" s="46"/>
      <c r="CA441" s="46"/>
      <c r="CB441" s="46"/>
      <c r="CC441" s="46"/>
      <c r="CD441" s="46"/>
      <c r="CE441" s="46"/>
      <c r="CF441" s="46"/>
      <c r="CG441" s="46"/>
      <c r="CH441" s="46"/>
      <c r="CI441" s="46"/>
      <c r="CJ441" s="46"/>
      <c r="CK441" s="46"/>
      <c r="CL441" s="46"/>
      <c r="CM441" s="46"/>
      <c r="CN441" s="46"/>
      <c r="CO441" s="46"/>
      <c r="CP441" s="46"/>
      <c r="CQ441" s="46"/>
      <c r="CR441" s="46"/>
      <c r="CS441" s="46"/>
      <c r="CT441" s="46"/>
      <c r="CU441" s="46"/>
      <c r="CV441" s="46"/>
      <c r="CW441" s="46"/>
      <c r="CX441" s="46"/>
      <c r="CY441" s="46"/>
      <c r="CZ441" s="46"/>
      <c r="DA441" s="46"/>
      <c r="DB441" s="46"/>
      <c r="DC441" s="46"/>
      <c r="DD441" s="46"/>
      <c r="DE441" s="46"/>
      <c r="DF441" s="46"/>
      <c r="DG441" s="46"/>
      <c r="DH441" s="46"/>
      <c r="DI441" s="46"/>
      <c r="DJ441" s="46"/>
      <c r="DK441" s="46"/>
      <c r="DL441" s="46"/>
      <c r="DM441" s="46"/>
      <c r="DN441" s="46"/>
      <c r="DO441" s="46"/>
      <c r="DP441" s="46"/>
      <c r="DQ441" s="46"/>
      <c r="DR441" s="46"/>
      <c r="DS441" s="46"/>
      <c r="DT441" s="46"/>
      <c r="DU441" s="46"/>
      <c r="DV441" s="46"/>
      <c r="DW441" s="46"/>
      <c r="DX441" s="46"/>
      <c r="DY441" s="46"/>
      <c r="DZ441" s="46"/>
      <c r="EA441" s="46"/>
      <c r="EB441" s="46"/>
      <c r="EC441" s="46"/>
      <c r="ED441" s="46"/>
      <c r="EE441" s="46"/>
      <c r="EF441" s="46"/>
      <c r="EG441" s="46"/>
      <c r="EH441" s="46"/>
      <c r="EI441" s="46"/>
      <c r="EJ441" s="46"/>
      <c r="EK441" s="46"/>
      <c r="EL441" s="46"/>
      <c r="EM441" s="46"/>
      <c r="EN441" s="46"/>
      <c r="EO441" s="46"/>
      <c r="EP441" s="46"/>
      <c r="EQ441" s="46"/>
      <c r="ER441" s="46"/>
      <c r="ES441" s="46"/>
      <c r="ET441" s="46"/>
      <c r="EU441" s="46"/>
      <c r="EV441" s="46"/>
      <c r="EW441" s="46"/>
      <c r="EX441" s="46"/>
      <c r="EY441" s="46"/>
      <c r="EZ441" s="46"/>
      <c r="FA441" s="46"/>
      <c r="FB441" s="46"/>
      <c r="FC441" s="46"/>
      <c r="FD441" s="46"/>
      <c r="FE441" s="46"/>
      <c r="FF441" s="46"/>
      <c r="FG441" s="46"/>
      <c r="FH441" s="46"/>
      <c r="FI441" s="46"/>
      <c r="FJ441" s="46"/>
      <c r="FK441" s="46"/>
      <c r="FL441" s="46"/>
      <c r="FM441" s="46"/>
      <c r="FN441" s="46"/>
      <c r="FO441" s="46"/>
      <c r="FP441" s="46"/>
      <c r="FQ441" s="46"/>
      <c r="FR441" s="46"/>
      <c r="FS441" s="46"/>
      <c r="FT441" s="46"/>
      <c r="FU441" s="46"/>
      <c r="FV441" s="46"/>
      <c r="FW441" s="46"/>
      <c r="FX441" s="46"/>
      <c r="FY441" s="46"/>
      <c r="FZ441" s="46"/>
      <c r="GA441" s="46"/>
      <c r="GB441" s="46"/>
      <c r="GC441" s="46"/>
      <c r="GD441" s="46"/>
      <c r="GE441" s="46"/>
      <c r="GF441" s="46"/>
      <c r="GG441" s="46"/>
      <c r="GH441" s="46"/>
      <c r="GI441" s="46"/>
      <c r="GJ441" s="46"/>
      <c r="GK441" s="46"/>
      <c r="GL441" s="46"/>
      <c r="GM441" s="46"/>
      <c r="GN441" s="46"/>
      <c r="GO441" s="46"/>
      <c r="GP441" s="46"/>
      <c r="GQ441" s="46"/>
      <c r="GR441" s="46"/>
      <c r="GS441" s="46"/>
      <c r="GT441" s="46"/>
      <c r="GU441" s="46"/>
      <c r="GV441" s="46"/>
      <c r="GW441" s="46"/>
      <c r="GX441" s="46"/>
      <c r="GY441" s="46"/>
      <c r="GZ441" s="46"/>
      <c r="HA441" s="46"/>
      <c r="HB441" s="46"/>
      <c r="HC441" s="46"/>
      <c r="HD441" s="46"/>
      <c r="HE441" s="46"/>
      <c r="HF441" s="46"/>
      <c r="HG441" s="46"/>
      <c r="HH441" s="46"/>
      <c r="HI441" s="46"/>
      <c r="HJ441" s="46"/>
      <c r="HK441" s="46"/>
      <c r="HL441" s="46"/>
      <c r="HM441" s="46"/>
      <c r="HN441" s="46"/>
      <c r="HO441" s="46"/>
      <c r="HP441" s="46"/>
      <c r="HQ441" s="46"/>
      <c r="HR441" s="46"/>
      <c r="HS441" s="46"/>
      <c r="HT441" s="46"/>
      <c r="HU441" s="46"/>
      <c r="HV441" s="46"/>
      <c r="HW441" s="46"/>
      <c r="HX441" s="46"/>
      <c r="HY441" s="46"/>
      <c r="HZ441" s="46"/>
      <c r="IA441" s="46"/>
      <c r="IB441" s="46"/>
      <c r="IC441" s="46"/>
      <c r="ID441" s="46"/>
      <c r="IE441" s="46"/>
      <c r="IF441" s="46"/>
      <c r="IG441" s="46"/>
      <c r="IH441" s="46"/>
      <c r="II441" s="46"/>
      <c r="IJ441" s="46"/>
      <c r="IK441" s="46"/>
      <c r="IL441" s="46"/>
      <c r="IM441" s="46"/>
      <c r="IN441" s="46"/>
      <c r="IO441" s="46"/>
      <c r="IP441" s="46"/>
      <c r="IQ441" s="46"/>
      <c r="IR441" s="46"/>
      <c r="IS441" s="46"/>
      <c r="IT441" s="46"/>
      <c r="IU441" s="46"/>
      <c r="IV441" s="46"/>
    </row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spans="18:256" ht="12" customHeight="1"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  <c r="AS487" s="44"/>
      <c r="AT487" s="44"/>
      <c r="AU487" s="44"/>
      <c r="AV487" s="44"/>
      <c r="AW487" s="44"/>
      <c r="AX487" s="44"/>
      <c r="AY487" s="44"/>
      <c r="AZ487" s="44"/>
      <c r="BA487" s="44"/>
      <c r="BB487" s="44"/>
      <c r="BC487" s="44"/>
      <c r="BD487" s="44"/>
      <c r="BE487" s="44"/>
      <c r="BF487" s="44"/>
      <c r="BG487" s="44"/>
      <c r="BH487" s="44"/>
      <c r="BI487" s="44"/>
      <c r="BJ487" s="44"/>
      <c r="BK487" s="44"/>
      <c r="BL487" s="44"/>
      <c r="BM487" s="44"/>
      <c r="BN487" s="44"/>
      <c r="BO487" s="44"/>
      <c r="BP487" s="44"/>
      <c r="BQ487" s="44"/>
      <c r="BR487" s="44"/>
      <c r="BS487" s="44"/>
      <c r="BT487" s="44"/>
      <c r="BU487" s="44"/>
      <c r="BV487" s="44"/>
      <c r="BW487" s="44"/>
      <c r="BX487" s="44"/>
      <c r="BY487" s="44"/>
      <c r="BZ487" s="44"/>
      <c r="CA487" s="44"/>
      <c r="CB487" s="44"/>
      <c r="CC487" s="44"/>
      <c r="CD487" s="44"/>
      <c r="CE487" s="44"/>
      <c r="CF487" s="44"/>
      <c r="CG487" s="44"/>
      <c r="CH487" s="44"/>
      <c r="CI487" s="44"/>
      <c r="CJ487" s="44"/>
      <c r="CK487" s="44"/>
      <c r="CL487" s="44"/>
      <c r="CM487" s="44"/>
      <c r="CN487" s="44"/>
      <c r="CO487" s="44"/>
      <c r="CP487" s="44"/>
      <c r="CQ487" s="44"/>
      <c r="CR487" s="44"/>
      <c r="CS487" s="44"/>
      <c r="CT487" s="44"/>
      <c r="CU487" s="44"/>
      <c r="CV487" s="44"/>
      <c r="CW487" s="44"/>
      <c r="CX487" s="44"/>
      <c r="CY487" s="44"/>
      <c r="CZ487" s="44"/>
      <c r="DA487" s="44"/>
      <c r="DB487" s="44"/>
      <c r="DC487" s="44"/>
      <c r="DD487" s="44"/>
      <c r="DE487" s="44"/>
      <c r="DF487" s="44"/>
      <c r="DG487" s="44"/>
      <c r="DH487" s="44"/>
      <c r="DI487" s="44"/>
      <c r="DJ487" s="44"/>
      <c r="DK487" s="44"/>
      <c r="DL487" s="44"/>
      <c r="DM487" s="44"/>
      <c r="DN487" s="44"/>
      <c r="DO487" s="44"/>
      <c r="DP487" s="44"/>
      <c r="DQ487" s="44"/>
      <c r="DR487" s="44"/>
      <c r="DS487" s="44"/>
      <c r="DT487" s="44"/>
      <c r="DU487" s="44"/>
      <c r="DV487" s="44"/>
      <c r="DW487" s="44"/>
      <c r="DX487" s="44"/>
      <c r="DY487" s="44"/>
      <c r="DZ487" s="44"/>
      <c r="EA487" s="44"/>
      <c r="EB487" s="44"/>
      <c r="EC487" s="44"/>
      <c r="ED487" s="44"/>
      <c r="EE487" s="44"/>
      <c r="EF487" s="44"/>
      <c r="EG487" s="44"/>
      <c r="EH487" s="44"/>
      <c r="EI487" s="44"/>
      <c r="EJ487" s="44"/>
      <c r="EK487" s="44"/>
      <c r="EL487" s="44"/>
      <c r="EM487" s="44"/>
      <c r="EN487" s="44"/>
      <c r="EO487" s="44"/>
      <c r="EP487" s="44"/>
      <c r="EQ487" s="44"/>
      <c r="ER487" s="44"/>
      <c r="ES487" s="44"/>
      <c r="ET487" s="44"/>
      <c r="EU487" s="44"/>
      <c r="EV487" s="44"/>
      <c r="EW487" s="44"/>
      <c r="EX487" s="44"/>
      <c r="EY487" s="44"/>
      <c r="EZ487" s="44"/>
      <c r="FA487" s="44"/>
      <c r="FB487" s="44"/>
      <c r="FC487" s="44"/>
      <c r="FD487" s="44"/>
      <c r="FE487" s="44"/>
      <c r="FF487" s="44"/>
      <c r="FG487" s="44"/>
      <c r="FH487" s="44"/>
      <c r="FI487" s="44"/>
      <c r="FJ487" s="44"/>
      <c r="FK487" s="44"/>
      <c r="FL487" s="44"/>
      <c r="FM487" s="44"/>
      <c r="FN487" s="44"/>
      <c r="FO487" s="44"/>
      <c r="FP487" s="44"/>
      <c r="FQ487" s="44"/>
      <c r="FR487" s="44"/>
      <c r="FS487" s="44"/>
      <c r="FT487" s="44"/>
      <c r="FU487" s="44"/>
      <c r="FV487" s="44"/>
      <c r="FW487" s="44"/>
      <c r="FX487" s="44"/>
      <c r="FY487" s="44"/>
      <c r="FZ487" s="44"/>
      <c r="GA487" s="44"/>
      <c r="GB487" s="44"/>
      <c r="GC487" s="44"/>
      <c r="GD487" s="44"/>
      <c r="GE487" s="44"/>
      <c r="GF487" s="44"/>
      <c r="GG487" s="44"/>
      <c r="GH487" s="44"/>
      <c r="GI487" s="44"/>
      <c r="GJ487" s="44"/>
      <c r="GK487" s="44"/>
      <c r="GL487" s="44"/>
      <c r="GM487" s="44"/>
      <c r="GN487" s="44"/>
      <c r="GO487" s="44"/>
      <c r="GP487" s="44"/>
      <c r="GQ487" s="44"/>
      <c r="GR487" s="44"/>
      <c r="GS487" s="44"/>
      <c r="GT487" s="44"/>
      <c r="GU487" s="44"/>
      <c r="GV487" s="44"/>
      <c r="GW487" s="44"/>
      <c r="GX487" s="44"/>
      <c r="GY487" s="44"/>
      <c r="GZ487" s="44"/>
      <c r="HA487" s="44"/>
      <c r="HB487" s="44"/>
      <c r="HC487" s="44"/>
      <c r="HD487" s="44"/>
      <c r="HE487" s="44"/>
      <c r="HF487" s="44"/>
      <c r="HG487" s="44"/>
      <c r="HH487" s="44"/>
      <c r="HI487" s="44"/>
      <c r="HJ487" s="44"/>
      <c r="HK487" s="44"/>
      <c r="HL487" s="44"/>
      <c r="HM487" s="44"/>
      <c r="HN487" s="44"/>
      <c r="HO487" s="44"/>
      <c r="HP487" s="44"/>
      <c r="HQ487" s="44"/>
      <c r="HR487" s="44"/>
      <c r="HS487" s="44"/>
      <c r="HT487" s="44"/>
      <c r="HU487" s="44"/>
      <c r="HV487" s="44"/>
      <c r="HW487" s="44"/>
      <c r="HX487" s="44"/>
      <c r="HY487" s="44"/>
      <c r="HZ487" s="44"/>
      <c r="IA487" s="44"/>
      <c r="IB487" s="44"/>
      <c r="IC487" s="44"/>
      <c r="ID487" s="44"/>
      <c r="IE487" s="44"/>
      <c r="IF487" s="44"/>
      <c r="IG487" s="44"/>
      <c r="IH487" s="44"/>
      <c r="II487" s="44"/>
      <c r="IJ487" s="44"/>
      <c r="IK487" s="44"/>
      <c r="IL487" s="44"/>
      <c r="IM487" s="44"/>
      <c r="IN487" s="44"/>
      <c r="IO487" s="44"/>
      <c r="IP487" s="44"/>
      <c r="IQ487" s="44"/>
      <c r="IR487" s="44"/>
      <c r="IS487" s="44"/>
      <c r="IT487" s="44"/>
      <c r="IU487" s="44"/>
      <c r="IV487" s="44"/>
    </row>
    <row r="488" spans="18:256" ht="12" customHeight="1"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  <c r="AS488" s="44"/>
      <c r="AT488" s="44"/>
      <c r="AU488" s="44"/>
      <c r="AV488" s="44"/>
      <c r="AW488" s="44"/>
      <c r="AX488" s="44"/>
      <c r="AY488" s="44"/>
      <c r="AZ488" s="44"/>
      <c r="BA488" s="44"/>
      <c r="BB488" s="44"/>
      <c r="BC488" s="44"/>
      <c r="BD488" s="44"/>
      <c r="BE488" s="44"/>
      <c r="BF488" s="44"/>
      <c r="BG488" s="44"/>
      <c r="BH488" s="44"/>
      <c r="BI488" s="44"/>
      <c r="BJ488" s="44"/>
      <c r="BK488" s="44"/>
      <c r="BL488" s="44"/>
      <c r="BM488" s="44"/>
      <c r="BN488" s="44"/>
      <c r="BO488" s="44"/>
      <c r="BP488" s="44"/>
      <c r="BQ488" s="44"/>
      <c r="BR488" s="44"/>
      <c r="BS488" s="44"/>
      <c r="BT488" s="44"/>
      <c r="BU488" s="44"/>
      <c r="BV488" s="44"/>
      <c r="BW488" s="44"/>
      <c r="BX488" s="44"/>
      <c r="BY488" s="44"/>
      <c r="BZ488" s="44"/>
      <c r="CA488" s="44"/>
      <c r="CB488" s="44"/>
      <c r="CC488" s="44"/>
      <c r="CD488" s="44"/>
      <c r="CE488" s="44"/>
      <c r="CF488" s="44"/>
      <c r="CG488" s="44"/>
      <c r="CH488" s="44"/>
      <c r="CI488" s="44"/>
      <c r="CJ488" s="44"/>
      <c r="CK488" s="44"/>
      <c r="CL488" s="44"/>
      <c r="CM488" s="44"/>
      <c r="CN488" s="44"/>
      <c r="CO488" s="44"/>
      <c r="CP488" s="44"/>
      <c r="CQ488" s="44"/>
      <c r="CR488" s="44"/>
      <c r="CS488" s="44"/>
      <c r="CT488" s="44"/>
      <c r="CU488" s="44"/>
      <c r="CV488" s="44"/>
      <c r="CW488" s="44"/>
      <c r="CX488" s="44"/>
      <c r="CY488" s="44"/>
      <c r="CZ488" s="44"/>
      <c r="DA488" s="44"/>
      <c r="DB488" s="44"/>
      <c r="DC488" s="44"/>
      <c r="DD488" s="44"/>
      <c r="DE488" s="44"/>
      <c r="DF488" s="44"/>
      <c r="DG488" s="44"/>
      <c r="DH488" s="44"/>
      <c r="DI488" s="44"/>
      <c r="DJ488" s="44"/>
      <c r="DK488" s="44"/>
      <c r="DL488" s="44"/>
      <c r="DM488" s="44"/>
      <c r="DN488" s="44"/>
      <c r="DO488" s="44"/>
      <c r="DP488" s="44"/>
      <c r="DQ488" s="44"/>
      <c r="DR488" s="44"/>
      <c r="DS488" s="44"/>
      <c r="DT488" s="44"/>
      <c r="DU488" s="44"/>
      <c r="DV488" s="44"/>
      <c r="DW488" s="44"/>
      <c r="DX488" s="44"/>
      <c r="DY488" s="44"/>
      <c r="DZ488" s="44"/>
      <c r="EA488" s="44"/>
      <c r="EB488" s="44"/>
      <c r="EC488" s="44"/>
      <c r="ED488" s="44"/>
      <c r="EE488" s="44"/>
      <c r="EF488" s="44"/>
      <c r="EG488" s="44"/>
      <c r="EH488" s="44"/>
      <c r="EI488" s="44"/>
      <c r="EJ488" s="44"/>
      <c r="EK488" s="44"/>
      <c r="EL488" s="44"/>
      <c r="EM488" s="44"/>
      <c r="EN488" s="44"/>
      <c r="EO488" s="44"/>
      <c r="EP488" s="44"/>
      <c r="EQ488" s="44"/>
      <c r="ER488" s="44"/>
      <c r="ES488" s="44"/>
      <c r="ET488" s="44"/>
      <c r="EU488" s="44"/>
      <c r="EV488" s="44"/>
      <c r="EW488" s="44"/>
      <c r="EX488" s="44"/>
      <c r="EY488" s="44"/>
      <c r="EZ488" s="44"/>
      <c r="FA488" s="44"/>
      <c r="FB488" s="44"/>
      <c r="FC488" s="44"/>
      <c r="FD488" s="44"/>
      <c r="FE488" s="44"/>
      <c r="FF488" s="44"/>
      <c r="FG488" s="44"/>
      <c r="FH488" s="44"/>
      <c r="FI488" s="44"/>
      <c r="FJ488" s="44"/>
      <c r="FK488" s="44"/>
      <c r="FL488" s="44"/>
      <c r="FM488" s="44"/>
      <c r="FN488" s="44"/>
      <c r="FO488" s="44"/>
      <c r="FP488" s="44"/>
      <c r="FQ488" s="44"/>
      <c r="FR488" s="44"/>
      <c r="FS488" s="44"/>
      <c r="FT488" s="44"/>
      <c r="FU488" s="44"/>
      <c r="FV488" s="44"/>
      <c r="FW488" s="44"/>
      <c r="FX488" s="44"/>
      <c r="FY488" s="44"/>
      <c r="FZ488" s="44"/>
      <c r="GA488" s="44"/>
      <c r="GB488" s="44"/>
      <c r="GC488" s="44"/>
      <c r="GD488" s="44"/>
      <c r="GE488" s="44"/>
      <c r="GF488" s="44"/>
      <c r="GG488" s="44"/>
      <c r="GH488" s="44"/>
      <c r="GI488" s="44"/>
      <c r="GJ488" s="44"/>
      <c r="GK488" s="44"/>
      <c r="GL488" s="44"/>
      <c r="GM488" s="44"/>
      <c r="GN488" s="44"/>
      <c r="GO488" s="44"/>
      <c r="GP488" s="44"/>
      <c r="GQ488" s="44"/>
      <c r="GR488" s="44"/>
      <c r="GS488" s="44"/>
      <c r="GT488" s="44"/>
      <c r="GU488" s="44"/>
      <c r="GV488" s="44"/>
      <c r="GW488" s="44"/>
      <c r="GX488" s="44"/>
      <c r="GY488" s="44"/>
      <c r="GZ488" s="44"/>
      <c r="HA488" s="44"/>
      <c r="HB488" s="44"/>
      <c r="HC488" s="44"/>
      <c r="HD488" s="44"/>
      <c r="HE488" s="44"/>
      <c r="HF488" s="44"/>
      <c r="HG488" s="44"/>
      <c r="HH488" s="44"/>
      <c r="HI488" s="44"/>
      <c r="HJ488" s="44"/>
      <c r="HK488" s="44"/>
      <c r="HL488" s="44"/>
      <c r="HM488" s="44"/>
      <c r="HN488" s="44"/>
      <c r="HO488" s="44"/>
      <c r="HP488" s="44"/>
      <c r="HQ488" s="44"/>
      <c r="HR488" s="44"/>
      <c r="HS488" s="44"/>
      <c r="HT488" s="44"/>
      <c r="HU488" s="44"/>
      <c r="HV488" s="44"/>
      <c r="HW488" s="44"/>
      <c r="HX488" s="44"/>
      <c r="HY488" s="44"/>
      <c r="HZ488" s="44"/>
      <c r="IA488" s="44"/>
      <c r="IB488" s="44"/>
      <c r="IC488" s="44"/>
      <c r="ID488" s="44"/>
      <c r="IE488" s="44"/>
      <c r="IF488" s="44"/>
      <c r="IG488" s="44"/>
      <c r="IH488" s="44"/>
      <c r="II488" s="44"/>
      <c r="IJ488" s="44"/>
      <c r="IK488" s="44"/>
      <c r="IL488" s="44"/>
      <c r="IM488" s="44"/>
      <c r="IN488" s="44"/>
      <c r="IO488" s="44"/>
      <c r="IP488" s="44"/>
      <c r="IQ488" s="44"/>
      <c r="IR488" s="44"/>
      <c r="IS488" s="44"/>
      <c r="IT488" s="44"/>
      <c r="IU488" s="44"/>
      <c r="IV488" s="44"/>
    </row>
    <row r="489" spans="18:256" ht="12" customHeight="1"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  <c r="AS489" s="44"/>
      <c r="AT489" s="44"/>
      <c r="AU489" s="44"/>
      <c r="AV489" s="44"/>
      <c r="AW489" s="44"/>
      <c r="AX489" s="44"/>
      <c r="AY489" s="44"/>
      <c r="AZ489" s="44"/>
      <c r="BA489" s="44"/>
      <c r="BB489" s="44"/>
      <c r="BC489" s="44"/>
      <c r="BD489" s="44"/>
      <c r="BE489" s="44"/>
      <c r="BF489" s="44"/>
      <c r="BG489" s="44"/>
      <c r="BH489" s="44"/>
      <c r="BI489" s="44"/>
      <c r="BJ489" s="44"/>
      <c r="BK489" s="44"/>
      <c r="BL489" s="44"/>
      <c r="BM489" s="44"/>
      <c r="BN489" s="44"/>
      <c r="BO489" s="44"/>
      <c r="BP489" s="44"/>
      <c r="BQ489" s="44"/>
      <c r="BR489" s="44"/>
      <c r="BS489" s="44"/>
      <c r="BT489" s="44"/>
      <c r="BU489" s="44"/>
      <c r="BV489" s="44"/>
      <c r="BW489" s="44"/>
      <c r="BX489" s="44"/>
      <c r="BY489" s="44"/>
      <c r="BZ489" s="44"/>
      <c r="CA489" s="44"/>
      <c r="CB489" s="44"/>
      <c r="CC489" s="44"/>
      <c r="CD489" s="44"/>
      <c r="CE489" s="44"/>
      <c r="CF489" s="44"/>
      <c r="CG489" s="44"/>
      <c r="CH489" s="44"/>
      <c r="CI489" s="44"/>
      <c r="CJ489" s="44"/>
      <c r="CK489" s="44"/>
      <c r="CL489" s="44"/>
      <c r="CM489" s="44"/>
      <c r="CN489" s="44"/>
      <c r="CO489" s="44"/>
      <c r="CP489" s="44"/>
      <c r="CQ489" s="44"/>
      <c r="CR489" s="44"/>
      <c r="CS489" s="44"/>
      <c r="CT489" s="44"/>
      <c r="CU489" s="44"/>
      <c r="CV489" s="44"/>
      <c r="CW489" s="44"/>
      <c r="CX489" s="44"/>
      <c r="CY489" s="44"/>
      <c r="CZ489" s="44"/>
      <c r="DA489" s="44"/>
      <c r="DB489" s="44"/>
      <c r="DC489" s="44"/>
      <c r="DD489" s="44"/>
      <c r="DE489" s="44"/>
      <c r="DF489" s="44"/>
      <c r="DG489" s="44"/>
      <c r="DH489" s="44"/>
      <c r="DI489" s="44"/>
      <c r="DJ489" s="44"/>
      <c r="DK489" s="44"/>
      <c r="DL489" s="44"/>
      <c r="DM489" s="44"/>
      <c r="DN489" s="44"/>
      <c r="DO489" s="44"/>
      <c r="DP489" s="44"/>
      <c r="DQ489" s="44"/>
      <c r="DR489" s="44"/>
      <c r="DS489" s="44"/>
      <c r="DT489" s="44"/>
      <c r="DU489" s="44"/>
      <c r="DV489" s="44"/>
      <c r="DW489" s="44"/>
      <c r="DX489" s="44"/>
      <c r="DY489" s="44"/>
      <c r="DZ489" s="44"/>
      <c r="EA489" s="44"/>
      <c r="EB489" s="44"/>
      <c r="EC489" s="44"/>
      <c r="ED489" s="44"/>
      <c r="EE489" s="44"/>
      <c r="EF489" s="44"/>
      <c r="EG489" s="44"/>
      <c r="EH489" s="44"/>
      <c r="EI489" s="44"/>
      <c r="EJ489" s="44"/>
      <c r="EK489" s="44"/>
      <c r="EL489" s="44"/>
      <c r="EM489" s="44"/>
      <c r="EN489" s="44"/>
      <c r="EO489" s="44"/>
      <c r="EP489" s="44"/>
      <c r="EQ489" s="44"/>
      <c r="ER489" s="44"/>
      <c r="ES489" s="44"/>
      <c r="ET489" s="44"/>
      <c r="EU489" s="44"/>
      <c r="EV489" s="44"/>
      <c r="EW489" s="44"/>
      <c r="EX489" s="44"/>
      <c r="EY489" s="44"/>
      <c r="EZ489" s="44"/>
      <c r="FA489" s="44"/>
      <c r="FB489" s="44"/>
      <c r="FC489" s="44"/>
      <c r="FD489" s="44"/>
      <c r="FE489" s="44"/>
      <c r="FF489" s="44"/>
      <c r="FG489" s="44"/>
      <c r="FH489" s="44"/>
      <c r="FI489" s="44"/>
      <c r="FJ489" s="44"/>
      <c r="FK489" s="44"/>
      <c r="FL489" s="44"/>
      <c r="FM489" s="44"/>
      <c r="FN489" s="44"/>
      <c r="FO489" s="44"/>
      <c r="FP489" s="44"/>
      <c r="FQ489" s="44"/>
      <c r="FR489" s="44"/>
      <c r="FS489" s="44"/>
      <c r="FT489" s="44"/>
      <c r="FU489" s="44"/>
      <c r="FV489" s="44"/>
      <c r="FW489" s="44"/>
      <c r="FX489" s="44"/>
      <c r="FY489" s="44"/>
      <c r="FZ489" s="44"/>
      <c r="GA489" s="44"/>
      <c r="GB489" s="44"/>
      <c r="GC489" s="44"/>
      <c r="GD489" s="44"/>
      <c r="GE489" s="44"/>
      <c r="GF489" s="44"/>
      <c r="GG489" s="44"/>
      <c r="GH489" s="44"/>
      <c r="GI489" s="44"/>
      <c r="GJ489" s="44"/>
      <c r="GK489" s="44"/>
      <c r="GL489" s="44"/>
      <c r="GM489" s="44"/>
      <c r="GN489" s="44"/>
      <c r="GO489" s="44"/>
      <c r="GP489" s="44"/>
      <c r="GQ489" s="44"/>
      <c r="GR489" s="44"/>
      <c r="GS489" s="44"/>
      <c r="GT489" s="44"/>
      <c r="GU489" s="44"/>
      <c r="GV489" s="44"/>
      <c r="GW489" s="44"/>
      <c r="GX489" s="44"/>
      <c r="GY489" s="44"/>
      <c r="GZ489" s="44"/>
      <c r="HA489" s="44"/>
      <c r="HB489" s="44"/>
      <c r="HC489" s="44"/>
      <c r="HD489" s="44"/>
      <c r="HE489" s="44"/>
      <c r="HF489" s="44"/>
      <c r="HG489" s="44"/>
      <c r="HH489" s="44"/>
      <c r="HI489" s="44"/>
      <c r="HJ489" s="44"/>
      <c r="HK489" s="44"/>
      <c r="HL489" s="44"/>
      <c r="HM489" s="44"/>
      <c r="HN489" s="44"/>
      <c r="HO489" s="44"/>
      <c r="HP489" s="44"/>
      <c r="HQ489" s="44"/>
      <c r="HR489" s="44"/>
      <c r="HS489" s="44"/>
      <c r="HT489" s="44"/>
      <c r="HU489" s="44"/>
      <c r="HV489" s="44"/>
      <c r="HW489" s="44"/>
      <c r="HX489" s="44"/>
      <c r="HY489" s="44"/>
      <c r="HZ489" s="44"/>
      <c r="IA489" s="44"/>
      <c r="IB489" s="44"/>
      <c r="IC489" s="44"/>
      <c r="ID489" s="44"/>
      <c r="IE489" s="44"/>
      <c r="IF489" s="44"/>
      <c r="IG489" s="44"/>
      <c r="IH489" s="44"/>
      <c r="II489" s="44"/>
      <c r="IJ489" s="44"/>
      <c r="IK489" s="44"/>
      <c r="IL489" s="44"/>
      <c r="IM489" s="44"/>
      <c r="IN489" s="44"/>
      <c r="IO489" s="44"/>
      <c r="IP489" s="44"/>
      <c r="IQ489" s="44"/>
      <c r="IR489" s="44"/>
      <c r="IS489" s="44"/>
      <c r="IT489" s="44"/>
      <c r="IU489" s="44"/>
      <c r="IV489" s="44"/>
    </row>
    <row r="490" spans="18:256" ht="12" customHeight="1"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  <c r="AQ490" s="44"/>
      <c r="AR490" s="44"/>
      <c r="AS490" s="44"/>
      <c r="AT490" s="44"/>
      <c r="AU490" s="44"/>
      <c r="AV490" s="44"/>
      <c r="AW490" s="44"/>
      <c r="AX490" s="44"/>
      <c r="AY490" s="44"/>
      <c r="AZ490" s="44"/>
      <c r="BA490" s="44"/>
      <c r="BB490" s="44"/>
      <c r="BC490" s="44"/>
      <c r="BD490" s="44"/>
      <c r="BE490" s="44"/>
      <c r="BF490" s="44"/>
      <c r="BG490" s="44"/>
      <c r="BH490" s="44"/>
      <c r="BI490" s="44"/>
      <c r="BJ490" s="44"/>
      <c r="BK490" s="44"/>
      <c r="BL490" s="44"/>
      <c r="BM490" s="44"/>
      <c r="BN490" s="44"/>
      <c r="BO490" s="44"/>
      <c r="BP490" s="44"/>
      <c r="BQ490" s="44"/>
      <c r="BR490" s="44"/>
      <c r="BS490" s="44"/>
      <c r="BT490" s="44"/>
      <c r="BU490" s="44"/>
      <c r="BV490" s="44"/>
      <c r="BW490" s="44"/>
      <c r="BX490" s="44"/>
      <c r="BY490" s="44"/>
      <c r="BZ490" s="44"/>
      <c r="CA490" s="44"/>
      <c r="CB490" s="44"/>
      <c r="CC490" s="44"/>
      <c r="CD490" s="44"/>
      <c r="CE490" s="44"/>
      <c r="CF490" s="44"/>
      <c r="CG490" s="44"/>
      <c r="CH490" s="44"/>
      <c r="CI490" s="44"/>
      <c r="CJ490" s="44"/>
      <c r="CK490" s="44"/>
      <c r="CL490" s="44"/>
      <c r="CM490" s="44"/>
      <c r="CN490" s="44"/>
      <c r="CO490" s="44"/>
      <c r="CP490" s="44"/>
      <c r="CQ490" s="44"/>
      <c r="CR490" s="44"/>
      <c r="CS490" s="44"/>
      <c r="CT490" s="44"/>
      <c r="CU490" s="44"/>
      <c r="CV490" s="44"/>
      <c r="CW490" s="44"/>
      <c r="CX490" s="44"/>
      <c r="CY490" s="44"/>
      <c r="CZ490" s="44"/>
      <c r="DA490" s="44"/>
      <c r="DB490" s="44"/>
      <c r="DC490" s="44"/>
      <c r="DD490" s="44"/>
      <c r="DE490" s="44"/>
      <c r="DF490" s="44"/>
      <c r="DG490" s="44"/>
      <c r="DH490" s="44"/>
      <c r="DI490" s="44"/>
      <c r="DJ490" s="44"/>
      <c r="DK490" s="44"/>
      <c r="DL490" s="44"/>
      <c r="DM490" s="44"/>
      <c r="DN490" s="44"/>
      <c r="DO490" s="44"/>
      <c r="DP490" s="44"/>
      <c r="DQ490" s="44"/>
      <c r="DR490" s="44"/>
      <c r="DS490" s="44"/>
      <c r="DT490" s="44"/>
      <c r="DU490" s="44"/>
      <c r="DV490" s="44"/>
      <c r="DW490" s="44"/>
      <c r="DX490" s="44"/>
      <c r="DY490" s="44"/>
      <c r="DZ490" s="44"/>
      <c r="EA490" s="44"/>
      <c r="EB490" s="44"/>
      <c r="EC490" s="44"/>
      <c r="ED490" s="44"/>
      <c r="EE490" s="44"/>
      <c r="EF490" s="44"/>
      <c r="EG490" s="44"/>
      <c r="EH490" s="44"/>
      <c r="EI490" s="44"/>
      <c r="EJ490" s="44"/>
      <c r="EK490" s="44"/>
      <c r="EL490" s="44"/>
      <c r="EM490" s="44"/>
      <c r="EN490" s="44"/>
      <c r="EO490" s="44"/>
      <c r="EP490" s="44"/>
      <c r="EQ490" s="44"/>
      <c r="ER490" s="44"/>
      <c r="ES490" s="44"/>
      <c r="ET490" s="44"/>
      <c r="EU490" s="44"/>
      <c r="EV490" s="44"/>
      <c r="EW490" s="44"/>
      <c r="EX490" s="44"/>
      <c r="EY490" s="44"/>
      <c r="EZ490" s="44"/>
      <c r="FA490" s="44"/>
      <c r="FB490" s="44"/>
      <c r="FC490" s="44"/>
      <c r="FD490" s="44"/>
      <c r="FE490" s="44"/>
      <c r="FF490" s="44"/>
      <c r="FG490" s="44"/>
      <c r="FH490" s="44"/>
      <c r="FI490" s="44"/>
      <c r="FJ490" s="44"/>
      <c r="FK490" s="44"/>
      <c r="FL490" s="44"/>
      <c r="FM490" s="44"/>
      <c r="FN490" s="44"/>
      <c r="FO490" s="44"/>
      <c r="FP490" s="44"/>
      <c r="FQ490" s="44"/>
      <c r="FR490" s="44"/>
      <c r="FS490" s="44"/>
      <c r="FT490" s="44"/>
      <c r="FU490" s="44"/>
      <c r="FV490" s="44"/>
      <c r="FW490" s="44"/>
      <c r="FX490" s="44"/>
      <c r="FY490" s="44"/>
      <c r="FZ490" s="44"/>
      <c r="GA490" s="44"/>
      <c r="GB490" s="44"/>
      <c r="GC490" s="44"/>
      <c r="GD490" s="44"/>
      <c r="GE490" s="44"/>
      <c r="GF490" s="44"/>
      <c r="GG490" s="44"/>
      <c r="GH490" s="44"/>
      <c r="GI490" s="44"/>
      <c r="GJ490" s="44"/>
      <c r="GK490" s="44"/>
      <c r="GL490" s="44"/>
      <c r="GM490" s="44"/>
      <c r="GN490" s="44"/>
      <c r="GO490" s="44"/>
      <c r="GP490" s="44"/>
      <c r="GQ490" s="44"/>
      <c r="GR490" s="44"/>
      <c r="GS490" s="44"/>
      <c r="GT490" s="44"/>
      <c r="GU490" s="44"/>
      <c r="GV490" s="44"/>
      <c r="GW490" s="44"/>
      <c r="GX490" s="44"/>
      <c r="GY490" s="44"/>
      <c r="GZ490" s="44"/>
      <c r="HA490" s="44"/>
      <c r="HB490" s="44"/>
      <c r="HC490" s="44"/>
      <c r="HD490" s="44"/>
      <c r="HE490" s="44"/>
      <c r="HF490" s="44"/>
      <c r="HG490" s="44"/>
      <c r="HH490" s="44"/>
      <c r="HI490" s="44"/>
      <c r="HJ490" s="44"/>
      <c r="HK490" s="44"/>
      <c r="HL490" s="44"/>
      <c r="HM490" s="44"/>
      <c r="HN490" s="44"/>
      <c r="HO490" s="44"/>
      <c r="HP490" s="44"/>
      <c r="HQ490" s="44"/>
      <c r="HR490" s="44"/>
      <c r="HS490" s="44"/>
      <c r="HT490" s="44"/>
      <c r="HU490" s="44"/>
      <c r="HV490" s="44"/>
      <c r="HW490" s="44"/>
      <c r="HX490" s="44"/>
      <c r="HY490" s="44"/>
      <c r="HZ490" s="44"/>
      <c r="IA490" s="44"/>
      <c r="IB490" s="44"/>
      <c r="IC490" s="44"/>
      <c r="ID490" s="44"/>
      <c r="IE490" s="44"/>
      <c r="IF490" s="44"/>
      <c r="IG490" s="44"/>
      <c r="IH490" s="44"/>
      <c r="II490" s="44"/>
      <c r="IJ490" s="44"/>
      <c r="IK490" s="44"/>
      <c r="IL490" s="44"/>
      <c r="IM490" s="44"/>
      <c r="IN490" s="44"/>
      <c r="IO490" s="44"/>
      <c r="IP490" s="44"/>
      <c r="IQ490" s="44"/>
      <c r="IR490" s="44"/>
      <c r="IS490" s="44"/>
      <c r="IT490" s="44"/>
      <c r="IU490" s="44"/>
      <c r="IV490" s="44"/>
    </row>
    <row r="491" spans="18:256" ht="12" customHeight="1"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  <c r="AQ491" s="44"/>
      <c r="AR491" s="44"/>
      <c r="AS491" s="44"/>
      <c r="AT491" s="44"/>
      <c r="AU491" s="44"/>
      <c r="AV491" s="44"/>
      <c r="AW491" s="44"/>
      <c r="AX491" s="44"/>
      <c r="AY491" s="44"/>
      <c r="AZ491" s="44"/>
      <c r="BA491" s="44"/>
      <c r="BB491" s="44"/>
      <c r="BC491" s="44"/>
      <c r="BD491" s="44"/>
      <c r="BE491" s="44"/>
      <c r="BF491" s="44"/>
      <c r="BG491" s="44"/>
      <c r="BH491" s="44"/>
      <c r="BI491" s="44"/>
      <c r="BJ491" s="44"/>
      <c r="BK491" s="44"/>
      <c r="BL491" s="44"/>
      <c r="BM491" s="44"/>
      <c r="BN491" s="44"/>
      <c r="BO491" s="44"/>
      <c r="BP491" s="44"/>
      <c r="BQ491" s="44"/>
      <c r="BR491" s="44"/>
      <c r="BS491" s="44"/>
      <c r="BT491" s="44"/>
      <c r="BU491" s="44"/>
      <c r="BV491" s="44"/>
      <c r="BW491" s="44"/>
      <c r="BX491" s="44"/>
      <c r="BY491" s="44"/>
      <c r="BZ491" s="44"/>
      <c r="CA491" s="44"/>
      <c r="CB491" s="44"/>
      <c r="CC491" s="44"/>
      <c r="CD491" s="44"/>
      <c r="CE491" s="44"/>
      <c r="CF491" s="44"/>
      <c r="CG491" s="44"/>
      <c r="CH491" s="44"/>
      <c r="CI491" s="44"/>
      <c r="CJ491" s="44"/>
      <c r="CK491" s="44"/>
      <c r="CL491" s="44"/>
      <c r="CM491" s="44"/>
      <c r="CN491" s="44"/>
      <c r="CO491" s="44"/>
      <c r="CP491" s="44"/>
      <c r="CQ491" s="44"/>
      <c r="CR491" s="44"/>
      <c r="CS491" s="44"/>
      <c r="CT491" s="44"/>
      <c r="CU491" s="44"/>
      <c r="CV491" s="44"/>
      <c r="CW491" s="44"/>
      <c r="CX491" s="44"/>
      <c r="CY491" s="44"/>
      <c r="CZ491" s="44"/>
      <c r="DA491" s="44"/>
      <c r="DB491" s="44"/>
      <c r="DC491" s="44"/>
      <c r="DD491" s="44"/>
      <c r="DE491" s="44"/>
      <c r="DF491" s="44"/>
      <c r="DG491" s="44"/>
      <c r="DH491" s="44"/>
      <c r="DI491" s="44"/>
      <c r="DJ491" s="44"/>
      <c r="DK491" s="44"/>
      <c r="DL491" s="44"/>
      <c r="DM491" s="44"/>
      <c r="DN491" s="44"/>
      <c r="DO491" s="44"/>
      <c r="DP491" s="44"/>
      <c r="DQ491" s="44"/>
      <c r="DR491" s="44"/>
      <c r="DS491" s="44"/>
      <c r="DT491" s="44"/>
      <c r="DU491" s="44"/>
      <c r="DV491" s="44"/>
      <c r="DW491" s="44"/>
      <c r="DX491" s="44"/>
      <c r="DY491" s="44"/>
      <c r="DZ491" s="44"/>
      <c r="EA491" s="44"/>
      <c r="EB491" s="44"/>
      <c r="EC491" s="44"/>
      <c r="ED491" s="44"/>
      <c r="EE491" s="44"/>
      <c r="EF491" s="44"/>
      <c r="EG491" s="44"/>
      <c r="EH491" s="44"/>
      <c r="EI491" s="44"/>
      <c r="EJ491" s="44"/>
      <c r="EK491" s="44"/>
      <c r="EL491" s="44"/>
      <c r="EM491" s="44"/>
      <c r="EN491" s="44"/>
      <c r="EO491" s="44"/>
      <c r="EP491" s="44"/>
      <c r="EQ491" s="44"/>
      <c r="ER491" s="44"/>
      <c r="ES491" s="44"/>
      <c r="ET491" s="44"/>
      <c r="EU491" s="44"/>
      <c r="EV491" s="44"/>
      <c r="EW491" s="44"/>
      <c r="EX491" s="44"/>
      <c r="EY491" s="44"/>
      <c r="EZ491" s="44"/>
      <c r="FA491" s="44"/>
      <c r="FB491" s="44"/>
      <c r="FC491" s="44"/>
      <c r="FD491" s="44"/>
      <c r="FE491" s="44"/>
      <c r="FF491" s="44"/>
      <c r="FG491" s="44"/>
      <c r="FH491" s="44"/>
      <c r="FI491" s="44"/>
      <c r="FJ491" s="44"/>
      <c r="FK491" s="44"/>
      <c r="FL491" s="44"/>
      <c r="FM491" s="44"/>
      <c r="FN491" s="44"/>
      <c r="FO491" s="44"/>
      <c r="FP491" s="44"/>
      <c r="FQ491" s="44"/>
      <c r="FR491" s="44"/>
      <c r="FS491" s="44"/>
      <c r="FT491" s="44"/>
      <c r="FU491" s="44"/>
      <c r="FV491" s="44"/>
      <c r="FW491" s="44"/>
      <c r="FX491" s="44"/>
      <c r="FY491" s="44"/>
      <c r="FZ491" s="44"/>
      <c r="GA491" s="44"/>
      <c r="GB491" s="44"/>
      <c r="GC491" s="44"/>
      <c r="GD491" s="44"/>
      <c r="GE491" s="44"/>
      <c r="GF491" s="44"/>
      <c r="GG491" s="44"/>
      <c r="GH491" s="44"/>
      <c r="GI491" s="44"/>
      <c r="GJ491" s="44"/>
      <c r="GK491" s="44"/>
      <c r="GL491" s="44"/>
      <c r="GM491" s="44"/>
      <c r="GN491" s="44"/>
      <c r="GO491" s="44"/>
      <c r="GP491" s="44"/>
      <c r="GQ491" s="44"/>
      <c r="GR491" s="44"/>
      <c r="GS491" s="44"/>
      <c r="GT491" s="44"/>
      <c r="GU491" s="44"/>
      <c r="GV491" s="44"/>
      <c r="GW491" s="44"/>
      <c r="GX491" s="44"/>
      <c r="GY491" s="44"/>
      <c r="GZ491" s="44"/>
      <c r="HA491" s="44"/>
      <c r="HB491" s="44"/>
      <c r="HC491" s="44"/>
      <c r="HD491" s="44"/>
      <c r="HE491" s="44"/>
      <c r="HF491" s="44"/>
      <c r="HG491" s="44"/>
      <c r="HH491" s="44"/>
      <c r="HI491" s="44"/>
      <c r="HJ491" s="44"/>
      <c r="HK491" s="44"/>
      <c r="HL491" s="44"/>
      <c r="HM491" s="44"/>
      <c r="HN491" s="44"/>
      <c r="HO491" s="44"/>
      <c r="HP491" s="44"/>
      <c r="HQ491" s="44"/>
      <c r="HR491" s="44"/>
      <c r="HS491" s="44"/>
      <c r="HT491" s="44"/>
      <c r="HU491" s="44"/>
      <c r="HV491" s="44"/>
      <c r="HW491" s="44"/>
      <c r="HX491" s="44"/>
      <c r="HY491" s="44"/>
      <c r="HZ491" s="44"/>
      <c r="IA491" s="44"/>
      <c r="IB491" s="44"/>
      <c r="IC491" s="44"/>
      <c r="ID491" s="44"/>
      <c r="IE491" s="44"/>
      <c r="IF491" s="44"/>
      <c r="IG491" s="44"/>
      <c r="IH491" s="44"/>
      <c r="II491" s="44"/>
      <c r="IJ491" s="44"/>
      <c r="IK491" s="44"/>
      <c r="IL491" s="44"/>
      <c r="IM491" s="44"/>
      <c r="IN491" s="44"/>
      <c r="IO491" s="44"/>
      <c r="IP491" s="44"/>
      <c r="IQ491" s="44"/>
      <c r="IR491" s="44"/>
      <c r="IS491" s="44"/>
      <c r="IT491" s="44"/>
      <c r="IU491" s="44"/>
      <c r="IV491" s="44"/>
    </row>
    <row r="492" spans="18:256" ht="12" customHeight="1"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  <c r="AS492" s="44"/>
      <c r="AT492" s="44"/>
      <c r="AU492" s="44"/>
      <c r="AV492" s="44"/>
      <c r="AW492" s="44"/>
      <c r="AX492" s="44"/>
      <c r="AY492" s="44"/>
      <c r="AZ492" s="44"/>
      <c r="BA492" s="44"/>
      <c r="BB492" s="44"/>
      <c r="BC492" s="44"/>
      <c r="BD492" s="44"/>
      <c r="BE492" s="44"/>
      <c r="BF492" s="44"/>
      <c r="BG492" s="44"/>
      <c r="BH492" s="44"/>
      <c r="BI492" s="44"/>
      <c r="BJ492" s="44"/>
      <c r="BK492" s="44"/>
      <c r="BL492" s="44"/>
      <c r="BM492" s="44"/>
      <c r="BN492" s="44"/>
      <c r="BO492" s="44"/>
      <c r="BP492" s="44"/>
      <c r="BQ492" s="44"/>
      <c r="BR492" s="44"/>
      <c r="BS492" s="44"/>
      <c r="BT492" s="44"/>
      <c r="BU492" s="44"/>
      <c r="BV492" s="44"/>
      <c r="BW492" s="44"/>
      <c r="BX492" s="44"/>
      <c r="BY492" s="44"/>
      <c r="BZ492" s="44"/>
      <c r="CA492" s="44"/>
      <c r="CB492" s="44"/>
      <c r="CC492" s="44"/>
      <c r="CD492" s="44"/>
      <c r="CE492" s="44"/>
      <c r="CF492" s="44"/>
      <c r="CG492" s="44"/>
      <c r="CH492" s="44"/>
      <c r="CI492" s="44"/>
      <c r="CJ492" s="44"/>
      <c r="CK492" s="44"/>
      <c r="CL492" s="44"/>
      <c r="CM492" s="44"/>
      <c r="CN492" s="44"/>
      <c r="CO492" s="44"/>
      <c r="CP492" s="44"/>
      <c r="CQ492" s="44"/>
      <c r="CR492" s="44"/>
      <c r="CS492" s="44"/>
      <c r="CT492" s="44"/>
      <c r="CU492" s="44"/>
      <c r="CV492" s="44"/>
      <c r="CW492" s="44"/>
      <c r="CX492" s="44"/>
      <c r="CY492" s="44"/>
      <c r="CZ492" s="44"/>
      <c r="DA492" s="44"/>
      <c r="DB492" s="44"/>
      <c r="DC492" s="44"/>
      <c r="DD492" s="44"/>
      <c r="DE492" s="44"/>
      <c r="DF492" s="44"/>
      <c r="DG492" s="44"/>
      <c r="DH492" s="44"/>
      <c r="DI492" s="44"/>
      <c r="DJ492" s="44"/>
      <c r="DK492" s="44"/>
      <c r="DL492" s="44"/>
      <c r="DM492" s="44"/>
      <c r="DN492" s="44"/>
      <c r="DO492" s="44"/>
      <c r="DP492" s="44"/>
      <c r="DQ492" s="44"/>
      <c r="DR492" s="44"/>
      <c r="DS492" s="44"/>
      <c r="DT492" s="44"/>
      <c r="DU492" s="44"/>
      <c r="DV492" s="44"/>
      <c r="DW492" s="44"/>
      <c r="DX492" s="44"/>
      <c r="DY492" s="44"/>
      <c r="DZ492" s="44"/>
      <c r="EA492" s="44"/>
      <c r="EB492" s="44"/>
      <c r="EC492" s="44"/>
      <c r="ED492" s="44"/>
      <c r="EE492" s="44"/>
      <c r="EF492" s="44"/>
      <c r="EG492" s="44"/>
      <c r="EH492" s="44"/>
      <c r="EI492" s="44"/>
      <c r="EJ492" s="44"/>
      <c r="EK492" s="44"/>
      <c r="EL492" s="44"/>
      <c r="EM492" s="44"/>
      <c r="EN492" s="44"/>
      <c r="EO492" s="44"/>
      <c r="EP492" s="44"/>
      <c r="EQ492" s="44"/>
      <c r="ER492" s="44"/>
      <c r="ES492" s="44"/>
      <c r="ET492" s="44"/>
      <c r="EU492" s="44"/>
      <c r="EV492" s="44"/>
      <c r="EW492" s="44"/>
      <c r="EX492" s="44"/>
      <c r="EY492" s="44"/>
      <c r="EZ492" s="44"/>
      <c r="FA492" s="44"/>
      <c r="FB492" s="44"/>
      <c r="FC492" s="44"/>
      <c r="FD492" s="44"/>
      <c r="FE492" s="44"/>
      <c r="FF492" s="44"/>
      <c r="FG492" s="44"/>
      <c r="FH492" s="44"/>
      <c r="FI492" s="44"/>
      <c r="FJ492" s="44"/>
      <c r="FK492" s="44"/>
      <c r="FL492" s="44"/>
      <c r="FM492" s="44"/>
      <c r="FN492" s="44"/>
      <c r="FO492" s="44"/>
      <c r="FP492" s="44"/>
      <c r="FQ492" s="44"/>
      <c r="FR492" s="44"/>
      <c r="FS492" s="44"/>
      <c r="FT492" s="44"/>
      <c r="FU492" s="44"/>
      <c r="FV492" s="44"/>
      <c r="FW492" s="44"/>
      <c r="FX492" s="44"/>
      <c r="FY492" s="44"/>
      <c r="FZ492" s="44"/>
      <c r="GA492" s="44"/>
      <c r="GB492" s="44"/>
      <c r="GC492" s="44"/>
      <c r="GD492" s="44"/>
      <c r="GE492" s="44"/>
      <c r="GF492" s="44"/>
      <c r="GG492" s="44"/>
      <c r="GH492" s="44"/>
      <c r="GI492" s="44"/>
      <c r="GJ492" s="44"/>
      <c r="GK492" s="44"/>
      <c r="GL492" s="44"/>
      <c r="GM492" s="44"/>
      <c r="GN492" s="44"/>
      <c r="GO492" s="44"/>
      <c r="GP492" s="44"/>
      <c r="GQ492" s="44"/>
      <c r="GR492" s="44"/>
      <c r="GS492" s="44"/>
      <c r="GT492" s="44"/>
      <c r="GU492" s="44"/>
      <c r="GV492" s="44"/>
      <c r="GW492" s="44"/>
      <c r="GX492" s="44"/>
      <c r="GY492" s="44"/>
      <c r="GZ492" s="44"/>
      <c r="HA492" s="44"/>
      <c r="HB492" s="44"/>
      <c r="HC492" s="44"/>
      <c r="HD492" s="44"/>
      <c r="HE492" s="44"/>
      <c r="HF492" s="44"/>
      <c r="HG492" s="44"/>
      <c r="HH492" s="44"/>
      <c r="HI492" s="44"/>
      <c r="HJ492" s="44"/>
      <c r="HK492" s="44"/>
      <c r="HL492" s="44"/>
      <c r="HM492" s="44"/>
      <c r="HN492" s="44"/>
      <c r="HO492" s="44"/>
      <c r="HP492" s="44"/>
      <c r="HQ492" s="44"/>
      <c r="HR492" s="44"/>
      <c r="HS492" s="44"/>
      <c r="HT492" s="44"/>
      <c r="HU492" s="44"/>
      <c r="HV492" s="44"/>
      <c r="HW492" s="44"/>
      <c r="HX492" s="44"/>
      <c r="HY492" s="44"/>
      <c r="HZ492" s="44"/>
      <c r="IA492" s="44"/>
      <c r="IB492" s="44"/>
      <c r="IC492" s="44"/>
      <c r="ID492" s="44"/>
      <c r="IE492" s="44"/>
      <c r="IF492" s="44"/>
      <c r="IG492" s="44"/>
      <c r="IH492" s="44"/>
      <c r="II492" s="44"/>
      <c r="IJ492" s="44"/>
      <c r="IK492" s="44"/>
      <c r="IL492" s="44"/>
      <c r="IM492" s="44"/>
      <c r="IN492" s="44"/>
      <c r="IO492" s="44"/>
      <c r="IP492" s="44"/>
      <c r="IQ492" s="44"/>
      <c r="IR492" s="44"/>
      <c r="IS492" s="44"/>
      <c r="IT492" s="44"/>
      <c r="IU492" s="44"/>
      <c r="IV492" s="44"/>
    </row>
    <row r="493" spans="18:256" ht="12" customHeight="1"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  <c r="AQ493" s="44"/>
      <c r="AR493" s="44"/>
      <c r="AS493" s="44"/>
      <c r="AT493" s="44"/>
      <c r="AU493" s="44"/>
      <c r="AV493" s="44"/>
      <c r="AW493" s="44"/>
      <c r="AX493" s="44"/>
      <c r="AY493" s="44"/>
      <c r="AZ493" s="44"/>
      <c r="BA493" s="44"/>
      <c r="BB493" s="44"/>
      <c r="BC493" s="44"/>
      <c r="BD493" s="44"/>
      <c r="BE493" s="44"/>
      <c r="BF493" s="44"/>
      <c r="BG493" s="44"/>
      <c r="BH493" s="44"/>
      <c r="BI493" s="44"/>
      <c r="BJ493" s="44"/>
      <c r="BK493" s="44"/>
      <c r="BL493" s="44"/>
      <c r="BM493" s="44"/>
      <c r="BN493" s="44"/>
      <c r="BO493" s="44"/>
      <c r="BP493" s="44"/>
      <c r="BQ493" s="44"/>
      <c r="BR493" s="44"/>
      <c r="BS493" s="44"/>
      <c r="BT493" s="44"/>
      <c r="BU493" s="44"/>
      <c r="BV493" s="44"/>
      <c r="BW493" s="44"/>
      <c r="BX493" s="44"/>
      <c r="BY493" s="44"/>
      <c r="BZ493" s="44"/>
      <c r="CA493" s="44"/>
      <c r="CB493" s="44"/>
      <c r="CC493" s="44"/>
      <c r="CD493" s="44"/>
      <c r="CE493" s="44"/>
      <c r="CF493" s="44"/>
      <c r="CG493" s="44"/>
      <c r="CH493" s="44"/>
      <c r="CI493" s="44"/>
      <c r="CJ493" s="44"/>
      <c r="CK493" s="44"/>
      <c r="CL493" s="44"/>
      <c r="CM493" s="44"/>
      <c r="CN493" s="44"/>
      <c r="CO493" s="44"/>
      <c r="CP493" s="44"/>
      <c r="CQ493" s="44"/>
      <c r="CR493" s="44"/>
      <c r="CS493" s="44"/>
      <c r="CT493" s="44"/>
      <c r="CU493" s="44"/>
      <c r="CV493" s="44"/>
      <c r="CW493" s="44"/>
      <c r="CX493" s="44"/>
      <c r="CY493" s="44"/>
      <c r="CZ493" s="44"/>
      <c r="DA493" s="44"/>
      <c r="DB493" s="44"/>
      <c r="DC493" s="44"/>
      <c r="DD493" s="44"/>
      <c r="DE493" s="44"/>
      <c r="DF493" s="44"/>
      <c r="DG493" s="44"/>
      <c r="DH493" s="44"/>
      <c r="DI493" s="44"/>
      <c r="DJ493" s="44"/>
      <c r="DK493" s="44"/>
      <c r="DL493" s="44"/>
      <c r="DM493" s="44"/>
      <c r="DN493" s="44"/>
      <c r="DO493" s="44"/>
      <c r="DP493" s="44"/>
      <c r="DQ493" s="44"/>
      <c r="DR493" s="44"/>
      <c r="DS493" s="44"/>
      <c r="DT493" s="44"/>
      <c r="DU493" s="44"/>
      <c r="DV493" s="44"/>
      <c r="DW493" s="44"/>
      <c r="DX493" s="44"/>
      <c r="DY493" s="44"/>
      <c r="DZ493" s="44"/>
      <c r="EA493" s="44"/>
      <c r="EB493" s="44"/>
      <c r="EC493" s="44"/>
      <c r="ED493" s="44"/>
      <c r="EE493" s="44"/>
      <c r="EF493" s="44"/>
      <c r="EG493" s="44"/>
      <c r="EH493" s="44"/>
      <c r="EI493" s="44"/>
      <c r="EJ493" s="44"/>
      <c r="EK493" s="44"/>
      <c r="EL493" s="44"/>
      <c r="EM493" s="44"/>
      <c r="EN493" s="44"/>
      <c r="EO493" s="44"/>
      <c r="EP493" s="44"/>
      <c r="EQ493" s="44"/>
      <c r="ER493" s="44"/>
      <c r="ES493" s="44"/>
      <c r="ET493" s="44"/>
      <c r="EU493" s="44"/>
      <c r="EV493" s="44"/>
      <c r="EW493" s="44"/>
      <c r="EX493" s="44"/>
      <c r="EY493" s="44"/>
      <c r="EZ493" s="44"/>
      <c r="FA493" s="44"/>
      <c r="FB493" s="44"/>
      <c r="FC493" s="44"/>
      <c r="FD493" s="44"/>
      <c r="FE493" s="44"/>
      <c r="FF493" s="44"/>
      <c r="FG493" s="44"/>
      <c r="FH493" s="44"/>
      <c r="FI493" s="44"/>
      <c r="FJ493" s="44"/>
      <c r="FK493" s="44"/>
      <c r="FL493" s="44"/>
      <c r="FM493" s="44"/>
      <c r="FN493" s="44"/>
      <c r="FO493" s="44"/>
      <c r="FP493" s="44"/>
      <c r="FQ493" s="44"/>
      <c r="FR493" s="44"/>
      <c r="FS493" s="44"/>
      <c r="FT493" s="44"/>
      <c r="FU493" s="44"/>
      <c r="FV493" s="44"/>
      <c r="FW493" s="44"/>
      <c r="FX493" s="44"/>
      <c r="FY493" s="44"/>
      <c r="FZ493" s="44"/>
      <c r="GA493" s="44"/>
      <c r="GB493" s="44"/>
      <c r="GC493" s="44"/>
      <c r="GD493" s="44"/>
      <c r="GE493" s="44"/>
      <c r="GF493" s="44"/>
      <c r="GG493" s="44"/>
      <c r="GH493" s="44"/>
      <c r="GI493" s="44"/>
      <c r="GJ493" s="44"/>
      <c r="GK493" s="44"/>
      <c r="GL493" s="44"/>
      <c r="GM493" s="44"/>
      <c r="GN493" s="44"/>
      <c r="GO493" s="44"/>
      <c r="GP493" s="44"/>
      <c r="GQ493" s="44"/>
      <c r="GR493" s="44"/>
      <c r="GS493" s="44"/>
      <c r="GT493" s="44"/>
      <c r="GU493" s="44"/>
      <c r="GV493" s="44"/>
      <c r="GW493" s="44"/>
      <c r="GX493" s="44"/>
      <c r="GY493" s="44"/>
      <c r="GZ493" s="44"/>
      <c r="HA493" s="44"/>
      <c r="HB493" s="44"/>
      <c r="HC493" s="44"/>
      <c r="HD493" s="44"/>
      <c r="HE493" s="44"/>
      <c r="HF493" s="44"/>
      <c r="HG493" s="44"/>
      <c r="HH493" s="44"/>
      <c r="HI493" s="44"/>
      <c r="HJ493" s="44"/>
      <c r="HK493" s="44"/>
      <c r="HL493" s="44"/>
      <c r="HM493" s="44"/>
      <c r="HN493" s="44"/>
      <c r="HO493" s="44"/>
      <c r="HP493" s="44"/>
      <c r="HQ493" s="44"/>
      <c r="HR493" s="44"/>
      <c r="HS493" s="44"/>
      <c r="HT493" s="44"/>
      <c r="HU493" s="44"/>
      <c r="HV493" s="44"/>
      <c r="HW493" s="44"/>
      <c r="HX493" s="44"/>
      <c r="HY493" s="44"/>
      <c r="HZ493" s="44"/>
      <c r="IA493" s="44"/>
      <c r="IB493" s="44"/>
      <c r="IC493" s="44"/>
      <c r="ID493" s="44"/>
      <c r="IE493" s="44"/>
      <c r="IF493" s="44"/>
      <c r="IG493" s="44"/>
      <c r="IH493" s="44"/>
      <c r="II493" s="44"/>
      <c r="IJ493" s="44"/>
      <c r="IK493" s="44"/>
      <c r="IL493" s="44"/>
      <c r="IM493" s="44"/>
      <c r="IN493" s="44"/>
      <c r="IO493" s="44"/>
      <c r="IP493" s="44"/>
      <c r="IQ493" s="44"/>
      <c r="IR493" s="44"/>
      <c r="IS493" s="44"/>
      <c r="IT493" s="44"/>
      <c r="IU493" s="44"/>
      <c r="IV493" s="44"/>
    </row>
    <row r="494" spans="18:256" ht="12" customHeight="1"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  <c r="AQ494" s="44"/>
      <c r="AR494" s="44"/>
      <c r="AS494" s="44"/>
      <c r="AT494" s="44"/>
      <c r="AU494" s="44"/>
      <c r="AV494" s="44"/>
      <c r="AW494" s="44"/>
      <c r="AX494" s="44"/>
      <c r="AY494" s="44"/>
      <c r="AZ494" s="44"/>
      <c r="BA494" s="44"/>
      <c r="BB494" s="44"/>
      <c r="BC494" s="44"/>
      <c r="BD494" s="44"/>
      <c r="BE494" s="44"/>
      <c r="BF494" s="44"/>
      <c r="BG494" s="44"/>
      <c r="BH494" s="44"/>
      <c r="BI494" s="44"/>
      <c r="BJ494" s="44"/>
      <c r="BK494" s="44"/>
      <c r="BL494" s="44"/>
      <c r="BM494" s="44"/>
      <c r="BN494" s="44"/>
      <c r="BO494" s="44"/>
      <c r="BP494" s="44"/>
      <c r="BQ494" s="44"/>
      <c r="BR494" s="44"/>
      <c r="BS494" s="44"/>
      <c r="BT494" s="44"/>
      <c r="BU494" s="44"/>
      <c r="BV494" s="44"/>
      <c r="BW494" s="44"/>
      <c r="BX494" s="44"/>
      <c r="BY494" s="44"/>
      <c r="BZ494" s="44"/>
      <c r="CA494" s="44"/>
      <c r="CB494" s="44"/>
      <c r="CC494" s="44"/>
      <c r="CD494" s="44"/>
      <c r="CE494" s="44"/>
      <c r="CF494" s="44"/>
      <c r="CG494" s="44"/>
      <c r="CH494" s="44"/>
      <c r="CI494" s="44"/>
      <c r="CJ494" s="44"/>
      <c r="CK494" s="44"/>
      <c r="CL494" s="44"/>
      <c r="CM494" s="44"/>
      <c r="CN494" s="44"/>
      <c r="CO494" s="44"/>
      <c r="CP494" s="44"/>
      <c r="CQ494" s="44"/>
      <c r="CR494" s="44"/>
      <c r="CS494" s="44"/>
      <c r="CT494" s="44"/>
      <c r="CU494" s="44"/>
      <c r="CV494" s="44"/>
      <c r="CW494" s="44"/>
      <c r="CX494" s="44"/>
      <c r="CY494" s="44"/>
      <c r="CZ494" s="44"/>
      <c r="DA494" s="44"/>
      <c r="DB494" s="44"/>
      <c r="DC494" s="44"/>
      <c r="DD494" s="44"/>
      <c r="DE494" s="44"/>
      <c r="DF494" s="44"/>
      <c r="DG494" s="44"/>
      <c r="DH494" s="44"/>
      <c r="DI494" s="44"/>
      <c r="DJ494" s="44"/>
      <c r="DK494" s="44"/>
      <c r="DL494" s="44"/>
      <c r="DM494" s="44"/>
      <c r="DN494" s="44"/>
      <c r="DO494" s="44"/>
      <c r="DP494" s="44"/>
      <c r="DQ494" s="44"/>
      <c r="DR494" s="44"/>
      <c r="DS494" s="44"/>
      <c r="DT494" s="44"/>
      <c r="DU494" s="44"/>
      <c r="DV494" s="44"/>
      <c r="DW494" s="44"/>
      <c r="DX494" s="44"/>
      <c r="DY494" s="44"/>
      <c r="DZ494" s="44"/>
      <c r="EA494" s="44"/>
      <c r="EB494" s="44"/>
      <c r="EC494" s="44"/>
      <c r="ED494" s="44"/>
      <c r="EE494" s="44"/>
      <c r="EF494" s="44"/>
      <c r="EG494" s="44"/>
      <c r="EH494" s="44"/>
      <c r="EI494" s="44"/>
      <c r="EJ494" s="44"/>
      <c r="EK494" s="44"/>
      <c r="EL494" s="44"/>
      <c r="EM494" s="44"/>
      <c r="EN494" s="44"/>
      <c r="EO494" s="44"/>
      <c r="EP494" s="44"/>
      <c r="EQ494" s="44"/>
      <c r="ER494" s="44"/>
      <c r="ES494" s="44"/>
      <c r="ET494" s="44"/>
      <c r="EU494" s="44"/>
      <c r="EV494" s="44"/>
      <c r="EW494" s="44"/>
      <c r="EX494" s="44"/>
      <c r="EY494" s="44"/>
      <c r="EZ494" s="44"/>
      <c r="FA494" s="44"/>
      <c r="FB494" s="44"/>
      <c r="FC494" s="44"/>
      <c r="FD494" s="44"/>
      <c r="FE494" s="44"/>
      <c r="FF494" s="44"/>
      <c r="FG494" s="44"/>
      <c r="FH494" s="44"/>
      <c r="FI494" s="44"/>
      <c r="FJ494" s="44"/>
      <c r="FK494" s="44"/>
      <c r="FL494" s="44"/>
      <c r="FM494" s="44"/>
      <c r="FN494" s="44"/>
      <c r="FO494" s="44"/>
      <c r="FP494" s="44"/>
      <c r="FQ494" s="44"/>
      <c r="FR494" s="44"/>
      <c r="FS494" s="44"/>
      <c r="FT494" s="44"/>
      <c r="FU494" s="44"/>
      <c r="FV494" s="44"/>
      <c r="FW494" s="44"/>
      <c r="FX494" s="44"/>
      <c r="FY494" s="44"/>
      <c r="FZ494" s="44"/>
      <c r="GA494" s="44"/>
      <c r="GB494" s="44"/>
      <c r="GC494" s="44"/>
      <c r="GD494" s="44"/>
      <c r="GE494" s="44"/>
      <c r="GF494" s="44"/>
      <c r="GG494" s="44"/>
      <c r="GH494" s="44"/>
      <c r="GI494" s="44"/>
      <c r="GJ494" s="44"/>
      <c r="GK494" s="44"/>
      <c r="GL494" s="44"/>
      <c r="GM494" s="44"/>
      <c r="GN494" s="44"/>
      <c r="GO494" s="44"/>
      <c r="GP494" s="44"/>
      <c r="GQ494" s="44"/>
      <c r="GR494" s="44"/>
      <c r="GS494" s="44"/>
      <c r="GT494" s="44"/>
      <c r="GU494" s="44"/>
      <c r="GV494" s="44"/>
      <c r="GW494" s="44"/>
      <c r="GX494" s="44"/>
      <c r="GY494" s="44"/>
      <c r="GZ494" s="44"/>
      <c r="HA494" s="44"/>
      <c r="HB494" s="44"/>
      <c r="HC494" s="44"/>
      <c r="HD494" s="44"/>
      <c r="HE494" s="44"/>
      <c r="HF494" s="44"/>
      <c r="HG494" s="44"/>
      <c r="HH494" s="44"/>
      <c r="HI494" s="44"/>
      <c r="HJ494" s="44"/>
      <c r="HK494" s="44"/>
      <c r="HL494" s="44"/>
      <c r="HM494" s="44"/>
      <c r="HN494" s="44"/>
      <c r="HO494" s="44"/>
      <c r="HP494" s="44"/>
      <c r="HQ494" s="44"/>
      <c r="HR494" s="44"/>
      <c r="HS494" s="44"/>
      <c r="HT494" s="44"/>
      <c r="HU494" s="44"/>
      <c r="HV494" s="44"/>
      <c r="HW494" s="44"/>
      <c r="HX494" s="44"/>
      <c r="HY494" s="44"/>
      <c r="HZ494" s="44"/>
      <c r="IA494" s="44"/>
      <c r="IB494" s="44"/>
      <c r="IC494" s="44"/>
      <c r="ID494" s="44"/>
      <c r="IE494" s="44"/>
      <c r="IF494" s="44"/>
      <c r="IG494" s="44"/>
      <c r="IH494" s="44"/>
      <c r="II494" s="44"/>
      <c r="IJ494" s="44"/>
      <c r="IK494" s="44"/>
      <c r="IL494" s="44"/>
      <c r="IM494" s="44"/>
      <c r="IN494" s="44"/>
      <c r="IO494" s="44"/>
      <c r="IP494" s="44"/>
      <c r="IQ494" s="44"/>
      <c r="IR494" s="44"/>
      <c r="IS494" s="44"/>
      <c r="IT494" s="44"/>
      <c r="IU494" s="44"/>
      <c r="IV494" s="44"/>
    </row>
    <row r="495" spans="18:256" ht="12" customHeight="1"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  <c r="AO495" s="44"/>
      <c r="AP495" s="44"/>
      <c r="AQ495" s="44"/>
      <c r="AR495" s="44"/>
      <c r="AS495" s="44"/>
      <c r="AT495" s="44"/>
      <c r="AU495" s="44"/>
      <c r="AV495" s="44"/>
      <c r="AW495" s="44"/>
      <c r="AX495" s="44"/>
      <c r="AY495" s="44"/>
      <c r="AZ495" s="44"/>
      <c r="BA495" s="44"/>
      <c r="BB495" s="44"/>
      <c r="BC495" s="44"/>
      <c r="BD495" s="44"/>
      <c r="BE495" s="44"/>
      <c r="BF495" s="44"/>
      <c r="BG495" s="44"/>
      <c r="BH495" s="44"/>
      <c r="BI495" s="44"/>
      <c r="BJ495" s="44"/>
      <c r="BK495" s="44"/>
      <c r="BL495" s="44"/>
      <c r="BM495" s="44"/>
      <c r="BN495" s="44"/>
      <c r="BO495" s="44"/>
      <c r="BP495" s="44"/>
      <c r="BQ495" s="44"/>
      <c r="BR495" s="44"/>
      <c r="BS495" s="44"/>
      <c r="BT495" s="44"/>
      <c r="BU495" s="44"/>
      <c r="BV495" s="44"/>
      <c r="BW495" s="44"/>
      <c r="BX495" s="44"/>
      <c r="BY495" s="44"/>
      <c r="BZ495" s="44"/>
      <c r="CA495" s="44"/>
      <c r="CB495" s="44"/>
      <c r="CC495" s="44"/>
      <c r="CD495" s="44"/>
      <c r="CE495" s="44"/>
      <c r="CF495" s="44"/>
      <c r="CG495" s="44"/>
      <c r="CH495" s="44"/>
      <c r="CI495" s="44"/>
      <c r="CJ495" s="44"/>
      <c r="CK495" s="44"/>
      <c r="CL495" s="44"/>
      <c r="CM495" s="44"/>
      <c r="CN495" s="44"/>
      <c r="CO495" s="44"/>
      <c r="CP495" s="44"/>
      <c r="CQ495" s="44"/>
      <c r="CR495" s="44"/>
      <c r="CS495" s="44"/>
      <c r="CT495" s="44"/>
      <c r="CU495" s="44"/>
      <c r="CV495" s="44"/>
      <c r="CW495" s="44"/>
      <c r="CX495" s="44"/>
      <c r="CY495" s="44"/>
      <c r="CZ495" s="44"/>
      <c r="DA495" s="44"/>
      <c r="DB495" s="44"/>
      <c r="DC495" s="44"/>
      <c r="DD495" s="44"/>
      <c r="DE495" s="44"/>
      <c r="DF495" s="44"/>
      <c r="DG495" s="44"/>
      <c r="DH495" s="44"/>
      <c r="DI495" s="44"/>
      <c r="DJ495" s="44"/>
      <c r="DK495" s="44"/>
      <c r="DL495" s="44"/>
      <c r="DM495" s="44"/>
      <c r="DN495" s="44"/>
      <c r="DO495" s="44"/>
      <c r="DP495" s="44"/>
      <c r="DQ495" s="44"/>
      <c r="DR495" s="44"/>
      <c r="DS495" s="44"/>
      <c r="DT495" s="44"/>
      <c r="DU495" s="44"/>
      <c r="DV495" s="44"/>
      <c r="DW495" s="44"/>
      <c r="DX495" s="44"/>
      <c r="DY495" s="44"/>
      <c r="DZ495" s="44"/>
      <c r="EA495" s="44"/>
      <c r="EB495" s="44"/>
      <c r="EC495" s="44"/>
      <c r="ED495" s="44"/>
      <c r="EE495" s="44"/>
      <c r="EF495" s="44"/>
      <c r="EG495" s="44"/>
      <c r="EH495" s="44"/>
      <c r="EI495" s="44"/>
      <c r="EJ495" s="44"/>
      <c r="EK495" s="44"/>
      <c r="EL495" s="44"/>
      <c r="EM495" s="44"/>
      <c r="EN495" s="44"/>
      <c r="EO495" s="44"/>
      <c r="EP495" s="44"/>
      <c r="EQ495" s="44"/>
      <c r="ER495" s="44"/>
      <c r="ES495" s="44"/>
      <c r="ET495" s="44"/>
      <c r="EU495" s="44"/>
      <c r="EV495" s="44"/>
      <c r="EW495" s="44"/>
      <c r="EX495" s="44"/>
      <c r="EY495" s="44"/>
      <c r="EZ495" s="44"/>
      <c r="FA495" s="44"/>
      <c r="FB495" s="44"/>
      <c r="FC495" s="44"/>
      <c r="FD495" s="44"/>
      <c r="FE495" s="44"/>
      <c r="FF495" s="44"/>
      <c r="FG495" s="44"/>
      <c r="FH495" s="44"/>
      <c r="FI495" s="44"/>
      <c r="FJ495" s="44"/>
      <c r="FK495" s="44"/>
      <c r="FL495" s="44"/>
      <c r="FM495" s="44"/>
      <c r="FN495" s="44"/>
      <c r="FO495" s="44"/>
      <c r="FP495" s="44"/>
      <c r="FQ495" s="44"/>
      <c r="FR495" s="44"/>
      <c r="FS495" s="44"/>
      <c r="FT495" s="44"/>
      <c r="FU495" s="44"/>
      <c r="FV495" s="44"/>
      <c r="FW495" s="44"/>
      <c r="FX495" s="44"/>
      <c r="FY495" s="44"/>
      <c r="FZ495" s="44"/>
      <c r="GA495" s="44"/>
      <c r="GB495" s="44"/>
      <c r="GC495" s="44"/>
      <c r="GD495" s="44"/>
      <c r="GE495" s="44"/>
      <c r="GF495" s="44"/>
      <c r="GG495" s="44"/>
      <c r="GH495" s="44"/>
      <c r="GI495" s="44"/>
      <c r="GJ495" s="44"/>
      <c r="GK495" s="44"/>
      <c r="GL495" s="44"/>
      <c r="GM495" s="44"/>
      <c r="GN495" s="44"/>
      <c r="GO495" s="44"/>
      <c r="GP495" s="44"/>
      <c r="GQ495" s="44"/>
      <c r="GR495" s="44"/>
      <c r="GS495" s="44"/>
      <c r="GT495" s="44"/>
      <c r="GU495" s="44"/>
      <c r="GV495" s="44"/>
      <c r="GW495" s="44"/>
      <c r="GX495" s="44"/>
      <c r="GY495" s="44"/>
      <c r="GZ495" s="44"/>
      <c r="HA495" s="44"/>
      <c r="HB495" s="44"/>
      <c r="HC495" s="44"/>
      <c r="HD495" s="44"/>
      <c r="HE495" s="44"/>
      <c r="HF495" s="44"/>
      <c r="HG495" s="44"/>
      <c r="HH495" s="44"/>
      <c r="HI495" s="44"/>
      <c r="HJ495" s="44"/>
      <c r="HK495" s="44"/>
      <c r="HL495" s="44"/>
      <c r="HM495" s="44"/>
      <c r="HN495" s="44"/>
      <c r="HO495" s="44"/>
      <c r="HP495" s="44"/>
      <c r="HQ495" s="44"/>
      <c r="HR495" s="44"/>
      <c r="HS495" s="44"/>
      <c r="HT495" s="44"/>
      <c r="HU495" s="44"/>
      <c r="HV495" s="44"/>
      <c r="HW495" s="44"/>
      <c r="HX495" s="44"/>
      <c r="HY495" s="44"/>
      <c r="HZ495" s="44"/>
      <c r="IA495" s="44"/>
      <c r="IB495" s="44"/>
      <c r="IC495" s="44"/>
      <c r="ID495" s="44"/>
      <c r="IE495" s="44"/>
      <c r="IF495" s="44"/>
      <c r="IG495" s="44"/>
      <c r="IH495" s="44"/>
      <c r="II495" s="44"/>
      <c r="IJ495" s="44"/>
      <c r="IK495" s="44"/>
      <c r="IL495" s="44"/>
      <c r="IM495" s="44"/>
      <c r="IN495" s="44"/>
      <c r="IO495" s="44"/>
      <c r="IP495" s="44"/>
      <c r="IQ495" s="44"/>
      <c r="IR495" s="44"/>
      <c r="IS495" s="44"/>
      <c r="IT495" s="44"/>
      <c r="IU495" s="44"/>
      <c r="IV495" s="44"/>
    </row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spans="1:256" s="40" customFormat="1" ht="13.5">
      <c r="A523" s="64"/>
      <c r="B523" s="47"/>
      <c r="C523" s="47"/>
      <c r="D523" s="47"/>
      <c r="E523" s="47"/>
      <c r="F523" s="47"/>
      <c r="G523" s="47"/>
      <c r="H523" s="47"/>
      <c r="I523" s="47"/>
      <c r="J523" s="51"/>
      <c r="K523" s="51"/>
      <c r="L523" s="47"/>
      <c r="M523" s="47"/>
      <c r="N523" s="47"/>
      <c r="O523" s="47"/>
      <c r="P523" s="47"/>
      <c r="Q523" s="47"/>
      <c r="R523" s="82"/>
      <c r="S523" s="82"/>
      <c r="T523" s="82"/>
      <c r="U523" s="82"/>
      <c r="V523" s="82"/>
      <c r="W523" s="82"/>
      <c r="X523" s="82"/>
      <c r="Y523" s="82"/>
      <c r="Z523" s="82"/>
      <c r="AA523" s="82"/>
      <c r="AB523" s="82"/>
      <c r="AC523" s="82"/>
      <c r="AD523" s="82"/>
      <c r="AE523" s="82"/>
      <c r="AF523" s="82"/>
      <c r="AG523" s="82"/>
      <c r="AH523" s="82"/>
      <c r="AI523" s="82"/>
      <c r="AJ523" s="82"/>
      <c r="AK523" s="82"/>
      <c r="AL523" s="82"/>
      <c r="AM523" s="82"/>
      <c r="AN523" s="82"/>
      <c r="AO523" s="82"/>
      <c r="AP523" s="82"/>
      <c r="AQ523" s="82"/>
      <c r="AR523" s="82"/>
      <c r="AS523" s="82"/>
      <c r="AT523" s="82"/>
      <c r="AU523" s="82"/>
      <c r="AV523" s="82"/>
      <c r="AW523" s="82"/>
      <c r="AX523" s="82"/>
      <c r="AY523" s="82"/>
      <c r="AZ523" s="82"/>
      <c r="BA523" s="82"/>
      <c r="BB523" s="82"/>
      <c r="BC523" s="82"/>
      <c r="BD523" s="82"/>
      <c r="BE523" s="82"/>
      <c r="BF523" s="82"/>
      <c r="BG523" s="82"/>
      <c r="BH523" s="82"/>
      <c r="BI523" s="82"/>
      <c r="BJ523" s="82"/>
      <c r="BK523" s="82"/>
      <c r="BL523" s="82"/>
      <c r="BM523" s="82"/>
      <c r="BN523" s="82"/>
      <c r="BO523" s="82"/>
      <c r="BP523" s="82"/>
      <c r="BQ523" s="82"/>
      <c r="BR523" s="82"/>
      <c r="BS523" s="82"/>
      <c r="BT523" s="82"/>
      <c r="BU523" s="82"/>
      <c r="BV523" s="82"/>
      <c r="BW523" s="82"/>
      <c r="BX523" s="82"/>
      <c r="BY523" s="82"/>
      <c r="BZ523" s="82"/>
      <c r="CA523" s="82"/>
      <c r="CB523" s="82"/>
      <c r="CC523" s="82"/>
      <c r="CD523" s="82"/>
      <c r="CE523" s="82"/>
      <c r="CF523" s="82"/>
      <c r="CG523" s="82"/>
      <c r="CH523" s="82"/>
      <c r="CI523" s="82"/>
      <c r="CJ523" s="82"/>
      <c r="CK523" s="82"/>
      <c r="CL523" s="82"/>
      <c r="CM523" s="82"/>
      <c r="CN523" s="82"/>
      <c r="CO523" s="82"/>
      <c r="CP523" s="82"/>
      <c r="CQ523" s="82"/>
      <c r="CR523" s="82"/>
      <c r="CS523" s="82"/>
      <c r="CT523" s="82"/>
      <c r="CU523" s="82"/>
      <c r="CV523" s="82"/>
      <c r="CW523" s="82"/>
      <c r="CX523" s="82"/>
      <c r="CY523" s="82"/>
      <c r="CZ523" s="82"/>
      <c r="DA523" s="82"/>
      <c r="DB523" s="82"/>
      <c r="DC523" s="82"/>
      <c r="DD523" s="82"/>
      <c r="DE523" s="82"/>
      <c r="DF523" s="82"/>
      <c r="DG523" s="82"/>
      <c r="DH523" s="82"/>
      <c r="DI523" s="82"/>
      <c r="DJ523" s="82"/>
      <c r="DK523" s="82"/>
      <c r="DL523" s="82"/>
      <c r="DM523" s="82"/>
      <c r="DN523" s="82"/>
      <c r="DO523" s="82"/>
      <c r="DP523" s="82"/>
      <c r="DQ523" s="82"/>
      <c r="DR523" s="82"/>
      <c r="DS523" s="82"/>
      <c r="DT523" s="82"/>
      <c r="DU523" s="82"/>
      <c r="DV523" s="82"/>
      <c r="DW523" s="82"/>
      <c r="DX523" s="82"/>
      <c r="DY523" s="82"/>
      <c r="DZ523" s="82"/>
      <c r="EA523" s="82"/>
      <c r="EB523" s="82"/>
      <c r="EC523" s="82"/>
      <c r="ED523" s="82"/>
      <c r="EE523" s="82"/>
      <c r="EF523" s="82"/>
      <c r="EG523" s="82"/>
      <c r="EH523" s="82"/>
      <c r="EI523" s="82"/>
      <c r="EJ523" s="82"/>
      <c r="EK523" s="82"/>
      <c r="EL523" s="82"/>
      <c r="EM523" s="82"/>
      <c r="EN523" s="82"/>
      <c r="EO523" s="82"/>
      <c r="EP523" s="82"/>
      <c r="EQ523" s="82"/>
      <c r="ER523" s="82"/>
      <c r="ES523" s="82"/>
      <c r="ET523" s="82"/>
      <c r="EU523" s="82"/>
      <c r="EV523" s="82"/>
      <c r="EW523" s="82"/>
      <c r="EX523" s="82"/>
      <c r="EY523" s="82"/>
      <c r="EZ523" s="82"/>
      <c r="FA523" s="82"/>
      <c r="FB523" s="82"/>
      <c r="FC523" s="82"/>
      <c r="FD523" s="82"/>
      <c r="FE523" s="82"/>
      <c r="FF523" s="82"/>
      <c r="FG523" s="82"/>
      <c r="FH523" s="82"/>
      <c r="FI523" s="82"/>
      <c r="FJ523" s="82"/>
      <c r="FK523" s="82"/>
      <c r="FL523" s="82"/>
      <c r="FM523" s="82"/>
      <c r="FN523" s="82"/>
      <c r="FO523" s="82"/>
      <c r="FP523" s="82"/>
      <c r="FQ523" s="82"/>
      <c r="FR523" s="82"/>
      <c r="FS523" s="82"/>
      <c r="FT523" s="82"/>
      <c r="FU523" s="82"/>
      <c r="FV523" s="82"/>
      <c r="FW523" s="82"/>
      <c r="FX523" s="82"/>
      <c r="FY523" s="82"/>
      <c r="FZ523" s="82"/>
      <c r="GA523" s="82"/>
      <c r="GB523" s="82"/>
      <c r="GC523" s="82"/>
      <c r="GD523" s="82"/>
      <c r="GE523" s="82"/>
      <c r="GF523" s="82"/>
      <c r="GG523" s="82"/>
      <c r="GH523" s="82"/>
      <c r="GI523" s="82"/>
      <c r="GJ523" s="82"/>
      <c r="GK523" s="82"/>
      <c r="GL523" s="82"/>
      <c r="GM523" s="82"/>
      <c r="GN523" s="82"/>
      <c r="GO523" s="82"/>
      <c r="GP523" s="82"/>
      <c r="GQ523" s="82"/>
      <c r="GR523" s="82"/>
      <c r="GS523" s="82"/>
      <c r="GT523" s="82"/>
      <c r="GU523" s="82"/>
      <c r="GV523" s="82"/>
      <c r="GW523" s="82"/>
      <c r="GX523" s="82"/>
      <c r="GY523" s="82"/>
      <c r="GZ523" s="82"/>
      <c r="HA523" s="82"/>
      <c r="HB523" s="82"/>
      <c r="HC523" s="82"/>
      <c r="HD523" s="82"/>
      <c r="HE523" s="82"/>
      <c r="HF523" s="82"/>
      <c r="HG523" s="82"/>
      <c r="HH523" s="82"/>
      <c r="HI523" s="82"/>
      <c r="HJ523" s="82"/>
      <c r="HK523" s="82"/>
      <c r="HL523" s="82"/>
      <c r="HM523" s="82"/>
      <c r="HN523" s="82"/>
      <c r="HO523" s="82"/>
      <c r="HP523" s="82"/>
      <c r="HQ523" s="82"/>
      <c r="HR523" s="82"/>
      <c r="HS523" s="82"/>
      <c r="HT523" s="82"/>
      <c r="HU523" s="82"/>
      <c r="HV523" s="82"/>
      <c r="HW523" s="82"/>
      <c r="HX523" s="82"/>
      <c r="HY523" s="82"/>
      <c r="HZ523" s="82"/>
      <c r="IA523" s="82"/>
      <c r="IB523" s="82"/>
      <c r="IC523" s="82"/>
      <c r="ID523" s="82"/>
      <c r="IE523" s="82"/>
      <c r="IF523" s="82"/>
      <c r="IG523" s="82"/>
      <c r="IH523" s="82"/>
      <c r="II523" s="82"/>
      <c r="IJ523" s="82"/>
      <c r="IK523" s="82"/>
      <c r="IL523" s="82"/>
      <c r="IM523" s="82"/>
      <c r="IN523" s="82"/>
      <c r="IO523" s="82"/>
      <c r="IP523" s="82"/>
      <c r="IQ523" s="82"/>
      <c r="IR523" s="82"/>
      <c r="IS523" s="82"/>
      <c r="IT523" s="82"/>
      <c r="IU523" s="82"/>
      <c r="IV523" s="82"/>
    </row>
    <row r="524" ht="13.5"/>
    <row r="525" ht="13.5"/>
    <row r="526" ht="13.5"/>
    <row r="527" ht="13.5"/>
    <row r="528" spans="1:256" s="44" customFormat="1" ht="13.5">
      <c r="A528" s="64"/>
      <c r="B528" s="47"/>
      <c r="C528" s="47"/>
      <c r="D528" s="47"/>
      <c r="E528" s="47"/>
      <c r="F528" s="47"/>
      <c r="G528" s="47"/>
      <c r="H528" s="47"/>
      <c r="I528" s="47"/>
      <c r="J528" s="51"/>
      <c r="K528" s="51"/>
      <c r="L528" s="47"/>
      <c r="M528" s="47"/>
      <c r="N528" s="47"/>
      <c r="O528" s="47"/>
      <c r="P528" s="47"/>
      <c r="Q528" s="47"/>
      <c r="R528" s="82"/>
      <c r="S528" s="82"/>
      <c r="T528" s="82"/>
      <c r="U528" s="82"/>
      <c r="V528" s="82"/>
      <c r="W528" s="82"/>
      <c r="X528" s="82"/>
      <c r="Y528" s="82"/>
      <c r="Z528" s="82"/>
      <c r="AA528" s="82"/>
      <c r="AB528" s="82"/>
      <c r="AC528" s="82"/>
      <c r="AD528" s="82"/>
      <c r="AE528" s="82"/>
      <c r="AF528" s="82"/>
      <c r="AG528" s="82"/>
      <c r="AH528" s="82"/>
      <c r="AI528" s="82"/>
      <c r="AJ528" s="82"/>
      <c r="AK528" s="82"/>
      <c r="AL528" s="82"/>
      <c r="AM528" s="82"/>
      <c r="AN528" s="82"/>
      <c r="AO528" s="82"/>
      <c r="AP528" s="82"/>
      <c r="AQ528" s="82"/>
      <c r="AR528" s="82"/>
      <c r="AS528" s="82"/>
      <c r="AT528" s="82"/>
      <c r="AU528" s="82"/>
      <c r="AV528" s="82"/>
      <c r="AW528" s="82"/>
      <c r="AX528" s="82"/>
      <c r="AY528" s="82"/>
      <c r="AZ528" s="82"/>
      <c r="BA528" s="82"/>
      <c r="BB528" s="82"/>
      <c r="BC528" s="82"/>
      <c r="BD528" s="82"/>
      <c r="BE528" s="82"/>
      <c r="BF528" s="82"/>
      <c r="BG528" s="82"/>
      <c r="BH528" s="82"/>
      <c r="BI528" s="82"/>
      <c r="BJ528" s="82"/>
      <c r="BK528" s="82"/>
      <c r="BL528" s="82"/>
      <c r="BM528" s="82"/>
      <c r="BN528" s="82"/>
      <c r="BO528" s="82"/>
      <c r="BP528" s="82"/>
      <c r="BQ528" s="82"/>
      <c r="BR528" s="82"/>
      <c r="BS528" s="82"/>
      <c r="BT528" s="82"/>
      <c r="BU528" s="82"/>
      <c r="BV528" s="82"/>
      <c r="BW528" s="82"/>
      <c r="BX528" s="82"/>
      <c r="BY528" s="82"/>
      <c r="BZ528" s="82"/>
      <c r="CA528" s="82"/>
      <c r="CB528" s="82"/>
      <c r="CC528" s="82"/>
      <c r="CD528" s="82"/>
      <c r="CE528" s="82"/>
      <c r="CF528" s="82"/>
      <c r="CG528" s="82"/>
      <c r="CH528" s="82"/>
      <c r="CI528" s="82"/>
      <c r="CJ528" s="82"/>
      <c r="CK528" s="82"/>
      <c r="CL528" s="82"/>
      <c r="CM528" s="82"/>
      <c r="CN528" s="82"/>
      <c r="CO528" s="82"/>
      <c r="CP528" s="82"/>
      <c r="CQ528" s="82"/>
      <c r="CR528" s="82"/>
      <c r="CS528" s="82"/>
      <c r="CT528" s="82"/>
      <c r="CU528" s="82"/>
      <c r="CV528" s="82"/>
      <c r="CW528" s="82"/>
      <c r="CX528" s="82"/>
      <c r="CY528" s="82"/>
      <c r="CZ528" s="82"/>
      <c r="DA528" s="82"/>
      <c r="DB528" s="82"/>
      <c r="DC528" s="82"/>
      <c r="DD528" s="82"/>
      <c r="DE528" s="82"/>
      <c r="DF528" s="82"/>
      <c r="DG528" s="82"/>
      <c r="DH528" s="82"/>
      <c r="DI528" s="82"/>
      <c r="DJ528" s="82"/>
      <c r="DK528" s="82"/>
      <c r="DL528" s="82"/>
      <c r="DM528" s="82"/>
      <c r="DN528" s="82"/>
      <c r="DO528" s="82"/>
      <c r="DP528" s="82"/>
      <c r="DQ528" s="82"/>
      <c r="DR528" s="82"/>
      <c r="DS528" s="82"/>
      <c r="DT528" s="82"/>
      <c r="DU528" s="82"/>
      <c r="DV528" s="82"/>
      <c r="DW528" s="82"/>
      <c r="DX528" s="82"/>
      <c r="DY528" s="82"/>
      <c r="DZ528" s="82"/>
      <c r="EA528" s="82"/>
      <c r="EB528" s="82"/>
      <c r="EC528" s="82"/>
      <c r="ED528" s="82"/>
      <c r="EE528" s="82"/>
      <c r="EF528" s="82"/>
      <c r="EG528" s="82"/>
      <c r="EH528" s="82"/>
      <c r="EI528" s="82"/>
      <c r="EJ528" s="82"/>
      <c r="EK528" s="82"/>
      <c r="EL528" s="82"/>
      <c r="EM528" s="82"/>
      <c r="EN528" s="82"/>
      <c r="EO528" s="82"/>
      <c r="EP528" s="82"/>
      <c r="EQ528" s="82"/>
      <c r="ER528" s="82"/>
      <c r="ES528" s="82"/>
      <c r="ET528" s="82"/>
      <c r="EU528" s="82"/>
      <c r="EV528" s="82"/>
      <c r="EW528" s="82"/>
      <c r="EX528" s="82"/>
      <c r="EY528" s="82"/>
      <c r="EZ528" s="82"/>
      <c r="FA528" s="82"/>
      <c r="FB528" s="82"/>
      <c r="FC528" s="82"/>
      <c r="FD528" s="82"/>
      <c r="FE528" s="82"/>
      <c r="FF528" s="82"/>
      <c r="FG528" s="82"/>
      <c r="FH528" s="82"/>
      <c r="FI528" s="82"/>
      <c r="FJ528" s="82"/>
      <c r="FK528" s="82"/>
      <c r="FL528" s="82"/>
      <c r="FM528" s="82"/>
      <c r="FN528" s="82"/>
      <c r="FO528" s="82"/>
      <c r="FP528" s="82"/>
      <c r="FQ528" s="82"/>
      <c r="FR528" s="82"/>
      <c r="FS528" s="82"/>
      <c r="FT528" s="82"/>
      <c r="FU528" s="82"/>
      <c r="FV528" s="82"/>
      <c r="FW528" s="82"/>
      <c r="FX528" s="82"/>
      <c r="FY528" s="82"/>
      <c r="FZ528" s="82"/>
      <c r="GA528" s="82"/>
      <c r="GB528" s="82"/>
      <c r="GC528" s="82"/>
      <c r="GD528" s="82"/>
      <c r="GE528" s="82"/>
      <c r="GF528" s="82"/>
      <c r="GG528" s="82"/>
      <c r="GH528" s="82"/>
      <c r="GI528" s="82"/>
      <c r="GJ528" s="82"/>
      <c r="GK528" s="82"/>
      <c r="GL528" s="82"/>
      <c r="GM528" s="82"/>
      <c r="GN528" s="82"/>
      <c r="GO528" s="82"/>
      <c r="GP528" s="82"/>
      <c r="GQ528" s="82"/>
      <c r="GR528" s="82"/>
      <c r="GS528" s="82"/>
      <c r="GT528" s="82"/>
      <c r="GU528" s="82"/>
      <c r="GV528" s="82"/>
      <c r="GW528" s="82"/>
      <c r="GX528" s="82"/>
      <c r="GY528" s="82"/>
      <c r="GZ528" s="82"/>
      <c r="HA528" s="82"/>
      <c r="HB528" s="82"/>
      <c r="HC528" s="82"/>
      <c r="HD528" s="82"/>
      <c r="HE528" s="82"/>
      <c r="HF528" s="82"/>
      <c r="HG528" s="82"/>
      <c r="HH528" s="82"/>
      <c r="HI528" s="82"/>
      <c r="HJ528" s="82"/>
      <c r="HK528" s="82"/>
      <c r="HL528" s="82"/>
      <c r="HM528" s="82"/>
      <c r="HN528" s="82"/>
      <c r="HO528" s="82"/>
      <c r="HP528" s="82"/>
      <c r="HQ528" s="82"/>
      <c r="HR528" s="82"/>
      <c r="HS528" s="82"/>
      <c r="HT528" s="82"/>
      <c r="HU528" s="82"/>
      <c r="HV528" s="82"/>
      <c r="HW528" s="82"/>
      <c r="HX528" s="82"/>
      <c r="HY528" s="82"/>
      <c r="HZ528" s="82"/>
      <c r="IA528" s="82"/>
      <c r="IB528" s="82"/>
      <c r="IC528" s="82"/>
      <c r="ID528" s="82"/>
      <c r="IE528" s="82"/>
      <c r="IF528" s="82"/>
      <c r="IG528" s="82"/>
      <c r="IH528" s="82"/>
      <c r="II528" s="82"/>
      <c r="IJ528" s="82"/>
      <c r="IK528" s="82"/>
      <c r="IL528" s="82"/>
      <c r="IM528" s="82"/>
      <c r="IN528" s="82"/>
      <c r="IO528" s="82"/>
      <c r="IP528" s="82"/>
      <c r="IQ528" s="82"/>
      <c r="IR528" s="82"/>
      <c r="IS528" s="82"/>
      <c r="IT528" s="82"/>
      <c r="IU528" s="82"/>
      <c r="IV528" s="82"/>
    </row>
    <row r="529" ht="13.5"/>
    <row r="530" spans="1:256" s="40" customFormat="1" ht="13.5">
      <c r="A530" s="64"/>
      <c r="B530" s="47"/>
      <c r="C530" s="47"/>
      <c r="D530" s="47"/>
      <c r="E530" s="47"/>
      <c r="F530" s="47"/>
      <c r="G530" s="47"/>
      <c r="H530" s="47"/>
      <c r="I530" s="47"/>
      <c r="J530" s="51"/>
      <c r="K530" s="51"/>
      <c r="L530" s="47"/>
      <c r="M530" s="47"/>
      <c r="N530" s="47"/>
      <c r="O530" s="47"/>
      <c r="P530" s="47"/>
      <c r="Q530" s="47"/>
      <c r="R530" s="82"/>
      <c r="S530" s="82"/>
      <c r="T530" s="82"/>
      <c r="U530" s="82"/>
      <c r="V530" s="82"/>
      <c r="W530" s="82"/>
      <c r="X530" s="82"/>
      <c r="Y530" s="82"/>
      <c r="Z530" s="82"/>
      <c r="AA530" s="82"/>
      <c r="AB530" s="82"/>
      <c r="AC530" s="82"/>
      <c r="AD530" s="82"/>
      <c r="AE530" s="82"/>
      <c r="AF530" s="82"/>
      <c r="AG530" s="82"/>
      <c r="AH530" s="82"/>
      <c r="AI530" s="82"/>
      <c r="AJ530" s="82"/>
      <c r="AK530" s="82"/>
      <c r="AL530" s="82"/>
      <c r="AM530" s="82"/>
      <c r="AN530" s="82"/>
      <c r="AO530" s="82"/>
      <c r="AP530" s="82"/>
      <c r="AQ530" s="82"/>
      <c r="AR530" s="82"/>
      <c r="AS530" s="82"/>
      <c r="AT530" s="82"/>
      <c r="AU530" s="82"/>
      <c r="AV530" s="82"/>
      <c r="AW530" s="82"/>
      <c r="AX530" s="82"/>
      <c r="AY530" s="82"/>
      <c r="AZ530" s="82"/>
      <c r="BA530" s="82"/>
      <c r="BB530" s="82"/>
      <c r="BC530" s="82"/>
      <c r="BD530" s="82"/>
      <c r="BE530" s="82"/>
      <c r="BF530" s="82"/>
      <c r="BG530" s="82"/>
      <c r="BH530" s="82"/>
      <c r="BI530" s="82"/>
      <c r="BJ530" s="82"/>
      <c r="BK530" s="82"/>
      <c r="BL530" s="82"/>
      <c r="BM530" s="82"/>
      <c r="BN530" s="82"/>
      <c r="BO530" s="82"/>
      <c r="BP530" s="82"/>
      <c r="BQ530" s="82"/>
      <c r="BR530" s="82"/>
      <c r="BS530" s="82"/>
      <c r="BT530" s="82"/>
      <c r="BU530" s="82"/>
      <c r="BV530" s="82"/>
      <c r="BW530" s="82"/>
      <c r="BX530" s="82"/>
      <c r="BY530" s="82"/>
      <c r="BZ530" s="82"/>
      <c r="CA530" s="82"/>
      <c r="CB530" s="82"/>
      <c r="CC530" s="82"/>
      <c r="CD530" s="82"/>
      <c r="CE530" s="82"/>
      <c r="CF530" s="82"/>
      <c r="CG530" s="82"/>
      <c r="CH530" s="82"/>
      <c r="CI530" s="82"/>
      <c r="CJ530" s="82"/>
      <c r="CK530" s="82"/>
      <c r="CL530" s="82"/>
      <c r="CM530" s="82"/>
      <c r="CN530" s="82"/>
      <c r="CO530" s="82"/>
      <c r="CP530" s="82"/>
      <c r="CQ530" s="82"/>
      <c r="CR530" s="82"/>
      <c r="CS530" s="82"/>
      <c r="CT530" s="82"/>
      <c r="CU530" s="82"/>
      <c r="CV530" s="82"/>
      <c r="CW530" s="82"/>
      <c r="CX530" s="82"/>
      <c r="CY530" s="82"/>
      <c r="CZ530" s="82"/>
      <c r="DA530" s="82"/>
      <c r="DB530" s="82"/>
      <c r="DC530" s="82"/>
      <c r="DD530" s="82"/>
      <c r="DE530" s="82"/>
      <c r="DF530" s="82"/>
      <c r="DG530" s="82"/>
      <c r="DH530" s="82"/>
      <c r="DI530" s="82"/>
      <c r="DJ530" s="82"/>
      <c r="DK530" s="82"/>
      <c r="DL530" s="82"/>
      <c r="DM530" s="82"/>
      <c r="DN530" s="82"/>
      <c r="DO530" s="82"/>
      <c r="DP530" s="82"/>
      <c r="DQ530" s="82"/>
      <c r="DR530" s="82"/>
      <c r="DS530" s="82"/>
      <c r="DT530" s="82"/>
      <c r="DU530" s="82"/>
      <c r="DV530" s="82"/>
      <c r="DW530" s="82"/>
      <c r="DX530" s="82"/>
      <c r="DY530" s="82"/>
      <c r="DZ530" s="82"/>
      <c r="EA530" s="82"/>
      <c r="EB530" s="82"/>
      <c r="EC530" s="82"/>
      <c r="ED530" s="82"/>
      <c r="EE530" s="82"/>
      <c r="EF530" s="82"/>
      <c r="EG530" s="82"/>
      <c r="EH530" s="82"/>
      <c r="EI530" s="82"/>
      <c r="EJ530" s="82"/>
      <c r="EK530" s="82"/>
      <c r="EL530" s="82"/>
      <c r="EM530" s="82"/>
      <c r="EN530" s="82"/>
      <c r="EO530" s="82"/>
      <c r="EP530" s="82"/>
      <c r="EQ530" s="82"/>
      <c r="ER530" s="82"/>
      <c r="ES530" s="82"/>
      <c r="ET530" s="82"/>
      <c r="EU530" s="82"/>
      <c r="EV530" s="82"/>
      <c r="EW530" s="82"/>
      <c r="EX530" s="82"/>
      <c r="EY530" s="82"/>
      <c r="EZ530" s="82"/>
      <c r="FA530" s="82"/>
      <c r="FB530" s="82"/>
      <c r="FC530" s="82"/>
      <c r="FD530" s="82"/>
      <c r="FE530" s="82"/>
      <c r="FF530" s="82"/>
      <c r="FG530" s="82"/>
      <c r="FH530" s="82"/>
      <c r="FI530" s="82"/>
      <c r="FJ530" s="82"/>
      <c r="FK530" s="82"/>
      <c r="FL530" s="82"/>
      <c r="FM530" s="82"/>
      <c r="FN530" s="82"/>
      <c r="FO530" s="82"/>
      <c r="FP530" s="82"/>
      <c r="FQ530" s="82"/>
      <c r="FR530" s="82"/>
      <c r="FS530" s="82"/>
      <c r="FT530" s="82"/>
      <c r="FU530" s="82"/>
      <c r="FV530" s="82"/>
      <c r="FW530" s="82"/>
      <c r="FX530" s="82"/>
      <c r="FY530" s="82"/>
      <c r="FZ530" s="82"/>
      <c r="GA530" s="82"/>
      <c r="GB530" s="82"/>
      <c r="GC530" s="82"/>
      <c r="GD530" s="82"/>
      <c r="GE530" s="82"/>
      <c r="GF530" s="82"/>
      <c r="GG530" s="82"/>
      <c r="GH530" s="82"/>
      <c r="GI530" s="82"/>
      <c r="GJ530" s="82"/>
      <c r="GK530" s="82"/>
      <c r="GL530" s="82"/>
      <c r="GM530" s="82"/>
      <c r="GN530" s="82"/>
      <c r="GO530" s="82"/>
      <c r="GP530" s="82"/>
      <c r="GQ530" s="82"/>
      <c r="GR530" s="82"/>
      <c r="GS530" s="82"/>
      <c r="GT530" s="82"/>
      <c r="GU530" s="82"/>
      <c r="GV530" s="82"/>
      <c r="GW530" s="82"/>
      <c r="GX530" s="82"/>
      <c r="GY530" s="82"/>
      <c r="GZ530" s="82"/>
      <c r="HA530" s="82"/>
      <c r="HB530" s="82"/>
      <c r="HC530" s="82"/>
      <c r="HD530" s="82"/>
      <c r="HE530" s="82"/>
      <c r="HF530" s="82"/>
      <c r="HG530" s="82"/>
      <c r="HH530" s="82"/>
      <c r="HI530" s="82"/>
      <c r="HJ530" s="82"/>
      <c r="HK530" s="82"/>
      <c r="HL530" s="82"/>
      <c r="HM530" s="82"/>
      <c r="HN530" s="82"/>
      <c r="HO530" s="82"/>
      <c r="HP530" s="82"/>
      <c r="HQ530" s="82"/>
      <c r="HR530" s="82"/>
      <c r="HS530" s="82"/>
      <c r="HT530" s="82"/>
      <c r="HU530" s="82"/>
      <c r="HV530" s="82"/>
      <c r="HW530" s="82"/>
      <c r="HX530" s="82"/>
      <c r="HY530" s="82"/>
      <c r="HZ530" s="82"/>
      <c r="IA530" s="82"/>
      <c r="IB530" s="82"/>
      <c r="IC530" s="82"/>
      <c r="ID530" s="82"/>
      <c r="IE530" s="82"/>
      <c r="IF530" s="82"/>
      <c r="IG530" s="82"/>
      <c r="IH530" s="82"/>
      <c r="II530" s="82"/>
      <c r="IJ530" s="82"/>
      <c r="IK530" s="82"/>
      <c r="IL530" s="82"/>
      <c r="IM530" s="82"/>
      <c r="IN530" s="82"/>
      <c r="IO530" s="82"/>
      <c r="IP530" s="82"/>
      <c r="IQ530" s="82"/>
      <c r="IR530" s="82"/>
      <c r="IS530" s="82"/>
      <c r="IT530" s="82"/>
      <c r="IU530" s="82"/>
      <c r="IV530" s="82"/>
    </row>
    <row r="531" spans="1:256" s="40" customFormat="1" ht="13.5">
      <c r="A531" s="64"/>
      <c r="B531" s="47"/>
      <c r="C531" s="47"/>
      <c r="D531" s="47"/>
      <c r="E531" s="47"/>
      <c r="F531" s="47"/>
      <c r="G531" s="47"/>
      <c r="H531" s="47"/>
      <c r="I531" s="47"/>
      <c r="J531" s="51"/>
      <c r="K531" s="51"/>
      <c r="L531" s="47"/>
      <c r="M531" s="47"/>
      <c r="N531" s="47"/>
      <c r="O531" s="47"/>
      <c r="P531" s="47"/>
      <c r="Q531" s="47"/>
      <c r="R531" s="82"/>
      <c r="S531" s="82"/>
      <c r="T531" s="82"/>
      <c r="U531" s="82"/>
      <c r="V531" s="82"/>
      <c r="W531" s="82"/>
      <c r="X531" s="82"/>
      <c r="Y531" s="82"/>
      <c r="Z531" s="82"/>
      <c r="AA531" s="82"/>
      <c r="AB531" s="82"/>
      <c r="AC531" s="82"/>
      <c r="AD531" s="82"/>
      <c r="AE531" s="82"/>
      <c r="AF531" s="82"/>
      <c r="AG531" s="82"/>
      <c r="AH531" s="82"/>
      <c r="AI531" s="82"/>
      <c r="AJ531" s="82"/>
      <c r="AK531" s="82"/>
      <c r="AL531" s="82"/>
      <c r="AM531" s="82"/>
      <c r="AN531" s="82"/>
      <c r="AO531" s="82"/>
      <c r="AP531" s="82"/>
      <c r="AQ531" s="82"/>
      <c r="AR531" s="82"/>
      <c r="AS531" s="82"/>
      <c r="AT531" s="82"/>
      <c r="AU531" s="82"/>
      <c r="AV531" s="82"/>
      <c r="AW531" s="82"/>
      <c r="AX531" s="82"/>
      <c r="AY531" s="82"/>
      <c r="AZ531" s="82"/>
      <c r="BA531" s="82"/>
      <c r="BB531" s="82"/>
      <c r="BC531" s="82"/>
      <c r="BD531" s="82"/>
      <c r="BE531" s="82"/>
      <c r="BF531" s="82"/>
      <c r="BG531" s="82"/>
      <c r="BH531" s="82"/>
      <c r="BI531" s="82"/>
      <c r="BJ531" s="82"/>
      <c r="BK531" s="82"/>
      <c r="BL531" s="82"/>
      <c r="BM531" s="82"/>
      <c r="BN531" s="82"/>
      <c r="BO531" s="82"/>
      <c r="BP531" s="82"/>
      <c r="BQ531" s="82"/>
      <c r="BR531" s="82"/>
      <c r="BS531" s="82"/>
      <c r="BT531" s="82"/>
      <c r="BU531" s="82"/>
      <c r="BV531" s="82"/>
      <c r="BW531" s="82"/>
      <c r="BX531" s="82"/>
      <c r="BY531" s="82"/>
      <c r="BZ531" s="82"/>
      <c r="CA531" s="82"/>
      <c r="CB531" s="82"/>
      <c r="CC531" s="82"/>
      <c r="CD531" s="82"/>
      <c r="CE531" s="82"/>
      <c r="CF531" s="82"/>
      <c r="CG531" s="82"/>
      <c r="CH531" s="82"/>
      <c r="CI531" s="82"/>
      <c r="CJ531" s="82"/>
      <c r="CK531" s="82"/>
      <c r="CL531" s="82"/>
      <c r="CM531" s="82"/>
      <c r="CN531" s="82"/>
      <c r="CO531" s="82"/>
      <c r="CP531" s="82"/>
      <c r="CQ531" s="82"/>
      <c r="CR531" s="82"/>
      <c r="CS531" s="82"/>
      <c r="CT531" s="82"/>
      <c r="CU531" s="82"/>
      <c r="CV531" s="82"/>
      <c r="CW531" s="82"/>
      <c r="CX531" s="82"/>
      <c r="CY531" s="82"/>
      <c r="CZ531" s="82"/>
      <c r="DA531" s="82"/>
      <c r="DB531" s="82"/>
      <c r="DC531" s="82"/>
      <c r="DD531" s="82"/>
      <c r="DE531" s="82"/>
      <c r="DF531" s="82"/>
      <c r="DG531" s="82"/>
      <c r="DH531" s="82"/>
      <c r="DI531" s="82"/>
      <c r="DJ531" s="82"/>
      <c r="DK531" s="82"/>
      <c r="DL531" s="82"/>
      <c r="DM531" s="82"/>
      <c r="DN531" s="82"/>
      <c r="DO531" s="82"/>
      <c r="DP531" s="82"/>
      <c r="DQ531" s="82"/>
      <c r="DR531" s="82"/>
      <c r="DS531" s="82"/>
      <c r="DT531" s="82"/>
      <c r="DU531" s="82"/>
      <c r="DV531" s="82"/>
      <c r="DW531" s="82"/>
      <c r="DX531" s="82"/>
      <c r="DY531" s="82"/>
      <c r="DZ531" s="82"/>
      <c r="EA531" s="82"/>
      <c r="EB531" s="82"/>
      <c r="EC531" s="82"/>
      <c r="ED531" s="82"/>
      <c r="EE531" s="82"/>
      <c r="EF531" s="82"/>
      <c r="EG531" s="82"/>
      <c r="EH531" s="82"/>
      <c r="EI531" s="82"/>
      <c r="EJ531" s="82"/>
      <c r="EK531" s="82"/>
      <c r="EL531" s="82"/>
      <c r="EM531" s="82"/>
      <c r="EN531" s="82"/>
      <c r="EO531" s="82"/>
      <c r="EP531" s="82"/>
      <c r="EQ531" s="82"/>
      <c r="ER531" s="82"/>
      <c r="ES531" s="82"/>
      <c r="ET531" s="82"/>
      <c r="EU531" s="82"/>
      <c r="EV531" s="82"/>
      <c r="EW531" s="82"/>
      <c r="EX531" s="82"/>
      <c r="EY531" s="82"/>
      <c r="EZ531" s="82"/>
      <c r="FA531" s="82"/>
      <c r="FB531" s="82"/>
      <c r="FC531" s="82"/>
      <c r="FD531" s="82"/>
      <c r="FE531" s="82"/>
      <c r="FF531" s="82"/>
      <c r="FG531" s="82"/>
      <c r="FH531" s="82"/>
      <c r="FI531" s="82"/>
      <c r="FJ531" s="82"/>
      <c r="FK531" s="82"/>
      <c r="FL531" s="82"/>
      <c r="FM531" s="82"/>
      <c r="FN531" s="82"/>
      <c r="FO531" s="82"/>
      <c r="FP531" s="82"/>
      <c r="FQ531" s="82"/>
      <c r="FR531" s="82"/>
      <c r="FS531" s="82"/>
      <c r="FT531" s="82"/>
      <c r="FU531" s="82"/>
      <c r="FV531" s="82"/>
      <c r="FW531" s="82"/>
      <c r="FX531" s="82"/>
      <c r="FY531" s="82"/>
      <c r="FZ531" s="82"/>
      <c r="GA531" s="82"/>
      <c r="GB531" s="82"/>
      <c r="GC531" s="82"/>
      <c r="GD531" s="82"/>
      <c r="GE531" s="82"/>
      <c r="GF531" s="82"/>
      <c r="GG531" s="82"/>
      <c r="GH531" s="82"/>
      <c r="GI531" s="82"/>
      <c r="GJ531" s="82"/>
      <c r="GK531" s="82"/>
      <c r="GL531" s="82"/>
      <c r="GM531" s="82"/>
      <c r="GN531" s="82"/>
      <c r="GO531" s="82"/>
      <c r="GP531" s="82"/>
      <c r="GQ531" s="82"/>
      <c r="GR531" s="82"/>
      <c r="GS531" s="82"/>
      <c r="GT531" s="82"/>
      <c r="GU531" s="82"/>
      <c r="GV531" s="82"/>
      <c r="GW531" s="82"/>
      <c r="GX531" s="82"/>
      <c r="GY531" s="82"/>
      <c r="GZ531" s="82"/>
      <c r="HA531" s="82"/>
      <c r="HB531" s="82"/>
      <c r="HC531" s="82"/>
      <c r="HD531" s="82"/>
      <c r="HE531" s="82"/>
      <c r="HF531" s="82"/>
      <c r="HG531" s="82"/>
      <c r="HH531" s="82"/>
      <c r="HI531" s="82"/>
      <c r="HJ531" s="82"/>
      <c r="HK531" s="82"/>
      <c r="HL531" s="82"/>
      <c r="HM531" s="82"/>
      <c r="HN531" s="82"/>
      <c r="HO531" s="82"/>
      <c r="HP531" s="82"/>
      <c r="HQ531" s="82"/>
      <c r="HR531" s="82"/>
      <c r="HS531" s="82"/>
      <c r="HT531" s="82"/>
      <c r="HU531" s="82"/>
      <c r="HV531" s="82"/>
      <c r="HW531" s="82"/>
      <c r="HX531" s="82"/>
      <c r="HY531" s="82"/>
      <c r="HZ531" s="82"/>
      <c r="IA531" s="82"/>
      <c r="IB531" s="82"/>
      <c r="IC531" s="82"/>
      <c r="ID531" s="82"/>
      <c r="IE531" s="82"/>
      <c r="IF531" s="82"/>
      <c r="IG531" s="82"/>
      <c r="IH531" s="82"/>
      <c r="II531" s="82"/>
      <c r="IJ531" s="82"/>
      <c r="IK531" s="82"/>
      <c r="IL531" s="82"/>
      <c r="IM531" s="82"/>
      <c r="IN531" s="82"/>
      <c r="IO531" s="82"/>
      <c r="IP531" s="82"/>
      <c r="IQ531" s="82"/>
      <c r="IR531" s="82"/>
      <c r="IS531" s="82"/>
      <c r="IT531" s="82"/>
      <c r="IU531" s="82"/>
      <c r="IV531" s="82"/>
    </row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</sheetData>
  <sheetProtection/>
  <mergeCells count="57">
    <mergeCell ref="B353:C353"/>
    <mergeCell ref="C371:E372"/>
    <mergeCell ref="G371:H372"/>
    <mergeCell ref="D374:D375"/>
    <mergeCell ref="G374:H375"/>
    <mergeCell ref="C375:C376"/>
    <mergeCell ref="G376:H377"/>
    <mergeCell ref="B301:C301"/>
    <mergeCell ref="B350:C351"/>
    <mergeCell ref="D350:G351"/>
    <mergeCell ref="I350:K350"/>
    <mergeCell ref="I351:K351"/>
    <mergeCell ref="I352:K352"/>
    <mergeCell ref="H277:J277"/>
    <mergeCell ref="B297:C298"/>
    <mergeCell ref="D297:H298"/>
    <mergeCell ref="H299:J299"/>
    <mergeCell ref="B300:C300"/>
    <mergeCell ref="H300:J300"/>
    <mergeCell ref="C241:D242"/>
    <mergeCell ref="E241:G242"/>
    <mergeCell ref="H243:J243"/>
    <mergeCell ref="B244:C244"/>
    <mergeCell ref="H244:J244"/>
    <mergeCell ref="C274:D275"/>
    <mergeCell ref="E274:G275"/>
    <mergeCell ref="B117:C117"/>
    <mergeCell ref="B163:C164"/>
    <mergeCell ref="D163:H164"/>
    <mergeCell ref="H165:J165"/>
    <mergeCell ref="B166:C166"/>
    <mergeCell ref="H166:J166"/>
    <mergeCell ref="D77:G78"/>
    <mergeCell ref="I77:K77"/>
    <mergeCell ref="I78:K78"/>
    <mergeCell ref="B80:C80"/>
    <mergeCell ref="B114:C115"/>
    <mergeCell ref="D114:G115"/>
    <mergeCell ref="I114:K114"/>
    <mergeCell ref="I115:K115"/>
    <mergeCell ref="B1:C2"/>
    <mergeCell ref="D1:G2"/>
    <mergeCell ref="I1:K1"/>
    <mergeCell ref="I2:K2"/>
    <mergeCell ref="B40:C41"/>
    <mergeCell ref="D40:F41"/>
    <mergeCell ref="I41:K41"/>
    <mergeCell ref="B199:C199"/>
    <mergeCell ref="H276:J276"/>
    <mergeCell ref="B277:C277"/>
    <mergeCell ref="I42:K42"/>
    <mergeCell ref="I3:K3"/>
    <mergeCell ref="B4:C4"/>
    <mergeCell ref="B196:C197"/>
    <mergeCell ref="D196:G197"/>
    <mergeCell ref="I197:K197"/>
    <mergeCell ref="B77:C78"/>
  </mergeCells>
  <conditionalFormatting sqref="B131:B132">
    <cfRule type="expression" priority="3" dxfId="83">
      <formula>COUNTIF($I131,"女")</formula>
    </cfRule>
  </conditionalFormatting>
  <conditionalFormatting sqref="B103:C113 G103:G113 I103:I113">
    <cfRule type="expression" priority="10" dxfId="83">
      <formula>COUNTIF($I103,"女")</formula>
    </cfRule>
  </conditionalFormatting>
  <conditionalFormatting sqref="B118:C124 G118:G160 I118:I160">
    <cfRule type="expression" priority="1" dxfId="83">
      <formula>COUNTIF($I118,"女")</formula>
    </cfRule>
  </conditionalFormatting>
  <conditionalFormatting sqref="B126:C128 B130:C130 B133:C133 B135:C139 B141:C148 B150:C156">
    <cfRule type="expression" priority="4" dxfId="83">
      <formula>COUNTIF($I126,"女")</formula>
    </cfRule>
  </conditionalFormatting>
  <conditionalFormatting sqref="B158:C160">
    <cfRule type="expression" priority="5" dxfId="83">
      <formula>COUNTIF($I158,"女")</formula>
    </cfRule>
  </conditionalFormatting>
  <conditionalFormatting sqref="I354">
    <cfRule type="cellIs" priority="12" dxfId="83" operator="equal">
      <formula>"女"</formula>
    </cfRule>
    <cfRule type="cellIs" priority="13" dxfId="84" operator="equal">
      <formula>"女"</formula>
    </cfRule>
  </conditionalFormatting>
  <conditionalFormatting sqref="I367">
    <cfRule type="cellIs" priority="6" dxfId="83" operator="equal">
      <formula>"女"</formula>
    </cfRule>
    <cfRule type="cellIs" priority="7" dxfId="84" operator="equal">
      <formula>"女"</formula>
    </cfRule>
  </conditionalFormatting>
  <conditionalFormatting sqref="M103:M113">
    <cfRule type="expression" priority="9" dxfId="83">
      <formula>COUNTIF($M103,"東近江市")</formula>
    </cfRule>
  </conditionalFormatting>
  <conditionalFormatting sqref="M118:M160">
    <cfRule type="expression" priority="2" dxfId="83">
      <formula>COUNTIF($M118,"東近江市")</formula>
    </cfRule>
  </conditionalFormatting>
  <conditionalFormatting sqref="M354">
    <cfRule type="cellIs" priority="11" dxfId="83" operator="equal">
      <formula>"東近江市"</formula>
    </cfRule>
  </conditionalFormatting>
  <conditionalFormatting sqref="M367">
    <cfRule type="cellIs" priority="8" dxfId="83" operator="equal">
      <formula>"東近江市"</formula>
    </cfRule>
  </conditionalFormatting>
  <dataValidations count="3">
    <dataValidation type="list" allowBlank="1" showInputMessage="1" showErrorMessage="1" sqref="M367">
      <formula1>"東近江市,彦根市,愛荘町,長浜市,多賀町,"</formula1>
    </dataValidation>
    <dataValidation type="list" allowBlank="1" showInputMessage="1" showErrorMessage="1" sqref="I367">
      <formula1>"男,女,"</formula1>
    </dataValidation>
    <dataValidation type="list" allowBlank="1" showInputMessage="1" showErrorMessage="1" sqref="E365:E370">
      <formula1>"jr, ,"</formula1>
    </dataValidation>
  </dataValidations>
  <hyperlinks>
    <hyperlink ref="D297" r:id="rId1" display="ptkq67180@yahoo.co.jp"/>
    <hyperlink ref="D350" r:id="rId2" display="toru0150@gmail.com"/>
    <hyperlink ref="D114" r:id="rId3" display="k.n.1412.queen@gmail.com"/>
    <hyperlink ref="D40" r:id="rId4" display="ytennisjp2000@yahoo.co.jp"/>
    <hyperlink ref="E241" r:id="rId5" display="kawanami0930@yahoo.co.jp"/>
    <hyperlink ref="E274" r:id="rId6" display="gametarou@nifty.com"/>
    <hyperlink ref="D163" r:id="rId7" display="kihokyoko75@gmail.com"/>
  </hyperlinks>
  <printOptions/>
  <pageMargins left="0.75" right="0.75" top="1" bottom="1" header="0.5111111111111111" footer="0.5111111111111111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川並和之</dc:creator>
  <cp:keywords/>
  <dc:description/>
  <cp:lastModifiedBy>和之 川並</cp:lastModifiedBy>
  <cp:lastPrinted>2023-12-03T11:02:42Z</cp:lastPrinted>
  <dcterms:created xsi:type="dcterms:W3CDTF">2011-05-12T22:51:52Z</dcterms:created>
  <dcterms:modified xsi:type="dcterms:W3CDTF">2023-12-03T11:56:54Z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1041-8.1.0.3156</vt:lpwstr>
  </property>
</Properties>
</file>