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00" windowHeight="9870" activeTab="8"/>
  </bookViews>
  <sheets>
    <sheet name="OV80" sheetId="1" r:id="rId1"/>
    <sheet name="OV100" sheetId="2" r:id="rId2"/>
    <sheet name="OV120" sheetId="3" r:id="rId3"/>
    <sheet name="OV130" sheetId="4" r:id="rId4"/>
    <sheet name="OV140" sheetId="5" r:id="rId5"/>
    <sheet name="写真集" sheetId="6" r:id="rId6"/>
    <sheet name="OV150" sheetId="7" r:id="rId7"/>
    <sheet name="登録ナンバー" sheetId="8" r:id="rId8"/>
    <sheet name="歴代入賞者" sheetId="9" r:id="rId9"/>
    <sheet name="Sheet2" sheetId="10" r:id="rId10"/>
  </sheets>
  <definedNames>
    <definedName name="_xlfn.SINGLE" hidden="1">#NAME?</definedName>
    <definedName name="_xlnm.Print_Area" localSheetId="7">'登録ナンバー'!$A$404:$C$478</definedName>
  </definedNames>
  <calcPr fullCalcOnLoad="1"/>
</workbook>
</file>

<file path=xl/sharedStrings.xml><?xml version="1.0" encoding="utf-8"?>
<sst xmlns="http://schemas.openxmlformats.org/spreadsheetml/2006/main" count="3856" uniqueCount="1584">
  <si>
    <t>リーグ1</t>
  </si>
  <si>
    <t>成　績</t>
  </si>
  <si>
    <t>順　位</t>
  </si>
  <si>
    <t>ここに</t>
  </si>
  <si>
    <t>・</t>
  </si>
  <si>
    <t>-</t>
  </si>
  <si>
    <t>②</t>
  </si>
  <si>
    <t>登録No</t>
  </si>
  <si>
    <t>①</t>
  </si>
  <si>
    <t>川上</t>
  </si>
  <si>
    <t>政治</t>
  </si>
  <si>
    <t>坪田</t>
  </si>
  <si>
    <t>真嘉</t>
  </si>
  <si>
    <t>牛尾</t>
  </si>
  <si>
    <t>福永</t>
  </si>
  <si>
    <t>裕美</t>
  </si>
  <si>
    <t>村田</t>
  </si>
  <si>
    <t>彩子</t>
  </si>
  <si>
    <t>高瀬</t>
  </si>
  <si>
    <t>浅田</t>
  </si>
  <si>
    <t>東近江市民</t>
  </si>
  <si>
    <t>東近江市民率</t>
  </si>
  <si>
    <t>略称</t>
  </si>
  <si>
    <t>正式名称</t>
  </si>
  <si>
    <t>男</t>
  </si>
  <si>
    <t>彦根市</t>
  </si>
  <si>
    <t>青木</t>
  </si>
  <si>
    <t>甲賀市</t>
  </si>
  <si>
    <t>女</t>
  </si>
  <si>
    <t>近江八幡市</t>
  </si>
  <si>
    <t>米原市</t>
  </si>
  <si>
    <t>長浜市</t>
  </si>
  <si>
    <t>谷口</t>
  </si>
  <si>
    <t>守山市</t>
  </si>
  <si>
    <t>京セラTC</t>
  </si>
  <si>
    <t>京セラ</t>
  </si>
  <si>
    <t>東近江市</t>
  </si>
  <si>
    <t>き０２</t>
  </si>
  <si>
    <t>山本</t>
  </si>
  <si>
    <t>き０４</t>
  </si>
  <si>
    <t>き０５</t>
  </si>
  <si>
    <t>坂元</t>
  </si>
  <si>
    <t>智成</t>
  </si>
  <si>
    <t>き０６</t>
  </si>
  <si>
    <t>き０７</t>
  </si>
  <si>
    <t>き０８</t>
  </si>
  <si>
    <t>き０９</t>
  </si>
  <si>
    <t>宮道</t>
  </si>
  <si>
    <t>祐介</t>
  </si>
  <si>
    <t>き１０</t>
  </si>
  <si>
    <t>き１１</t>
  </si>
  <si>
    <t>並河</t>
  </si>
  <si>
    <t>き１２</t>
  </si>
  <si>
    <t>き１３</t>
  </si>
  <si>
    <t>岡本</t>
  </si>
  <si>
    <t>き１４</t>
  </si>
  <si>
    <t>き１５</t>
  </si>
  <si>
    <t>き１６</t>
  </si>
  <si>
    <t>紳之介</t>
  </si>
  <si>
    <t>き１７</t>
  </si>
  <si>
    <t>き１８</t>
  </si>
  <si>
    <t>曽我</t>
  </si>
  <si>
    <t>卓矢</t>
  </si>
  <si>
    <t>き１９</t>
  </si>
  <si>
    <t>き２１</t>
  </si>
  <si>
    <t>理和</t>
  </si>
  <si>
    <t>き２３</t>
  </si>
  <si>
    <t>き２４</t>
  </si>
  <si>
    <t>き２５</t>
  </si>
  <si>
    <t>野洲市</t>
  </si>
  <si>
    <t>き２６</t>
  </si>
  <si>
    <t>き２７</t>
  </si>
  <si>
    <t>き２８</t>
  </si>
  <si>
    <t>き２９</t>
  </si>
  <si>
    <t>廣瀬</t>
  </si>
  <si>
    <t>智也</t>
  </si>
  <si>
    <t>き３０</t>
  </si>
  <si>
    <t>き３１</t>
  </si>
  <si>
    <t>太田</t>
  </si>
  <si>
    <t>圭亮</t>
  </si>
  <si>
    <t>き３２</t>
  </si>
  <si>
    <t>馬場</t>
  </si>
  <si>
    <t>英年</t>
  </si>
  <si>
    <t>き３３</t>
  </si>
  <si>
    <t>き３４</t>
  </si>
  <si>
    <t>田中</t>
  </si>
  <si>
    <t>き３５</t>
  </si>
  <si>
    <t>き３６</t>
  </si>
  <si>
    <t>き３７</t>
  </si>
  <si>
    <t>き３８</t>
  </si>
  <si>
    <t>き３９</t>
  </si>
  <si>
    <t>吉本</t>
  </si>
  <si>
    <t>泰二</t>
  </si>
  <si>
    <t>村尾</t>
  </si>
  <si>
    <t>彰了</t>
  </si>
  <si>
    <t>竹村</t>
  </si>
  <si>
    <t>Jr</t>
  </si>
  <si>
    <t>西村</t>
  </si>
  <si>
    <t>栗東市</t>
  </si>
  <si>
    <t>愛知郡</t>
  </si>
  <si>
    <t>川並和之</t>
  </si>
  <si>
    <t>kawanami0930@yahoo.co.jp</t>
  </si>
  <si>
    <t>Ｋテニスカレッジ</t>
  </si>
  <si>
    <t>Kテニス</t>
  </si>
  <si>
    <t>け０１</t>
  </si>
  <si>
    <t>稲岡</t>
  </si>
  <si>
    <t>和紀</t>
  </si>
  <si>
    <t>け０３</t>
  </si>
  <si>
    <t>け０４</t>
  </si>
  <si>
    <t>け０５</t>
  </si>
  <si>
    <t>け０６</t>
  </si>
  <si>
    <t>け０７</t>
  </si>
  <si>
    <t>け０８</t>
  </si>
  <si>
    <t>け０９</t>
  </si>
  <si>
    <t>上村</t>
  </si>
  <si>
    <t>け１０</t>
  </si>
  <si>
    <t>　武</t>
  </si>
  <si>
    <t>け１１</t>
  </si>
  <si>
    <t>悠作</t>
  </si>
  <si>
    <t>け１２</t>
  </si>
  <si>
    <t>川並</t>
  </si>
  <si>
    <t>和之</t>
  </si>
  <si>
    <t>け１３</t>
  </si>
  <si>
    <t>け１４</t>
  </si>
  <si>
    <t>け１５</t>
  </si>
  <si>
    <t>犬上郡</t>
  </si>
  <si>
    <t>け１６</t>
  </si>
  <si>
    <t>　治</t>
  </si>
  <si>
    <t>日野町</t>
  </si>
  <si>
    <t>け１７</t>
  </si>
  <si>
    <t>け１８</t>
  </si>
  <si>
    <t>け１９</t>
  </si>
  <si>
    <t>永里</t>
  </si>
  <si>
    <t>裕次</t>
  </si>
  <si>
    <t>三重県</t>
  </si>
  <si>
    <t>け２０</t>
  </si>
  <si>
    <t>け２１</t>
  </si>
  <si>
    <t>け２２</t>
  </si>
  <si>
    <t>け２３</t>
  </si>
  <si>
    <t>け２４</t>
  </si>
  <si>
    <t>け２５</t>
  </si>
  <si>
    <t>山口</t>
  </si>
  <si>
    <t>直彦</t>
  </si>
  <si>
    <t>真彦</t>
  </si>
  <si>
    <t>池尻</t>
  </si>
  <si>
    <t>陽香</t>
  </si>
  <si>
    <t>姫欧</t>
  </si>
  <si>
    <t>美由希</t>
  </si>
  <si>
    <t>村田ＴＣ</t>
  </si>
  <si>
    <t>む０２</t>
  </si>
  <si>
    <t>む０３</t>
  </si>
  <si>
    <t>岡川</t>
  </si>
  <si>
    <t>謙二</t>
  </si>
  <si>
    <t>む０４</t>
  </si>
  <si>
    <t>む０５</t>
  </si>
  <si>
    <t>徳永</t>
  </si>
  <si>
    <t>む０６</t>
  </si>
  <si>
    <t>杉山</t>
  </si>
  <si>
    <t>邦夫</t>
  </si>
  <si>
    <t>む０７</t>
  </si>
  <si>
    <t>む０８</t>
  </si>
  <si>
    <t>英二</t>
  </si>
  <si>
    <t>む０９</t>
  </si>
  <si>
    <t>泉谷</t>
  </si>
  <si>
    <t>純也</t>
  </si>
  <si>
    <t>む１０</t>
  </si>
  <si>
    <t>隆昭</t>
  </si>
  <si>
    <t>む１１</t>
  </si>
  <si>
    <t>む１２</t>
  </si>
  <si>
    <t>む１３</t>
  </si>
  <si>
    <t>む１４</t>
  </si>
  <si>
    <t>森永</t>
  </si>
  <si>
    <t>洋介</t>
  </si>
  <si>
    <t>む１５</t>
  </si>
  <si>
    <t>む１６</t>
  </si>
  <si>
    <t>辰巳</t>
  </si>
  <si>
    <t>悟朗</t>
  </si>
  <si>
    <t>む１７</t>
  </si>
  <si>
    <t>む１８</t>
  </si>
  <si>
    <t>む１９</t>
  </si>
  <si>
    <t>む２０</t>
  </si>
  <si>
    <t>む２１</t>
  </si>
  <si>
    <t>む２２</t>
  </si>
  <si>
    <t>む２３</t>
  </si>
  <si>
    <t>堀田</t>
  </si>
  <si>
    <t>明子</t>
  </si>
  <si>
    <t>む２４</t>
  </si>
  <si>
    <t>大脇</t>
  </si>
  <si>
    <t>和世</t>
  </si>
  <si>
    <t>む２５</t>
  </si>
  <si>
    <t>む２６</t>
  </si>
  <si>
    <t>む２７</t>
  </si>
  <si>
    <t>庸子</t>
  </si>
  <si>
    <t>村川</t>
  </si>
  <si>
    <t>国太郎</t>
  </si>
  <si>
    <t>和彦</t>
  </si>
  <si>
    <t>姫井</t>
  </si>
  <si>
    <t>亜利沙</t>
  </si>
  <si>
    <t>野村</t>
  </si>
  <si>
    <t>良平</t>
  </si>
  <si>
    <t>うさかめ</t>
  </si>
  <si>
    <t>う０３</t>
  </si>
  <si>
    <t>う０４</t>
  </si>
  <si>
    <t>う０５</t>
  </si>
  <si>
    <t>う０６</t>
  </si>
  <si>
    <t>う０７</t>
  </si>
  <si>
    <t>う０８</t>
  </si>
  <si>
    <t>う０９</t>
  </si>
  <si>
    <t>う１０</t>
  </si>
  <si>
    <t>う１１</t>
  </si>
  <si>
    <t>う１２</t>
  </si>
  <si>
    <t>う１３</t>
  </si>
  <si>
    <t>う１４</t>
  </si>
  <si>
    <t>眞志</t>
  </si>
  <si>
    <t>う１５</t>
  </si>
  <si>
    <t>竹下</t>
  </si>
  <si>
    <t>英伸</t>
  </si>
  <si>
    <t>う１６</t>
  </si>
  <si>
    <t>う１７</t>
  </si>
  <si>
    <t>う１８</t>
  </si>
  <si>
    <t>う１９</t>
  </si>
  <si>
    <t>う２０</t>
  </si>
  <si>
    <t>う２１</t>
  </si>
  <si>
    <t>う２２</t>
  </si>
  <si>
    <t>う２３</t>
  </si>
  <si>
    <t>う２４</t>
  </si>
  <si>
    <t>う２５</t>
  </si>
  <si>
    <t>う２６</t>
  </si>
  <si>
    <t>う２７</t>
  </si>
  <si>
    <t>う２８</t>
  </si>
  <si>
    <t>う２９</t>
  </si>
  <si>
    <t>う３０</t>
  </si>
  <si>
    <t>う３１</t>
  </si>
  <si>
    <t>う３２</t>
  </si>
  <si>
    <t>う３３</t>
  </si>
  <si>
    <t>う３４</t>
  </si>
  <si>
    <t>う３５</t>
  </si>
  <si>
    <t>う３６</t>
  </si>
  <si>
    <t>う３７</t>
  </si>
  <si>
    <t>う３８</t>
  </si>
  <si>
    <t>う３９</t>
  </si>
  <si>
    <t>う４０</t>
  </si>
  <si>
    <t>う４１</t>
  </si>
  <si>
    <t>う４２</t>
  </si>
  <si>
    <t>う４３</t>
  </si>
  <si>
    <t>う４４</t>
  </si>
  <si>
    <t>う４５</t>
  </si>
  <si>
    <t>う４６</t>
  </si>
  <si>
    <t>う４７</t>
  </si>
  <si>
    <t>東近江市　市民率</t>
  </si>
  <si>
    <t>あ１５</t>
  </si>
  <si>
    <t>こ０２</t>
  </si>
  <si>
    <t>あ０２</t>
  </si>
  <si>
    <t>あ１２</t>
  </si>
  <si>
    <t>あ１３</t>
  </si>
  <si>
    <t>あ１４</t>
  </si>
  <si>
    <t>あ２０</t>
  </si>
  <si>
    <t>井澤　</t>
  </si>
  <si>
    <t>彰</t>
  </si>
  <si>
    <t>谷口</t>
  </si>
  <si>
    <t>今井</t>
  </si>
  <si>
    <t>こ０３</t>
  </si>
  <si>
    <t>こ０４</t>
  </si>
  <si>
    <t>こ０５</t>
  </si>
  <si>
    <t>う３８</t>
  </si>
  <si>
    <t>一般</t>
  </si>
  <si>
    <t>あ２１</t>
  </si>
  <si>
    <t>OK</t>
  </si>
  <si>
    <t>石田文彦</t>
  </si>
  <si>
    <t>ふ１２</t>
  </si>
  <si>
    <t>ふ１４</t>
  </si>
  <si>
    <t>ふ１５</t>
  </si>
  <si>
    <t>ふ１９</t>
  </si>
  <si>
    <t>村田八日市ＴＣ</t>
  </si>
  <si>
    <t>む０１</t>
  </si>
  <si>
    <t>杉山春澄</t>
  </si>
  <si>
    <t>高田</t>
  </si>
  <si>
    <t>洋治</t>
  </si>
  <si>
    <t>プラチナ</t>
  </si>
  <si>
    <t>湖東プラチナ</t>
  </si>
  <si>
    <t>ぷ０３</t>
  </si>
  <si>
    <t>羽田</t>
  </si>
  <si>
    <t>ぷ０４</t>
  </si>
  <si>
    <t>藤本</t>
  </si>
  <si>
    <t>昌彦</t>
  </si>
  <si>
    <t>ぷ０５</t>
  </si>
  <si>
    <t>安田</t>
  </si>
  <si>
    <t>ぷ０６</t>
  </si>
  <si>
    <t>吉田</t>
  </si>
  <si>
    <t>知司</t>
  </si>
  <si>
    <t>ぷ０７</t>
  </si>
  <si>
    <t>ぷ０８</t>
  </si>
  <si>
    <t>ぷ０９</t>
  </si>
  <si>
    <t>ぷ１０</t>
  </si>
  <si>
    <t>一男</t>
  </si>
  <si>
    <t>ぷ１１</t>
  </si>
  <si>
    <t>小柳</t>
  </si>
  <si>
    <t>寛明</t>
  </si>
  <si>
    <t>堀川</t>
  </si>
  <si>
    <t>鈴木</t>
  </si>
  <si>
    <t>英夫</t>
  </si>
  <si>
    <t>鈴木英夫</t>
  </si>
  <si>
    <t>油利</t>
  </si>
  <si>
    <t>亨</t>
  </si>
  <si>
    <t>油利亨</t>
  </si>
  <si>
    <t>祥靖</t>
  </si>
  <si>
    <t>淳</t>
  </si>
  <si>
    <t>寺元</t>
  </si>
  <si>
    <t>翔太</t>
  </si>
  <si>
    <t>知里</t>
  </si>
  <si>
    <t>末木</t>
  </si>
  <si>
    <t>久美子</t>
  </si>
  <si>
    <t>垂井町</t>
  </si>
  <si>
    <t>代表　落合　良弘</t>
  </si>
  <si>
    <t xml:space="preserve">chai828@nifty.com  </t>
  </si>
  <si>
    <t>アビック</t>
  </si>
  <si>
    <t>アビックＢＢ</t>
  </si>
  <si>
    <t/>
  </si>
  <si>
    <t>あ０１</t>
  </si>
  <si>
    <t>西川</t>
  </si>
  <si>
    <t>昌一</t>
  </si>
  <si>
    <t>西川昌一</t>
  </si>
  <si>
    <t>彦根市</t>
  </si>
  <si>
    <t>あ０２</t>
  </si>
  <si>
    <t>青木</t>
  </si>
  <si>
    <t>重之</t>
  </si>
  <si>
    <t>青木重之</t>
  </si>
  <si>
    <t>草津市</t>
  </si>
  <si>
    <t>あ０３</t>
  </si>
  <si>
    <t>安達</t>
  </si>
  <si>
    <t>隆一</t>
  </si>
  <si>
    <t>安達隆一</t>
  </si>
  <si>
    <t>甲賀市</t>
  </si>
  <si>
    <t>あ０４</t>
  </si>
  <si>
    <t>上原</t>
  </si>
  <si>
    <t>義弘</t>
  </si>
  <si>
    <t>上原義弘</t>
  </si>
  <si>
    <t>あ０５</t>
  </si>
  <si>
    <t>坂田</t>
  </si>
  <si>
    <t>義記</t>
  </si>
  <si>
    <t>坂田義記</t>
  </si>
  <si>
    <t>守山市</t>
  </si>
  <si>
    <t>あ０６</t>
  </si>
  <si>
    <t>谷崎</t>
  </si>
  <si>
    <t>真也</t>
  </si>
  <si>
    <t>谷崎真也</t>
  </si>
  <si>
    <t>あ０７</t>
  </si>
  <si>
    <t>小路</t>
  </si>
  <si>
    <t>貴</t>
  </si>
  <si>
    <t>小路貴</t>
  </si>
  <si>
    <t>あ０８</t>
  </si>
  <si>
    <t>齋田</t>
  </si>
  <si>
    <t>優子</t>
  </si>
  <si>
    <t>齋田優子</t>
  </si>
  <si>
    <t>女</t>
  </si>
  <si>
    <t>あ０９</t>
  </si>
  <si>
    <t>平居</t>
  </si>
  <si>
    <t>崇</t>
  </si>
  <si>
    <t>平居崇</t>
  </si>
  <si>
    <t>多賀町</t>
  </si>
  <si>
    <t>あ１０</t>
  </si>
  <si>
    <t>大林</t>
  </si>
  <si>
    <t>弘典</t>
  </si>
  <si>
    <t>大林弘典</t>
  </si>
  <si>
    <t>長浜市</t>
  </si>
  <si>
    <t>あ１１</t>
  </si>
  <si>
    <t>野方</t>
  </si>
  <si>
    <t>華子</t>
  </si>
  <si>
    <t>野方華子</t>
  </si>
  <si>
    <t>大津市</t>
  </si>
  <si>
    <t>あ１２</t>
  </si>
  <si>
    <t>西山</t>
  </si>
  <si>
    <t>抄千代</t>
  </si>
  <si>
    <t>西山抄千代</t>
  </si>
  <si>
    <t>米原市</t>
  </si>
  <si>
    <t>あ１３</t>
  </si>
  <si>
    <t>三原</t>
  </si>
  <si>
    <t>啓子</t>
  </si>
  <si>
    <t>三原啓子</t>
  </si>
  <si>
    <t>あ１４</t>
  </si>
  <si>
    <t>落合</t>
  </si>
  <si>
    <t>良弘</t>
  </si>
  <si>
    <t>落合良弘</t>
  </si>
  <si>
    <t>あ１５</t>
  </si>
  <si>
    <t>中山</t>
  </si>
  <si>
    <t>泰嘉</t>
  </si>
  <si>
    <t>中山泰嘉</t>
  </si>
  <si>
    <t>あ１６</t>
  </si>
  <si>
    <t>東谷</t>
  </si>
  <si>
    <t>京子</t>
  </si>
  <si>
    <t>東谷京子</t>
  </si>
  <si>
    <t>湖南市</t>
  </si>
  <si>
    <t>あ１７</t>
  </si>
  <si>
    <t>松井</t>
  </si>
  <si>
    <t xml:space="preserve">傳樹 </t>
  </si>
  <si>
    <t xml:space="preserve">松井傳樹 </t>
  </si>
  <si>
    <t>あ１８</t>
  </si>
  <si>
    <t>治田</t>
  </si>
  <si>
    <t>紗映子</t>
  </si>
  <si>
    <t>治田紗映子</t>
  </si>
  <si>
    <t>あ１９</t>
  </si>
  <si>
    <t>長谷川</t>
  </si>
  <si>
    <t>優</t>
  </si>
  <si>
    <t>長谷川優</t>
  </si>
  <si>
    <t>成宮</t>
  </si>
  <si>
    <t>まき</t>
  </si>
  <si>
    <t>成宮まき</t>
  </si>
  <si>
    <t>あ２１</t>
  </si>
  <si>
    <t>松本</t>
  </si>
  <si>
    <t>光美</t>
  </si>
  <si>
    <t>松本光美</t>
  </si>
  <si>
    <t>あ２２</t>
  </si>
  <si>
    <t>草野</t>
  </si>
  <si>
    <t>活地</t>
  </si>
  <si>
    <t>草野活地</t>
  </si>
  <si>
    <t>あ２３</t>
  </si>
  <si>
    <t>吉川</t>
  </si>
  <si>
    <t>孝次</t>
  </si>
  <si>
    <t>吉川孝次</t>
  </si>
  <si>
    <t>あ２４</t>
  </si>
  <si>
    <t>姫田</t>
  </si>
  <si>
    <t>和憲</t>
  </si>
  <si>
    <t>姫田和憲</t>
  </si>
  <si>
    <t>京都市</t>
  </si>
  <si>
    <t>あ２５</t>
  </si>
  <si>
    <t>森本</t>
  </si>
  <si>
    <t>進太郎</t>
  </si>
  <si>
    <t>森本進太郎</t>
  </si>
  <si>
    <t>宇治市</t>
  </si>
  <si>
    <t>あ２６</t>
  </si>
  <si>
    <t>佐藤</t>
  </si>
  <si>
    <t>政之</t>
  </si>
  <si>
    <t>佐藤政之</t>
  </si>
  <si>
    <t>大阪市</t>
  </si>
  <si>
    <t>あ２７</t>
  </si>
  <si>
    <t>中村</t>
  </si>
  <si>
    <t>亨</t>
  </si>
  <si>
    <t>中村亨</t>
  </si>
  <si>
    <t>あ２８</t>
  </si>
  <si>
    <t>堅田</t>
  </si>
  <si>
    <t>瑞木</t>
  </si>
  <si>
    <t>堅田瑞木</t>
  </si>
  <si>
    <t>代表　上津慶和</t>
  </si>
  <si>
    <t>smile.yu5052@gmail.com</t>
  </si>
  <si>
    <t>アンヴァース</t>
  </si>
  <si>
    <t>あん０１</t>
  </si>
  <si>
    <t>青木知里</t>
  </si>
  <si>
    <t>野洲市</t>
  </si>
  <si>
    <t>あん０２</t>
  </si>
  <si>
    <t>池田</t>
  </si>
  <si>
    <t>枝理</t>
  </si>
  <si>
    <t>池田枝理</t>
  </si>
  <si>
    <t>あん０３</t>
  </si>
  <si>
    <t>片桐</t>
  </si>
  <si>
    <t>美里</t>
  </si>
  <si>
    <t>片桐美里</t>
  </si>
  <si>
    <t>あん０４</t>
  </si>
  <si>
    <t>末木久美子</t>
  </si>
  <si>
    <t>あん０５</t>
  </si>
  <si>
    <t>植田</t>
  </si>
  <si>
    <t>早耶</t>
  </si>
  <si>
    <t>植田早耶</t>
  </si>
  <si>
    <t>東近江市</t>
  </si>
  <si>
    <t>あん０６</t>
  </si>
  <si>
    <t>脇坂</t>
  </si>
  <si>
    <t>愛里</t>
  </si>
  <si>
    <t>脇坂愛里</t>
  </si>
  <si>
    <t>あん０７</t>
  </si>
  <si>
    <t>和樹</t>
  </si>
  <si>
    <t>脇坂和樹</t>
  </si>
  <si>
    <t>あん０８</t>
  </si>
  <si>
    <t>津曲</t>
  </si>
  <si>
    <t>崇志</t>
  </si>
  <si>
    <t>津曲崇志</t>
  </si>
  <si>
    <t>湖南市</t>
  </si>
  <si>
    <t>あん０９</t>
  </si>
  <si>
    <t>越智</t>
  </si>
  <si>
    <t>友基</t>
  </si>
  <si>
    <t>越智友基</t>
  </si>
  <si>
    <t>あん１０</t>
  </si>
  <si>
    <t>辻本</t>
  </si>
  <si>
    <t>将士</t>
  </si>
  <si>
    <t>辻本将士</t>
  </si>
  <si>
    <t>あん１１</t>
  </si>
  <si>
    <t>原</t>
  </si>
  <si>
    <t>智則</t>
  </si>
  <si>
    <t>原智則</t>
  </si>
  <si>
    <t>男</t>
  </si>
  <si>
    <t>あん１２</t>
  </si>
  <si>
    <t>ピーター</t>
  </si>
  <si>
    <t>リーダー</t>
  </si>
  <si>
    <t>ピーターリーダー</t>
  </si>
  <si>
    <t>あん１３</t>
  </si>
  <si>
    <t>鍋内</t>
  </si>
  <si>
    <t>雄樹</t>
  </si>
  <si>
    <t>鍋内雄樹</t>
  </si>
  <si>
    <t>あん１４</t>
  </si>
  <si>
    <t>猪飼</t>
  </si>
  <si>
    <t>尚輝</t>
  </si>
  <si>
    <t>猪飼尚輝</t>
  </si>
  <si>
    <t>あん１５</t>
  </si>
  <si>
    <t>岡</t>
  </si>
  <si>
    <t>栄介</t>
  </si>
  <si>
    <t>岡栄介</t>
  </si>
  <si>
    <t>あん１６</t>
  </si>
  <si>
    <t>西嶌</t>
  </si>
  <si>
    <t>達也</t>
  </si>
  <si>
    <t>西嶌達也</t>
  </si>
  <si>
    <t>あん１７</t>
  </si>
  <si>
    <t>寺元翔太</t>
  </si>
  <si>
    <t>あん１８</t>
  </si>
  <si>
    <t>上津</t>
  </si>
  <si>
    <t>慶和</t>
  </si>
  <si>
    <t>上津慶和</t>
  </si>
  <si>
    <t>あん１９</t>
  </si>
  <si>
    <t>池内</t>
  </si>
  <si>
    <t>大道</t>
  </si>
  <si>
    <t>池内大道</t>
  </si>
  <si>
    <t>日野町</t>
  </si>
  <si>
    <t>あん２０</t>
  </si>
  <si>
    <t>薮内</t>
  </si>
  <si>
    <t>豪</t>
  </si>
  <si>
    <t>薮内豪</t>
  </si>
  <si>
    <t>あん２１</t>
  </si>
  <si>
    <t>鈴木</t>
  </si>
  <si>
    <t>智彦</t>
  </si>
  <si>
    <t>鈴木智彦</t>
  </si>
  <si>
    <t>大垣市</t>
  </si>
  <si>
    <t>あん２２</t>
  </si>
  <si>
    <t>高森</t>
  </si>
  <si>
    <t>康志</t>
  </si>
  <si>
    <t>高森康志</t>
  </si>
  <si>
    <t>あん２３</t>
  </si>
  <si>
    <t>松村</t>
  </si>
  <si>
    <t>友喜</t>
  </si>
  <si>
    <t>松村友喜</t>
  </si>
  <si>
    <t>あん２４</t>
  </si>
  <si>
    <t>原山</t>
  </si>
  <si>
    <t>侑己</t>
  </si>
  <si>
    <t>原山侑己</t>
  </si>
  <si>
    <t>あん２５</t>
  </si>
  <si>
    <t>垣内</t>
  </si>
  <si>
    <t>義則</t>
  </si>
  <si>
    <t>垣内義則</t>
  </si>
  <si>
    <t>あん２６</t>
  </si>
  <si>
    <t>小田</t>
  </si>
  <si>
    <t>紀彦</t>
  </si>
  <si>
    <t>小田紀彦</t>
  </si>
  <si>
    <t>あん２７</t>
  </si>
  <si>
    <t>西野</t>
  </si>
  <si>
    <t>美恵</t>
  </si>
  <si>
    <t>西野美恵</t>
  </si>
  <si>
    <t>あん２８</t>
  </si>
  <si>
    <t>三箇</t>
  </si>
  <si>
    <t>三箇将士</t>
  </si>
  <si>
    <t>あん２９</t>
  </si>
  <si>
    <t>澤田</t>
  </si>
  <si>
    <t>純兵</t>
  </si>
  <si>
    <t>澤田純兵</t>
  </si>
  <si>
    <t>代表　牛尾 紳之介</t>
  </si>
  <si>
    <t>ushi.nosuke3.2.1@gmail.com</t>
  </si>
  <si>
    <t>京セラTC</t>
  </si>
  <si>
    <t>ジュニア</t>
  </si>
  <si>
    <t>京セラテニスクラブ</t>
  </si>
  <si>
    <t>の場合</t>
  </si>
  <si>
    <t>き０１</t>
  </si>
  <si>
    <t>赤木</t>
  </si>
  <si>
    <t>拓</t>
  </si>
  <si>
    <t>赤木拓</t>
  </si>
  <si>
    <t>近江八幡市</t>
  </si>
  <si>
    <t>匡志</t>
  </si>
  <si>
    <t>井澤　匡志</t>
  </si>
  <si>
    <t>野洲市</t>
  </si>
  <si>
    <t>き０３</t>
  </si>
  <si>
    <t>石田</t>
  </si>
  <si>
    <t>文彦</t>
  </si>
  <si>
    <t>愛捺花</t>
  </si>
  <si>
    <t>石田愛捺花</t>
  </si>
  <si>
    <t>一色</t>
  </si>
  <si>
    <t>翼</t>
  </si>
  <si>
    <t>一色翼</t>
  </si>
  <si>
    <t>東近江市</t>
  </si>
  <si>
    <t>岩本</t>
  </si>
  <si>
    <t>祥平</t>
  </si>
  <si>
    <t>岩本祥平</t>
  </si>
  <si>
    <t>牛尾紳之介</t>
  </si>
  <si>
    <t>東近江市</t>
  </si>
  <si>
    <t>大嶋</t>
  </si>
  <si>
    <t>克文</t>
  </si>
  <si>
    <t>大嶋克文</t>
  </si>
  <si>
    <t>太田圭亮</t>
  </si>
  <si>
    <t>大峯</t>
  </si>
  <si>
    <t>啓志</t>
  </si>
  <si>
    <t>大峯啓志</t>
  </si>
  <si>
    <t>岡本彰</t>
  </si>
  <si>
    <t>奥田</t>
  </si>
  <si>
    <t>司</t>
  </si>
  <si>
    <t>奥田司</t>
  </si>
  <si>
    <t>片渕</t>
  </si>
  <si>
    <t>友結</t>
  </si>
  <si>
    <t>片渕友結</t>
  </si>
  <si>
    <t>栗山</t>
  </si>
  <si>
    <t>飛鳥</t>
  </si>
  <si>
    <t>栗山飛鳥</t>
  </si>
  <si>
    <t>坂元智成</t>
  </si>
  <si>
    <t>櫻井</t>
  </si>
  <si>
    <t>貴哉</t>
  </si>
  <si>
    <t>櫻井貴哉</t>
  </si>
  <si>
    <t>佐治</t>
  </si>
  <si>
    <t>武</t>
  </si>
  <si>
    <t>佐治武</t>
  </si>
  <si>
    <t>啓一</t>
  </si>
  <si>
    <t>澤田啓一</t>
  </si>
  <si>
    <t>篠原</t>
  </si>
  <si>
    <t>弘法</t>
  </si>
  <si>
    <t>篠原弘法</t>
  </si>
  <si>
    <t>き２０</t>
  </si>
  <si>
    <t>清水</t>
  </si>
  <si>
    <t>陽介</t>
  </si>
  <si>
    <t>清水陽介</t>
  </si>
  <si>
    <t>曽我卓矢</t>
  </si>
  <si>
    <t>き２２</t>
  </si>
  <si>
    <t>滝本</t>
  </si>
  <si>
    <t>照夫</t>
  </si>
  <si>
    <t>滝本照夫</t>
  </si>
  <si>
    <t>中元寺</t>
  </si>
  <si>
    <t>功貴</t>
  </si>
  <si>
    <t>中元寺功貴</t>
  </si>
  <si>
    <t>直川</t>
  </si>
  <si>
    <t>悟</t>
  </si>
  <si>
    <t>直川悟</t>
  </si>
  <si>
    <t>中尾</t>
  </si>
  <si>
    <t>慶太</t>
  </si>
  <si>
    <t>中尾慶太</t>
  </si>
  <si>
    <t>馬場英年</t>
  </si>
  <si>
    <t>濵口</t>
  </si>
  <si>
    <t>里穂</t>
  </si>
  <si>
    <t>濵口里穂</t>
  </si>
  <si>
    <t>一瀬</t>
  </si>
  <si>
    <t>一瀬翔太</t>
  </si>
  <si>
    <t>廣瀬智也</t>
  </si>
  <si>
    <t>福島</t>
  </si>
  <si>
    <t>勇輔</t>
  </si>
  <si>
    <t>福島勇輔</t>
  </si>
  <si>
    <t>松島</t>
  </si>
  <si>
    <t>松島理和</t>
  </si>
  <si>
    <t>宮道祐介</t>
  </si>
  <si>
    <t>村尾彰了</t>
  </si>
  <si>
    <t>村西</t>
  </si>
  <si>
    <t>徹</t>
  </si>
  <si>
    <t>村西徹</t>
  </si>
  <si>
    <t>森</t>
  </si>
  <si>
    <t>涼花</t>
  </si>
  <si>
    <t>森涼花</t>
  </si>
  <si>
    <t>和樹</t>
  </si>
  <si>
    <t>山本和樹</t>
  </si>
  <si>
    <t>大津市</t>
  </si>
  <si>
    <t>吉本泰二</t>
  </si>
  <si>
    <t>石井</t>
  </si>
  <si>
    <t>耶真斗</t>
  </si>
  <si>
    <t>石井耶真斗</t>
  </si>
  <si>
    <t>仲田</t>
  </si>
  <si>
    <t>慶介</t>
  </si>
  <si>
    <t>仲田慶介</t>
  </si>
  <si>
    <t>松井美和子</t>
  </si>
  <si>
    <t>miwako-matsui-216@hotmail.co.jp</t>
  </si>
  <si>
    <t>略称</t>
  </si>
  <si>
    <t>正式名称</t>
  </si>
  <si>
    <t>ふ０１</t>
  </si>
  <si>
    <t>水本</t>
  </si>
  <si>
    <t>淳史</t>
  </si>
  <si>
    <t>フレンズ</t>
  </si>
  <si>
    <t>水本淳史</t>
  </si>
  <si>
    <t>ふ０２</t>
  </si>
  <si>
    <t>清水</t>
  </si>
  <si>
    <t>善弘</t>
  </si>
  <si>
    <t>清水善弘</t>
  </si>
  <si>
    <t>ふ０３</t>
  </si>
  <si>
    <t>岡本</t>
  </si>
  <si>
    <t>大樹</t>
  </si>
  <si>
    <t>岡本大樹</t>
  </si>
  <si>
    <t>ふ０４</t>
  </si>
  <si>
    <t>北野</t>
  </si>
  <si>
    <t>照幸</t>
  </si>
  <si>
    <t>北野照幸</t>
  </si>
  <si>
    <t>ふ０５</t>
  </si>
  <si>
    <t>康弘</t>
  </si>
  <si>
    <t>成宮康弘</t>
  </si>
  <si>
    <t>ふ０６</t>
  </si>
  <si>
    <t>中谷</t>
  </si>
  <si>
    <t>健志</t>
  </si>
  <si>
    <t>中谷健志</t>
  </si>
  <si>
    <t>ふ０７</t>
  </si>
  <si>
    <t>平塚</t>
  </si>
  <si>
    <t xml:space="preserve"> 聡</t>
  </si>
  <si>
    <t>平塚 聡</t>
  </si>
  <si>
    <t>ふ０８</t>
  </si>
  <si>
    <t>池端</t>
  </si>
  <si>
    <t>誠治</t>
  </si>
  <si>
    <t>池端誠治</t>
  </si>
  <si>
    <t>ふ０９</t>
  </si>
  <si>
    <t>三代</t>
  </si>
  <si>
    <t>康成</t>
  </si>
  <si>
    <t>三代康成</t>
  </si>
  <si>
    <t>ふ１０</t>
  </si>
  <si>
    <t>古市</t>
  </si>
  <si>
    <t>卓志</t>
  </si>
  <si>
    <t>古市卓志</t>
  </si>
  <si>
    <t>ふ１１</t>
  </si>
  <si>
    <t>中川</t>
  </si>
  <si>
    <t>浩樹</t>
  </si>
  <si>
    <t>中川浩樹</t>
  </si>
  <si>
    <t>大津市</t>
  </si>
  <si>
    <t>ふ１２</t>
  </si>
  <si>
    <t>筒井</t>
  </si>
  <si>
    <t>珠世</t>
  </si>
  <si>
    <t>筒井珠世</t>
  </si>
  <si>
    <t>ふ１３</t>
  </si>
  <si>
    <t>美和子</t>
  </si>
  <si>
    <t>松井美和子</t>
  </si>
  <si>
    <t>ふ１４</t>
  </si>
  <si>
    <t>梨絵</t>
  </si>
  <si>
    <t>三代梨絵</t>
  </si>
  <si>
    <t>ふ１５</t>
  </si>
  <si>
    <t>土肥</t>
  </si>
  <si>
    <t>祐子</t>
  </si>
  <si>
    <t>土肥祐子</t>
  </si>
  <si>
    <t>ふ１６</t>
  </si>
  <si>
    <t>岡野</t>
  </si>
  <si>
    <t>羽</t>
  </si>
  <si>
    <t>岡野羽</t>
  </si>
  <si>
    <t>ふ１７</t>
  </si>
  <si>
    <t>明香</t>
  </si>
  <si>
    <t>松村明香</t>
  </si>
  <si>
    <t>ふ１８</t>
  </si>
  <si>
    <t>鍵弥</t>
  </si>
  <si>
    <t>初美</t>
  </si>
  <si>
    <t>鍵弥初美</t>
  </si>
  <si>
    <t>ふ１９</t>
  </si>
  <si>
    <t>吉岡</t>
  </si>
  <si>
    <t>吉岡京子</t>
  </si>
  <si>
    <t>愛荘町</t>
  </si>
  <si>
    <t>ふ２０</t>
  </si>
  <si>
    <t>出縄</t>
  </si>
  <si>
    <t>久子</t>
  </si>
  <si>
    <t>出縄久子</t>
  </si>
  <si>
    <t>甲賀市</t>
  </si>
  <si>
    <t>ふ２１</t>
  </si>
  <si>
    <t>叶丸</t>
  </si>
  <si>
    <t>利恵子</t>
  </si>
  <si>
    <t>叶丸利恵子</t>
  </si>
  <si>
    <t>草津市</t>
  </si>
  <si>
    <t>ふ２２</t>
  </si>
  <si>
    <t>大野</t>
  </si>
  <si>
    <t>美南</t>
  </si>
  <si>
    <t>大野美南</t>
  </si>
  <si>
    <t>代表　鍵谷　浩太</t>
  </si>
  <si>
    <t>kyun-chosu0808@outlook.jp</t>
  </si>
  <si>
    <t>グリフィンズ</t>
  </si>
  <si>
    <t>東近江グリフィンズ</t>
  </si>
  <si>
    <t>ぐ０１</t>
  </si>
  <si>
    <t>鍵谷</t>
  </si>
  <si>
    <t>浩太</t>
  </si>
  <si>
    <t>鍵谷浩太</t>
  </si>
  <si>
    <t>ぐ０２</t>
  </si>
  <si>
    <t>浅田</t>
  </si>
  <si>
    <t>恵亮</t>
  </si>
  <si>
    <t>浅田恵亮</t>
  </si>
  <si>
    <t>ぐ０３</t>
  </si>
  <si>
    <t>中西</t>
  </si>
  <si>
    <t>泰輝</t>
  </si>
  <si>
    <t>中西泰輝</t>
  </si>
  <si>
    <t>ぐ０４</t>
  </si>
  <si>
    <t>近清</t>
  </si>
  <si>
    <t>真司</t>
  </si>
  <si>
    <t>近清真司</t>
  </si>
  <si>
    <t>栗東市</t>
  </si>
  <si>
    <t>ぐ０５</t>
  </si>
  <si>
    <t>久保</t>
  </si>
  <si>
    <t>侑暉</t>
  </si>
  <si>
    <t>久保侑暉</t>
  </si>
  <si>
    <t>ぐ０６</t>
  </si>
  <si>
    <t>井ノ口</t>
  </si>
  <si>
    <t>幹也</t>
  </si>
  <si>
    <t>井ノ口幹也</t>
  </si>
  <si>
    <t>ぐ０７</t>
  </si>
  <si>
    <t>漆原</t>
  </si>
  <si>
    <t>大介</t>
  </si>
  <si>
    <t>漆原大介</t>
  </si>
  <si>
    <t>ぐ０８</t>
  </si>
  <si>
    <t>土田</t>
  </si>
  <si>
    <t>哲也</t>
  </si>
  <si>
    <t>土田哲也</t>
  </si>
  <si>
    <t>ぐ０９</t>
  </si>
  <si>
    <t>金谷</t>
  </si>
  <si>
    <t>太郎</t>
  </si>
  <si>
    <t>金谷太郎</t>
  </si>
  <si>
    <t>ぐ１０</t>
  </si>
  <si>
    <t>佐野</t>
  </si>
  <si>
    <t>望</t>
  </si>
  <si>
    <t>佐野望</t>
  </si>
  <si>
    <t>ぐ１１</t>
  </si>
  <si>
    <t>吉野</t>
  </si>
  <si>
    <t>淳也</t>
  </si>
  <si>
    <t>吉野淳也</t>
  </si>
  <si>
    <t>ぐ１２</t>
  </si>
  <si>
    <t>幸典</t>
  </si>
  <si>
    <t>中山幸典</t>
  </si>
  <si>
    <t>ぐ１３</t>
  </si>
  <si>
    <t>岡田</t>
  </si>
  <si>
    <t>真樹</t>
  </si>
  <si>
    <t>岡田真樹</t>
  </si>
  <si>
    <t>ぐ１４</t>
  </si>
  <si>
    <t>南</t>
  </si>
  <si>
    <t>久遠</t>
  </si>
  <si>
    <t>南久遠</t>
  </si>
  <si>
    <t>ぐ１５</t>
  </si>
  <si>
    <t>椿原</t>
  </si>
  <si>
    <t>航輝</t>
  </si>
  <si>
    <t>椿原航輝</t>
  </si>
  <si>
    <t>ぐ１６</t>
  </si>
  <si>
    <t>飛鷹</t>
  </si>
  <si>
    <t>強志</t>
  </si>
  <si>
    <t>飛鷹強志</t>
  </si>
  <si>
    <t>ぐ１７</t>
  </si>
  <si>
    <t>寺本</t>
  </si>
  <si>
    <t>将吾</t>
  </si>
  <si>
    <t>寺本将吾</t>
  </si>
  <si>
    <t>ぐ１８</t>
  </si>
  <si>
    <t>村上</t>
  </si>
  <si>
    <t>卓</t>
  </si>
  <si>
    <t>村上卓</t>
  </si>
  <si>
    <t>ぐ１９</t>
  </si>
  <si>
    <t>山本</t>
  </si>
  <si>
    <t>将義</t>
  </si>
  <si>
    <t>山本将義</t>
  </si>
  <si>
    <t>ぐ２０</t>
  </si>
  <si>
    <t>森</t>
  </si>
  <si>
    <t>寿人</t>
  </si>
  <si>
    <t>森寿人</t>
  </si>
  <si>
    <t>ぐ２１</t>
  </si>
  <si>
    <t>藤井</t>
  </si>
  <si>
    <t>正和</t>
  </si>
  <si>
    <t>藤井正和</t>
  </si>
  <si>
    <t>ぐ２２</t>
  </si>
  <si>
    <t>武藤</t>
  </si>
  <si>
    <t>幸宏</t>
  </si>
  <si>
    <t>武藤幸宏</t>
  </si>
  <si>
    <t>京都府</t>
  </si>
  <si>
    <t>ぐ２３</t>
  </si>
  <si>
    <t>小出</t>
  </si>
  <si>
    <t>周平</t>
  </si>
  <si>
    <t>小出周平</t>
  </si>
  <si>
    <t>ぐ２４</t>
  </si>
  <si>
    <t>松田</t>
  </si>
  <si>
    <t>宗平</t>
  </si>
  <si>
    <t>松田宗平</t>
  </si>
  <si>
    <t>愛知県</t>
  </si>
  <si>
    <t>ぐ２５</t>
  </si>
  <si>
    <t>中根</t>
  </si>
  <si>
    <t>啓伍</t>
  </si>
  <si>
    <t>中根啓伍</t>
  </si>
  <si>
    <t>ぐ２６</t>
  </si>
  <si>
    <t>瀬古</t>
  </si>
  <si>
    <t>悠貴</t>
  </si>
  <si>
    <t>瀬古悠貴</t>
  </si>
  <si>
    <t>ぐ２７</t>
  </si>
  <si>
    <t>菊地</t>
  </si>
  <si>
    <t>健太郎</t>
  </si>
  <si>
    <t>菊地健太郎</t>
  </si>
  <si>
    <t>ぐ２８</t>
  </si>
  <si>
    <t>鹿野</t>
  </si>
  <si>
    <t>雄大</t>
  </si>
  <si>
    <t>鹿野雄大</t>
  </si>
  <si>
    <t>ぐ２９</t>
  </si>
  <si>
    <t>澁谷</t>
  </si>
  <si>
    <t>晃大</t>
  </si>
  <si>
    <t>澁谷晃大</t>
  </si>
  <si>
    <t>ぐ３０</t>
  </si>
  <si>
    <t>遼太郎</t>
  </si>
  <si>
    <t>松本遼太郎</t>
  </si>
  <si>
    <t>ぐ３１</t>
  </si>
  <si>
    <t>浜田</t>
  </si>
  <si>
    <t>豊</t>
  </si>
  <si>
    <t>ぐ３２</t>
  </si>
  <si>
    <t>浜田豊</t>
  </si>
  <si>
    <t>平野</t>
  </si>
  <si>
    <t>優也</t>
  </si>
  <si>
    <t>平野優也</t>
  </si>
  <si>
    <t>三重県</t>
  </si>
  <si>
    <t>ぐ３３</t>
  </si>
  <si>
    <t>國舛</t>
  </si>
  <si>
    <t>直人</t>
  </si>
  <si>
    <t>ぐ３５</t>
  </si>
  <si>
    <t>國舛直人</t>
  </si>
  <si>
    <t>ぐ３４</t>
  </si>
  <si>
    <t>黒坂</t>
  </si>
  <si>
    <t>晶子</t>
  </si>
  <si>
    <t>黒坂晶子</t>
  </si>
  <si>
    <t>山口</t>
  </si>
  <si>
    <t>登紀子</t>
  </si>
  <si>
    <t>山口登紀子</t>
  </si>
  <si>
    <t>ぐ３６</t>
  </si>
  <si>
    <t>友里</t>
  </si>
  <si>
    <t>漆原友里</t>
  </si>
  <si>
    <t>ぐ３７</t>
  </si>
  <si>
    <t>和田</t>
  </si>
  <si>
    <t>桃子</t>
  </si>
  <si>
    <t>和田桃子</t>
  </si>
  <si>
    <t>ぐ３８</t>
  </si>
  <si>
    <t>岩崎</t>
  </si>
  <si>
    <t>順子</t>
  </si>
  <si>
    <t>岩崎順子</t>
  </si>
  <si>
    <t>ぐ３９</t>
  </si>
  <si>
    <t>吉村</t>
  </si>
  <si>
    <t>安梨佐</t>
  </si>
  <si>
    <t>吉村安梨佐</t>
  </si>
  <si>
    <t>ぐ４０</t>
  </si>
  <si>
    <t>ぐ４１</t>
  </si>
  <si>
    <t>菜摘</t>
  </si>
  <si>
    <t>ぐ４５</t>
  </si>
  <si>
    <t>草野菜摘</t>
  </si>
  <si>
    <t>ぐ４２</t>
  </si>
  <si>
    <t>武田</t>
  </si>
  <si>
    <t>亜加梨</t>
  </si>
  <si>
    <t>ぐ４６</t>
  </si>
  <si>
    <t>武田亜加梨</t>
  </si>
  <si>
    <t>ぐ４３</t>
  </si>
  <si>
    <t>千恵</t>
  </si>
  <si>
    <t>ぐ４８</t>
  </si>
  <si>
    <t>山口千恵</t>
  </si>
  <si>
    <t>稲岡和紀</t>
  </si>
  <si>
    <t>け０２</t>
  </si>
  <si>
    <t>川上政治</t>
  </si>
  <si>
    <t>上村　武</t>
  </si>
  <si>
    <t>川上悠作</t>
  </si>
  <si>
    <t>竹村　治</t>
  </si>
  <si>
    <t>坪田真嘉</t>
  </si>
  <si>
    <t>永里裕次</t>
  </si>
  <si>
    <t>山口直彦</t>
  </si>
  <si>
    <t>山口真彦</t>
  </si>
  <si>
    <t>池尻陽香</t>
  </si>
  <si>
    <t>池尻姫欧</t>
  </si>
  <si>
    <t>福永裕美</t>
  </si>
  <si>
    <t>山口美由希</t>
  </si>
  <si>
    <t>一典</t>
  </si>
  <si>
    <t>福永一典</t>
  </si>
  <si>
    <t>小澤</t>
  </si>
  <si>
    <t>藤信</t>
  </si>
  <si>
    <t>小澤藤信</t>
  </si>
  <si>
    <t>疋田</t>
  </si>
  <si>
    <t>之宏</t>
  </si>
  <si>
    <t>疋田之宏</t>
  </si>
  <si>
    <t>朝日</t>
  </si>
  <si>
    <t>尚紀</t>
  </si>
  <si>
    <t>朝日尚紀</t>
  </si>
  <si>
    <t>智美</t>
  </si>
  <si>
    <t>朝日智美</t>
  </si>
  <si>
    <t>健治</t>
  </si>
  <si>
    <t>山本健治</t>
  </si>
  <si>
    <t>本多</t>
  </si>
  <si>
    <t>勇輝</t>
  </si>
  <si>
    <t>本多勇輝</t>
  </si>
  <si>
    <t>浩一</t>
  </si>
  <si>
    <t>澤田浩一</t>
  </si>
  <si>
    <t>堤</t>
  </si>
  <si>
    <t>泰彦</t>
  </si>
  <si>
    <t>堤泰彦</t>
  </si>
  <si>
    <t>新谷</t>
  </si>
  <si>
    <t>良</t>
  </si>
  <si>
    <t>新谷良</t>
  </si>
  <si>
    <t>谷</t>
  </si>
  <si>
    <t>寿子</t>
  </si>
  <si>
    <t>谷寿子</t>
  </si>
  <si>
    <t>代表者　山内　雄平</t>
  </si>
  <si>
    <t>yuhei.yamauchi@murata.com</t>
  </si>
  <si>
    <t>登録意思</t>
  </si>
  <si>
    <t>回収</t>
  </si>
  <si>
    <t>岡川謙二</t>
  </si>
  <si>
    <t>〇</t>
  </si>
  <si>
    <t>剛</t>
  </si>
  <si>
    <t>徳永剛</t>
  </si>
  <si>
    <t>杉山邦夫</t>
  </si>
  <si>
    <t>川上英二</t>
  </si>
  <si>
    <t>泉谷純也</t>
  </si>
  <si>
    <t>浅田隆昭</t>
  </si>
  <si>
    <t>森永洋介</t>
  </si>
  <si>
    <t>辰巳悟朗</t>
  </si>
  <si>
    <t>堀田明子</t>
  </si>
  <si>
    <t>大脇和世</t>
  </si>
  <si>
    <t>村田彩子</t>
  </si>
  <si>
    <t>村川庸子</t>
  </si>
  <si>
    <t>西村国太郎</t>
  </si>
  <si>
    <t>藤原</t>
  </si>
  <si>
    <t>まい</t>
  </si>
  <si>
    <t>藤原まい</t>
  </si>
  <si>
    <t>康訓</t>
  </si>
  <si>
    <t>並河康訓</t>
  </si>
  <si>
    <t>美弥子</t>
  </si>
  <si>
    <t>川上美弥子</t>
  </si>
  <si>
    <t>的場</t>
  </si>
  <si>
    <t>弘明</t>
  </si>
  <si>
    <t>的場弘明</t>
  </si>
  <si>
    <t>典人</t>
  </si>
  <si>
    <t>土田典人</t>
  </si>
  <si>
    <t>荒深</t>
  </si>
  <si>
    <t>透</t>
  </si>
  <si>
    <t>荒深透</t>
  </si>
  <si>
    <t>中野</t>
  </si>
  <si>
    <t>美和</t>
  </si>
  <si>
    <t>中野美和</t>
  </si>
  <si>
    <t>寺村</t>
  </si>
  <si>
    <t>寺村浩一</t>
  </si>
  <si>
    <t>征矢</t>
  </si>
  <si>
    <t>洋平</t>
  </si>
  <si>
    <t>征矢洋平</t>
  </si>
  <si>
    <t>大塚</t>
  </si>
  <si>
    <t>陽</t>
  </si>
  <si>
    <t>大塚陽</t>
  </si>
  <si>
    <t>山内</t>
  </si>
  <si>
    <t>雄平</t>
  </si>
  <si>
    <t>山内雄平</t>
  </si>
  <si>
    <t>木村</t>
  </si>
  <si>
    <t>美香</t>
  </si>
  <si>
    <t>木村美香</t>
  </si>
  <si>
    <t>梶木</t>
  </si>
  <si>
    <t>和子</t>
  </si>
  <si>
    <t>梶木和子</t>
  </si>
  <si>
    <t>春澄</t>
  </si>
  <si>
    <t>代表　青井亘</t>
  </si>
  <si>
    <t>tani0429@e-omi.ne.jp</t>
  </si>
  <si>
    <t>ぷ０１</t>
  </si>
  <si>
    <t>青井</t>
  </si>
  <si>
    <t>亘</t>
  </si>
  <si>
    <t>青井亘</t>
  </si>
  <si>
    <t>湖東プラチナ</t>
  </si>
  <si>
    <t>ぷ０２</t>
  </si>
  <si>
    <t>高田洋治</t>
  </si>
  <si>
    <t>照夫</t>
  </si>
  <si>
    <t>羽田照夫</t>
  </si>
  <si>
    <t>藤本昌彦</t>
  </si>
  <si>
    <t>安田和彦</t>
  </si>
  <si>
    <t>吉田知司</t>
  </si>
  <si>
    <t>谷口一男</t>
  </si>
  <si>
    <t>小柳寛明</t>
  </si>
  <si>
    <t>敬二</t>
  </si>
  <si>
    <t>堀川敬二</t>
  </si>
  <si>
    <t xml:space="preserve"> </t>
  </si>
  <si>
    <t>代表　国村昌生</t>
  </si>
  <si>
    <t>massa920kunn@gmail.com</t>
  </si>
  <si>
    <t>J4</t>
  </si>
  <si>
    <t>J4テニス倶楽部</t>
  </si>
  <si>
    <t>の場合</t>
  </si>
  <si>
    <t>じ０１</t>
  </si>
  <si>
    <t>国村</t>
  </si>
  <si>
    <t>昌生</t>
  </si>
  <si>
    <t>国村昌生</t>
  </si>
  <si>
    <t>じ０２</t>
  </si>
  <si>
    <t>白井</t>
  </si>
  <si>
    <t>秀幸</t>
  </si>
  <si>
    <t>白井秀幸</t>
  </si>
  <si>
    <t>栗東市</t>
  </si>
  <si>
    <t>じ０３</t>
  </si>
  <si>
    <t>雄介</t>
  </si>
  <si>
    <t>中川雄介</t>
  </si>
  <si>
    <t>じ０４</t>
  </si>
  <si>
    <t>永友</t>
  </si>
  <si>
    <t>康貴</t>
  </si>
  <si>
    <t>永友康貴</t>
  </si>
  <si>
    <t>じ０５</t>
  </si>
  <si>
    <t>中嶋</t>
  </si>
  <si>
    <t>徹</t>
  </si>
  <si>
    <t>中嶋徹</t>
  </si>
  <si>
    <t>蒲生郡</t>
  </si>
  <si>
    <t>じ０６</t>
  </si>
  <si>
    <t>河野</t>
  </si>
  <si>
    <t>祐司</t>
  </si>
  <si>
    <t>河野祐司</t>
  </si>
  <si>
    <t>じ０７</t>
  </si>
  <si>
    <t>冬磨</t>
  </si>
  <si>
    <t>河野冬磨</t>
  </si>
  <si>
    <t>代表　片岡一寿</t>
  </si>
  <si>
    <t>ptkq67180＠yahoo.co.jp</t>
  </si>
  <si>
    <t>うさぎとかめの集い</t>
  </si>
  <si>
    <t>う０１</t>
  </si>
  <si>
    <t>阿部</t>
  </si>
  <si>
    <t>泰孝</t>
  </si>
  <si>
    <t>阿部泰孝</t>
  </si>
  <si>
    <t>う０２</t>
  </si>
  <si>
    <t>石岡</t>
  </si>
  <si>
    <t>良典</t>
  </si>
  <si>
    <t>石岡良典</t>
  </si>
  <si>
    <t>牛道</t>
  </si>
  <si>
    <t>牛道雄介</t>
  </si>
  <si>
    <t>岡村</t>
  </si>
  <si>
    <t>治孝</t>
  </si>
  <si>
    <t>岡村治孝</t>
  </si>
  <si>
    <t>奥内</t>
  </si>
  <si>
    <t>栄治</t>
  </si>
  <si>
    <t>奥内栄治</t>
  </si>
  <si>
    <t>小倉</t>
  </si>
  <si>
    <t>俊郎</t>
  </si>
  <si>
    <t>小倉俊郎</t>
  </si>
  <si>
    <t>片岡</t>
  </si>
  <si>
    <t>一寿</t>
  </si>
  <si>
    <t>片岡一寿</t>
  </si>
  <si>
    <t>加藤</t>
  </si>
  <si>
    <t>仁</t>
  </si>
  <si>
    <t>加藤仁</t>
  </si>
  <si>
    <t>金子</t>
  </si>
  <si>
    <t>高之</t>
  </si>
  <si>
    <t>金子高之</t>
  </si>
  <si>
    <t>亀井</t>
  </si>
  <si>
    <t>正嗣</t>
  </si>
  <si>
    <t>亀井正嗣</t>
  </si>
  <si>
    <t>久保田</t>
  </si>
  <si>
    <t>勉</t>
  </si>
  <si>
    <t>久保田勉</t>
  </si>
  <si>
    <t>甲賀市</t>
  </si>
  <si>
    <t>竹田</t>
  </si>
  <si>
    <t>圭佑</t>
  </si>
  <si>
    <t>竹田圭佑</t>
  </si>
  <si>
    <t>堤内</t>
  </si>
  <si>
    <t>昭仁</t>
  </si>
  <si>
    <t>堤内昭仁</t>
  </si>
  <si>
    <t>土肥</t>
  </si>
  <si>
    <t>将博</t>
  </si>
  <si>
    <t>土肥将博</t>
  </si>
  <si>
    <t>中田</t>
  </si>
  <si>
    <t>富憲</t>
  </si>
  <si>
    <t>中田富憲</t>
  </si>
  <si>
    <t>長谷出</t>
  </si>
  <si>
    <t xml:space="preserve"> 浩</t>
  </si>
  <si>
    <t>長谷出 浩</t>
  </si>
  <si>
    <t>深田</t>
  </si>
  <si>
    <t>深田健太郎</t>
  </si>
  <si>
    <t>啓吾</t>
  </si>
  <si>
    <t>松本啓吾</t>
  </si>
  <si>
    <t>健一</t>
  </si>
  <si>
    <t>森健一</t>
  </si>
  <si>
    <t xml:space="preserve">山崎 </t>
  </si>
  <si>
    <t xml:space="preserve"> 豊</t>
  </si>
  <si>
    <t>山崎  豊</t>
  </si>
  <si>
    <t>山田</t>
  </si>
  <si>
    <t>佳明</t>
  </si>
  <si>
    <t>山田佳明</t>
  </si>
  <si>
    <t>昌紀</t>
  </si>
  <si>
    <t>山本昌紀</t>
  </si>
  <si>
    <t>浩之</t>
  </si>
  <si>
    <t>山本浩之</t>
  </si>
  <si>
    <t>吉村淳</t>
  </si>
  <si>
    <t>脇野</t>
  </si>
  <si>
    <t>佳邦</t>
  </si>
  <si>
    <t>脇野佳邦</t>
  </si>
  <si>
    <t>高瀬眞志</t>
  </si>
  <si>
    <t>竹下英伸</t>
  </si>
  <si>
    <t>恭平</t>
  </si>
  <si>
    <t>竹下恭平</t>
  </si>
  <si>
    <t>峰　</t>
  </si>
  <si>
    <t>峰　祥靖</t>
  </si>
  <si>
    <t>野村良平</t>
  </si>
  <si>
    <t>利光</t>
  </si>
  <si>
    <t>龍司</t>
  </si>
  <si>
    <t>利光龍司</t>
  </si>
  <si>
    <t>植垣</t>
  </si>
  <si>
    <t>貴美子</t>
  </si>
  <si>
    <t>植垣貴美子</t>
  </si>
  <si>
    <t>牛道</t>
  </si>
  <si>
    <t>心</t>
  </si>
  <si>
    <t>牛道心</t>
  </si>
  <si>
    <t>梅田</t>
  </si>
  <si>
    <t>陽子</t>
  </si>
  <si>
    <t>梅田陽子</t>
  </si>
  <si>
    <t>谷口</t>
  </si>
  <si>
    <t>美佳</t>
  </si>
  <si>
    <t>谷口美佳</t>
  </si>
  <si>
    <t>辻</t>
  </si>
  <si>
    <t>佳子</t>
  </si>
  <si>
    <t>辻佳子</t>
  </si>
  <si>
    <t>苗村</t>
  </si>
  <si>
    <t>直子</t>
  </si>
  <si>
    <t>苗村直子</t>
  </si>
  <si>
    <t>竜王町</t>
  </si>
  <si>
    <t>永松</t>
  </si>
  <si>
    <t>貴子</t>
  </si>
  <si>
    <t>永松貴子</t>
  </si>
  <si>
    <t>西崎</t>
  </si>
  <si>
    <t>友香</t>
  </si>
  <si>
    <t>西崎友香</t>
  </si>
  <si>
    <t>藤田</t>
  </si>
  <si>
    <t>博美</t>
  </si>
  <si>
    <t>藤田博美</t>
  </si>
  <si>
    <t>藤村</t>
  </si>
  <si>
    <t>加代子</t>
  </si>
  <si>
    <t>藤村加代子</t>
  </si>
  <si>
    <t>光代</t>
  </si>
  <si>
    <t>竹下光代</t>
  </si>
  <si>
    <t>有紀</t>
  </si>
  <si>
    <t>田中有紀</t>
  </si>
  <si>
    <t>都</t>
  </si>
  <si>
    <t>田中都</t>
  </si>
  <si>
    <t>愛荘町</t>
  </si>
  <si>
    <t>姫井亜利沙</t>
  </si>
  <si>
    <t>伊吹</t>
  </si>
  <si>
    <t>邦子</t>
  </si>
  <si>
    <t>伊吹邦子</t>
  </si>
  <si>
    <t>岩花</t>
  </si>
  <si>
    <t>功</t>
  </si>
  <si>
    <t>岩花功</t>
  </si>
  <si>
    <t>う４８</t>
  </si>
  <si>
    <t>皓太</t>
  </si>
  <si>
    <t>亀井皓太</t>
  </si>
  <si>
    <t>う４９</t>
  </si>
  <si>
    <t>林</t>
  </si>
  <si>
    <t>哲学</t>
  </si>
  <si>
    <t>林哲学</t>
  </si>
  <si>
    <t>う５０</t>
  </si>
  <si>
    <t>池本</t>
  </si>
  <si>
    <t>敦貴</t>
  </si>
  <si>
    <t>池本敦貴</t>
  </si>
  <si>
    <t>こ０１</t>
  </si>
  <si>
    <t>國本</t>
  </si>
  <si>
    <t>個人登録</t>
  </si>
  <si>
    <t>國本太郎</t>
  </si>
  <si>
    <t>松原</t>
  </si>
  <si>
    <t>礼</t>
  </si>
  <si>
    <t>個人登録</t>
  </si>
  <si>
    <t>松原礼</t>
  </si>
  <si>
    <t>直八</t>
  </si>
  <si>
    <t>山田直八</t>
  </si>
  <si>
    <t>愛荘町</t>
  </si>
  <si>
    <t>中島</t>
  </si>
  <si>
    <t>康之</t>
  </si>
  <si>
    <t>中島康之</t>
  </si>
  <si>
    <t>北川</t>
  </si>
  <si>
    <t>昌弘</t>
  </si>
  <si>
    <t>北川昌弘</t>
  </si>
  <si>
    <t>(261-5)*1000+2000*5=26600</t>
  </si>
  <si>
    <t>う０７</t>
  </si>
  <si>
    <t>う３０</t>
  </si>
  <si>
    <t>う２９</t>
  </si>
  <si>
    <t>ふ２２</t>
  </si>
  <si>
    <t>う２８</t>
  </si>
  <si>
    <t>ふ０２</t>
  </si>
  <si>
    <t>あ２４</t>
  </si>
  <si>
    <t>む２１</t>
  </si>
  <si>
    <t>福嶋</t>
  </si>
  <si>
    <t>う１５</t>
  </si>
  <si>
    <t>う２３</t>
  </si>
  <si>
    <t>田中</t>
  </si>
  <si>
    <t>小島</t>
  </si>
  <si>
    <t>ふ２１</t>
  </si>
  <si>
    <t>ふ０８</t>
  </si>
  <si>
    <t>む０８</t>
  </si>
  <si>
    <t>む１６</t>
  </si>
  <si>
    <t>う３４</t>
  </si>
  <si>
    <t>け１６</t>
  </si>
  <si>
    <t>う３６</t>
  </si>
  <si>
    <t>う４２</t>
  </si>
  <si>
    <t>む０３</t>
  </si>
  <si>
    <t>む０４</t>
  </si>
  <si>
    <t>き１７</t>
  </si>
  <si>
    <t>木村</t>
  </si>
  <si>
    <t>け１３</t>
  </si>
  <si>
    <t>け０５</t>
  </si>
  <si>
    <t>む１０</t>
  </si>
  <si>
    <t>川村</t>
  </si>
  <si>
    <t>む２０</t>
  </si>
  <si>
    <t>村田</t>
  </si>
  <si>
    <t>ぷ０３</t>
  </si>
  <si>
    <t>ぷ０９</t>
  </si>
  <si>
    <t>ひばり公園　ドームA・B　8：45までに本部に出席を届ける</t>
  </si>
  <si>
    <t>ひばり公園　外A・B　8：45までに本部に出席を届ける</t>
  </si>
  <si>
    <t>　2タイブレークセットマッチ・ファイナル10ポイントセットマッチ</t>
  </si>
  <si>
    <t>第19回東近江市 NEW MIX</t>
  </si>
  <si>
    <r>
      <rPr>
        <b/>
        <sz val="14"/>
        <color indexed="17"/>
        <rFont val="ＭＳ Ｐゴシック"/>
        <family val="3"/>
      </rPr>
      <t>すこやかの杜</t>
    </r>
    <r>
      <rPr>
        <b/>
        <sz val="14"/>
        <rFont val="ＭＳ Ｐゴシック"/>
        <family val="3"/>
      </rPr>
      <t>　外B　8：45までに本部に出席を届ける</t>
    </r>
  </si>
  <si>
    <t>順位決定方法　①完了試合数　②勝数　③直接対決（２チームが同勝ち数の場合）　④取得ゲーム率（取得ゲーム数/全ゲーム数）</t>
  </si>
  <si>
    <t>第19回東近江市NEW-MIX　</t>
  </si>
  <si>
    <t>8ゲームスプロセットマッチ（8－8タイブレーク）ノーアド方式</t>
  </si>
  <si>
    <t>リーグ</t>
  </si>
  <si>
    <t>⑧</t>
  </si>
  <si>
    <t>OV130　優勝　小澤・梅田（Ｋテニス・うさかめ）　　　　　　準優勝　佐治・谷口（京セラ・一般）</t>
  </si>
  <si>
    <t>-</t>
  </si>
  <si>
    <t>OV130                                       2023.3.12</t>
  </si>
  <si>
    <t>OV140                                     2023.3.12</t>
  </si>
  <si>
    <t>OV150                                                    2023.3.12</t>
  </si>
  <si>
    <t>8ゲームズプロセットマッチ（8－8タイブレーク）ノーアド方式</t>
  </si>
  <si>
    <t>⑥</t>
  </si>
  <si>
    <t>⑩</t>
  </si>
  <si>
    <t>⑦</t>
  </si>
  <si>
    <t>⑨</t>
  </si>
  <si>
    <t>⑪</t>
  </si>
  <si>
    <t>OV100                                         2023,3,12</t>
  </si>
  <si>
    <t>OV80                                              2023.3.12</t>
  </si>
  <si>
    <t>OV120                                                 2023.3.12</t>
  </si>
  <si>
    <t>OV140　優勝　木村・永松（一般・うさかめ）　　　　　　　　　　　　準優勝　三代・筒井（フレンズ）</t>
  </si>
  <si>
    <t>OV100 優勝　中田・山本（うさかめ）　　　　　　　　　　　　　　準優勝　寺村・福嶋（村田・一般）</t>
  </si>
  <si>
    <t>土肥</t>
  </si>
  <si>
    <t>OV120 優勝　辰巳・川上（村田TC）　　　　　　　　　　　　　　　　OV80　大野・峰（フレンズ・うさかめ）</t>
  </si>
  <si>
    <t>OV150 優勝　今井・由利（一般・プラチナ）　　　　　　　　　　　　準優勝　村田・中野（一般・村田TC)</t>
  </si>
  <si>
    <t>ＮＥＷ ＭＩＸ大会歴代成績</t>
  </si>
  <si>
    <t>大会</t>
  </si>
  <si>
    <t>開催日</t>
  </si>
  <si>
    <t>種目</t>
  </si>
  <si>
    <t>優勝</t>
  </si>
  <si>
    <t>２位</t>
  </si>
  <si>
    <t>３位</t>
  </si>
  <si>
    <t>第１回</t>
  </si>
  <si>
    <t>80歳ダブルス</t>
  </si>
  <si>
    <r>
      <t xml:space="preserve">川上　英二・川端　一彦
</t>
    </r>
    <r>
      <rPr>
        <sz val="7"/>
        <rFont val="Lr oSVbN"/>
        <family val="3"/>
      </rPr>
      <t>（村田製作所・個人登録）</t>
    </r>
  </si>
  <si>
    <t>高瀬　英彦・稲泉　聡
（Kテニス・村田製作所）</t>
  </si>
  <si>
    <t>川並　和之・田中　和枝
（Ｋテニス）</t>
  </si>
  <si>
    <t>100歳ダブルス</t>
  </si>
  <si>
    <t>岡田　孝夫・吉岡　京子
（Ｋテニス）</t>
  </si>
  <si>
    <t>中村　裕治・中村　晃代
（一　般）</t>
  </si>
  <si>
    <t>野口　正和・福永　裕美
（Ｋテニス）</t>
  </si>
  <si>
    <t>120歳ダブルス</t>
  </si>
  <si>
    <t>羽田　昭夫・原内　敏夫
（ＪＡＣＫ・一般）</t>
  </si>
  <si>
    <t>鷹野　泰・片岡　春巳
（ＪＡＣＫ・京セラ）</t>
  </si>
  <si>
    <t>西村　國太郎・伊崎　明
（ＪＡＣＫ）</t>
  </si>
  <si>
    <t>第2回</t>
  </si>
  <si>
    <t>川上　英二・水本　淳史
（村田製作所・Pin　TC）</t>
  </si>
  <si>
    <t>川並　和之・児玉　
（Ｋﾃﾆｽ）</t>
  </si>
  <si>
    <r>
      <rPr>
        <sz val="9"/>
        <rFont val="Lr oSVbN"/>
        <family val="3"/>
      </rPr>
      <t>湯本・柴谷</t>
    </r>
    <r>
      <rPr>
        <sz val="8"/>
        <rFont val="Lr oSVbN"/>
        <family val="3"/>
      </rPr>
      <t xml:space="preserve">
（京セラ）</t>
    </r>
  </si>
  <si>
    <r>
      <rPr>
        <sz val="9"/>
        <rFont val="Lr oSVbN"/>
        <family val="3"/>
      </rPr>
      <t>萬宮・村井</t>
    </r>
    <r>
      <rPr>
        <sz val="8"/>
        <rFont val="Lr oSVbN"/>
        <family val="3"/>
      </rPr>
      <t xml:space="preserve">
（Ｐｉｎ）</t>
    </r>
  </si>
  <si>
    <r>
      <rPr>
        <sz val="9"/>
        <rFont val="Lr oSVbN"/>
        <family val="3"/>
      </rPr>
      <t>宮村・溝川</t>
    </r>
    <r>
      <rPr>
        <sz val="8"/>
        <rFont val="Lr oSVbN"/>
        <family val="3"/>
      </rPr>
      <t xml:space="preserve">
（Ｋﾃﾆｽ）</t>
    </r>
  </si>
  <si>
    <r>
      <rPr>
        <sz val="9"/>
        <rFont val="Lr oSVbN"/>
        <family val="3"/>
      </rPr>
      <t>永沼・片岡</t>
    </r>
    <r>
      <rPr>
        <sz val="8"/>
        <rFont val="Lr oSVbN"/>
        <family val="3"/>
      </rPr>
      <t xml:space="preserve">
（Jack）</t>
    </r>
  </si>
  <si>
    <r>
      <rPr>
        <sz val="9"/>
        <rFont val="Lr oSVbN"/>
        <family val="3"/>
      </rPr>
      <t>稲毛・堀江</t>
    </r>
    <r>
      <rPr>
        <sz val="8"/>
        <rFont val="Lr oSVbN"/>
        <family val="3"/>
      </rPr>
      <t xml:space="preserve">
（一般）</t>
    </r>
  </si>
  <si>
    <r>
      <rPr>
        <sz val="9"/>
        <rFont val="Lr oSVbN"/>
        <family val="3"/>
      </rPr>
      <t>石原・村田</t>
    </r>
    <r>
      <rPr>
        <sz val="8"/>
        <rFont val="Lr oSVbN"/>
        <family val="3"/>
      </rPr>
      <t xml:space="preserve">
（Ｋﾃﾆｽ）</t>
    </r>
  </si>
  <si>
    <t>140歳ダブルス</t>
  </si>
  <si>
    <r>
      <t xml:space="preserve">田浦・宇野
</t>
    </r>
    <r>
      <rPr>
        <sz val="8"/>
        <rFont val="Lr oSVbN"/>
        <family val="3"/>
      </rPr>
      <t>（一　般）</t>
    </r>
  </si>
  <si>
    <r>
      <t xml:space="preserve">達川・福永
</t>
    </r>
    <r>
      <rPr>
        <sz val="8"/>
        <rFont val="Lr oSVbN"/>
        <family val="3"/>
      </rPr>
      <t>（Ｋﾃﾆｽ）</t>
    </r>
  </si>
  <si>
    <t>第３回</t>
  </si>
  <si>
    <r>
      <t xml:space="preserve">稲泉・川上　
</t>
    </r>
    <r>
      <rPr>
        <sz val="8"/>
        <rFont val="Lr oSVbN"/>
        <family val="3"/>
      </rPr>
      <t>（村田製作所）</t>
    </r>
  </si>
  <si>
    <r>
      <t xml:space="preserve">田中・川並　
</t>
    </r>
    <r>
      <rPr>
        <sz val="8"/>
        <rFont val="Lr oSVbN"/>
        <family val="3"/>
      </rPr>
      <t>（Ｋﾃﾆｽ）</t>
    </r>
  </si>
  <si>
    <r>
      <t xml:space="preserve">坂口・梅田　
</t>
    </r>
    <r>
      <rPr>
        <sz val="8"/>
        <rFont val="Lr oSVbN"/>
        <family val="3"/>
      </rPr>
      <t>（個人登録・一般）</t>
    </r>
  </si>
  <si>
    <r>
      <t xml:space="preserve">清水・高瀬
</t>
    </r>
    <r>
      <rPr>
        <sz val="8"/>
        <rFont val="Lr oSVbN"/>
        <family val="3"/>
      </rPr>
      <t>（Ｐｉｎ・個人登録）</t>
    </r>
  </si>
  <si>
    <r>
      <t xml:space="preserve">羽田・原内
</t>
    </r>
    <r>
      <rPr>
        <sz val="8"/>
        <rFont val="Lr oSVbN"/>
        <family val="3"/>
      </rPr>
      <t>（ＪＡＣＫ・一般）</t>
    </r>
  </si>
  <si>
    <r>
      <t xml:space="preserve">杉山・片岡
</t>
    </r>
    <r>
      <rPr>
        <sz val="8"/>
        <rFont val="Lr oSVbN"/>
        <family val="3"/>
      </rPr>
      <t>（村田製作所・京セラ）</t>
    </r>
  </si>
  <si>
    <r>
      <t xml:space="preserve">関塚・関塚
</t>
    </r>
    <r>
      <rPr>
        <sz val="8"/>
        <rFont val="Lr oSVbN"/>
        <family val="3"/>
      </rPr>
      <t>（プラチナ）</t>
    </r>
  </si>
  <si>
    <r>
      <t xml:space="preserve">田浦・宇野
</t>
    </r>
    <r>
      <rPr>
        <sz val="8"/>
        <rFont val="Lr oSVbN"/>
        <family val="3"/>
      </rPr>
      <t>（個人登録）</t>
    </r>
  </si>
  <si>
    <r>
      <t xml:space="preserve">福永・西里　
</t>
    </r>
    <r>
      <rPr>
        <sz val="8"/>
        <rFont val="Lr oSVbN"/>
        <family val="3"/>
      </rPr>
      <t>（Ｋテニスカレッジ）</t>
    </r>
  </si>
  <si>
    <t>第４回</t>
  </si>
  <si>
    <r>
      <t xml:space="preserve">川上・岡川　
</t>
    </r>
    <r>
      <rPr>
        <sz val="8"/>
        <rFont val="Lr oSVbN"/>
        <family val="3"/>
      </rPr>
      <t>（村田製作所）</t>
    </r>
  </si>
  <si>
    <r>
      <t xml:space="preserve">坪田・石原
</t>
    </r>
    <r>
      <rPr>
        <sz val="8"/>
        <rFont val="Lr oSVbN"/>
        <family val="3"/>
      </rPr>
      <t>（Ｋﾃﾆｽ）</t>
    </r>
  </si>
  <si>
    <r>
      <t xml:space="preserve">村地・福永　
</t>
    </r>
    <r>
      <rPr>
        <sz val="8"/>
        <rFont val="Lr oSVbN"/>
        <family val="3"/>
      </rPr>
      <t>（Ｋテニス）</t>
    </r>
  </si>
  <si>
    <r>
      <t xml:space="preserve">川並・田中
</t>
    </r>
    <r>
      <rPr>
        <sz val="8"/>
        <rFont val="Lr oSVbN"/>
        <family val="3"/>
      </rPr>
      <t>（Ｋテニス）</t>
    </r>
  </si>
  <si>
    <r>
      <t xml:space="preserve">原内・羽田
</t>
    </r>
    <r>
      <rPr>
        <sz val="8"/>
        <rFont val="Lr oSVbN"/>
        <family val="3"/>
      </rPr>
      <t>（湖東プラチナ）</t>
    </r>
  </si>
  <si>
    <r>
      <t xml:space="preserve">堤内・堤内
</t>
    </r>
    <r>
      <rPr>
        <sz val="8"/>
        <rFont val="Lr oSVbN"/>
        <family val="3"/>
      </rPr>
      <t>（湖東プラチナ）</t>
    </r>
  </si>
  <si>
    <r>
      <t xml:space="preserve">高田・安田　
</t>
    </r>
    <r>
      <rPr>
        <sz val="8"/>
        <rFont val="Lr oSVbN"/>
        <family val="3"/>
      </rPr>
      <t>（湖東プラチナ）</t>
    </r>
  </si>
  <si>
    <r>
      <t xml:space="preserve">鈴木・川端　
</t>
    </r>
    <r>
      <rPr>
        <sz val="8"/>
        <rFont val="Lr oSVbN"/>
        <family val="3"/>
      </rPr>
      <t>（ぽんぽこ）</t>
    </r>
  </si>
  <si>
    <r>
      <t xml:space="preserve">平野・大林　
</t>
    </r>
    <r>
      <rPr>
        <sz val="8"/>
        <rFont val="Lr oSVbN"/>
        <family val="3"/>
      </rPr>
      <t>（Ｂａｍｂｉ）</t>
    </r>
  </si>
  <si>
    <r>
      <t>田中・前田</t>
    </r>
    <r>
      <rPr>
        <sz val="8"/>
        <rFont val="Lr oSVbN"/>
        <family val="3"/>
      </rPr>
      <t xml:space="preserve">
（湖東プラチナ）</t>
    </r>
  </si>
  <si>
    <r>
      <t xml:space="preserve">北村・佐竹　
</t>
    </r>
    <r>
      <rPr>
        <sz val="8"/>
        <rFont val="Lr oSVbN"/>
        <family val="3"/>
      </rPr>
      <t>（一般・ふれんず）</t>
    </r>
  </si>
  <si>
    <t>第５回</t>
  </si>
  <si>
    <t>川上・稲泉</t>
  </si>
  <si>
    <t>高瀬・水本</t>
  </si>
  <si>
    <t>坂口・梅田　</t>
  </si>
  <si>
    <t>（村田製作所）</t>
  </si>
  <si>
    <r>
      <t>（</t>
    </r>
    <r>
      <rPr>
        <sz val="8"/>
        <rFont val="Century"/>
        <family val="1"/>
      </rPr>
      <t>Pin</t>
    </r>
    <r>
      <rPr>
        <sz val="8"/>
        <rFont val="Lr"/>
        <family val="1"/>
      </rPr>
      <t>　</t>
    </r>
    <r>
      <rPr>
        <sz val="8"/>
        <rFont val="Century"/>
        <family val="1"/>
      </rPr>
      <t>TC</t>
    </r>
    <r>
      <rPr>
        <sz val="8"/>
        <rFont val="Lr"/>
        <family val="1"/>
      </rPr>
      <t>）</t>
    </r>
  </si>
  <si>
    <r>
      <t>（</t>
    </r>
    <r>
      <rPr>
        <sz val="8"/>
        <rFont val="Century"/>
        <family val="1"/>
      </rPr>
      <t>Dragon</t>
    </r>
    <r>
      <rPr>
        <sz val="8"/>
        <rFont val="Lr"/>
        <family val="1"/>
      </rPr>
      <t>　</t>
    </r>
    <r>
      <rPr>
        <sz val="8"/>
        <rFont val="Century"/>
        <family val="1"/>
      </rPr>
      <t>one</t>
    </r>
    <r>
      <rPr>
        <sz val="8"/>
        <rFont val="Lr"/>
        <family val="1"/>
      </rPr>
      <t>）</t>
    </r>
  </si>
  <si>
    <t>　田中・川並　</t>
  </si>
  <si>
    <t>坪田・梶木</t>
  </si>
  <si>
    <t>関・片岡</t>
  </si>
  <si>
    <t>（Ｋﾃﾆｽ）</t>
  </si>
  <si>
    <r>
      <t>（</t>
    </r>
    <r>
      <rPr>
        <sz val="8"/>
        <rFont val="Century"/>
        <family val="1"/>
      </rPr>
      <t>K</t>
    </r>
    <r>
      <rPr>
        <sz val="8"/>
        <rFont val="Lr"/>
        <family val="1"/>
      </rPr>
      <t>テニス）</t>
    </r>
  </si>
  <si>
    <t>（ﾋﾟｰｽ・京ｾﾗ）</t>
  </si>
  <si>
    <t>北村・北村</t>
  </si>
  <si>
    <t>中村・佐竹</t>
  </si>
  <si>
    <t>伊吹・吉岡</t>
  </si>
  <si>
    <t>（個人・ﾘﾗｯｸﾏ）</t>
  </si>
  <si>
    <t>（ﾌﾚﾝｽﾞ）</t>
  </si>
  <si>
    <t>第６回</t>
  </si>
  <si>
    <t>山本・亀井</t>
  </si>
  <si>
    <t>坂口・清水　</t>
  </si>
  <si>
    <r>
      <rPr>
        <sz val="8"/>
        <rFont val="Lr"/>
        <family val="1"/>
      </rPr>
      <t>（一般・</t>
    </r>
    <r>
      <rPr>
        <sz val="8"/>
        <rFont val="Century"/>
        <family val="1"/>
      </rPr>
      <t>Pin</t>
    </r>
    <r>
      <rPr>
        <sz val="8"/>
        <rFont val="Lr"/>
        <family val="1"/>
      </rPr>
      <t>　</t>
    </r>
    <r>
      <rPr>
        <sz val="8"/>
        <rFont val="Century"/>
        <family val="1"/>
      </rPr>
      <t>TC</t>
    </r>
    <r>
      <rPr>
        <sz val="8"/>
        <rFont val="Lr"/>
        <family val="1"/>
      </rPr>
      <t>）</t>
    </r>
  </si>
  <si>
    <r>
      <t>（</t>
    </r>
    <r>
      <rPr>
        <sz val="8"/>
        <rFont val="Century"/>
        <family val="1"/>
      </rPr>
      <t>Dragon</t>
    </r>
    <r>
      <rPr>
        <sz val="8"/>
        <rFont val="Lr"/>
        <family val="1"/>
      </rPr>
      <t>　</t>
    </r>
    <r>
      <rPr>
        <sz val="8"/>
        <rFont val="Century"/>
        <family val="1"/>
      </rPr>
      <t>one</t>
    </r>
    <r>
      <rPr>
        <sz val="8"/>
        <rFont val="Lr"/>
        <family val="1"/>
      </rPr>
      <t>・ピース）</t>
    </r>
  </si>
  <si>
    <t>潤井・西野</t>
  </si>
  <si>
    <t>大倉・潤井</t>
  </si>
  <si>
    <r>
      <t>（Dragon　one</t>
    </r>
    <r>
      <rPr>
        <sz val="8"/>
        <rFont val="Lr"/>
        <family val="1"/>
      </rPr>
      <t>）</t>
    </r>
  </si>
  <si>
    <t>（Dragon　one）</t>
  </si>
  <si>
    <t>皆川・大林</t>
  </si>
  <si>
    <t>浅野・石原</t>
  </si>
  <si>
    <t>高田・羽田</t>
  </si>
  <si>
    <t>（ﾌﾚﾝｽﾞ・Ｋﾃﾆｽ）</t>
  </si>
  <si>
    <t>（湖東プラチナ）</t>
  </si>
  <si>
    <t>佐竹・中村</t>
  </si>
  <si>
    <t>吉岡・酒井</t>
  </si>
  <si>
    <t>藤居・水谷</t>
  </si>
  <si>
    <t>（ぼんズ）</t>
  </si>
  <si>
    <t>第７回</t>
  </si>
  <si>
    <t>坂口・田中</t>
  </si>
  <si>
    <t>中塚・池上　</t>
  </si>
  <si>
    <t>（うさかめ）</t>
  </si>
  <si>
    <t>（Doragon one）</t>
  </si>
  <si>
    <r>
      <t>（うさかめ</t>
    </r>
    <r>
      <rPr>
        <sz val="8"/>
        <rFont val="Lr"/>
        <family val="1"/>
      </rPr>
      <t>）</t>
    </r>
  </si>
  <si>
    <t>坪田・石原　</t>
  </si>
  <si>
    <t>土肥・鈴木</t>
  </si>
  <si>
    <t>宮嶋・永松</t>
  </si>
  <si>
    <t>杉山・梶木</t>
  </si>
  <si>
    <t>鈴木・川端　</t>
  </si>
  <si>
    <t>（村田八日市・Ｋﾃﾆｽ）</t>
  </si>
  <si>
    <t>（あげぽん）</t>
  </si>
  <si>
    <t>羽田・堀部</t>
  </si>
  <si>
    <t>大林・今井</t>
  </si>
  <si>
    <t>高田・前田</t>
  </si>
  <si>
    <t>第8回</t>
  </si>
  <si>
    <t>清水・北村</t>
  </si>
  <si>
    <t>坂口・佐藤　</t>
  </si>
  <si>
    <t>（Ｄ－1・グリフィンズ）</t>
  </si>
  <si>
    <t>田中・川並　</t>
  </si>
  <si>
    <t>福永・小澤</t>
  </si>
  <si>
    <t>石原・浅野</t>
  </si>
  <si>
    <t>永松・宮嶋</t>
  </si>
  <si>
    <t>杉山・片岡　</t>
  </si>
  <si>
    <t>（村田八日市・京セラ）</t>
  </si>
  <si>
    <t>第9回</t>
  </si>
  <si>
    <t>石井・山本</t>
  </si>
  <si>
    <t>稲場・秦泉寺</t>
  </si>
  <si>
    <t>岡・福島</t>
  </si>
  <si>
    <t>（うさかめ）</t>
  </si>
  <si>
    <t>（グリフィンズ・一般）</t>
  </si>
  <si>
    <t>（グリフィンズ）</t>
  </si>
  <si>
    <t>池端・土肥</t>
  </si>
  <si>
    <t>小菅・川崎</t>
  </si>
  <si>
    <t>森本・松井</t>
  </si>
  <si>
    <t>（ぼんズ・フレンズ）</t>
  </si>
  <si>
    <t>（ぼんズ・うさかめ）</t>
  </si>
  <si>
    <t>（フレンズ）</t>
  </si>
  <si>
    <t>川並・田中
（Ｋテニス）</t>
  </si>
  <si>
    <t>杉山・米倉</t>
  </si>
  <si>
    <t>浅野・安田</t>
  </si>
  <si>
    <t>（村田八日市）</t>
  </si>
  <si>
    <t>（湖東プラチナ）</t>
  </si>
  <si>
    <t>木村・近藤</t>
  </si>
  <si>
    <t>羽田・高田</t>
  </si>
  <si>
    <t>中野・堀部</t>
  </si>
  <si>
    <t>（ぼんズ）</t>
  </si>
  <si>
    <t>（湖東プラチナ）</t>
  </si>
  <si>
    <t>第10回</t>
  </si>
  <si>
    <t>清水・北村</t>
  </si>
  <si>
    <t>中田・山口</t>
  </si>
  <si>
    <t>石井・山田</t>
  </si>
  <si>
    <t>（フレンズ・グリフィンズ）</t>
  </si>
  <si>
    <t>（グリフィンズ・Kﾃﾆｽ）</t>
  </si>
  <si>
    <t>土肥・鈴木</t>
  </si>
  <si>
    <t>川並・永松
（Ｋテニス）</t>
  </si>
  <si>
    <t>片岡・今井</t>
  </si>
  <si>
    <t>140歳ダブルス</t>
  </si>
  <si>
    <t>日高・佐竹</t>
  </si>
  <si>
    <t>150歳ダブルス</t>
  </si>
  <si>
    <t>羽田・堀部</t>
  </si>
  <si>
    <t>梶木・酒井</t>
  </si>
  <si>
    <t>田仲・広瀬</t>
  </si>
  <si>
    <t>（Kﾃﾆｽ・フレンズ）</t>
  </si>
  <si>
    <t>（一般）</t>
  </si>
  <si>
    <t>第11回</t>
  </si>
  <si>
    <t>石井・山崎</t>
  </si>
  <si>
    <t>宮嶋・平塚</t>
  </si>
  <si>
    <t>（うさかめ</t>
  </si>
  <si>
    <t>（Kテニス・ぼんズ）</t>
  </si>
  <si>
    <t>成宮・筒井</t>
  </si>
  <si>
    <t>川上・長谷出</t>
  </si>
  <si>
    <t>（村田・フレンズ）</t>
  </si>
  <si>
    <t>川並・田中
（Ｋテニスカレッジ）</t>
  </si>
  <si>
    <t>森・林</t>
  </si>
  <si>
    <t>北野・更家</t>
  </si>
  <si>
    <t>（サプライズ）</t>
  </si>
  <si>
    <t>永松・石原</t>
  </si>
  <si>
    <t>杉山・吉岡</t>
  </si>
  <si>
    <t>木下・小塩</t>
  </si>
  <si>
    <t>（Ｋﾃﾆｽカレッジ）</t>
  </si>
  <si>
    <t>（うさかめ・一般）</t>
  </si>
  <si>
    <t>梶木・酒居</t>
  </si>
  <si>
    <t>中村・佐竹</t>
  </si>
  <si>
    <t>第12回</t>
  </si>
  <si>
    <t>山口・中田</t>
  </si>
  <si>
    <t>宮嶋・平塚</t>
  </si>
  <si>
    <t>北村・山本</t>
  </si>
  <si>
    <t>（Kﾃﾆｽ・グリフィンズ）</t>
  </si>
  <si>
    <t>（Ｋテニス・ぼんズ）</t>
  </si>
  <si>
    <t>川上・水本</t>
  </si>
  <si>
    <t>池端・土肥</t>
  </si>
  <si>
    <t>（村田・フレンズ）</t>
  </si>
  <si>
    <t>川並・田中</t>
  </si>
  <si>
    <t>小倉・別宮</t>
  </si>
  <si>
    <t>（Ｋテニスカレッジ）</t>
  </si>
  <si>
    <t>永松・石原</t>
  </si>
  <si>
    <t>藤原・近藤</t>
  </si>
  <si>
    <t>杉山・吉岡</t>
  </si>
  <si>
    <t>第13回</t>
  </si>
  <si>
    <t>野村・片桐</t>
  </si>
  <si>
    <t>（TDC）</t>
  </si>
  <si>
    <t>川上・岡川　</t>
  </si>
  <si>
    <t>辰巳・川上</t>
  </si>
  <si>
    <t>（村田・Kテニス）</t>
  </si>
  <si>
    <t>川並・永松</t>
  </si>
  <si>
    <t>小倉・別宮</t>
  </si>
  <si>
    <t>今井・佐藤</t>
  </si>
  <si>
    <t>近藤・日高</t>
  </si>
  <si>
    <t>大林・津田</t>
  </si>
  <si>
    <t>谷・長谷川</t>
  </si>
  <si>
    <t>（プラチナ・フレンズ）</t>
  </si>
  <si>
    <t>第14回</t>
  </si>
  <si>
    <t>朝日・朝日</t>
  </si>
  <si>
    <t>片岡・吉村</t>
  </si>
  <si>
    <t>川上・山本</t>
  </si>
  <si>
    <t>坪田・出縄</t>
  </si>
  <si>
    <t>竹村・木澤</t>
  </si>
  <si>
    <t>（村田・うさかめ）</t>
  </si>
  <si>
    <t>（Kテニスカレッジ）</t>
  </si>
  <si>
    <t>木村・福永</t>
  </si>
  <si>
    <t>杉山・梶木</t>
  </si>
  <si>
    <t>鈴木・今井</t>
  </si>
  <si>
    <t>（村田・Ｋテニス）</t>
  </si>
  <si>
    <t>（フレンズ・うさかめ）</t>
  </si>
  <si>
    <t>佐竹・木村</t>
  </si>
  <si>
    <t>（Ｋテニスカレッジ））</t>
  </si>
  <si>
    <t>第15回</t>
  </si>
  <si>
    <t>西口・吉田</t>
  </si>
  <si>
    <t>竹村・西和田</t>
  </si>
  <si>
    <t>（Kﾃﾆｽ・うさかめ）</t>
  </si>
  <si>
    <t>川上・辰巳</t>
  </si>
  <si>
    <t>出縄・小口</t>
  </si>
  <si>
    <t>（村田八日市TC）</t>
  </si>
  <si>
    <t>（Kテニス・一般）</t>
  </si>
  <si>
    <t>川並・田中</t>
  </si>
  <si>
    <t>竹下・辻</t>
  </si>
  <si>
    <t>130歳ダブルス</t>
  </si>
  <si>
    <t>伊吹・松井</t>
  </si>
  <si>
    <t>鈴木・吉岡</t>
  </si>
  <si>
    <t>（村田・Ｋテニス）</t>
  </si>
  <si>
    <t>藤本・谷口</t>
  </si>
  <si>
    <t>第16回</t>
  </si>
  <si>
    <t>峰・山本</t>
  </si>
  <si>
    <t>藤井・岡本</t>
  </si>
  <si>
    <t>（グリフィンズ・一般）</t>
  </si>
  <si>
    <t>中田・山本</t>
  </si>
  <si>
    <t>古市・土肥</t>
  </si>
  <si>
    <t>（グリフィンズ・フレンズ）</t>
  </si>
  <si>
    <t>川並・永松　</t>
  </si>
  <si>
    <t>小澤・梅田</t>
  </si>
  <si>
    <t>第17回</t>
  </si>
  <si>
    <t>雨天中止</t>
  </si>
  <si>
    <t>永松・木村</t>
  </si>
  <si>
    <t>村川・姫井</t>
  </si>
  <si>
    <t>（村田・うさかめ）</t>
  </si>
  <si>
    <t>川上・杉山</t>
  </si>
  <si>
    <t>福永・川並</t>
  </si>
  <si>
    <t>（村田）</t>
  </si>
  <si>
    <t>今井・伊吹</t>
  </si>
  <si>
    <t>梶木・我孫子</t>
  </si>
  <si>
    <t>（うさかめ・フレンズ）</t>
  </si>
  <si>
    <t>第18回</t>
  </si>
  <si>
    <t>松本・竹田</t>
  </si>
  <si>
    <t>野村・日高</t>
  </si>
  <si>
    <t>川上・平塚</t>
  </si>
  <si>
    <t>（アビックBB）</t>
  </si>
  <si>
    <t>牛道・牛道</t>
  </si>
  <si>
    <t>木村・永松</t>
  </si>
  <si>
    <t>植垣・岩花</t>
  </si>
  <si>
    <t>三代・筒井</t>
  </si>
  <si>
    <t>本池・吉岡</t>
  </si>
  <si>
    <t>*時間切れ両チ－ム優勝</t>
  </si>
  <si>
    <t>梶木・木村</t>
  </si>
  <si>
    <t>（村田TC）</t>
  </si>
  <si>
    <t>第19回</t>
  </si>
  <si>
    <t>大野・峰</t>
  </si>
  <si>
    <t>片岡・野村</t>
  </si>
  <si>
    <t>寺村・福嶋</t>
  </si>
  <si>
    <t>（村田・一般）</t>
  </si>
  <si>
    <t>松本・姫田</t>
  </si>
  <si>
    <t>（村田TC)</t>
  </si>
  <si>
    <t>土肥・池端</t>
  </si>
  <si>
    <t>梅田・小澤</t>
  </si>
  <si>
    <t>（うさかめ・Kテニス）</t>
  </si>
  <si>
    <t>谷口・佐治</t>
  </si>
  <si>
    <t>（一般・京セラ）</t>
  </si>
  <si>
    <t>永松・木村</t>
  </si>
  <si>
    <t>今井・由利</t>
  </si>
  <si>
    <t>（一般・プラチナ）</t>
  </si>
  <si>
    <t>中野・村田</t>
  </si>
  <si>
    <t>（村田・一般）</t>
  </si>
  <si>
    <t>脇田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</si>
</sst>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  <numFmt numFmtId="177" formatCode="_ * #,##0_ ;_ * \-#,##0_ ;_ * &quot;-&quot;??_ ;_ @_ "/>
    <numFmt numFmtId="178" formatCode="_-&quot;¥&quot;* #,##0_-\ ;\-&quot;¥&quot;* #,##0_-\ ;_-&quot;¥&quot;* &quot;-&quot;??_-\ ;_-@_-"/>
    <numFmt numFmtId="179" formatCode="0&quot;人&quot;"/>
    <numFmt numFmtId="180" formatCode="0_);[Red]\(0\)"/>
    <numFmt numFmtId="181" formatCode="#&quot;位&quot;"/>
    <numFmt numFmtId="182" formatCode="0&quot;勝&quot;"/>
    <numFmt numFmtId="183" formatCode="0&quot;敗&quot;"/>
    <numFmt numFmtId="184" formatCode="0.000"/>
    <numFmt numFmtId="185" formatCode="0&quot;位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yyyy/m/d;@"/>
    <numFmt numFmtId="190" formatCode="[$]ggge&quot;年&quot;m&quot;月&quot;d&quot;日&quot;;@"/>
    <numFmt numFmtId="191" formatCode="[$]gge&quot;年&quot;m&quot;月&quot;d&quot;日&quot;;@"/>
  </numFmts>
  <fonts count="10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1"/>
      <name val="MS PGothic"/>
      <family val="3"/>
    </font>
    <font>
      <b/>
      <sz val="12"/>
      <name val="ＭＳ Ｐゴシック"/>
      <family val="3"/>
    </font>
    <font>
      <b/>
      <sz val="22"/>
      <name val="ＭＳ Ｐゴシック"/>
      <family val="3"/>
    </font>
    <font>
      <b/>
      <sz val="14"/>
      <color indexed="17"/>
      <name val="ＭＳ Ｐゴシック"/>
      <family val="3"/>
    </font>
    <font>
      <b/>
      <sz val="2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20"/>
      <color indexed="60"/>
      <name val="Lr oSVbN"/>
      <family val="3"/>
    </font>
    <font>
      <b/>
      <sz val="16"/>
      <name val="Lr oSVbN"/>
      <family val="3"/>
    </font>
    <font>
      <sz val="16"/>
      <name val="Lr oSVbN"/>
      <family val="3"/>
    </font>
    <font>
      <sz val="11"/>
      <name val="Lr oSVbN"/>
      <family val="3"/>
    </font>
    <font>
      <b/>
      <sz val="11"/>
      <name val="Lr oSVbN"/>
      <family val="3"/>
    </font>
    <font>
      <sz val="10"/>
      <name val="Lr oSVbN"/>
      <family val="3"/>
    </font>
    <font>
      <sz val="8"/>
      <name val="Lr oSVbN"/>
      <family val="3"/>
    </font>
    <font>
      <sz val="7"/>
      <name val="Lr oSVbN"/>
      <family val="3"/>
    </font>
    <font>
      <sz val="9"/>
      <name val="Lr oSVbN"/>
      <family val="3"/>
    </font>
    <font>
      <sz val="8"/>
      <name val="Century"/>
      <family val="1"/>
    </font>
    <font>
      <sz val="8"/>
      <name val="Lr"/>
      <family val="1"/>
    </font>
    <font>
      <sz val="11"/>
      <color indexed="8"/>
      <name val="Lr oSVbN"/>
      <family val="3"/>
    </font>
    <font>
      <sz val="10"/>
      <color indexed="8"/>
      <name val="Lr oSVbN"/>
      <family val="3"/>
    </font>
    <font>
      <sz val="9"/>
      <color indexed="8"/>
      <name val="Lr oSVbN"/>
      <family val="3"/>
    </font>
    <font>
      <sz val="8"/>
      <color indexed="8"/>
      <name val="Lr oSVbN"/>
      <family val="3"/>
    </font>
    <font>
      <sz val="10"/>
      <color indexed="8"/>
      <name val="Lr"/>
      <family val="1"/>
    </font>
    <font>
      <sz val="8"/>
      <color indexed="8"/>
      <name val="Lr"/>
      <family val="1"/>
    </font>
    <font>
      <sz val="10"/>
      <name val="Lr"/>
      <family val="1"/>
    </font>
    <font>
      <b/>
      <sz val="10"/>
      <name val="Lr oSVbN"/>
      <family val="3"/>
    </font>
    <font>
      <b/>
      <sz val="9"/>
      <name val="Lr oSVbN"/>
      <family val="3"/>
    </font>
    <font>
      <b/>
      <sz val="10"/>
      <name val="Lr"/>
      <family val="1"/>
    </font>
    <font>
      <b/>
      <sz val="8"/>
      <name val="Lr oSVbN"/>
      <family val="3"/>
    </font>
    <font>
      <b/>
      <sz val="11"/>
      <color indexed="8"/>
      <name val="MS PGothic"/>
      <family val="3"/>
    </font>
    <font>
      <b/>
      <sz val="11"/>
      <color indexed="10"/>
      <name val="MS PGothic"/>
      <family val="3"/>
    </font>
    <font>
      <b/>
      <sz val="11"/>
      <color indexed="50"/>
      <name val="ＭＳ Ｐゴシック"/>
      <family val="3"/>
    </font>
    <font>
      <b/>
      <sz val="9"/>
      <color indexed="8"/>
      <name val="MS PGothic"/>
      <family val="3"/>
    </font>
    <font>
      <b/>
      <sz val="10"/>
      <color indexed="10"/>
      <name val="ＭＳ Ｐゴシック"/>
      <family val="3"/>
    </font>
    <font>
      <b/>
      <sz val="10"/>
      <color indexed="17"/>
      <name val="ＭＳ Ｐゴシック"/>
      <family val="3"/>
    </font>
    <font>
      <b/>
      <sz val="9"/>
      <color indexed="17"/>
      <name val="ＭＳ Ｐゴシック"/>
      <family val="3"/>
    </font>
    <font>
      <b/>
      <sz val="11"/>
      <color indexed="8"/>
      <name val="Lr oSVbN"/>
      <family val="3"/>
    </font>
    <font>
      <b/>
      <sz val="10"/>
      <color indexed="8"/>
      <name val="Lr oSVbN"/>
      <family val="3"/>
    </font>
    <font>
      <b/>
      <sz val="9"/>
      <color indexed="8"/>
      <name val="Lr oSVbN"/>
      <family val="3"/>
    </font>
    <font>
      <b/>
      <sz val="8"/>
      <color indexed="8"/>
      <name val="Lr oSVbN"/>
      <family val="3"/>
    </font>
    <font>
      <b/>
      <sz val="10"/>
      <color indexed="8"/>
      <name val="Lr"/>
      <family val="1"/>
    </font>
    <font>
      <sz val="11"/>
      <color theme="1"/>
      <name val="Calibri"/>
      <family val="3"/>
    </font>
    <font>
      <b/>
      <sz val="11"/>
      <color rgb="FFFFFFFF"/>
      <name val="Calibri"/>
      <family val="3"/>
    </font>
    <font>
      <sz val="11"/>
      <color rgb="FFFA7D00"/>
      <name val="Calibri"/>
      <family val="3"/>
    </font>
    <font>
      <b/>
      <sz val="11"/>
      <color theme="1"/>
      <name val="ＭＳ Ｐゴシック"/>
      <family val="3"/>
    </font>
    <font>
      <b/>
      <sz val="11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FF0000"/>
      <name val="ＭＳ Ｐゴシック"/>
      <family val="3"/>
    </font>
    <font>
      <b/>
      <sz val="11"/>
      <color rgb="FF000000"/>
      <name val="MS PGothic"/>
      <family val="3"/>
    </font>
    <font>
      <b/>
      <sz val="11"/>
      <color rgb="FFFF0000"/>
      <name val="MS PGothic"/>
      <family val="3"/>
    </font>
    <font>
      <b/>
      <sz val="11"/>
      <color theme="1"/>
      <name val="Calibri"/>
      <family val="3"/>
    </font>
    <font>
      <b/>
      <sz val="11"/>
      <color rgb="FFFF0000"/>
      <name val="Calibri"/>
      <family val="3"/>
    </font>
    <font>
      <b/>
      <sz val="11"/>
      <color rgb="FF92D050"/>
      <name val="ＭＳ Ｐゴシック"/>
      <family val="3"/>
    </font>
    <font>
      <sz val="11"/>
      <color theme="1"/>
      <name val="ＭＳ Ｐゴシック"/>
      <family val="3"/>
    </font>
    <font>
      <b/>
      <sz val="9"/>
      <color rgb="FF000000"/>
      <name val="MS PGothic"/>
      <family val="3"/>
    </font>
    <font>
      <b/>
      <sz val="11"/>
      <color theme="1"/>
      <name val="MS PGothic"/>
      <family val="3"/>
    </font>
    <font>
      <b/>
      <sz val="11"/>
      <color rgb="FF00B050"/>
      <name val="ＭＳ Ｐゴシック"/>
      <family val="3"/>
    </font>
    <font>
      <b/>
      <sz val="10"/>
      <color rgb="FFFF0000"/>
      <name val="ＭＳ Ｐゴシック"/>
      <family val="3"/>
    </font>
    <font>
      <b/>
      <sz val="10"/>
      <color rgb="FF00B050"/>
      <name val="ＭＳ Ｐゴシック"/>
      <family val="3"/>
    </font>
    <font>
      <b/>
      <sz val="9"/>
      <color rgb="FF00B050"/>
      <name val="ＭＳ Ｐゴシック"/>
      <family val="3"/>
    </font>
    <font>
      <b/>
      <sz val="9"/>
      <color theme="1"/>
      <name val="Lr oSVbN"/>
      <family val="3"/>
    </font>
    <font>
      <b/>
      <sz val="10"/>
      <color theme="1"/>
      <name val="Lr oSVbN"/>
      <family val="3"/>
    </font>
    <font>
      <b/>
      <sz val="10"/>
      <color theme="1"/>
      <name val="Lr"/>
      <family val="1"/>
    </font>
    <font>
      <b/>
      <sz val="8"/>
      <color theme="1"/>
      <name val="Lr oSVbN"/>
      <family val="3"/>
    </font>
    <font>
      <b/>
      <sz val="11"/>
      <color theme="1"/>
      <name val="Lr oSVbN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 diagonalDown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</borders>
  <cellStyleXfs count="98">
    <xf numFmtId="0" fontId="0" fillId="0" borderId="0">
      <alignment vertical="center"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21" fillId="20" borderId="1" applyNumberFormat="0" applyAlignment="0" applyProtection="0"/>
    <xf numFmtId="0" fontId="78" fillId="21" borderId="2" applyNumberFormat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3" applyNumberFormat="0" applyFont="0" applyAlignment="0" applyProtection="0"/>
    <xf numFmtId="0" fontId="30" fillId="0" borderId="4" applyNumberFormat="0" applyFill="0" applyAlignment="0" applyProtection="0"/>
    <xf numFmtId="0" fontId="79" fillId="0" borderId="5" applyNumberFormat="0" applyFill="0" applyAlignment="0" applyProtection="0"/>
    <xf numFmtId="0" fontId="32" fillId="3" borderId="0" applyNumberFormat="0" applyBorder="0" applyAlignment="0" applyProtection="0"/>
    <xf numFmtId="0" fontId="25" fillId="24" borderId="6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33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4" fillId="24" borderId="11" applyNumberFormat="0" applyAlignment="0" applyProtection="0"/>
    <xf numFmtId="0" fontId="2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6" fontId="0" fillId="0" borderId="0" applyProtection="0">
      <alignment vertical="center"/>
    </xf>
    <xf numFmtId="0" fontId="23" fillId="7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/>
    </xf>
    <xf numFmtId="0" fontId="4" fillId="0" borderId="0" applyProtection="0">
      <alignment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7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071">
    <xf numFmtId="0" fontId="0" fillId="0" borderId="0" xfId="0" applyAlignment="1">
      <alignment vertical="center"/>
    </xf>
    <xf numFmtId="0" fontId="3" fillId="0" borderId="0" xfId="95" applyFont="1">
      <alignment vertical="center"/>
      <protection/>
    </xf>
    <xf numFmtId="0" fontId="5" fillId="0" borderId="0" xfId="95" applyFont="1">
      <alignment vertical="center"/>
      <protection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 applyProtection="1">
      <alignment vertical="center" shrinkToFit="1"/>
      <protection locked="0"/>
    </xf>
    <xf numFmtId="0" fontId="1" fillId="0" borderId="12" xfId="0" applyNumberFormat="1" applyFont="1" applyFill="1" applyBorder="1" applyAlignment="1">
      <alignment vertical="center" shrinkToFit="1"/>
    </xf>
    <xf numFmtId="0" fontId="1" fillId="0" borderId="15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NumberFormat="1" applyFont="1" applyFill="1" applyBorder="1" applyAlignment="1">
      <alignment vertical="center" shrinkToFit="1"/>
    </xf>
    <xf numFmtId="0" fontId="1" fillId="0" borderId="12" xfId="0" applyNumberFormat="1" applyFont="1" applyFill="1" applyBorder="1" applyAlignment="1" applyProtection="1">
      <alignment vertical="center" shrinkToFit="1"/>
      <protection locked="0"/>
    </xf>
    <xf numFmtId="0" fontId="1" fillId="0" borderId="16" xfId="0" applyNumberFormat="1" applyFont="1" applyFill="1" applyBorder="1" applyAlignment="1">
      <alignment vertical="center" shrinkToFit="1"/>
    </xf>
    <xf numFmtId="0" fontId="1" fillId="0" borderId="16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NumberFormat="1" applyFont="1" applyFill="1" applyBorder="1" applyAlignment="1">
      <alignment vertical="center" shrinkToFi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 shrinkToFit="1"/>
    </xf>
    <xf numFmtId="0" fontId="1" fillId="0" borderId="19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vertical="center" shrinkToFit="1"/>
    </xf>
    <xf numFmtId="2" fontId="1" fillId="0" borderId="0" xfId="0" applyNumberFormat="1" applyFont="1" applyFill="1" applyBorder="1" applyAlignment="1">
      <alignment horizontal="center" vertical="center" shrinkToFit="1"/>
    </xf>
    <xf numFmtId="181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15" xfId="0" applyNumberFormat="1" applyFont="1" applyFill="1" applyBorder="1" applyAlignment="1">
      <alignment vertical="center" shrinkToFit="1"/>
    </xf>
    <xf numFmtId="0" fontId="1" fillId="0" borderId="14" xfId="0" applyNumberFormat="1" applyFont="1" applyFill="1" applyBorder="1" applyAlignment="1">
      <alignment vertical="center" shrinkToFit="1"/>
    </xf>
    <xf numFmtId="0" fontId="1" fillId="0" borderId="21" xfId="0" applyNumberFormat="1" applyFont="1" applyFill="1" applyBorder="1" applyAlignment="1">
      <alignment vertical="center" shrinkToFit="1"/>
    </xf>
    <xf numFmtId="181" fontId="1" fillId="0" borderId="0" xfId="0" applyNumberFormat="1" applyFont="1" applyFill="1" applyBorder="1" applyAlignment="1">
      <alignment horizontal="right" vertical="center" shrinkToFit="1"/>
    </xf>
    <xf numFmtId="0" fontId="1" fillId="0" borderId="18" xfId="0" applyNumberFormat="1" applyFont="1" applyFill="1" applyBorder="1" applyAlignment="1" applyProtection="1">
      <alignment vertical="center" shrinkToFit="1"/>
      <protection locked="0"/>
    </xf>
    <xf numFmtId="2" fontId="1" fillId="0" borderId="18" xfId="0" applyNumberFormat="1" applyFont="1" applyFill="1" applyBorder="1" applyAlignment="1">
      <alignment horizontal="center" vertical="center" shrinkToFit="1"/>
    </xf>
    <xf numFmtId="181" fontId="1" fillId="0" borderId="18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 shrinkToFit="1"/>
    </xf>
    <xf numFmtId="0" fontId="1" fillId="0" borderId="19" xfId="0" applyNumberFormat="1" applyFont="1" applyFill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1" fillId="0" borderId="17" xfId="0" applyNumberFormat="1" applyFont="1" applyFill="1" applyBorder="1" applyAlignment="1">
      <alignment vertical="center" shrinkToFit="1"/>
    </xf>
    <xf numFmtId="0" fontId="1" fillId="0" borderId="22" xfId="0" applyNumberFormat="1" applyFont="1" applyFill="1" applyBorder="1" applyAlignment="1">
      <alignment vertical="center" shrinkToFit="1"/>
    </xf>
    <xf numFmtId="0" fontId="1" fillId="0" borderId="23" xfId="0" applyNumberFormat="1" applyFont="1" applyFill="1" applyBorder="1" applyAlignment="1" applyProtection="1">
      <alignment vertical="center" shrinkToFit="1"/>
      <protection locked="0"/>
    </xf>
    <xf numFmtId="0" fontId="1" fillId="0" borderId="24" xfId="0" applyNumberFormat="1" applyFont="1" applyFill="1" applyBorder="1" applyAlignment="1" applyProtection="1">
      <alignment vertical="center" shrinkToFit="1"/>
      <protection locked="0"/>
    </xf>
    <xf numFmtId="0" fontId="1" fillId="0" borderId="25" xfId="0" applyNumberFormat="1" applyFont="1" applyFill="1" applyBorder="1" applyAlignment="1">
      <alignment vertical="center" shrinkToFit="1"/>
    </xf>
    <xf numFmtId="0" fontId="1" fillId="0" borderId="26" xfId="0" applyNumberFormat="1" applyFont="1" applyFill="1" applyBorder="1" applyAlignment="1">
      <alignment vertical="center" shrinkToFit="1"/>
    </xf>
    <xf numFmtId="0" fontId="1" fillId="0" borderId="27" xfId="0" applyNumberFormat="1" applyFont="1" applyFill="1" applyBorder="1" applyAlignment="1" applyProtection="1">
      <alignment vertical="center" shrinkToFit="1"/>
      <protection locked="0"/>
    </xf>
    <xf numFmtId="0" fontId="1" fillId="0" borderId="28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1" fillId="0" borderId="18" xfId="0" applyNumberFormat="1" applyFont="1" applyFill="1" applyBorder="1" applyAlignment="1">
      <alignment horizontal="left" vertical="center" shrinkToFit="1"/>
    </xf>
    <xf numFmtId="0" fontId="1" fillId="0" borderId="28" xfId="0" applyNumberFormat="1" applyFont="1" applyFill="1" applyBorder="1" applyAlignment="1">
      <alignment horizontal="left" vertical="center" shrinkToFit="1"/>
    </xf>
    <xf numFmtId="0" fontId="1" fillId="0" borderId="28" xfId="0" applyNumberFormat="1" applyFont="1" applyFill="1" applyBorder="1" applyAlignment="1" applyProtection="1">
      <alignment vertical="center" shrinkToFit="1"/>
      <protection locked="0"/>
    </xf>
    <xf numFmtId="0" fontId="1" fillId="0" borderId="28" xfId="0" applyNumberFormat="1" applyFont="1" applyFill="1" applyBorder="1" applyAlignment="1">
      <alignment horizontal="center" vertical="center" shrinkToFit="1"/>
    </xf>
    <xf numFmtId="2" fontId="1" fillId="0" borderId="28" xfId="0" applyNumberFormat="1" applyFont="1" applyFill="1" applyBorder="1" applyAlignment="1">
      <alignment horizontal="center" vertical="center" shrinkToFit="1"/>
    </xf>
    <xf numFmtId="181" fontId="1" fillId="0" borderId="28" xfId="0" applyNumberFormat="1" applyFont="1" applyFill="1" applyBorder="1" applyAlignment="1">
      <alignment horizontal="right" vertical="center"/>
    </xf>
    <xf numFmtId="2" fontId="1" fillId="0" borderId="29" xfId="0" applyNumberFormat="1" applyFont="1" applyFill="1" applyBorder="1" applyAlignment="1">
      <alignment vertical="center" shrinkToFit="1"/>
    </xf>
    <xf numFmtId="2" fontId="1" fillId="0" borderId="30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0" fillId="0" borderId="0" xfId="95" applyFont="1">
      <alignment vertical="center"/>
      <protection/>
    </xf>
    <xf numFmtId="0" fontId="3" fillId="0" borderId="0" xfId="90" applyFont="1">
      <alignment vertical="center"/>
    </xf>
    <xf numFmtId="0" fontId="1" fillId="0" borderId="0" xfId="84" applyFont="1">
      <alignment vertical="center"/>
      <protection/>
    </xf>
    <xf numFmtId="0" fontId="81" fillId="0" borderId="0" xfId="0" applyFont="1" applyAlignment="1">
      <alignment horizontal="center" vertical="center"/>
    </xf>
    <xf numFmtId="0" fontId="1" fillId="0" borderId="0" xfId="68" applyFont="1" applyAlignment="1">
      <alignment horizontal="left"/>
      <protection/>
    </xf>
    <xf numFmtId="0" fontId="1" fillId="0" borderId="0" xfId="84" applyFont="1" applyAlignment="1">
      <alignment horizontal="center" vertical="center"/>
      <protection/>
    </xf>
    <xf numFmtId="0" fontId="1" fillId="0" borderId="0" xfId="88" applyFont="1">
      <alignment vertical="center"/>
      <protection/>
    </xf>
    <xf numFmtId="0" fontId="1" fillId="0" borderId="0" xfId="68" applyFont="1">
      <alignment vertical="center"/>
      <protection/>
    </xf>
    <xf numFmtId="0" fontId="1" fillId="0" borderId="0" xfId="68" applyFont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3" fillId="0" borderId="0" xfId="91" applyFont="1">
      <alignment vertical="center"/>
    </xf>
    <xf numFmtId="0" fontId="3" fillId="0" borderId="0" xfId="91" applyFont="1" applyAlignment="1">
      <alignment horizontal="center" vertical="center"/>
    </xf>
    <xf numFmtId="0" fontId="1" fillId="0" borderId="0" xfId="0" applyFont="1" applyAlignment="1">
      <alignment/>
    </xf>
    <xf numFmtId="179" fontId="3" fillId="0" borderId="0" xfId="91" applyNumberFormat="1" applyFont="1">
      <alignment vertical="center"/>
    </xf>
    <xf numFmtId="0" fontId="1" fillId="0" borderId="0" xfId="91" applyFont="1">
      <alignment vertical="center"/>
    </xf>
    <xf numFmtId="0" fontId="1" fillId="0" borderId="0" xfId="91" applyFont="1" applyAlignment="1">
      <alignment horizontal="center" vertical="center"/>
    </xf>
    <xf numFmtId="10" fontId="3" fillId="0" borderId="0" xfId="91" applyNumberFormat="1" applyFont="1" applyAlignment="1">
      <alignment horizontal="center" vertical="center"/>
    </xf>
    <xf numFmtId="0" fontId="6" fillId="0" borderId="0" xfId="91" applyFont="1" applyAlignment="1">
      <alignment horizontal="left" vertical="center"/>
    </xf>
    <xf numFmtId="0" fontId="3" fillId="0" borderId="0" xfId="9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91" applyFont="1" applyAlignment="1">
      <alignment horizontal="left" vertical="center"/>
    </xf>
    <xf numFmtId="0" fontId="1" fillId="0" borderId="0" xfId="91" applyFont="1" applyAlignment="1">
      <alignment horizontal="right" vertical="center"/>
    </xf>
    <xf numFmtId="0" fontId="5" fillId="0" borderId="0" xfId="91" applyFont="1">
      <alignment vertical="center"/>
    </xf>
    <xf numFmtId="0" fontId="5" fillId="0" borderId="0" xfId="91" applyFont="1" applyAlignment="1">
      <alignment horizontal="left" vertical="center"/>
    </xf>
    <xf numFmtId="0" fontId="82" fillId="0" borderId="0" xfId="91" applyFont="1">
      <alignment vertical="center"/>
    </xf>
    <xf numFmtId="0" fontId="83" fillId="0" borderId="0" xfId="0" applyFont="1" applyAlignment="1">
      <alignment vertical="center"/>
    </xf>
    <xf numFmtId="0" fontId="1" fillId="0" borderId="0" xfId="95" applyFont="1" applyAlignment="1">
      <alignment horizontal="right"/>
      <protection/>
    </xf>
    <xf numFmtId="0" fontId="5" fillId="0" borderId="0" xfId="79" applyFont="1">
      <alignment vertical="center"/>
      <protection/>
    </xf>
    <xf numFmtId="0" fontId="5" fillId="0" borderId="0" xfId="76" applyFont="1">
      <alignment vertical="center"/>
      <protection/>
    </xf>
    <xf numFmtId="0" fontId="5" fillId="0" borderId="0" xfId="0" applyFont="1" applyAlignment="1">
      <alignment vertical="center"/>
    </xf>
    <xf numFmtId="0" fontId="1" fillId="0" borderId="0" xfId="76" applyFont="1">
      <alignment vertical="center"/>
      <protection/>
    </xf>
    <xf numFmtId="0" fontId="1" fillId="0" borderId="0" xfId="0" applyFont="1" applyAlignment="1">
      <alignment vertical="center"/>
    </xf>
    <xf numFmtId="0" fontId="3" fillId="0" borderId="0" xfId="76" applyFont="1" applyAlignment="1">
      <alignment horizontal="center" vertical="center"/>
      <protection/>
    </xf>
    <xf numFmtId="0" fontId="1" fillId="0" borderId="0" xfId="71" applyFont="1" applyAlignment="1">
      <alignment/>
    </xf>
    <xf numFmtId="0" fontId="4" fillId="0" borderId="0" xfId="71">
      <alignment vertical="center"/>
    </xf>
    <xf numFmtId="0" fontId="1" fillId="0" borderId="0" xfId="71" applyFont="1" applyAlignment="1">
      <alignment horizontal="right"/>
    </xf>
    <xf numFmtId="0" fontId="1" fillId="0" borderId="0" xfId="91" applyFont="1" applyAlignment="1">
      <alignment horizontal="left" vertical="center" shrinkToFit="1"/>
    </xf>
    <xf numFmtId="0" fontId="1" fillId="0" borderId="0" xfId="78" applyFont="1" applyAlignment="1">
      <alignment/>
    </xf>
    <xf numFmtId="0" fontId="0" fillId="0" borderId="0" xfId="78" applyFont="1" applyAlignment="1">
      <alignment/>
    </xf>
    <xf numFmtId="0" fontId="5" fillId="0" borderId="0" xfId="78" applyFont="1" applyAlignment="1">
      <alignment/>
    </xf>
    <xf numFmtId="0" fontId="3" fillId="0" borderId="0" xfId="78" applyFont="1" applyAlignment="1">
      <alignment/>
    </xf>
    <xf numFmtId="0" fontId="0" fillId="0" borderId="0" xfId="78" applyAlignment="1">
      <alignment/>
    </xf>
    <xf numFmtId="0" fontId="3" fillId="0" borderId="0" xfId="91" applyFont="1" applyAlignment="1">
      <alignment horizontal="left" vertical="center"/>
    </xf>
    <xf numFmtId="0" fontId="1" fillId="0" borderId="0" xfId="71" applyFont="1">
      <alignment vertical="center"/>
    </xf>
    <xf numFmtId="0" fontId="82" fillId="0" borderId="0" xfId="91" applyFont="1" applyAlignment="1">
      <alignment horizontal="left" vertical="center" shrinkToFit="1"/>
    </xf>
    <xf numFmtId="0" fontId="82" fillId="0" borderId="0" xfId="91" applyFont="1" applyAlignment="1">
      <alignment horizontal="left" vertical="center"/>
    </xf>
    <xf numFmtId="0" fontId="5" fillId="0" borderId="0" xfId="91" applyFont="1" applyAlignment="1">
      <alignment horizontal="left" vertical="center" shrinkToFit="1"/>
    </xf>
    <xf numFmtId="0" fontId="82" fillId="0" borderId="0" xfId="78" applyFont="1">
      <alignment vertical="center"/>
    </xf>
    <xf numFmtId="0" fontId="1" fillId="0" borderId="0" xfId="78" applyFont="1">
      <alignment vertical="center"/>
    </xf>
    <xf numFmtId="0" fontId="3" fillId="0" borderId="31" xfId="91" applyFont="1" applyBorder="1">
      <alignment vertical="center"/>
    </xf>
    <xf numFmtId="0" fontId="1" fillId="0" borderId="32" xfId="91" applyFont="1" applyBorder="1" applyAlignment="1">
      <alignment horizontal="right" vertical="center"/>
    </xf>
    <xf numFmtId="0" fontId="80" fillId="0" borderId="0" xfId="78" applyFont="1" applyAlignment="1">
      <alignment/>
    </xf>
    <xf numFmtId="0" fontId="80" fillId="0" borderId="0" xfId="71" applyFont="1">
      <alignment vertical="center"/>
    </xf>
    <xf numFmtId="0" fontId="5" fillId="0" borderId="33" xfId="78" applyFont="1" applyBorder="1" applyAlignment="1">
      <alignment/>
    </xf>
    <xf numFmtId="0" fontId="1" fillId="0" borderId="34" xfId="91" applyFont="1" applyBorder="1" applyAlignment="1">
      <alignment horizontal="right" vertical="center"/>
    </xf>
    <xf numFmtId="0" fontId="3" fillId="0" borderId="33" xfId="78" applyFont="1" applyBorder="1" applyAlignment="1">
      <alignment/>
    </xf>
    <xf numFmtId="10" fontId="3" fillId="0" borderId="0" xfId="91" applyNumberFormat="1" applyFont="1">
      <alignment vertical="center"/>
    </xf>
    <xf numFmtId="0" fontId="3" fillId="0" borderId="0" xfId="94" applyFont="1">
      <alignment vertical="center"/>
      <protection/>
    </xf>
    <xf numFmtId="0" fontId="3" fillId="0" borderId="0" xfId="89" applyFont="1">
      <alignment vertical="center"/>
      <protection/>
    </xf>
    <xf numFmtId="0" fontId="3" fillId="0" borderId="0" xfId="78" applyFont="1">
      <alignment vertical="center"/>
    </xf>
    <xf numFmtId="0" fontId="5" fillId="0" borderId="0" xfId="78" applyFont="1">
      <alignment vertical="center"/>
    </xf>
    <xf numFmtId="0" fontId="3" fillId="0" borderId="0" xfId="0" applyFont="1" applyAlignment="1">
      <alignment/>
    </xf>
    <xf numFmtId="0" fontId="82" fillId="0" borderId="0" xfId="94" applyFont="1">
      <alignment vertical="center"/>
      <protection/>
    </xf>
    <xf numFmtId="0" fontId="82" fillId="0" borderId="0" xfId="89" applyFont="1">
      <alignment vertical="center"/>
      <protection/>
    </xf>
    <xf numFmtId="0" fontId="82" fillId="0" borderId="0" xfId="91" applyFont="1" applyAlignment="1">
      <alignment horizontal="right" vertical="center"/>
    </xf>
    <xf numFmtId="0" fontId="82" fillId="0" borderId="0" xfId="0" applyFont="1" applyAlignment="1">
      <alignment/>
    </xf>
    <xf numFmtId="0" fontId="80" fillId="0" borderId="0" xfId="90" applyFont="1">
      <alignment vertical="center"/>
    </xf>
    <xf numFmtId="0" fontId="80" fillId="0" borderId="0" xfId="91" applyFont="1">
      <alignment vertical="center"/>
    </xf>
    <xf numFmtId="0" fontId="1" fillId="0" borderId="35" xfId="91" applyFont="1" applyBorder="1">
      <alignment vertical="center"/>
    </xf>
    <xf numFmtId="0" fontId="80" fillId="0" borderId="0" xfId="91" applyFont="1" applyAlignment="1">
      <alignment horizontal="left" vertical="center"/>
    </xf>
    <xf numFmtId="0" fontId="7" fillId="0" borderId="0" xfId="91" applyFont="1">
      <alignment vertical="center"/>
    </xf>
    <xf numFmtId="0" fontId="6" fillId="0" borderId="0" xfId="91" applyFont="1">
      <alignment vertical="center"/>
    </xf>
    <xf numFmtId="0" fontId="8" fillId="0" borderId="0" xfId="91" applyFont="1">
      <alignment vertical="center"/>
    </xf>
    <xf numFmtId="0" fontId="80" fillId="0" borderId="0" xfId="78" applyFont="1">
      <alignment vertical="center"/>
    </xf>
    <xf numFmtId="0" fontId="80" fillId="0" borderId="0" xfId="91" applyFont="1" applyAlignment="1">
      <alignment horizontal="right" vertical="center"/>
    </xf>
    <xf numFmtId="0" fontId="5" fillId="0" borderId="0" xfId="90" applyFont="1">
      <alignment vertical="center"/>
    </xf>
    <xf numFmtId="0" fontId="82" fillId="0" borderId="0" xfId="34" applyFont="1">
      <alignment vertical="center"/>
      <protection/>
    </xf>
    <xf numFmtId="0" fontId="5" fillId="0" borderId="0" xfId="34" applyFont="1">
      <alignment vertical="center"/>
      <protection/>
    </xf>
    <xf numFmtId="0" fontId="1" fillId="0" borderId="0" xfId="90" applyFont="1">
      <alignment vertical="center"/>
    </xf>
    <xf numFmtId="0" fontId="1" fillId="0" borderId="0" xfId="86" applyFont="1">
      <alignment/>
      <protection/>
    </xf>
    <xf numFmtId="0" fontId="84" fillId="0" borderId="0" xfId="91" applyFont="1">
      <alignment vertical="center"/>
    </xf>
    <xf numFmtId="0" fontId="80" fillId="0" borderId="0" xfId="0" applyFont="1" applyAlignment="1">
      <alignment vertical="center"/>
    </xf>
    <xf numFmtId="0" fontId="85" fillId="0" borderId="0" xfId="91" applyFont="1">
      <alignment vertical="center"/>
    </xf>
    <xf numFmtId="0" fontId="9" fillId="0" borderId="0" xfId="91" applyFont="1">
      <alignment vertical="center"/>
    </xf>
    <xf numFmtId="0" fontId="3" fillId="0" borderId="0" xfId="35" applyFont="1">
      <alignment vertical="center"/>
      <protection/>
    </xf>
    <xf numFmtId="0" fontId="5" fillId="0" borderId="0" xfId="89" applyFont="1">
      <alignment vertical="center"/>
      <protection/>
    </xf>
    <xf numFmtId="0" fontId="1" fillId="0" borderId="0" xfId="89" applyFont="1">
      <alignment vertical="center"/>
      <protection/>
    </xf>
    <xf numFmtId="0" fontId="36" fillId="0" borderId="0" xfId="92" applyFont="1">
      <alignment/>
    </xf>
    <xf numFmtId="0" fontId="3" fillId="0" borderId="0" xfId="92" applyFont="1">
      <alignment/>
    </xf>
    <xf numFmtId="0" fontId="5" fillId="0" borderId="0" xfId="35" applyFont="1">
      <alignment vertical="center"/>
      <protection/>
    </xf>
    <xf numFmtId="0" fontId="1" fillId="0" borderId="0" xfId="35" applyFont="1">
      <alignment vertical="center"/>
      <protection/>
    </xf>
    <xf numFmtId="0" fontId="3" fillId="0" borderId="0" xfId="93" applyFont="1">
      <alignment/>
    </xf>
    <xf numFmtId="0" fontId="1" fillId="0" borderId="0" xfId="78" applyFont="1" applyAlignment="1">
      <alignment horizontal="right" vertical="center"/>
    </xf>
    <xf numFmtId="0" fontId="5" fillId="0" borderId="0" xfId="93" applyFo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2" fillId="0" borderId="0" xfId="93" applyFont="1">
      <alignment/>
    </xf>
    <xf numFmtId="0" fontId="3" fillId="0" borderId="0" xfId="78" applyFont="1" applyAlignment="1">
      <alignment horizontal="right" vertical="center"/>
    </xf>
    <xf numFmtId="180" fontId="1" fillId="0" borderId="0" xfId="91" applyNumberFormat="1" applyFont="1" applyAlignment="1">
      <alignment horizontal="right" vertical="center"/>
    </xf>
    <xf numFmtId="180" fontId="3" fillId="25" borderId="0" xfId="91" applyNumberFormat="1" applyFont="1" applyFill="1" applyAlignment="1">
      <alignment horizontal="right" vertical="center"/>
    </xf>
    <xf numFmtId="0" fontId="3" fillId="25" borderId="0" xfId="91" applyFont="1" applyFill="1">
      <alignment vertical="center"/>
    </xf>
    <xf numFmtId="0" fontId="3" fillId="25" borderId="0" xfId="0" applyFont="1" applyFill="1" applyAlignment="1">
      <alignment vertical="center"/>
    </xf>
    <xf numFmtId="0" fontId="82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82" fillId="25" borderId="0" xfId="91" applyFont="1" applyFill="1">
      <alignment vertical="center"/>
    </xf>
    <xf numFmtId="0" fontId="82" fillId="25" borderId="0" xfId="91" applyFont="1" applyFill="1" applyAlignment="1">
      <alignment horizontal="left" vertical="center"/>
    </xf>
    <xf numFmtId="0" fontId="3" fillId="25" borderId="0" xfId="91" applyFont="1" applyFill="1" applyAlignment="1">
      <alignment horizontal="center" vertical="center"/>
    </xf>
    <xf numFmtId="0" fontId="3" fillId="25" borderId="0" xfId="91" applyFont="1" applyFill="1" applyAlignment="1">
      <alignment horizontal="right" vertical="center"/>
    </xf>
    <xf numFmtId="0" fontId="80" fillId="0" borderId="12" xfId="91" applyFont="1" applyBorder="1">
      <alignment vertical="center"/>
    </xf>
    <xf numFmtId="0" fontId="3" fillId="0" borderId="36" xfId="91" applyFont="1" applyBorder="1">
      <alignment vertic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" fillId="0" borderId="0" xfId="81" applyFont="1" applyAlignment="1">
      <alignment horizontal="right"/>
      <protection/>
    </xf>
    <xf numFmtId="0" fontId="37" fillId="0" borderId="0" xfId="0" applyFont="1" applyAlignment="1">
      <alignment vertical="center"/>
    </xf>
    <xf numFmtId="0" fontId="86" fillId="0" borderId="0" xfId="0" applyFont="1" applyAlignment="1">
      <alignment/>
    </xf>
    <xf numFmtId="179" fontId="37" fillId="0" borderId="0" xfId="0" applyNumberFormat="1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86" fillId="0" borderId="0" xfId="0" applyFont="1" applyAlignment="1">
      <alignment horizontal="right"/>
    </xf>
    <xf numFmtId="0" fontId="87" fillId="0" borderId="0" xfId="0" applyFont="1" applyAlignment="1">
      <alignment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6" fillId="0" borderId="0" xfId="0" applyFont="1" applyAlignment="1">
      <alignment horizontal="right" vertical="center"/>
    </xf>
    <xf numFmtId="0" fontId="88" fillId="0" borderId="0" xfId="0" applyFont="1" applyAlignment="1">
      <alignment vertical="center"/>
    </xf>
    <xf numFmtId="0" fontId="1" fillId="0" borderId="0" xfId="84" applyFont="1" applyAlignment="1">
      <alignment/>
      <protection/>
    </xf>
    <xf numFmtId="0" fontId="1" fillId="0" borderId="0" xfId="78" applyFont="1" applyAlignment="1">
      <alignment horizontal="center" vertical="center"/>
    </xf>
    <xf numFmtId="10" fontId="1" fillId="0" borderId="0" xfId="84" applyNumberFormat="1" applyFont="1">
      <alignment vertical="center"/>
      <protection/>
    </xf>
    <xf numFmtId="0" fontId="3" fillId="0" borderId="0" xfId="81" applyFont="1" applyAlignment="1">
      <alignment horizontal="left"/>
      <protection/>
    </xf>
    <xf numFmtId="0" fontId="1" fillId="0" borderId="0" xfId="76" applyFont="1" applyAlignment="1">
      <alignment horizontal="left" vertical="center"/>
      <protection/>
    </xf>
    <xf numFmtId="0" fontId="12" fillId="0" borderId="0" xfId="81" applyFont="1" applyAlignment="1">
      <alignment horizontal="center" vertical="center"/>
      <protection/>
    </xf>
    <xf numFmtId="0" fontId="1" fillId="0" borderId="0" xfId="81" applyFont="1" applyAlignment="1">
      <alignment horizontal="left"/>
      <protection/>
    </xf>
    <xf numFmtId="0" fontId="81" fillId="0" borderId="0" xfId="0" applyFont="1" applyAlignment="1">
      <alignment vertical="center"/>
    </xf>
    <xf numFmtId="0" fontId="3" fillId="0" borderId="0" xfId="76" applyFont="1" applyAlignment="1">
      <alignment horizontal="left" vertical="center"/>
      <protection/>
    </xf>
    <xf numFmtId="0" fontId="1" fillId="0" borderId="0" xfId="81" applyFont="1" applyAlignment="1">
      <alignment horizontal="left" vertical="center"/>
      <protection/>
    </xf>
    <xf numFmtId="0" fontId="12" fillId="0" borderId="0" xfId="91" applyFont="1" applyAlignment="1">
      <alignment horizontal="center" vertical="center"/>
    </xf>
    <xf numFmtId="0" fontId="82" fillId="0" borderId="0" xfId="81" applyFont="1" applyAlignment="1">
      <alignment horizontal="left"/>
      <protection/>
    </xf>
    <xf numFmtId="0" fontId="89" fillId="0" borderId="0" xfId="0" applyFont="1" applyAlignment="1">
      <alignment vertical="center"/>
    </xf>
    <xf numFmtId="0" fontId="5" fillId="0" borderId="0" xfId="84" applyFont="1">
      <alignment vertical="center"/>
      <protection/>
    </xf>
    <xf numFmtId="0" fontId="5" fillId="0" borderId="0" xfId="81" applyFont="1" applyAlignment="1">
      <alignment horizontal="left"/>
      <protection/>
    </xf>
    <xf numFmtId="0" fontId="11" fillId="0" borderId="0" xfId="68" applyFont="1" applyAlignment="1">
      <alignment horizontal="left"/>
      <protection/>
    </xf>
    <xf numFmtId="0" fontId="5" fillId="0" borderId="0" xfId="68" applyFont="1" applyAlignment="1">
      <alignment horizontal="left"/>
      <protection/>
    </xf>
    <xf numFmtId="0" fontId="5" fillId="0" borderId="0" xfId="76" applyFont="1" applyAlignment="1">
      <alignment horizontal="left" vertical="center"/>
      <protection/>
    </xf>
    <xf numFmtId="0" fontId="82" fillId="0" borderId="0" xfId="76" applyFont="1" applyAlignment="1">
      <alignment horizontal="left" vertical="center"/>
      <protection/>
    </xf>
    <xf numFmtId="179" fontId="3" fillId="0" borderId="0" xfId="91" applyNumberFormat="1" applyFont="1" applyAlignment="1">
      <alignment horizontal="center" vertical="center"/>
    </xf>
    <xf numFmtId="0" fontId="90" fillId="0" borderId="0" xfId="91" applyFont="1">
      <alignment vertical="center"/>
    </xf>
    <xf numFmtId="0" fontId="1" fillId="0" borderId="37" xfId="91" applyFont="1" applyBorder="1">
      <alignment vertical="center"/>
    </xf>
    <xf numFmtId="0" fontId="80" fillId="0" borderId="0" xfId="0" applyFont="1" applyAlignment="1">
      <alignment horizontal="right"/>
    </xf>
    <xf numFmtId="49" fontId="3" fillId="0" borderId="0" xfId="91" applyNumberFormat="1" applyFont="1">
      <alignment vertical="center"/>
    </xf>
    <xf numFmtId="0" fontId="0" fillId="0" borderId="0" xfId="71" applyFont="1">
      <alignment vertical="center"/>
    </xf>
    <xf numFmtId="0" fontId="82" fillId="0" borderId="0" xfId="91" applyFont="1" applyAlignment="1">
      <alignment horizontal="center" vertical="center"/>
    </xf>
    <xf numFmtId="56" fontId="82" fillId="0" borderId="0" xfId="91" applyNumberFormat="1" applyFont="1" applyAlignment="1">
      <alignment horizontal="center" vertical="center"/>
    </xf>
    <xf numFmtId="56" fontId="82" fillId="0" borderId="0" xfId="91" applyNumberFormat="1" applyFont="1">
      <alignment vertical="center"/>
    </xf>
    <xf numFmtId="0" fontId="15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88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1" fillId="0" borderId="38" xfId="0" applyNumberFormat="1" applyFont="1" applyFill="1" applyBorder="1" applyAlignment="1">
      <alignment horizontal="center" vertical="center" shrinkToFit="1"/>
    </xf>
    <xf numFmtId="0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1" fillId="0" borderId="39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91" applyFont="1" applyAlignment="1">
      <alignment vertical="center"/>
    </xf>
    <xf numFmtId="10" fontId="3" fillId="0" borderId="0" xfId="91" applyNumberFormat="1" applyFont="1" applyAlignment="1">
      <alignment vertical="center"/>
    </xf>
    <xf numFmtId="179" fontId="5" fillId="0" borderId="0" xfId="78" applyNumberFormat="1" applyFont="1" applyAlignment="1">
      <alignment/>
    </xf>
    <xf numFmtId="0" fontId="92" fillId="0" borderId="0" xfId="0" applyFont="1" applyAlignment="1">
      <alignment vertical="center"/>
    </xf>
    <xf numFmtId="0" fontId="0" fillId="0" borderId="0" xfId="0" applyAlignment="1">
      <alignment vertical="center"/>
    </xf>
    <xf numFmtId="0" fontId="88" fillId="0" borderId="0" xfId="0" applyFont="1" applyAlignment="1">
      <alignment vertical="center"/>
    </xf>
    <xf numFmtId="0" fontId="1" fillId="0" borderId="0" xfId="78" applyFont="1" applyAlignment="1">
      <alignment vertical="center"/>
    </xf>
    <xf numFmtId="0" fontId="80" fillId="0" borderId="0" xfId="91" applyFont="1" applyAlignment="1">
      <alignment vertical="center"/>
    </xf>
    <xf numFmtId="0" fontId="3" fillId="0" borderId="0" xfId="0" applyFont="1" applyAlignment="1">
      <alignment vertical="center"/>
    </xf>
    <xf numFmtId="10" fontId="80" fillId="0" borderId="0" xfId="0" applyNumberFormat="1" applyFont="1" applyAlignment="1">
      <alignment vertical="center"/>
    </xf>
    <xf numFmtId="0" fontId="6" fillId="0" borderId="0" xfId="91" applyFont="1" applyAlignment="1">
      <alignment vertical="center"/>
    </xf>
    <xf numFmtId="10" fontId="37" fillId="0" borderId="0" xfId="0" applyNumberFormat="1" applyFont="1" applyAlignment="1">
      <alignment vertical="center"/>
    </xf>
    <xf numFmtId="0" fontId="5" fillId="0" borderId="0" xfId="91" applyFont="1" applyAlignment="1">
      <alignment vertical="center"/>
    </xf>
    <xf numFmtId="0" fontId="1" fillId="0" borderId="0" xfId="91" applyFont="1" applyAlignment="1">
      <alignment vertical="center"/>
    </xf>
    <xf numFmtId="0" fontId="93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76" applyFont="1" applyAlignment="1">
      <alignment vertical="center"/>
      <protection/>
    </xf>
    <xf numFmtId="0" fontId="3" fillId="0" borderId="0" xfId="71" applyFont="1" applyAlignment="1">
      <alignment vertical="center"/>
    </xf>
    <xf numFmtId="179" fontId="3" fillId="0" borderId="0" xfId="91" applyNumberFormat="1" applyFont="1" applyAlignment="1">
      <alignment vertical="center"/>
    </xf>
    <xf numFmtId="49" fontId="3" fillId="0" borderId="0" xfId="91" applyNumberFormat="1" applyFont="1" applyAlignment="1">
      <alignment vertical="center"/>
    </xf>
    <xf numFmtId="10" fontId="5" fillId="0" borderId="0" xfId="78" applyNumberFormat="1" applyFont="1" applyAlignment="1">
      <alignment/>
    </xf>
    <xf numFmtId="0" fontId="3" fillId="0" borderId="0" xfId="0" applyNumberFormat="1" applyFont="1" applyFill="1" applyBorder="1" applyAlignment="1">
      <alignment vertical="center" shrinkToFit="1"/>
    </xf>
    <xf numFmtId="0" fontId="38" fillId="0" borderId="0" xfId="0" applyNumberFormat="1" applyFont="1" applyFill="1" applyBorder="1" applyAlignment="1">
      <alignment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181" fontId="3" fillId="0" borderId="2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2" fontId="3" fillId="0" borderId="30" xfId="0" applyNumberFormat="1" applyFont="1" applyFill="1" applyBorder="1" applyAlignment="1">
      <alignment horizontal="center" vertical="center" shrinkToFit="1"/>
    </xf>
    <xf numFmtId="182" fontId="3" fillId="0" borderId="0" xfId="0" applyNumberFormat="1" applyFont="1" applyFill="1" applyBorder="1" applyAlignment="1">
      <alignment horizontal="center" vertical="center" shrinkToFit="1"/>
    </xf>
    <xf numFmtId="183" fontId="36" fillId="0" borderId="0" xfId="0" applyNumberFormat="1" applyFont="1" applyFill="1" applyBorder="1" applyAlignment="1">
      <alignment horizontal="left" vertical="center" shrinkToFit="1"/>
    </xf>
    <xf numFmtId="183" fontId="36" fillId="0" borderId="20" xfId="0" applyNumberFormat="1" applyFont="1" applyFill="1" applyBorder="1" applyAlignment="1">
      <alignment horizontal="left" vertical="center" shrinkToFit="1"/>
    </xf>
    <xf numFmtId="0" fontId="3" fillId="0" borderId="38" xfId="0" applyFont="1" applyBorder="1" applyAlignment="1">
      <alignment horizontal="center" vertical="center" shrinkToFit="1"/>
    </xf>
    <xf numFmtId="2" fontId="3" fillId="0" borderId="0" xfId="0" applyNumberFormat="1" applyFont="1" applyFill="1" applyBorder="1" applyAlignment="1">
      <alignment horizontal="center" vertical="center" shrinkToFit="1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NumberFormat="1" applyFont="1" applyFill="1" applyBorder="1" applyAlignment="1" applyProtection="1">
      <alignment vertical="center" shrinkToFit="1"/>
      <protection locked="0"/>
    </xf>
    <xf numFmtId="0" fontId="3" fillId="0" borderId="12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>
      <alignment horizontal="left" vertical="center" shrinkToFit="1"/>
    </xf>
    <xf numFmtId="0" fontId="3" fillId="0" borderId="20" xfId="0" applyNumberFormat="1" applyFont="1" applyFill="1" applyBorder="1" applyAlignment="1">
      <alignment vertical="center" shrinkToFit="1"/>
    </xf>
    <xf numFmtId="0" fontId="3" fillId="0" borderId="23" xfId="0" applyNumberFormat="1" applyFont="1" applyFill="1" applyBorder="1" applyAlignment="1" applyProtection="1">
      <alignment vertical="center" shrinkToFit="1"/>
      <protection locked="0"/>
    </xf>
    <xf numFmtId="0" fontId="3" fillId="0" borderId="38" xfId="0" applyNumberFormat="1" applyFont="1" applyFill="1" applyBorder="1" applyAlignment="1">
      <alignment vertical="center" shrinkToFit="1"/>
    </xf>
    <xf numFmtId="2" fontId="3" fillId="0" borderId="29" xfId="0" applyNumberFormat="1" applyFont="1" applyFill="1" applyBorder="1" applyAlignment="1">
      <alignment vertical="center" shrinkToFit="1"/>
    </xf>
    <xf numFmtId="2" fontId="3" fillId="0" borderId="30" xfId="0" applyNumberFormat="1" applyFont="1" applyFill="1" applyBorder="1" applyAlignment="1">
      <alignment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40" xfId="0" applyNumberFormat="1" applyFont="1" applyFill="1" applyBorder="1" applyAlignment="1">
      <alignment vertical="center" shrinkToFit="1"/>
    </xf>
    <xf numFmtId="0" fontId="3" fillId="0" borderId="18" xfId="0" applyNumberFormat="1" applyFont="1" applyFill="1" applyBorder="1" applyAlignment="1">
      <alignment horizontal="left" vertical="center" shrinkToFit="1"/>
    </xf>
    <xf numFmtId="181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>
      <alignment vertical="center" shrinkToFit="1"/>
    </xf>
    <xf numFmtId="0" fontId="82" fillId="0" borderId="0" xfId="0" applyFont="1" applyBorder="1" applyAlignment="1">
      <alignment horizontal="center" vertical="center" shrinkToFit="1"/>
    </xf>
    <xf numFmtId="0" fontId="82" fillId="0" borderId="0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vertical="center" shrinkToFit="1"/>
    </xf>
    <xf numFmtId="0" fontId="17" fillId="0" borderId="0" xfId="0" applyNumberFormat="1" applyFont="1" applyFill="1" applyBorder="1" applyAlignment="1">
      <alignment vertical="center" shrinkToFit="1"/>
    </xf>
    <xf numFmtId="0" fontId="1" fillId="0" borderId="41" xfId="0" applyNumberFormat="1" applyFont="1" applyFill="1" applyBorder="1" applyAlignment="1">
      <alignment vertical="center" shrinkToFit="1"/>
    </xf>
    <xf numFmtId="0" fontId="1" fillId="0" borderId="42" xfId="0" applyNumberFormat="1" applyFont="1" applyFill="1" applyBorder="1" applyAlignment="1">
      <alignment vertical="center" shrinkToFit="1"/>
    </xf>
    <xf numFmtId="0" fontId="1" fillId="0" borderId="42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0" xfId="0" applyFont="1" applyAlignment="1">
      <alignment horizontal="center" vertical="center" shrinkToFit="1"/>
    </xf>
    <xf numFmtId="0" fontId="82" fillId="0" borderId="12" xfId="0" applyFont="1" applyBorder="1" applyAlignment="1">
      <alignment vertical="center" shrinkToFit="1"/>
    </xf>
    <xf numFmtId="0" fontId="82" fillId="0" borderId="16" xfId="0" applyFont="1" applyBorder="1" applyAlignment="1">
      <alignment vertical="center" shrinkToFit="1"/>
    </xf>
    <xf numFmtId="0" fontId="8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6" xfId="0" applyNumberFormat="1" applyFont="1" applyFill="1" applyBorder="1" applyAlignment="1" applyProtection="1">
      <alignment horizontal="center" vertical="center" shrinkToFit="1"/>
      <protection locked="0"/>
    </xf>
    <xf numFmtId="2" fontId="94" fillId="0" borderId="29" xfId="0" applyNumberFormat="1" applyFont="1" applyFill="1" applyBorder="1" applyAlignment="1">
      <alignment vertical="center" shrinkToFit="1"/>
    </xf>
    <xf numFmtId="2" fontId="94" fillId="0" borderId="30" xfId="0" applyNumberFormat="1" applyFont="1" applyFill="1" applyBorder="1" applyAlignment="1">
      <alignment vertical="center" shrinkToFit="1"/>
    </xf>
    <xf numFmtId="0" fontId="94" fillId="0" borderId="0" xfId="0" applyFont="1" applyAlignment="1">
      <alignment horizontal="center" vertical="center" shrinkToFit="1"/>
    </xf>
    <xf numFmtId="0" fontId="94" fillId="0" borderId="12" xfId="0" applyFont="1" applyBorder="1" applyAlignment="1">
      <alignment vertical="center" shrinkToFit="1"/>
    </xf>
    <xf numFmtId="0" fontId="94" fillId="0" borderId="13" xfId="0" applyFont="1" applyBorder="1" applyAlignment="1">
      <alignment vertical="center" shrinkToFit="1"/>
    </xf>
    <xf numFmtId="0" fontId="9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0" xfId="0" applyNumberFormat="1" applyFont="1" applyFill="1" applyBorder="1" applyAlignment="1">
      <alignment horizontal="center" vertical="center" shrinkToFit="1"/>
    </xf>
    <xf numFmtId="0" fontId="94" fillId="0" borderId="38" xfId="0" applyNumberFormat="1" applyFont="1" applyFill="1" applyBorder="1" applyAlignment="1">
      <alignment horizontal="center" vertical="center" shrinkToFit="1"/>
    </xf>
    <xf numFmtId="0" fontId="94" fillId="0" borderId="18" xfId="0" applyNumberFormat="1" applyFont="1" applyFill="1" applyBorder="1" applyAlignment="1">
      <alignment horizontal="center" vertical="center" shrinkToFit="1"/>
    </xf>
    <xf numFmtId="0" fontId="94" fillId="0" borderId="39" xfId="0" applyNumberFormat="1" applyFont="1" applyFill="1" applyBorder="1" applyAlignment="1">
      <alignment horizontal="center" vertical="center" shrinkToFit="1"/>
    </xf>
    <xf numFmtId="0" fontId="94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80" fillId="0" borderId="0" xfId="0" applyFont="1" applyAlignment="1">
      <alignment horizontal="center" vertical="center" shrinkToFit="1"/>
    </xf>
    <xf numFmtId="0" fontId="80" fillId="0" borderId="0" xfId="0" applyFont="1" applyBorder="1" applyAlignment="1">
      <alignment horizontal="center" vertical="center" shrinkToFit="1"/>
    </xf>
    <xf numFmtId="0" fontId="80" fillId="0" borderId="12" xfId="0" applyFont="1" applyBorder="1" applyAlignment="1">
      <alignment vertical="center" shrinkToFit="1"/>
    </xf>
    <xf numFmtId="0" fontId="80" fillId="0" borderId="16" xfId="0" applyFont="1" applyBorder="1" applyAlignment="1">
      <alignment vertical="center" shrinkToFit="1"/>
    </xf>
    <xf numFmtId="0" fontId="80" fillId="0" borderId="13" xfId="0" applyFont="1" applyBorder="1" applyAlignment="1">
      <alignment vertical="center" shrinkToFit="1"/>
    </xf>
    <xf numFmtId="0" fontId="1" fillId="0" borderId="21" xfId="0" applyNumberFormat="1" applyFont="1" applyFill="1" applyBorder="1" applyAlignment="1" applyProtection="1">
      <alignment vertical="center" shrinkToFit="1"/>
      <protection locked="0"/>
    </xf>
    <xf numFmtId="181" fontId="3" fillId="0" borderId="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vertical="center" shrinkToFit="1"/>
    </xf>
    <xf numFmtId="0" fontId="3" fillId="0" borderId="15" xfId="0" applyNumberFormat="1" applyFont="1" applyFill="1" applyBorder="1" applyAlignment="1">
      <alignment vertical="center" shrinkToFit="1"/>
    </xf>
    <xf numFmtId="0" fontId="3" fillId="0" borderId="15" xfId="0" applyNumberFormat="1" applyFont="1" applyFill="1" applyBorder="1" applyAlignment="1" applyProtection="1">
      <alignment vertical="center" shrinkToFit="1"/>
      <protection locked="0"/>
    </xf>
    <xf numFmtId="0" fontId="3" fillId="0" borderId="39" xfId="0" applyNumberFormat="1" applyFont="1" applyFill="1" applyBorder="1" applyAlignment="1">
      <alignment vertical="center" shrinkToFit="1"/>
    </xf>
    <xf numFmtId="0" fontId="3" fillId="0" borderId="43" xfId="0" applyNumberFormat="1" applyFont="1" applyFill="1" applyBorder="1" applyAlignment="1" applyProtection="1">
      <alignment vertical="center" shrinkToFit="1"/>
      <protection locked="0"/>
    </xf>
    <xf numFmtId="0" fontId="3" fillId="0" borderId="18" xfId="0" applyNumberFormat="1" applyFont="1" applyFill="1" applyBorder="1" applyAlignment="1" applyProtection="1">
      <alignment vertical="center" shrinkToFit="1"/>
      <protection locked="0"/>
    </xf>
    <xf numFmtId="2" fontId="3" fillId="0" borderId="18" xfId="0" applyNumberFormat="1" applyFont="1" applyFill="1" applyBorder="1" applyAlignment="1">
      <alignment horizontal="center" vertical="center" shrinkToFit="1"/>
    </xf>
    <xf numFmtId="181" fontId="3" fillId="0" borderId="18" xfId="0" applyNumberFormat="1" applyFont="1" applyFill="1" applyBorder="1" applyAlignment="1">
      <alignment horizontal="right" vertical="center"/>
    </xf>
    <xf numFmtId="0" fontId="94" fillId="0" borderId="0" xfId="0" applyFont="1" applyBorder="1" applyAlignment="1">
      <alignment horizontal="center" vertical="center" shrinkToFit="1"/>
    </xf>
    <xf numFmtId="0" fontId="94" fillId="0" borderId="16" xfId="0" applyFont="1" applyBorder="1" applyAlignment="1">
      <alignment vertical="center" shrinkToFit="1"/>
    </xf>
    <xf numFmtId="0" fontId="94" fillId="0" borderId="12" xfId="0" applyNumberFormat="1" applyFont="1" applyFill="1" applyBorder="1" applyAlignment="1">
      <alignment horizontal="center" vertical="center" shrinkToFit="1"/>
    </xf>
    <xf numFmtId="0" fontId="94" fillId="0" borderId="16" xfId="0" applyNumberFormat="1" applyFont="1" applyFill="1" applyBorder="1" applyAlignment="1">
      <alignment horizontal="center" vertical="center" shrinkToFit="1"/>
    </xf>
    <xf numFmtId="0" fontId="9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21" xfId="0" applyNumberFormat="1" applyFont="1" applyFill="1" applyBorder="1" applyAlignment="1" applyProtection="1">
      <alignment vertical="center" shrinkToFit="1"/>
      <protection locked="0"/>
    </xf>
    <xf numFmtId="0" fontId="82" fillId="0" borderId="15" xfId="0" applyNumberFormat="1" applyFont="1" applyFill="1" applyBorder="1" applyAlignment="1" applyProtection="1">
      <alignment vertical="center" shrinkToFit="1"/>
      <protection locked="0"/>
    </xf>
    <xf numFmtId="2" fontId="82" fillId="0" borderId="30" xfId="0" applyNumberFormat="1" applyFont="1" applyFill="1" applyBorder="1" applyAlignment="1">
      <alignment horizontal="center" vertical="center" shrinkToFit="1"/>
    </xf>
    <xf numFmtId="182" fontId="82" fillId="0" borderId="0" xfId="0" applyNumberFormat="1" applyFont="1" applyFill="1" applyBorder="1" applyAlignment="1">
      <alignment horizontal="center" vertical="center" shrinkToFit="1"/>
    </xf>
    <xf numFmtId="183" fontId="95" fillId="0" borderId="0" xfId="0" applyNumberFormat="1" applyFont="1" applyFill="1" applyBorder="1" applyAlignment="1">
      <alignment horizontal="left" vertical="center" shrinkToFit="1"/>
    </xf>
    <xf numFmtId="183" fontId="95" fillId="0" borderId="20" xfId="0" applyNumberFormat="1" applyFont="1" applyFill="1" applyBorder="1" applyAlignment="1">
      <alignment horizontal="left" vertical="center" shrinkToFit="1"/>
    </xf>
    <xf numFmtId="0" fontId="82" fillId="0" borderId="0" xfId="0" applyNumberFormat="1" applyFont="1" applyFill="1" applyBorder="1" applyAlignment="1">
      <alignment vertical="center" shrinkToFit="1"/>
    </xf>
    <xf numFmtId="0" fontId="82" fillId="0" borderId="0" xfId="0" applyNumberFormat="1" applyFont="1" applyFill="1" applyBorder="1" applyAlignment="1" applyProtection="1">
      <alignment vertical="center" shrinkToFit="1"/>
      <protection locked="0"/>
    </xf>
    <xf numFmtId="0" fontId="82" fillId="0" borderId="13" xfId="0" applyFont="1" applyBorder="1" applyAlignment="1">
      <alignment vertical="center" shrinkToFit="1"/>
    </xf>
    <xf numFmtId="0" fontId="82" fillId="0" borderId="14" xfId="0" applyNumberFormat="1" applyFont="1" applyFill="1" applyBorder="1" applyAlignment="1" applyProtection="1">
      <alignment vertical="center" shrinkToFit="1"/>
      <protection locked="0"/>
    </xf>
    <xf numFmtId="0" fontId="82" fillId="0" borderId="12" xfId="0" applyNumberFormat="1" applyFont="1" applyFill="1" applyBorder="1" applyAlignment="1">
      <alignment vertical="center" shrinkToFit="1"/>
    </xf>
    <xf numFmtId="0" fontId="82" fillId="0" borderId="16" xfId="0" applyNumberFormat="1" applyFont="1" applyFill="1" applyBorder="1" applyAlignment="1">
      <alignment vertical="center" shrinkToFit="1"/>
    </xf>
    <xf numFmtId="0" fontId="82" fillId="0" borderId="12" xfId="0" applyNumberFormat="1" applyFont="1" applyFill="1" applyBorder="1" applyAlignment="1" applyProtection="1">
      <alignment vertical="center" shrinkToFit="1"/>
      <protection locked="0"/>
    </xf>
    <xf numFmtId="0" fontId="82" fillId="0" borderId="16" xfId="0" applyNumberFormat="1" applyFont="1" applyFill="1" applyBorder="1" applyAlignment="1" applyProtection="1">
      <alignment vertical="center" shrinkToFit="1"/>
      <protection locked="0"/>
    </xf>
    <xf numFmtId="0" fontId="82" fillId="0" borderId="23" xfId="0" applyNumberFormat="1" applyFont="1" applyFill="1" applyBorder="1" applyAlignment="1" applyProtection="1">
      <alignment vertical="center" shrinkToFit="1"/>
      <protection locked="0"/>
    </xf>
    <xf numFmtId="0" fontId="94" fillId="0" borderId="21" xfId="0" applyNumberFormat="1" applyFont="1" applyFill="1" applyBorder="1" applyAlignment="1" applyProtection="1">
      <alignment vertical="center" shrinkToFit="1"/>
      <protection locked="0"/>
    </xf>
    <xf numFmtId="0" fontId="94" fillId="0" borderId="15" xfId="0" applyNumberFormat="1" applyFont="1" applyFill="1" applyBorder="1" applyAlignment="1" applyProtection="1">
      <alignment vertical="center" shrinkToFit="1"/>
      <protection locked="0"/>
    </xf>
    <xf numFmtId="2" fontId="94" fillId="0" borderId="30" xfId="0" applyNumberFormat="1" applyFont="1" applyFill="1" applyBorder="1" applyAlignment="1">
      <alignment horizontal="center" vertical="center" shrinkToFit="1"/>
    </xf>
    <xf numFmtId="182" fontId="94" fillId="0" borderId="0" xfId="0" applyNumberFormat="1" applyFont="1" applyFill="1" applyBorder="1" applyAlignment="1">
      <alignment horizontal="center" vertical="center" shrinkToFit="1"/>
    </xf>
    <xf numFmtId="183" fontId="96" fillId="0" borderId="0" xfId="0" applyNumberFormat="1" applyFont="1" applyFill="1" applyBorder="1" applyAlignment="1">
      <alignment horizontal="left" vertical="center" shrinkToFit="1"/>
    </xf>
    <xf numFmtId="183" fontId="96" fillId="0" borderId="20" xfId="0" applyNumberFormat="1" applyFont="1" applyFill="1" applyBorder="1" applyAlignment="1">
      <alignment horizontal="left" vertical="center" shrinkToFit="1"/>
    </xf>
    <xf numFmtId="0" fontId="94" fillId="0" borderId="0" xfId="0" applyNumberFormat="1" applyFont="1" applyFill="1" applyBorder="1" applyAlignment="1" applyProtection="1">
      <alignment vertical="center" shrinkToFit="1"/>
      <protection locked="0"/>
    </xf>
    <xf numFmtId="0" fontId="94" fillId="0" borderId="14" xfId="0" applyNumberFormat="1" applyFont="1" applyFill="1" applyBorder="1" applyAlignment="1" applyProtection="1">
      <alignment vertical="center" shrinkToFit="1"/>
      <protection locked="0"/>
    </xf>
    <xf numFmtId="0" fontId="94" fillId="0" borderId="12" xfId="0" applyNumberFormat="1" applyFont="1" applyFill="1" applyBorder="1" applyAlignment="1" applyProtection="1">
      <alignment vertical="center" shrinkToFit="1"/>
      <protection locked="0"/>
    </xf>
    <xf numFmtId="0" fontId="94" fillId="0" borderId="16" xfId="0" applyNumberFormat="1" applyFont="1" applyFill="1" applyBorder="1" applyAlignment="1" applyProtection="1">
      <alignment vertical="center" shrinkToFit="1"/>
      <protection locked="0"/>
    </xf>
    <xf numFmtId="2" fontId="82" fillId="0" borderId="29" xfId="0" applyNumberFormat="1" applyFont="1" applyFill="1" applyBorder="1" applyAlignment="1">
      <alignment vertical="center" shrinkToFit="1"/>
    </xf>
    <xf numFmtId="2" fontId="82" fillId="0" borderId="30" xfId="0" applyNumberFormat="1" applyFont="1" applyFill="1" applyBorder="1" applyAlignment="1">
      <alignment vertical="center" shrinkToFit="1"/>
    </xf>
    <xf numFmtId="0" fontId="82" fillId="0" borderId="38" xfId="0" applyNumberFormat="1" applyFont="1" applyFill="1" applyBorder="1" applyAlignment="1">
      <alignment horizontal="center" vertical="center" shrinkToFit="1"/>
    </xf>
    <xf numFmtId="0" fontId="82" fillId="0" borderId="18" xfId="0" applyNumberFormat="1" applyFont="1" applyFill="1" applyBorder="1" applyAlignment="1">
      <alignment horizontal="center" vertical="center" shrinkToFit="1"/>
    </xf>
    <xf numFmtId="0" fontId="82" fillId="0" borderId="39" xfId="0" applyNumberFormat="1" applyFont="1" applyFill="1" applyBorder="1" applyAlignment="1">
      <alignment horizontal="center" vertical="center" shrinkToFit="1"/>
    </xf>
    <xf numFmtId="0" fontId="82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21" xfId="0" applyNumberFormat="1" applyFont="1" applyFill="1" applyBorder="1" applyAlignment="1">
      <alignment vertical="center" shrinkToFit="1"/>
    </xf>
    <xf numFmtId="0" fontId="82" fillId="0" borderId="15" xfId="0" applyNumberFormat="1" applyFont="1" applyFill="1" applyBorder="1" applyAlignment="1">
      <alignment vertical="center" shrinkToFit="1"/>
    </xf>
    <xf numFmtId="0" fontId="82" fillId="0" borderId="14" xfId="0" applyNumberFormat="1" applyFont="1" applyFill="1" applyBorder="1" applyAlignment="1">
      <alignment vertical="center" shrinkToFit="1"/>
    </xf>
    <xf numFmtId="0" fontId="82" fillId="0" borderId="44" xfId="0" applyNumberFormat="1" applyFont="1" applyFill="1" applyBorder="1" applyAlignment="1">
      <alignment horizontal="center" vertical="center" shrinkToFit="1"/>
    </xf>
    <xf numFmtId="0" fontId="82" fillId="0" borderId="45" xfId="0" applyNumberFormat="1" applyFont="1" applyFill="1" applyBorder="1" applyAlignment="1">
      <alignment horizontal="center" vertical="center" shrinkToFit="1"/>
    </xf>
    <xf numFmtId="0" fontId="82" fillId="0" borderId="12" xfId="0" applyNumberFormat="1" applyFont="1" applyFill="1" applyBorder="1" applyAlignment="1">
      <alignment horizontal="center" vertical="center" shrinkToFit="1"/>
    </xf>
    <xf numFmtId="0" fontId="82" fillId="0" borderId="16" xfId="0" applyNumberFormat="1" applyFont="1" applyFill="1" applyBorder="1" applyAlignment="1">
      <alignment horizontal="center" vertical="center" shrinkToFit="1"/>
    </xf>
    <xf numFmtId="0" fontId="8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21" xfId="0" applyNumberFormat="1" applyFont="1" applyFill="1" applyBorder="1" applyAlignment="1">
      <alignment vertical="center" shrinkToFit="1"/>
    </xf>
    <xf numFmtId="0" fontId="94" fillId="0" borderId="15" xfId="0" applyNumberFormat="1" applyFont="1" applyFill="1" applyBorder="1" applyAlignment="1">
      <alignment vertical="center" shrinkToFit="1"/>
    </xf>
    <xf numFmtId="0" fontId="94" fillId="0" borderId="12" xfId="0" applyNumberFormat="1" applyFont="1" applyFill="1" applyBorder="1" applyAlignment="1">
      <alignment vertical="center" shrinkToFit="1"/>
    </xf>
    <xf numFmtId="0" fontId="94" fillId="0" borderId="16" xfId="0" applyNumberFormat="1" applyFont="1" applyFill="1" applyBorder="1" applyAlignment="1">
      <alignment vertical="center" shrinkToFit="1"/>
    </xf>
    <xf numFmtId="0" fontId="94" fillId="0" borderId="14" xfId="0" applyNumberFormat="1" applyFont="1" applyFill="1" applyBorder="1" applyAlignment="1">
      <alignment vertical="center" shrinkToFit="1"/>
    </xf>
    <xf numFmtId="0" fontId="9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38" xfId="0" applyFont="1" applyBorder="1" applyAlignment="1">
      <alignment horizontal="center" vertical="center" shrinkToFit="1"/>
    </xf>
    <xf numFmtId="0" fontId="82" fillId="0" borderId="38" xfId="0" applyNumberFormat="1" applyFont="1" applyFill="1" applyBorder="1" applyAlignment="1">
      <alignment vertical="center" shrinkToFit="1"/>
    </xf>
    <xf numFmtId="0" fontId="82" fillId="0" borderId="12" xfId="0" applyFont="1" applyBorder="1" applyAlignment="1">
      <alignment horizontal="center" vertical="center" shrinkToFit="1"/>
    </xf>
    <xf numFmtId="0" fontId="80" fillId="0" borderId="12" xfId="0" applyFont="1" applyBorder="1" applyAlignment="1">
      <alignment horizontal="center" vertical="center" shrinkToFit="1"/>
    </xf>
    <xf numFmtId="0" fontId="94" fillId="0" borderId="12" xfId="0" applyFont="1" applyBorder="1" applyAlignment="1">
      <alignment horizontal="center" vertical="center" shrinkToFit="1"/>
    </xf>
    <xf numFmtId="0" fontId="0" fillId="7" borderId="0" xfId="0" applyFill="1" applyAlignment="1">
      <alignment vertical="center"/>
    </xf>
    <xf numFmtId="0" fontId="43" fillId="7" borderId="0" xfId="0" applyFont="1" applyFill="1" applyAlignment="1">
      <alignment/>
    </xf>
    <xf numFmtId="0" fontId="44" fillId="7" borderId="0" xfId="0" applyFont="1" applyFill="1" applyAlignment="1">
      <alignment/>
    </xf>
    <xf numFmtId="0" fontId="45" fillId="7" borderId="0" xfId="0" applyFont="1" applyFill="1" applyAlignment="1">
      <alignment/>
    </xf>
    <xf numFmtId="0" fontId="46" fillId="7" borderId="0" xfId="0" applyFont="1" applyFill="1" applyAlignment="1">
      <alignment/>
    </xf>
    <xf numFmtId="0" fontId="47" fillId="7" borderId="47" xfId="0" applyFont="1" applyFill="1" applyBorder="1" applyAlignment="1">
      <alignment horizontal="center"/>
    </xf>
    <xf numFmtId="0" fontId="47" fillId="7" borderId="39" xfId="0" applyFont="1" applyFill="1" applyBorder="1" applyAlignment="1">
      <alignment horizontal="center"/>
    </xf>
    <xf numFmtId="0" fontId="0" fillId="7" borderId="19" xfId="0" applyFill="1" applyBorder="1" applyAlignment="1">
      <alignment vertical="center"/>
    </xf>
    <xf numFmtId="0" fontId="0" fillId="7" borderId="48" xfId="0" applyFill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0" fillId="7" borderId="49" xfId="0" applyFill="1" applyBorder="1" applyAlignment="1">
      <alignment vertical="center"/>
    </xf>
    <xf numFmtId="0" fontId="0" fillId="7" borderId="25" xfId="0" applyFill="1" applyBorder="1" applyAlignment="1">
      <alignment vertical="center"/>
    </xf>
    <xf numFmtId="0" fontId="0" fillId="7" borderId="19" xfId="0" applyFont="1" applyFill="1" applyBorder="1" applyAlignment="1">
      <alignment vertical="center"/>
    </xf>
    <xf numFmtId="0" fontId="0" fillId="7" borderId="48" xfId="0" applyFont="1" applyFill="1" applyBorder="1" applyAlignment="1">
      <alignment vertical="center"/>
    </xf>
    <xf numFmtId="0" fontId="0" fillId="7" borderId="49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4" fillId="7" borderId="19" xfId="0" applyFont="1" applyFill="1" applyBorder="1" applyAlignment="1">
      <alignment vertical="center"/>
    </xf>
    <xf numFmtId="0" fontId="4" fillId="7" borderId="48" xfId="0" applyFont="1" applyFill="1" applyBorder="1" applyAlignment="1">
      <alignment vertical="center"/>
    </xf>
    <xf numFmtId="0" fontId="4" fillId="7" borderId="49" xfId="0" applyFont="1" applyFill="1" applyBorder="1" applyAlignment="1">
      <alignment vertical="center"/>
    </xf>
    <xf numFmtId="0" fontId="4" fillId="7" borderId="25" xfId="0" applyFont="1" applyFill="1" applyBorder="1" applyAlignment="1">
      <alignment vertical="center"/>
    </xf>
    <xf numFmtId="0" fontId="88" fillId="7" borderId="0" xfId="0" applyFont="1" applyFill="1" applyAlignment="1">
      <alignment vertical="center"/>
    </xf>
    <xf numFmtId="0" fontId="88" fillId="7" borderId="19" xfId="0" applyFont="1" applyFill="1" applyBorder="1" applyAlignment="1">
      <alignment vertical="center"/>
    </xf>
    <xf numFmtId="0" fontId="80" fillId="7" borderId="19" xfId="0" applyFont="1" applyFill="1" applyBorder="1" applyAlignment="1">
      <alignment vertical="center"/>
    </xf>
    <xf numFmtId="0" fontId="80" fillId="7" borderId="48" xfId="0" applyFont="1" applyFill="1" applyBorder="1" applyAlignment="1">
      <alignment vertical="center"/>
    </xf>
    <xf numFmtId="0" fontId="88" fillId="7" borderId="20" xfId="0" applyFont="1" applyFill="1" applyBorder="1" applyAlignment="1">
      <alignment vertical="center"/>
    </xf>
    <xf numFmtId="0" fontId="80" fillId="7" borderId="49" xfId="0" applyFont="1" applyFill="1" applyBorder="1" applyAlignment="1">
      <alignment vertical="center"/>
    </xf>
    <xf numFmtId="0" fontId="80" fillId="7" borderId="25" xfId="0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0" fontId="3" fillId="7" borderId="48" xfId="0" applyFont="1" applyFill="1" applyBorder="1" applyAlignment="1">
      <alignment vertical="center"/>
    </xf>
    <xf numFmtId="0" fontId="3" fillId="7" borderId="49" xfId="0" applyFont="1" applyFill="1" applyBorder="1" applyAlignment="1">
      <alignment vertical="center"/>
    </xf>
    <xf numFmtId="0" fontId="3" fillId="7" borderId="25" xfId="0" applyFont="1" applyFill="1" applyBorder="1" applyAlignment="1">
      <alignment vertical="center"/>
    </xf>
    <xf numFmtId="0" fontId="62" fillId="7" borderId="15" xfId="0" applyFont="1" applyFill="1" applyBorder="1" applyAlignment="1">
      <alignment horizontal="center" wrapText="1"/>
    </xf>
    <xf numFmtId="0" fontId="62" fillId="7" borderId="38" xfId="0" applyFont="1" applyFill="1" applyBorder="1" applyAlignment="1">
      <alignment horizontal="center" wrapText="1"/>
    </xf>
    <xf numFmtId="0" fontId="61" fillId="7" borderId="15" xfId="0" applyFont="1" applyFill="1" applyBorder="1" applyAlignment="1">
      <alignment horizontal="center"/>
    </xf>
    <xf numFmtId="0" fontId="61" fillId="7" borderId="38" xfId="0" applyFont="1" applyFill="1" applyBorder="1" applyAlignment="1">
      <alignment horizontal="center"/>
    </xf>
    <xf numFmtId="0" fontId="61" fillId="7" borderId="20" xfId="0" applyFont="1" applyFill="1" applyBorder="1" applyAlignment="1">
      <alignment horizontal="center"/>
    </xf>
    <xf numFmtId="0" fontId="80" fillId="7" borderId="5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38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3" fillId="0" borderId="36" xfId="0" applyNumberFormat="1" applyFont="1" applyFill="1" applyBorder="1" applyAlignment="1">
      <alignment horizontal="center" vertical="center" shrinkToFit="1"/>
    </xf>
    <xf numFmtId="0" fontId="3" fillId="0" borderId="51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9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36" xfId="0" applyNumberFormat="1" applyFont="1" applyFill="1" applyBorder="1" applyAlignment="1">
      <alignment horizontal="center" vertical="center" shrinkToFit="1"/>
    </xf>
    <xf numFmtId="0" fontId="82" fillId="0" borderId="0" xfId="0" applyNumberFormat="1" applyFont="1" applyFill="1" applyBorder="1" applyAlignment="1">
      <alignment horizontal="center" vertical="center" shrinkToFit="1"/>
    </xf>
    <xf numFmtId="184" fontId="94" fillId="0" borderId="30" xfId="0" applyNumberFormat="1" applyFont="1" applyFill="1" applyBorder="1" applyAlignment="1">
      <alignment horizontal="center" vertical="center" shrinkToFit="1"/>
    </xf>
    <xf numFmtId="184" fontId="94" fillId="0" borderId="52" xfId="0" applyNumberFormat="1" applyFont="1" applyFill="1" applyBorder="1" applyAlignment="1">
      <alignment horizontal="center" vertical="center" shrinkToFit="1"/>
    </xf>
    <xf numFmtId="0" fontId="82" fillId="0" borderId="15" xfId="0" applyNumberFormat="1" applyFont="1" applyFill="1" applyBorder="1" applyAlignment="1">
      <alignment horizontal="center" vertical="center" shrinkToFit="1"/>
    </xf>
    <xf numFmtId="0" fontId="82" fillId="0" borderId="51" xfId="0" applyNumberFormat="1" applyFont="1" applyFill="1" applyBorder="1" applyAlignment="1">
      <alignment horizontal="center" vertical="center" shrinkToFit="1"/>
    </xf>
    <xf numFmtId="0" fontId="82" fillId="0" borderId="38" xfId="0" applyNumberFormat="1" applyFont="1" applyFill="1" applyBorder="1" applyAlignment="1">
      <alignment horizontal="center" vertical="center" shrinkToFit="1"/>
    </xf>
    <xf numFmtId="0" fontId="82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25" xfId="0" applyNumberFormat="1" applyFont="1" applyFill="1" applyBorder="1" applyAlignment="1">
      <alignment horizontal="center" vertical="center" shrinkToFit="1"/>
    </xf>
    <xf numFmtId="0" fontId="3" fillId="0" borderId="36" xfId="0" applyNumberFormat="1" applyFont="1" applyFill="1" applyBorder="1" applyAlignment="1">
      <alignment horizontal="left" vertical="center" shrinkToFit="1"/>
    </xf>
    <xf numFmtId="0" fontId="3" fillId="0" borderId="51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left" vertical="center" shrinkToFit="1"/>
    </xf>
    <xf numFmtId="0" fontId="3" fillId="0" borderId="38" xfId="0" applyNumberFormat="1" applyFont="1" applyFill="1" applyBorder="1" applyAlignment="1">
      <alignment horizontal="left" vertical="center" shrinkToFit="1"/>
    </xf>
    <xf numFmtId="0" fontId="3" fillId="0" borderId="53" xfId="0" applyNumberFormat="1" applyFont="1" applyFill="1" applyBorder="1" applyAlignment="1">
      <alignment horizontal="center" vertical="center" shrinkToFit="1"/>
    </xf>
    <xf numFmtId="0" fontId="3" fillId="0" borderId="54" xfId="0" applyNumberFormat="1" applyFont="1" applyFill="1" applyBorder="1" applyAlignment="1">
      <alignment horizontal="center" vertical="center" shrinkToFit="1"/>
    </xf>
    <xf numFmtId="2" fontId="3" fillId="0" borderId="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94" fillId="0" borderId="36" xfId="0" applyNumberFormat="1" applyFont="1" applyFill="1" applyBorder="1" applyAlignment="1" applyProtection="1">
      <alignment horizontal="left" vertical="center" shrinkToFit="1"/>
      <protection locked="0"/>
    </xf>
    <xf numFmtId="0" fontId="94" fillId="0" borderId="55" xfId="0" applyNumberFormat="1" applyFont="1" applyFill="1" applyBorder="1" applyAlignment="1" applyProtection="1">
      <alignment horizontal="left" vertical="center" shrinkToFit="1"/>
      <protection locked="0"/>
    </xf>
    <xf numFmtId="0" fontId="9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94" fillId="0" borderId="46" xfId="0" applyNumberFormat="1" applyFont="1" applyFill="1" applyBorder="1" applyAlignment="1" applyProtection="1">
      <alignment horizontal="left" vertical="center" shrinkToFit="1"/>
      <protection locked="0"/>
    </xf>
    <xf numFmtId="2" fontId="94" fillId="0" borderId="0" xfId="0" applyNumberFormat="1" applyFont="1" applyFill="1" applyBorder="1" applyAlignment="1">
      <alignment horizontal="center" vertical="center" shrinkToFit="1"/>
    </xf>
    <xf numFmtId="2" fontId="94" fillId="0" borderId="12" xfId="0" applyNumberFormat="1" applyFont="1" applyFill="1" applyBorder="1" applyAlignment="1">
      <alignment horizontal="center" vertical="center" shrinkToFit="1"/>
    </xf>
    <xf numFmtId="182" fontId="94" fillId="0" borderId="36" xfId="0" applyNumberFormat="1" applyFont="1" applyFill="1" applyBorder="1" applyAlignment="1">
      <alignment horizontal="center" vertical="center" shrinkToFit="1"/>
    </xf>
    <xf numFmtId="182" fontId="94" fillId="0" borderId="0" xfId="0" applyNumberFormat="1" applyFont="1" applyFill="1" applyBorder="1" applyAlignment="1">
      <alignment horizontal="center" vertical="center" shrinkToFit="1"/>
    </xf>
    <xf numFmtId="0" fontId="94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94" fillId="0" borderId="0" xfId="0" applyNumberFormat="1" applyFont="1" applyFill="1" applyBorder="1" applyAlignment="1" applyProtection="1">
      <alignment horizontal="right" vertical="center" shrinkToFit="1"/>
      <protection locked="0"/>
    </xf>
    <xf numFmtId="2" fontId="94" fillId="0" borderId="29" xfId="0" applyNumberFormat="1" applyFont="1" applyFill="1" applyBorder="1" applyAlignment="1">
      <alignment horizontal="center" vertical="center" shrinkToFit="1"/>
    </xf>
    <xf numFmtId="2" fontId="94" fillId="0" borderId="3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right" vertical="center" shrinkToFit="1"/>
    </xf>
    <xf numFmtId="0" fontId="3" fillId="0" borderId="36" xfId="0" applyNumberFormat="1" applyFont="1" applyFill="1" applyBorder="1" applyAlignment="1">
      <alignment horizontal="right" vertical="center" shrinkToFit="1"/>
    </xf>
    <xf numFmtId="0" fontId="3" fillId="0" borderId="15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>
      <alignment horizontal="right" vertical="center" shrinkToFit="1"/>
    </xf>
    <xf numFmtId="0" fontId="3" fillId="0" borderId="56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57" xfId="0" applyNumberFormat="1" applyFont="1" applyFill="1" applyBorder="1" applyAlignment="1">
      <alignment horizontal="center" vertical="center" shrinkToFit="1"/>
    </xf>
    <xf numFmtId="183" fontId="36" fillId="0" borderId="36" xfId="0" applyNumberFormat="1" applyFont="1" applyFill="1" applyBorder="1" applyAlignment="1">
      <alignment horizontal="left" vertical="center" shrinkToFit="1"/>
    </xf>
    <xf numFmtId="183" fontId="36" fillId="0" borderId="58" xfId="0" applyNumberFormat="1" applyFont="1" applyFill="1" applyBorder="1" applyAlignment="1">
      <alignment horizontal="left" vertical="center" shrinkToFit="1"/>
    </xf>
    <xf numFmtId="183" fontId="36" fillId="0" borderId="0" xfId="0" applyNumberFormat="1" applyFont="1" applyFill="1" applyBorder="1" applyAlignment="1">
      <alignment horizontal="left" vertical="center" shrinkToFit="1"/>
    </xf>
    <xf numFmtId="183" fontId="36" fillId="0" borderId="20" xfId="0" applyNumberFormat="1" applyFont="1" applyFill="1" applyBorder="1" applyAlignment="1">
      <alignment horizontal="left" vertical="center" shrinkToFit="1"/>
    </xf>
    <xf numFmtId="181" fontId="3" fillId="0" borderId="0" xfId="0" applyNumberFormat="1" applyFont="1" applyFill="1" applyBorder="1" applyAlignment="1">
      <alignment horizontal="right" vertical="center"/>
    </xf>
    <xf numFmtId="181" fontId="3" fillId="0" borderId="20" xfId="0" applyNumberFormat="1" applyFont="1" applyFill="1" applyBorder="1" applyAlignment="1">
      <alignment horizontal="right" vertical="center"/>
    </xf>
    <xf numFmtId="182" fontId="3" fillId="0" borderId="36" xfId="0" applyNumberFormat="1" applyFont="1" applyFill="1" applyBorder="1" applyAlignment="1">
      <alignment horizontal="center" vertical="center" shrinkToFit="1"/>
    </xf>
    <xf numFmtId="182" fontId="3" fillId="0" borderId="0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left" vertical="center" shrinkToFit="1"/>
    </xf>
    <xf numFmtId="0" fontId="3" fillId="0" borderId="25" xfId="0" applyNumberFormat="1" applyFont="1" applyFill="1" applyBorder="1" applyAlignment="1">
      <alignment horizontal="left" vertical="center" shrinkToFit="1"/>
    </xf>
    <xf numFmtId="0" fontId="3" fillId="0" borderId="24" xfId="0" applyNumberFormat="1" applyFont="1" applyFill="1" applyBorder="1" applyAlignment="1">
      <alignment horizontal="right" vertical="center" shrinkToFit="1"/>
    </xf>
    <xf numFmtId="0" fontId="3" fillId="0" borderId="17" xfId="0" applyNumberFormat="1" applyFont="1" applyFill="1" applyBorder="1" applyAlignment="1">
      <alignment horizontal="right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6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55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46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183" fontId="95" fillId="0" borderId="36" xfId="0" applyNumberFormat="1" applyFont="1" applyFill="1" applyBorder="1" applyAlignment="1">
      <alignment horizontal="left" vertical="center" shrinkToFit="1"/>
    </xf>
    <xf numFmtId="183" fontId="95" fillId="0" borderId="58" xfId="0" applyNumberFormat="1" applyFont="1" applyFill="1" applyBorder="1" applyAlignment="1">
      <alignment horizontal="left" vertical="center" shrinkToFit="1"/>
    </xf>
    <xf numFmtId="183" fontId="95" fillId="0" borderId="0" xfId="0" applyNumberFormat="1" applyFont="1" applyFill="1" applyBorder="1" applyAlignment="1">
      <alignment horizontal="left" vertical="center" shrinkToFit="1"/>
    </xf>
    <xf numFmtId="183" fontId="95" fillId="0" borderId="20" xfId="0" applyNumberFormat="1" applyFont="1" applyFill="1" applyBorder="1" applyAlignment="1">
      <alignment horizontal="left" vertical="center" shrinkToFit="1"/>
    </xf>
    <xf numFmtId="0" fontId="3" fillId="0" borderId="60" xfId="0" applyNumberFormat="1" applyFont="1" applyFill="1" applyBorder="1" applyAlignment="1">
      <alignment horizontal="center" vertical="center" shrinkToFit="1"/>
    </xf>
    <xf numFmtId="0" fontId="3" fillId="0" borderId="61" xfId="0" applyNumberFormat="1" applyFont="1" applyFill="1" applyBorder="1" applyAlignment="1">
      <alignment horizontal="center" vertical="center" shrinkToFit="1"/>
    </xf>
    <xf numFmtId="0" fontId="3" fillId="0" borderId="62" xfId="0" applyNumberFormat="1" applyFont="1" applyFill="1" applyBorder="1" applyAlignment="1">
      <alignment horizontal="center" vertical="center" shrinkToFit="1"/>
    </xf>
    <xf numFmtId="0" fontId="3" fillId="0" borderId="63" xfId="0" applyNumberFormat="1" applyFont="1" applyFill="1" applyBorder="1" applyAlignment="1">
      <alignment horizontal="center" vertical="center" shrinkToFit="1"/>
    </xf>
    <xf numFmtId="0" fontId="3" fillId="0" borderId="64" xfId="0" applyNumberFormat="1" applyFont="1" applyFill="1" applyBorder="1" applyAlignment="1">
      <alignment horizontal="center" vertical="center" shrinkToFit="1"/>
    </xf>
    <xf numFmtId="0" fontId="3" fillId="0" borderId="65" xfId="0" applyNumberFormat="1" applyFont="1" applyFill="1" applyBorder="1" applyAlignment="1">
      <alignment horizontal="center" vertical="center" shrinkToFit="1"/>
    </xf>
    <xf numFmtId="0" fontId="3" fillId="0" borderId="66" xfId="0" applyNumberFormat="1" applyFont="1" applyFill="1" applyBorder="1" applyAlignment="1">
      <alignment horizontal="center" vertical="center" shrinkToFit="1"/>
    </xf>
    <xf numFmtId="2" fontId="3" fillId="0" borderId="12" xfId="0" applyNumberFormat="1" applyFont="1" applyFill="1" applyBorder="1" applyAlignment="1">
      <alignment horizontal="center" vertical="center" shrinkToFit="1"/>
    </xf>
    <xf numFmtId="181" fontId="3" fillId="0" borderId="12" xfId="0" applyNumberFormat="1" applyFont="1" applyFill="1" applyBorder="1" applyAlignment="1">
      <alignment horizontal="right" vertical="center"/>
    </xf>
    <xf numFmtId="181" fontId="3" fillId="0" borderId="13" xfId="0" applyNumberFormat="1" applyFont="1" applyFill="1" applyBorder="1" applyAlignment="1">
      <alignment horizontal="right" vertical="center"/>
    </xf>
    <xf numFmtId="181" fontId="82" fillId="0" borderId="0" xfId="0" applyNumberFormat="1" applyFont="1" applyFill="1" applyBorder="1" applyAlignment="1">
      <alignment horizontal="right" vertical="center"/>
    </xf>
    <xf numFmtId="181" fontId="82" fillId="0" borderId="20" xfId="0" applyNumberFormat="1" applyFont="1" applyFill="1" applyBorder="1" applyAlignment="1">
      <alignment horizontal="right" vertical="center"/>
    </xf>
    <xf numFmtId="181" fontId="82" fillId="0" borderId="12" xfId="0" applyNumberFormat="1" applyFont="1" applyFill="1" applyBorder="1" applyAlignment="1">
      <alignment horizontal="right" vertical="center"/>
    </xf>
    <xf numFmtId="181" fontId="82" fillId="0" borderId="13" xfId="0" applyNumberFormat="1" applyFont="1" applyFill="1" applyBorder="1" applyAlignment="1">
      <alignment horizontal="right" vertical="center"/>
    </xf>
    <xf numFmtId="0" fontId="8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0" xfId="0" applyFont="1" applyAlignment="1">
      <alignment horizontal="center" vertical="center" shrinkToFit="1"/>
    </xf>
    <xf numFmtId="0" fontId="82" fillId="0" borderId="12" xfId="0" applyFont="1" applyBorder="1" applyAlignment="1">
      <alignment horizontal="center" vertical="center" shrinkToFit="1"/>
    </xf>
    <xf numFmtId="182" fontId="82" fillId="0" borderId="36" xfId="0" applyNumberFormat="1" applyFont="1" applyFill="1" applyBorder="1" applyAlignment="1">
      <alignment horizontal="center" vertical="center" shrinkToFit="1"/>
    </xf>
    <xf numFmtId="182" fontId="82" fillId="0" borderId="0" xfId="0" applyNumberFormat="1" applyFont="1" applyFill="1" applyBorder="1" applyAlignment="1">
      <alignment horizontal="center" vertical="center" shrinkToFit="1"/>
    </xf>
    <xf numFmtId="0" fontId="82" fillId="0" borderId="12" xfId="0" applyNumberFormat="1" applyFont="1" applyFill="1" applyBorder="1" applyAlignment="1">
      <alignment horizontal="center" vertical="center" shrinkToFit="1"/>
    </xf>
    <xf numFmtId="0" fontId="82" fillId="0" borderId="36" xfId="0" applyNumberFormat="1" applyFont="1" applyFill="1" applyBorder="1" applyAlignment="1" applyProtection="1">
      <alignment horizontal="left" vertical="center" shrinkToFit="1"/>
      <protection locked="0"/>
    </xf>
    <xf numFmtId="0" fontId="82" fillId="0" borderId="55" xfId="0" applyNumberFormat="1" applyFont="1" applyFill="1" applyBorder="1" applyAlignment="1" applyProtection="1">
      <alignment horizontal="left" vertical="center" shrinkToFit="1"/>
      <protection locked="0"/>
    </xf>
    <xf numFmtId="0" fontId="8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82" fillId="0" borderId="46" xfId="0" applyNumberFormat="1" applyFont="1" applyFill="1" applyBorder="1" applyAlignment="1" applyProtection="1">
      <alignment horizontal="left" vertical="center" shrinkToFit="1"/>
      <protection locked="0"/>
    </xf>
    <xf numFmtId="0" fontId="82" fillId="0" borderId="36" xfId="0" applyFont="1" applyBorder="1" applyAlignment="1">
      <alignment horizontal="center" vertical="center" shrinkToFit="1"/>
    </xf>
    <xf numFmtId="0" fontId="82" fillId="0" borderId="0" xfId="0" applyFont="1" applyBorder="1" applyAlignment="1">
      <alignment horizontal="center" vertical="center" shrinkToFit="1"/>
    </xf>
    <xf numFmtId="0" fontId="82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0" xfId="0" applyFont="1" applyAlignment="1">
      <alignment horizontal="center" vertical="center" shrinkToFit="1"/>
    </xf>
    <xf numFmtId="0" fontId="94" fillId="0" borderId="12" xfId="0" applyFont="1" applyBorder="1" applyAlignment="1">
      <alignment horizontal="center" vertical="center" shrinkToFit="1"/>
    </xf>
    <xf numFmtId="0" fontId="94" fillId="0" borderId="0" xfId="0" applyFont="1" applyBorder="1" applyAlignment="1">
      <alignment horizontal="center" vertical="center" shrinkToFit="1"/>
    </xf>
    <xf numFmtId="0" fontId="39" fillId="0" borderId="0" xfId="0" applyNumberFormat="1" applyFont="1" applyFill="1" applyBorder="1" applyAlignment="1">
      <alignment horizontal="center" vertical="center" shrinkToFit="1"/>
    </xf>
    <xf numFmtId="0" fontId="35" fillId="0" borderId="0" xfId="0" applyNumberFormat="1" applyFont="1" applyFill="1" applyBorder="1" applyAlignment="1">
      <alignment horizontal="center" vertical="center" shrinkToFit="1"/>
    </xf>
    <xf numFmtId="0" fontId="35" fillId="0" borderId="17" xfId="0" applyNumberFormat="1" applyFont="1" applyFill="1" applyBorder="1" applyAlignment="1">
      <alignment horizontal="center" vertical="center" shrinkToFit="1"/>
    </xf>
    <xf numFmtId="0" fontId="3" fillId="0" borderId="59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68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52" xfId="0" applyNumberFormat="1" applyFont="1" applyFill="1" applyBorder="1" applyAlignment="1">
      <alignment horizontal="center" vertical="center" shrinkToFit="1"/>
    </xf>
    <xf numFmtId="0" fontId="3" fillId="0" borderId="46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69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181" fontId="3" fillId="0" borderId="20" xfId="0" applyNumberFormat="1" applyFont="1" applyFill="1" applyBorder="1" applyAlignment="1">
      <alignment horizontal="center" vertical="center" shrinkToFit="1"/>
    </xf>
    <xf numFmtId="0" fontId="82" fillId="0" borderId="21" xfId="0" applyNumberFormat="1" applyFont="1" applyFill="1" applyBorder="1" applyAlignment="1">
      <alignment horizontal="center" vertical="center" shrinkToFit="1"/>
    </xf>
    <xf numFmtId="0" fontId="97" fillId="0" borderId="21" xfId="0" applyNumberFormat="1" applyFont="1" applyFill="1" applyBorder="1" applyAlignment="1">
      <alignment horizontal="center" vertical="center" wrapText="1" shrinkToFit="1"/>
    </xf>
    <xf numFmtId="0" fontId="97" fillId="0" borderId="36" xfId="0" applyNumberFormat="1" applyFont="1" applyFill="1" applyBorder="1" applyAlignment="1">
      <alignment horizontal="center" vertical="center" wrapText="1" shrinkToFit="1"/>
    </xf>
    <xf numFmtId="0" fontId="97" fillId="0" borderId="51" xfId="0" applyNumberFormat="1" applyFont="1" applyFill="1" applyBorder="1" applyAlignment="1">
      <alignment horizontal="center" vertical="center" wrapText="1" shrinkToFit="1"/>
    </xf>
    <xf numFmtId="0" fontId="97" fillId="0" borderId="15" xfId="0" applyNumberFormat="1" applyFont="1" applyFill="1" applyBorder="1" applyAlignment="1">
      <alignment horizontal="center" vertical="center" wrapText="1" shrinkToFit="1"/>
    </xf>
    <xf numFmtId="0" fontId="97" fillId="0" borderId="0" xfId="0" applyNumberFormat="1" applyFont="1" applyFill="1" applyBorder="1" applyAlignment="1">
      <alignment horizontal="center" vertical="center" wrapText="1" shrinkToFit="1"/>
    </xf>
    <xf numFmtId="0" fontId="97" fillId="0" borderId="38" xfId="0" applyNumberFormat="1" applyFont="1" applyFill="1" applyBorder="1" applyAlignment="1">
      <alignment horizontal="center" vertical="center" wrapText="1" shrinkToFit="1"/>
    </xf>
    <xf numFmtId="0" fontId="97" fillId="0" borderId="14" xfId="0" applyNumberFormat="1" applyFont="1" applyFill="1" applyBorder="1" applyAlignment="1">
      <alignment horizontal="center" vertical="center" wrapText="1" shrinkToFit="1"/>
    </xf>
    <xf numFmtId="0" fontId="97" fillId="0" borderId="12" xfId="0" applyNumberFormat="1" applyFont="1" applyFill="1" applyBorder="1" applyAlignment="1">
      <alignment horizontal="center" vertical="center" wrapText="1" shrinkToFit="1"/>
    </xf>
    <xf numFmtId="0" fontId="97" fillId="0" borderId="16" xfId="0" applyNumberFormat="1" applyFont="1" applyFill="1" applyBorder="1" applyAlignment="1">
      <alignment horizontal="center" vertical="center" wrapText="1" shrinkToFit="1"/>
    </xf>
    <xf numFmtId="0" fontId="94" fillId="0" borderId="36" xfId="0" applyFont="1" applyBorder="1" applyAlignment="1">
      <alignment horizontal="center" vertical="center" shrinkToFit="1"/>
    </xf>
    <xf numFmtId="184" fontId="3" fillId="0" borderId="30" xfId="0" applyNumberFormat="1" applyFont="1" applyFill="1" applyBorder="1" applyAlignment="1">
      <alignment horizontal="center" vertical="center" shrinkToFit="1"/>
    </xf>
    <xf numFmtId="184" fontId="3" fillId="0" borderId="52" xfId="0" applyNumberFormat="1" applyFont="1" applyFill="1" applyBorder="1" applyAlignment="1">
      <alignment horizontal="center" vertical="center" shrinkToFit="1"/>
    </xf>
    <xf numFmtId="0" fontId="82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8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51" xfId="0" applyFont="1" applyBorder="1" applyAlignment="1">
      <alignment horizontal="center" vertical="center" shrinkToFit="1"/>
    </xf>
    <xf numFmtId="2" fontId="82" fillId="0" borderId="29" xfId="0" applyNumberFormat="1" applyFont="1" applyFill="1" applyBorder="1" applyAlignment="1">
      <alignment horizontal="center" vertical="center" shrinkToFit="1"/>
    </xf>
    <xf numFmtId="2" fontId="82" fillId="0" borderId="30" xfId="0" applyNumberFormat="1" applyFont="1" applyFill="1" applyBorder="1" applyAlignment="1">
      <alignment horizontal="center" vertical="center" shrinkToFit="1"/>
    </xf>
    <xf numFmtId="184" fontId="82" fillId="0" borderId="30" xfId="0" applyNumberFormat="1" applyFont="1" applyFill="1" applyBorder="1" applyAlignment="1">
      <alignment horizontal="center" vertical="center" shrinkToFit="1"/>
    </xf>
    <xf numFmtId="184" fontId="82" fillId="0" borderId="52" xfId="0" applyNumberFormat="1" applyFont="1" applyFill="1" applyBorder="1" applyAlignment="1">
      <alignment horizontal="center" vertical="center" shrinkToFit="1"/>
    </xf>
    <xf numFmtId="0" fontId="41" fillId="0" borderId="0" xfId="0" applyNumberFormat="1" applyFont="1" applyFill="1" applyBorder="1" applyAlignment="1">
      <alignment horizontal="center" vertical="center" shrinkToFit="1"/>
    </xf>
    <xf numFmtId="183" fontId="96" fillId="0" borderId="36" xfId="0" applyNumberFormat="1" applyFont="1" applyFill="1" applyBorder="1" applyAlignment="1">
      <alignment horizontal="left" vertical="center" shrinkToFit="1"/>
    </xf>
    <xf numFmtId="183" fontId="96" fillId="0" borderId="58" xfId="0" applyNumberFormat="1" applyFont="1" applyFill="1" applyBorder="1" applyAlignment="1">
      <alignment horizontal="left" vertical="center" shrinkToFit="1"/>
    </xf>
    <xf numFmtId="183" fontId="96" fillId="0" borderId="0" xfId="0" applyNumberFormat="1" applyFont="1" applyFill="1" applyBorder="1" applyAlignment="1">
      <alignment horizontal="left" vertical="center" shrinkToFit="1"/>
    </xf>
    <xf numFmtId="183" fontId="96" fillId="0" borderId="20" xfId="0" applyNumberFormat="1" applyFont="1" applyFill="1" applyBorder="1" applyAlignment="1">
      <alignment horizontal="left" vertical="center" shrinkToFit="1"/>
    </xf>
    <xf numFmtId="181" fontId="94" fillId="0" borderId="0" xfId="0" applyNumberFormat="1" applyFont="1" applyFill="1" applyBorder="1" applyAlignment="1">
      <alignment horizontal="right" vertical="center"/>
    </xf>
    <xf numFmtId="181" fontId="94" fillId="0" borderId="20" xfId="0" applyNumberFormat="1" applyFont="1" applyFill="1" applyBorder="1" applyAlignment="1">
      <alignment horizontal="right" vertical="center"/>
    </xf>
    <xf numFmtId="181" fontId="94" fillId="0" borderId="12" xfId="0" applyNumberFormat="1" applyFont="1" applyFill="1" applyBorder="1" applyAlignment="1">
      <alignment horizontal="right" vertical="center"/>
    </xf>
    <xf numFmtId="181" fontId="94" fillId="0" borderId="13" xfId="0" applyNumberFormat="1" applyFont="1" applyFill="1" applyBorder="1" applyAlignment="1">
      <alignment horizontal="right" vertical="center"/>
    </xf>
    <xf numFmtId="0" fontId="94" fillId="0" borderId="38" xfId="0" applyFont="1" applyBorder="1" applyAlignment="1">
      <alignment horizontal="center" vertical="center" shrinkToFit="1"/>
    </xf>
    <xf numFmtId="0" fontId="3" fillId="0" borderId="43" xfId="0" applyNumberFormat="1" applyFont="1" applyFill="1" applyBorder="1" applyAlignment="1">
      <alignment horizontal="center" vertical="center" shrinkToFit="1"/>
    </xf>
    <xf numFmtId="0" fontId="3" fillId="0" borderId="39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/>
    </xf>
    <xf numFmtId="2" fontId="3" fillId="0" borderId="29" xfId="0" applyNumberFormat="1" applyFont="1" applyFill="1" applyBorder="1" applyAlignment="1">
      <alignment horizontal="center" vertical="center" shrinkToFit="1"/>
    </xf>
    <xf numFmtId="2" fontId="3" fillId="0" borderId="30" xfId="0" applyNumberFormat="1" applyFont="1" applyFill="1" applyBorder="1" applyAlignment="1">
      <alignment horizontal="center" vertical="center" shrinkToFit="1"/>
    </xf>
    <xf numFmtId="0" fontId="1" fillId="0" borderId="53" xfId="0" applyNumberFormat="1" applyFont="1" applyFill="1" applyBorder="1" applyAlignment="1">
      <alignment horizontal="center" vertical="center" shrinkToFit="1"/>
    </xf>
    <xf numFmtId="0" fontId="1" fillId="0" borderId="54" xfId="0" applyNumberFormat="1" applyFont="1" applyFill="1" applyBorder="1" applyAlignment="1">
      <alignment horizontal="center" vertical="center" shrinkToFit="1"/>
    </xf>
    <xf numFmtId="0" fontId="82" fillId="0" borderId="60" xfId="0" applyNumberFormat="1" applyFont="1" applyFill="1" applyBorder="1" applyAlignment="1">
      <alignment horizontal="center" vertical="center" shrinkToFit="1"/>
    </xf>
    <xf numFmtId="0" fontId="82" fillId="0" borderId="61" xfId="0" applyNumberFormat="1" applyFont="1" applyFill="1" applyBorder="1" applyAlignment="1">
      <alignment horizontal="center" vertical="center" shrinkToFit="1"/>
    </xf>
    <xf numFmtId="0" fontId="82" fillId="0" borderId="67" xfId="0" applyNumberFormat="1" applyFont="1" applyFill="1" applyBorder="1" applyAlignment="1">
      <alignment horizontal="center" vertical="center" shrinkToFit="1"/>
    </xf>
    <xf numFmtId="0" fontId="82" fillId="0" borderId="63" xfId="0" applyNumberFormat="1" applyFont="1" applyFill="1" applyBorder="1" applyAlignment="1">
      <alignment horizontal="center" vertical="center" shrinkToFit="1"/>
    </xf>
    <xf numFmtId="0" fontId="82" fillId="0" borderId="53" xfId="0" applyNumberFormat="1" applyFont="1" applyFill="1" applyBorder="1" applyAlignment="1">
      <alignment horizontal="center" vertical="center" shrinkToFit="1"/>
    </xf>
    <xf numFmtId="0" fontId="82" fillId="0" borderId="62" xfId="0" applyNumberFormat="1" applyFont="1" applyFill="1" applyBorder="1" applyAlignment="1">
      <alignment horizontal="center" vertical="center" shrinkToFit="1"/>
    </xf>
    <xf numFmtId="0" fontId="82" fillId="0" borderId="64" xfId="0" applyNumberFormat="1" applyFont="1" applyFill="1" applyBorder="1" applyAlignment="1">
      <alignment horizontal="center" vertical="center" shrinkToFit="1"/>
    </xf>
    <xf numFmtId="0" fontId="82" fillId="0" borderId="65" xfId="0" applyNumberFormat="1" applyFont="1" applyFill="1" applyBorder="1" applyAlignment="1">
      <alignment horizontal="center" vertical="center" shrinkToFit="1"/>
    </xf>
    <xf numFmtId="0" fontId="82" fillId="0" borderId="66" xfId="0" applyNumberFormat="1" applyFont="1" applyFill="1" applyBorder="1" applyAlignment="1">
      <alignment horizontal="center" vertical="center" shrinkToFit="1"/>
    </xf>
    <xf numFmtId="0" fontId="1" fillId="0" borderId="36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80" fillId="0" borderId="36" xfId="0" applyNumberFormat="1" applyFont="1" applyFill="1" applyBorder="1" applyAlignment="1">
      <alignment horizontal="center" vertical="center" shrinkToFit="1"/>
    </xf>
    <xf numFmtId="0" fontId="80" fillId="0" borderId="0" xfId="0" applyNumberFormat="1" applyFont="1" applyFill="1" applyBorder="1" applyAlignment="1">
      <alignment horizontal="center" vertical="center" shrinkToFit="1"/>
    </xf>
    <xf numFmtId="0" fontId="94" fillId="0" borderId="36" xfId="0" applyNumberFormat="1" applyFont="1" applyFill="1" applyBorder="1" applyAlignment="1">
      <alignment horizontal="center" vertical="center" shrinkToFit="1"/>
    </xf>
    <xf numFmtId="0" fontId="94" fillId="0" borderId="0" xfId="0" applyNumberFormat="1" applyFont="1" applyFill="1" applyBorder="1" applyAlignment="1">
      <alignment horizontal="center" vertical="center" shrinkToFit="1"/>
    </xf>
    <xf numFmtId="0" fontId="94" fillId="0" borderId="51" xfId="0" applyNumberFormat="1" applyFont="1" applyFill="1" applyBorder="1" applyAlignment="1">
      <alignment horizontal="center" vertical="center" shrinkToFit="1"/>
    </xf>
    <xf numFmtId="0" fontId="94" fillId="0" borderId="38" xfId="0" applyNumberFormat="1" applyFont="1" applyFill="1" applyBorder="1" applyAlignment="1">
      <alignment horizontal="center" vertical="center" shrinkToFit="1"/>
    </xf>
    <xf numFmtId="0" fontId="1" fillId="0" borderId="51" xfId="0" applyNumberFormat="1" applyFont="1" applyFill="1" applyBorder="1" applyAlignment="1">
      <alignment horizontal="center" vertical="center" shrinkToFit="1"/>
    </xf>
    <xf numFmtId="0" fontId="1" fillId="0" borderId="38" xfId="0" applyNumberFormat="1" applyFont="1" applyFill="1" applyBorder="1" applyAlignment="1">
      <alignment horizontal="center" vertical="center" shrinkToFit="1"/>
    </xf>
    <xf numFmtId="0" fontId="6" fillId="0" borderId="61" xfId="0" applyNumberFormat="1" applyFont="1" applyFill="1" applyBorder="1" applyAlignment="1">
      <alignment horizontal="center" vertical="center" wrapText="1" shrinkToFit="1"/>
    </xf>
    <xf numFmtId="0" fontId="6" fillId="0" borderId="67" xfId="0" applyNumberFormat="1" applyFont="1" applyFill="1" applyBorder="1" applyAlignment="1">
      <alignment horizontal="center" vertical="center" wrapText="1" shrinkToFit="1"/>
    </xf>
    <xf numFmtId="0" fontId="6" fillId="0" borderId="53" xfId="0" applyNumberFormat="1" applyFont="1" applyFill="1" applyBorder="1" applyAlignment="1">
      <alignment horizontal="center" vertical="center" wrapText="1" shrinkToFit="1"/>
    </xf>
    <xf numFmtId="0" fontId="6" fillId="0" borderId="62" xfId="0" applyNumberFormat="1" applyFont="1" applyFill="1" applyBorder="1" applyAlignment="1">
      <alignment horizontal="center" vertical="center" wrapText="1" shrinkToFit="1"/>
    </xf>
    <xf numFmtId="0" fontId="6" fillId="0" borderId="65" xfId="0" applyNumberFormat="1" applyFont="1" applyFill="1" applyBorder="1" applyAlignment="1">
      <alignment horizontal="center" vertical="center" wrapText="1" shrinkToFit="1"/>
    </xf>
    <xf numFmtId="0" fontId="6" fillId="0" borderId="66" xfId="0" applyNumberFormat="1" applyFont="1" applyFill="1" applyBorder="1" applyAlignment="1">
      <alignment horizontal="center" vertical="center" wrapText="1" shrinkToFit="1"/>
    </xf>
    <xf numFmtId="0" fontId="1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Border="1" applyAlignment="1">
      <alignment horizontal="center" vertical="center" shrinkToFit="1"/>
    </xf>
    <xf numFmtId="0" fontId="15" fillId="0" borderId="17" xfId="0" applyNumberFormat="1" applyFont="1" applyFill="1" applyBorder="1" applyAlignment="1">
      <alignment horizontal="center" vertical="center" shrinkToFit="1"/>
    </xf>
    <xf numFmtId="0" fontId="1" fillId="0" borderId="19" xfId="0" applyNumberFormat="1" applyFont="1" applyFill="1" applyBorder="1" applyAlignment="1">
      <alignment horizontal="center" vertical="center" shrinkToFit="1"/>
    </xf>
    <xf numFmtId="0" fontId="1" fillId="0" borderId="59" xfId="0" applyNumberFormat="1" applyFont="1" applyFill="1" applyBorder="1" applyAlignment="1">
      <alignment horizontal="center" vertical="center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94" fillId="0" borderId="60" xfId="0" applyNumberFormat="1" applyFont="1" applyFill="1" applyBorder="1" applyAlignment="1">
      <alignment horizontal="center" vertical="center" shrinkToFit="1"/>
    </xf>
    <xf numFmtId="0" fontId="94" fillId="0" borderId="61" xfId="0" applyNumberFormat="1" applyFont="1" applyFill="1" applyBorder="1" applyAlignment="1">
      <alignment horizontal="center" vertical="center" shrinkToFit="1"/>
    </xf>
    <xf numFmtId="0" fontId="94" fillId="0" borderId="67" xfId="0" applyNumberFormat="1" applyFont="1" applyFill="1" applyBorder="1" applyAlignment="1">
      <alignment horizontal="center" vertical="center" shrinkToFit="1"/>
    </xf>
    <xf numFmtId="0" fontId="94" fillId="0" borderId="63" xfId="0" applyNumberFormat="1" applyFont="1" applyFill="1" applyBorder="1" applyAlignment="1">
      <alignment horizontal="center" vertical="center" shrinkToFit="1"/>
    </xf>
    <xf numFmtId="0" fontId="94" fillId="0" borderId="53" xfId="0" applyNumberFormat="1" applyFont="1" applyFill="1" applyBorder="1" applyAlignment="1">
      <alignment horizontal="center" vertical="center" shrinkToFit="1"/>
    </xf>
    <xf numFmtId="0" fontId="94" fillId="0" borderId="62" xfId="0" applyNumberFormat="1" applyFont="1" applyFill="1" applyBorder="1" applyAlignment="1">
      <alignment horizontal="center" vertical="center" shrinkToFit="1"/>
    </xf>
    <xf numFmtId="0" fontId="94" fillId="0" borderId="64" xfId="0" applyNumberFormat="1" applyFont="1" applyFill="1" applyBorder="1" applyAlignment="1">
      <alignment horizontal="center" vertical="center" shrinkToFit="1"/>
    </xf>
    <xf numFmtId="0" fontId="94" fillId="0" borderId="65" xfId="0" applyNumberFormat="1" applyFont="1" applyFill="1" applyBorder="1" applyAlignment="1">
      <alignment horizontal="center" vertical="center" shrinkToFit="1"/>
    </xf>
    <xf numFmtId="0" fontId="94" fillId="0" borderId="66" xfId="0" applyNumberFormat="1" applyFont="1" applyFill="1" applyBorder="1" applyAlignment="1">
      <alignment horizontal="center" vertical="center" shrinkToFit="1"/>
    </xf>
    <xf numFmtId="0" fontId="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6" xfId="0" applyNumberFormat="1" applyFont="1" applyFill="1" applyBorder="1" applyAlignment="1" applyProtection="1">
      <alignment horizontal="center" vertical="center" shrinkToFit="1"/>
      <protection locked="0"/>
    </xf>
    <xf numFmtId="182" fontId="1" fillId="0" borderId="36" xfId="0" applyNumberFormat="1" applyFont="1" applyFill="1" applyBorder="1" applyAlignment="1">
      <alignment horizontal="center" vertical="center" shrinkToFit="1"/>
    </xf>
    <xf numFmtId="182" fontId="1" fillId="0" borderId="0" xfId="0" applyNumberFormat="1" applyFont="1" applyFill="1" applyBorder="1" applyAlignment="1">
      <alignment horizontal="center" vertical="center" shrinkToFit="1"/>
    </xf>
    <xf numFmtId="2" fontId="1" fillId="0" borderId="0" xfId="0" applyNumberFormat="1" applyFont="1" applyFill="1" applyBorder="1" applyAlignment="1">
      <alignment horizontal="center" vertical="center" shrinkToFit="1"/>
    </xf>
    <xf numFmtId="2" fontId="1" fillId="0" borderId="12" xfId="0" applyNumberFormat="1" applyFont="1" applyFill="1" applyBorder="1" applyAlignment="1">
      <alignment horizontal="center" vertical="center" shrinkToFit="1"/>
    </xf>
    <xf numFmtId="0" fontId="1" fillId="0" borderId="56" xfId="0" applyNumberFormat="1" applyFont="1" applyFill="1" applyBorder="1" applyAlignment="1">
      <alignment horizontal="center" vertical="center" shrinkToFit="1"/>
    </xf>
    <xf numFmtId="0" fontId="1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0" applyNumberFormat="1" applyFont="1" applyFill="1" applyBorder="1" applyAlignment="1">
      <alignment horizontal="center" vertical="center" shrinkToFit="1"/>
    </xf>
    <xf numFmtId="0" fontId="1" fillId="0" borderId="46" xfId="0" applyNumberFormat="1" applyFont="1" applyFill="1" applyBorder="1" applyAlignment="1">
      <alignment horizontal="center" vertical="center" shrinkToFit="1"/>
    </xf>
    <xf numFmtId="183" fontId="7" fillId="0" borderId="36" xfId="0" applyNumberFormat="1" applyFont="1" applyFill="1" applyBorder="1" applyAlignment="1">
      <alignment horizontal="left" vertical="center" shrinkToFit="1"/>
    </xf>
    <xf numFmtId="183" fontId="7" fillId="0" borderId="58" xfId="0" applyNumberFormat="1" applyFont="1" applyFill="1" applyBorder="1" applyAlignment="1">
      <alignment horizontal="left" vertical="center" shrinkToFit="1"/>
    </xf>
    <xf numFmtId="183" fontId="7" fillId="0" borderId="0" xfId="0" applyNumberFormat="1" applyFont="1" applyFill="1" applyBorder="1" applyAlignment="1">
      <alignment horizontal="left" vertical="center" shrinkToFit="1"/>
    </xf>
    <xf numFmtId="183" fontId="7" fillId="0" borderId="20" xfId="0" applyNumberFormat="1" applyFont="1" applyFill="1" applyBorder="1" applyAlignment="1">
      <alignment horizontal="left" vertical="center" shrinkToFit="1"/>
    </xf>
    <xf numFmtId="0" fontId="1" fillId="0" borderId="18" xfId="0" applyNumberFormat="1" applyFont="1" applyFill="1" applyBorder="1" applyAlignment="1">
      <alignment horizontal="center" vertical="center" shrinkToFit="1"/>
    </xf>
    <xf numFmtId="0" fontId="1" fillId="0" borderId="68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horizontal="center" vertical="center" shrinkToFit="1"/>
    </xf>
    <xf numFmtId="0" fontId="1" fillId="0" borderId="30" xfId="0" applyNumberFormat="1" applyFont="1" applyFill="1" applyBorder="1" applyAlignment="1">
      <alignment horizontal="center" vertical="center" shrinkToFit="1"/>
    </xf>
    <xf numFmtId="0" fontId="1" fillId="0" borderId="52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43" xfId="0" applyNumberFormat="1" applyFont="1" applyFill="1" applyBorder="1" applyAlignment="1">
      <alignment horizontal="center" vertical="center" shrinkToFit="1"/>
    </xf>
    <xf numFmtId="0" fontId="1" fillId="0" borderId="39" xfId="0" applyNumberFormat="1" applyFont="1" applyFill="1" applyBorder="1" applyAlignment="1">
      <alignment horizontal="center" vertical="center" shrinkToFit="1"/>
    </xf>
    <xf numFmtId="181" fontId="1" fillId="0" borderId="0" xfId="0" applyNumberFormat="1" applyFont="1" applyFill="1" applyBorder="1" applyAlignment="1">
      <alignment horizontal="right" vertical="center"/>
    </xf>
    <xf numFmtId="181" fontId="1" fillId="0" borderId="20" xfId="0" applyNumberFormat="1" applyFont="1" applyFill="1" applyBorder="1" applyAlignment="1">
      <alignment horizontal="right" vertical="center"/>
    </xf>
    <xf numFmtId="181" fontId="1" fillId="0" borderId="12" xfId="0" applyNumberFormat="1" applyFont="1" applyFill="1" applyBorder="1" applyAlignment="1">
      <alignment horizontal="right" vertical="center"/>
    </xf>
    <xf numFmtId="181" fontId="1" fillId="0" borderId="13" xfId="0" applyNumberFormat="1" applyFont="1" applyFill="1" applyBorder="1" applyAlignment="1">
      <alignment horizontal="right" vertical="center"/>
    </xf>
    <xf numFmtId="2" fontId="82" fillId="0" borderId="0" xfId="0" applyNumberFormat="1" applyFont="1" applyFill="1" applyBorder="1" applyAlignment="1">
      <alignment horizontal="center" vertical="center" shrinkToFit="1"/>
    </xf>
    <xf numFmtId="2" fontId="82" fillId="0" borderId="12" xfId="0" applyNumberFormat="1" applyFont="1" applyFill="1" applyBorder="1" applyAlignment="1">
      <alignment horizontal="center" vertical="center" shrinkToFit="1"/>
    </xf>
    <xf numFmtId="0" fontId="1" fillId="0" borderId="21" xfId="0" applyNumberFormat="1" applyFont="1" applyFill="1" applyBorder="1" applyAlignment="1">
      <alignment horizontal="center" vertical="center" shrinkToFit="1"/>
    </xf>
    <xf numFmtId="0" fontId="9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6" xfId="0" applyNumberFormat="1" applyFont="1" applyFill="1" applyBorder="1" applyAlignment="1">
      <alignment horizontal="center" vertical="center" shrinkToFit="1"/>
    </xf>
    <xf numFmtId="0" fontId="8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19" xfId="0" applyNumberFormat="1" applyFont="1" applyFill="1" applyBorder="1" applyAlignment="1">
      <alignment horizontal="center" vertical="center" shrinkToFit="1"/>
    </xf>
    <xf numFmtId="0" fontId="82" fillId="0" borderId="19" xfId="0" applyNumberFormat="1" applyFont="1" applyFill="1" applyBorder="1" applyAlignment="1">
      <alignment horizontal="center" vertical="center" shrinkToFit="1"/>
    </xf>
    <xf numFmtId="2" fontId="1" fillId="0" borderId="29" xfId="0" applyNumberFormat="1" applyFont="1" applyFill="1" applyBorder="1" applyAlignment="1">
      <alignment horizontal="center" vertical="center" shrinkToFit="1"/>
    </xf>
    <xf numFmtId="2" fontId="1" fillId="0" borderId="30" xfId="0" applyNumberFormat="1" applyFont="1" applyFill="1" applyBorder="1" applyAlignment="1">
      <alignment horizontal="center" vertical="center" shrinkToFit="1"/>
    </xf>
    <xf numFmtId="184" fontId="1" fillId="0" borderId="30" xfId="0" applyNumberFormat="1" applyFont="1" applyFill="1" applyBorder="1" applyAlignment="1">
      <alignment horizontal="center" vertical="center" shrinkToFit="1"/>
    </xf>
    <xf numFmtId="184" fontId="1" fillId="0" borderId="52" xfId="0" applyNumberFormat="1" applyFont="1" applyFill="1" applyBorder="1" applyAlignment="1">
      <alignment horizontal="center" vertical="center" shrinkToFit="1"/>
    </xf>
    <xf numFmtId="0" fontId="82" fillId="0" borderId="14" xfId="0" applyNumberFormat="1" applyFont="1" applyFill="1" applyBorder="1" applyAlignment="1">
      <alignment horizontal="center" vertical="center" shrinkToFit="1"/>
    </xf>
    <xf numFmtId="0" fontId="82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9" xfId="0" applyNumberFormat="1" applyFont="1" applyFill="1" applyBorder="1" applyAlignment="1">
      <alignment horizontal="center" vertical="center" shrinkToFit="1"/>
    </xf>
    <xf numFmtId="0" fontId="94" fillId="0" borderId="21" xfId="0" applyNumberFormat="1" applyFont="1" applyFill="1" applyBorder="1" applyAlignment="1">
      <alignment horizontal="center" vertical="center" shrinkToFit="1"/>
    </xf>
    <xf numFmtId="0" fontId="94" fillId="0" borderId="15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6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55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46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0" xfId="0" applyNumberFormat="1" applyFont="1" applyFill="1" applyBorder="1" applyAlignment="1">
      <alignment horizontal="center" vertical="center" shrinkToFit="1"/>
    </xf>
    <xf numFmtId="0" fontId="1" fillId="0" borderId="70" xfId="0" applyNumberFormat="1" applyFont="1" applyFill="1" applyBorder="1" applyAlignment="1">
      <alignment horizontal="center" vertical="center" shrinkToFit="1"/>
    </xf>
    <xf numFmtId="181" fontId="1" fillId="0" borderId="20" xfId="0" applyNumberFormat="1" applyFont="1" applyFill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horizontal="center" vertical="center" wrapText="1" shrinkToFit="1"/>
    </xf>
    <xf numFmtId="0" fontId="6" fillId="0" borderId="36" xfId="0" applyNumberFormat="1" applyFont="1" applyFill="1" applyBorder="1" applyAlignment="1">
      <alignment horizontal="center" vertical="center" wrapText="1" shrinkToFit="1"/>
    </xf>
    <xf numFmtId="0" fontId="6" fillId="0" borderId="51" xfId="0" applyNumberFormat="1" applyFont="1" applyFill="1" applyBorder="1" applyAlignment="1">
      <alignment horizontal="center" vertical="center" wrapText="1" shrinkToFit="1"/>
    </xf>
    <xf numFmtId="0" fontId="6" fillId="0" borderId="15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>
      <alignment horizontal="center" vertical="center" wrapText="1" shrinkToFit="1"/>
    </xf>
    <xf numFmtId="0" fontId="6" fillId="0" borderId="38" xfId="0" applyNumberFormat="1" applyFont="1" applyFill="1" applyBorder="1" applyAlignment="1">
      <alignment horizontal="center" vertical="center" wrapText="1" shrinkToFit="1"/>
    </xf>
    <xf numFmtId="0" fontId="6" fillId="0" borderId="14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6" xfId="0" applyNumberFormat="1" applyFont="1" applyFill="1" applyBorder="1" applyAlignment="1">
      <alignment horizontal="center" vertical="center" wrapText="1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80" fillId="0" borderId="36" xfId="0" applyFont="1" applyBorder="1" applyAlignment="1">
      <alignment horizontal="center" vertical="center" shrinkToFit="1"/>
    </xf>
    <xf numFmtId="0" fontId="80" fillId="0" borderId="0" xfId="0" applyFont="1" applyBorder="1" applyAlignment="1">
      <alignment horizontal="center" vertical="center" shrinkToFit="1"/>
    </xf>
    <xf numFmtId="0" fontId="1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51" xfId="0" applyFont="1" applyBorder="1" applyAlignment="1">
      <alignment horizontal="center" vertical="center" shrinkToFit="1"/>
    </xf>
    <xf numFmtId="0" fontId="82" fillId="0" borderId="38" xfId="0" applyFont="1" applyBorder="1" applyAlignment="1">
      <alignment horizontal="center" vertical="center" shrinkToFit="1"/>
    </xf>
    <xf numFmtId="0" fontId="1" fillId="0" borderId="21" xfId="0" applyNumberFormat="1" applyFont="1" applyFill="1" applyBorder="1" applyAlignment="1">
      <alignment horizontal="right" vertical="center" shrinkToFit="1"/>
    </xf>
    <xf numFmtId="0" fontId="1" fillId="0" borderId="36" xfId="0" applyNumberFormat="1" applyFont="1" applyFill="1" applyBorder="1" applyAlignment="1">
      <alignment horizontal="right" vertical="center" shrinkToFit="1"/>
    </xf>
    <xf numFmtId="0" fontId="1" fillId="0" borderId="15" xfId="0" applyNumberFormat="1" applyFont="1" applyFill="1" applyBorder="1" applyAlignment="1">
      <alignment horizontal="right" vertical="center" shrinkToFit="1"/>
    </xf>
    <xf numFmtId="0" fontId="1" fillId="0" borderId="0" xfId="0" applyNumberFormat="1" applyFont="1" applyFill="1" applyBorder="1" applyAlignment="1">
      <alignment horizontal="right" vertical="center" shrinkToFit="1"/>
    </xf>
    <xf numFmtId="0" fontId="1" fillId="0" borderId="36" xfId="0" applyNumberFormat="1" applyFont="1" applyFill="1" applyBorder="1" applyAlignment="1">
      <alignment horizontal="left" vertical="center" shrinkToFit="1"/>
    </xf>
    <xf numFmtId="0" fontId="1" fillId="0" borderId="51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>
      <alignment horizontal="left" vertical="center" shrinkToFit="1"/>
    </xf>
    <xf numFmtId="0" fontId="1" fillId="0" borderId="38" xfId="0" applyNumberFormat="1" applyFont="1" applyFill="1" applyBorder="1" applyAlignment="1">
      <alignment horizontal="left" vertical="center" shrinkToFit="1"/>
    </xf>
    <xf numFmtId="0" fontId="1" fillId="0" borderId="17" xfId="0" applyNumberFormat="1" applyFont="1" applyFill="1" applyBorder="1" applyAlignment="1">
      <alignment horizontal="left" vertical="center" shrinkToFit="1"/>
    </xf>
    <xf numFmtId="0" fontId="1" fillId="0" borderId="25" xfId="0" applyNumberFormat="1" applyFont="1" applyFill="1" applyBorder="1" applyAlignment="1">
      <alignment horizontal="left" vertical="center" shrinkToFit="1"/>
    </xf>
    <xf numFmtId="0" fontId="1" fillId="0" borderId="24" xfId="0" applyNumberFormat="1" applyFont="1" applyFill="1" applyBorder="1" applyAlignment="1">
      <alignment horizontal="right" vertical="center" shrinkToFit="1"/>
    </xf>
    <xf numFmtId="0" fontId="1" fillId="0" borderId="17" xfId="0" applyNumberFormat="1" applyFont="1" applyFill="1" applyBorder="1" applyAlignment="1">
      <alignment horizontal="right" vertical="center" shrinkToFit="1"/>
    </xf>
    <xf numFmtId="0" fontId="1" fillId="0" borderId="71" xfId="0" applyNumberFormat="1" applyFont="1" applyFill="1" applyBorder="1" applyAlignment="1">
      <alignment horizontal="center" vertical="center" shrinkToFit="1"/>
    </xf>
    <xf numFmtId="0" fontId="1" fillId="0" borderId="72" xfId="0" applyNumberFormat="1" applyFont="1" applyFill="1" applyBorder="1" applyAlignment="1">
      <alignment horizontal="center" vertical="center" shrinkToFit="1"/>
    </xf>
    <xf numFmtId="181" fontId="1" fillId="0" borderId="17" xfId="0" applyNumberFormat="1" applyFont="1" applyFill="1" applyBorder="1" applyAlignment="1">
      <alignment horizontal="right" vertical="center"/>
    </xf>
    <xf numFmtId="181" fontId="1" fillId="0" borderId="73" xfId="0" applyNumberFormat="1" applyFont="1" applyFill="1" applyBorder="1" applyAlignment="1">
      <alignment horizontal="right" vertical="center"/>
    </xf>
    <xf numFmtId="0" fontId="42" fillId="0" borderId="0" xfId="0" applyNumberFormat="1" applyFont="1" applyFill="1" applyBorder="1" applyAlignment="1">
      <alignment horizontal="center" vertical="center" shrinkToFit="1"/>
    </xf>
    <xf numFmtId="0" fontId="1" fillId="0" borderId="57" xfId="0" applyNumberFormat="1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184" fontId="1" fillId="0" borderId="74" xfId="0" applyNumberFormat="1" applyFont="1" applyFill="1" applyBorder="1" applyAlignment="1">
      <alignment horizontal="center" vertical="center" shrinkToFit="1"/>
    </xf>
    <xf numFmtId="2" fontId="1" fillId="0" borderId="17" xfId="0" applyNumberFormat="1" applyFont="1" applyFill="1" applyBorder="1" applyAlignment="1">
      <alignment horizontal="center" vertical="center" shrinkToFit="1"/>
    </xf>
    <xf numFmtId="0" fontId="94" fillId="0" borderId="75" xfId="0" applyNumberFormat="1" applyFont="1" applyFill="1" applyBorder="1" applyAlignment="1">
      <alignment horizontal="center" vertical="center" shrinkToFit="1"/>
    </xf>
    <xf numFmtId="0" fontId="94" fillId="0" borderId="54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60" xfId="0" applyNumberFormat="1" applyFont="1" applyFill="1" applyBorder="1" applyAlignment="1">
      <alignment horizontal="center" vertical="center" shrinkToFit="1"/>
    </xf>
    <xf numFmtId="0" fontId="1" fillId="0" borderId="61" xfId="0" applyNumberFormat="1" applyFont="1" applyFill="1" applyBorder="1" applyAlignment="1">
      <alignment horizontal="center" vertical="center" shrinkToFit="1"/>
    </xf>
    <xf numFmtId="0" fontId="1" fillId="0" borderId="67" xfId="0" applyNumberFormat="1" applyFont="1" applyFill="1" applyBorder="1" applyAlignment="1">
      <alignment horizontal="center" vertical="center" shrinkToFit="1"/>
    </xf>
    <xf numFmtId="0" fontId="1" fillId="0" borderId="63" xfId="0" applyNumberFormat="1" applyFont="1" applyFill="1" applyBorder="1" applyAlignment="1">
      <alignment horizontal="center" vertical="center" shrinkToFit="1"/>
    </xf>
    <xf numFmtId="0" fontId="1" fillId="0" borderId="62" xfId="0" applyNumberFormat="1" applyFont="1" applyFill="1" applyBorder="1" applyAlignment="1">
      <alignment horizontal="center" vertical="center" shrinkToFit="1"/>
    </xf>
    <xf numFmtId="0" fontId="1" fillId="0" borderId="64" xfId="0" applyNumberFormat="1" applyFont="1" applyFill="1" applyBorder="1" applyAlignment="1">
      <alignment horizontal="center" vertical="center" shrinkToFit="1"/>
    </xf>
    <xf numFmtId="0" fontId="1" fillId="0" borderId="65" xfId="0" applyNumberFormat="1" applyFont="1" applyFill="1" applyBorder="1" applyAlignment="1">
      <alignment horizontal="center" vertical="center" shrinkToFit="1"/>
    </xf>
    <xf numFmtId="0" fontId="1" fillId="0" borderId="66" xfId="0" applyNumberFormat="1" applyFont="1" applyFill="1" applyBorder="1" applyAlignment="1">
      <alignment horizontal="center" vertical="center" shrinkToFit="1"/>
    </xf>
    <xf numFmtId="0" fontId="94" fillId="0" borderId="51" xfId="0" applyFont="1" applyBorder="1" applyAlignment="1">
      <alignment horizontal="center" vertical="center" shrinkToFit="1"/>
    </xf>
    <xf numFmtId="2" fontId="94" fillId="0" borderId="76" xfId="0" applyNumberFormat="1" applyFont="1" applyFill="1" applyBorder="1" applyAlignment="1">
      <alignment horizontal="center" vertical="center" shrinkToFit="1"/>
    </xf>
    <xf numFmtId="0" fontId="94" fillId="0" borderId="24" xfId="0" applyNumberFormat="1" applyFont="1" applyFill="1" applyBorder="1" applyAlignment="1">
      <alignment horizontal="center" vertical="center" shrinkToFit="1"/>
    </xf>
    <xf numFmtId="0" fontId="94" fillId="0" borderId="17" xfId="0" applyNumberFormat="1" applyFont="1" applyFill="1" applyBorder="1" applyAlignment="1">
      <alignment horizontal="center" vertical="center" shrinkToFit="1"/>
    </xf>
    <xf numFmtId="0" fontId="80" fillId="0" borderId="0" xfId="0" applyFont="1" applyAlignment="1">
      <alignment horizontal="center" vertical="center" shrinkToFit="1"/>
    </xf>
    <xf numFmtId="0" fontId="80" fillId="0" borderId="12" xfId="0" applyFont="1" applyBorder="1" applyAlignment="1">
      <alignment horizontal="center" vertical="center" shrinkToFit="1"/>
    </xf>
    <xf numFmtId="0" fontId="85" fillId="0" borderId="21" xfId="0" applyNumberFormat="1" applyFont="1" applyFill="1" applyBorder="1" applyAlignment="1">
      <alignment horizontal="center" vertical="center" wrapText="1" shrinkToFit="1"/>
    </xf>
    <xf numFmtId="0" fontId="85" fillId="0" borderId="36" xfId="0" applyNumberFormat="1" applyFont="1" applyFill="1" applyBorder="1" applyAlignment="1">
      <alignment horizontal="center" vertical="center" wrapText="1" shrinkToFit="1"/>
    </xf>
    <xf numFmtId="0" fontId="85" fillId="0" borderId="51" xfId="0" applyNumberFormat="1" applyFont="1" applyFill="1" applyBorder="1" applyAlignment="1">
      <alignment horizontal="center" vertical="center" wrapText="1" shrinkToFit="1"/>
    </xf>
    <xf numFmtId="0" fontId="85" fillId="0" borderId="15" xfId="0" applyNumberFormat="1" applyFont="1" applyFill="1" applyBorder="1" applyAlignment="1">
      <alignment horizontal="center" vertical="center" wrapText="1" shrinkToFit="1"/>
    </xf>
    <xf numFmtId="0" fontId="85" fillId="0" borderId="0" xfId="0" applyNumberFormat="1" applyFont="1" applyFill="1" applyBorder="1" applyAlignment="1">
      <alignment horizontal="center" vertical="center" wrapText="1" shrinkToFit="1"/>
    </xf>
    <xf numFmtId="0" fontId="85" fillId="0" borderId="38" xfId="0" applyNumberFormat="1" applyFont="1" applyFill="1" applyBorder="1" applyAlignment="1">
      <alignment horizontal="center" vertical="center" wrapText="1" shrinkToFit="1"/>
    </xf>
    <xf numFmtId="0" fontId="85" fillId="0" borderId="14" xfId="0" applyNumberFormat="1" applyFont="1" applyFill="1" applyBorder="1" applyAlignment="1">
      <alignment horizontal="center" vertical="center" wrapText="1" shrinkToFit="1"/>
    </xf>
    <xf numFmtId="0" fontId="85" fillId="0" borderId="12" xfId="0" applyNumberFormat="1" applyFont="1" applyFill="1" applyBorder="1" applyAlignment="1">
      <alignment horizontal="center" vertical="center" wrapText="1" shrinkToFit="1"/>
    </xf>
    <xf numFmtId="0" fontId="85" fillId="0" borderId="16" xfId="0" applyNumberFormat="1" applyFont="1" applyFill="1" applyBorder="1" applyAlignment="1">
      <alignment horizontal="center" vertical="center" wrapText="1" shrinkToFit="1"/>
    </xf>
    <xf numFmtId="0" fontId="80" fillId="0" borderId="51" xfId="0" applyFont="1" applyBorder="1" applyAlignment="1">
      <alignment horizontal="center" vertical="center" shrinkToFit="1"/>
    </xf>
    <xf numFmtId="0" fontId="80" fillId="0" borderId="38" xfId="0" applyFont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9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12" xfId="0" applyNumberFormat="1" applyFont="1" applyFill="1" applyBorder="1" applyAlignment="1">
      <alignment horizontal="center" vertical="center" shrinkToFit="1"/>
    </xf>
    <xf numFmtId="0" fontId="9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16" xfId="0" applyNumberFormat="1" applyFont="1" applyFill="1" applyBorder="1" applyAlignment="1" applyProtection="1">
      <alignment horizontal="center" vertical="center" shrinkToFit="1"/>
      <protection locked="0"/>
    </xf>
    <xf numFmtId="2" fontId="1" fillId="0" borderId="76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75" xfId="0" applyNumberFormat="1" applyFont="1" applyFill="1" applyBorder="1" applyAlignment="1">
      <alignment horizontal="center" vertical="center" shrinkToFit="1"/>
    </xf>
    <xf numFmtId="181" fontId="1" fillId="0" borderId="76" xfId="0" applyNumberFormat="1" applyFont="1" applyFill="1" applyBorder="1" applyAlignment="1">
      <alignment horizontal="right" vertical="center"/>
    </xf>
    <xf numFmtId="181" fontId="1" fillId="0" borderId="77" xfId="0" applyNumberFormat="1" applyFont="1" applyFill="1" applyBorder="1" applyAlignment="1">
      <alignment horizontal="right" vertical="center"/>
    </xf>
    <xf numFmtId="183" fontId="7" fillId="0" borderId="36" xfId="0" applyNumberFormat="1" applyFont="1" applyFill="1" applyBorder="1" applyAlignment="1">
      <alignment horizontal="right" vertical="center" shrinkToFit="1"/>
    </xf>
    <xf numFmtId="183" fontId="7" fillId="0" borderId="58" xfId="0" applyNumberFormat="1" applyFont="1" applyFill="1" applyBorder="1" applyAlignment="1">
      <alignment horizontal="right" vertical="center" shrinkToFit="1"/>
    </xf>
    <xf numFmtId="183" fontId="7" fillId="0" borderId="0" xfId="0" applyNumberFormat="1" applyFont="1" applyFill="1" applyBorder="1" applyAlignment="1">
      <alignment horizontal="right" vertical="center" shrinkToFit="1"/>
    </xf>
    <xf numFmtId="183" fontId="7" fillId="0" borderId="20" xfId="0" applyNumberFormat="1" applyFont="1" applyFill="1" applyBorder="1" applyAlignment="1">
      <alignment horizontal="right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2" fillId="0" borderId="17" xfId="0" applyNumberFormat="1" applyFont="1" applyFill="1" applyBorder="1" applyAlignment="1">
      <alignment horizontal="center" vertical="center" shrinkToFit="1"/>
    </xf>
    <xf numFmtId="0" fontId="82" fillId="0" borderId="75" xfId="0" applyNumberFormat="1" applyFont="1" applyFill="1" applyBorder="1" applyAlignment="1">
      <alignment horizontal="center" vertical="center" shrinkToFit="1"/>
    </xf>
    <xf numFmtId="0" fontId="82" fillId="0" borderId="54" xfId="0" applyNumberFormat="1" applyFont="1" applyFill="1" applyBorder="1" applyAlignment="1">
      <alignment horizontal="center" vertical="center" shrinkToFit="1"/>
    </xf>
    <xf numFmtId="2" fontId="82" fillId="0" borderId="76" xfId="0" applyNumberFormat="1" applyFont="1" applyFill="1" applyBorder="1" applyAlignment="1">
      <alignment horizontal="center" vertical="center" shrinkToFit="1"/>
    </xf>
    <xf numFmtId="0" fontId="82" fillId="0" borderId="24" xfId="0" applyNumberFormat="1" applyFont="1" applyFill="1" applyBorder="1" applyAlignment="1">
      <alignment horizontal="center" vertical="center" shrinkToFit="1"/>
    </xf>
    <xf numFmtId="0" fontId="98" fillId="7" borderId="21" xfId="0" applyFont="1" applyFill="1" applyBorder="1" applyAlignment="1">
      <alignment horizontal="center" vertical="center"/>
    </xf>
    <xf numFmtId="0" fontId="98" fillId="7" borderId="51" xfId="0" applyFont="1" applyFill="1" applyBorder="1" applyAlignment="1">
      <alignment horizontal="center" vertical="center"/>
    </xf>
    <xf numFmtId="0" fontId="98" fillId="7" borderId="14" xfId="0" applyFont="1" applyFill="1" applyBorder="1" applyAlignment="1">
      <alignment horizontal="center" vertical="center"/>
    </xf>
    <xf numFmtId="0" fontId="98" fillId="7" borderId="16" xfId="0" applyFont="1" applyFill="1" applyBorder="1" applyAlignment="1">
      <alignment horizontal="center" vertical="center"/>
    </xf>
    <xf numFmtId="0" fontId="99" fillId="7" borderId="21" xfId="0" applyFont="1" applyFill="1" applyBorder="1" applyAlignment="1">
      <alignment horizontal="center" vertical="center"/>
    </xf>
    <xf numFmtId="0" fontId="99" fillId="7" borderId="51" xfId="0" applyFont="1" applyFill="1" applyBorder="1" applyAlignment="1">
      <alignment horizontal="center" vertical="center"/>
    </xf>
    <xf numFmtId="0" fontId="99" fillId="7" borderId="15" xfId="0" applyFont="1" applyFill="1" applyBorder="1" applyAlignment="1">
      <alignment horizontal="center" vertical="center"/>
    </xf>
    <xf numFmtId="0" fontId="99" fillId="7" borderId="38" xfId="0" applyFont="1" applyFill="1" applyBorder="1" applyAlignment="1">
      <alignment horizontal="center" vertical="center"/>
    </xf>
    <xf numFmtId="0" fontId="98" fillId="7" borderId="15" xfId="0" applyFont="1" applyFill="1" applyBorder="1" applyAlignment="1">
      <alignment horizontal="center"/>
    </xf>
    <xf numFmtId="0" fontId="98" fillId="7" borderId="38" xfId="0" applyFont="1" applyFill="1" applyBorder="1" applyAlignment="1">
      <alignment horizontal="center"/>
    </xf>
    <xf numFmtId="0" fontId="98" fillId="7" borderId="21" xfId="0" applyFont="1" applyFill="1" applyBorder="1" applyAlignment="1">
      <alignment horizontal="center"/>
    </xf>
    <xf numFmtId="0" fontId="98" fillId="7" borderId="58" xfId="0" applyFont="1" applyFill="1" applyBorder="1" applyAlignment="1">
      <alignment horizontal="center"/>
    </xf>
    <xf numFmtId="0" fontId="100" fillId="7" borderId="14" xfId="0" applyFont="1" applyFill="1" applyBorder="1" applyAlignment="1">
      <alignment horizontal="center"/>
    </xf>
    <xf numFmtId="0" fontId="100" fillId="7" borderId="16" xfId="0" applyFont="1" applyFill="1" applyBorder="1" applyAlignment="1">
      <alignment horizontal="center"/>
    </xf>
    <xf numFmtId="0" fontId="99" fillId="7" borderId="14" xfId="0" applyFont="1" applyFill="1" applyBorder="1" applyAlignment="1">
      <alignment horizontal="center"/>
    </xf>
    <xf numFmtId="0" fontId="99" fillId="7" borderId="13" xfId="0" applyFont="1" applyFill="1" applyBorder="1" applyAlignment="1">
      <alignment horizontal="center"/>
    </xf>
    <xf numFmtId="0" fontId="98" fillId="7" borderId="51" xfId="0" applyFont="1" applyFill="1" applyBorder="1" applyAlignment="1">
      <alignment horizontal="center"/>
    </xf>
    <xf numFmtId="0" fontId="98" fillId="7" borderId="14" xfId="0" applyFont="1" applyFill="1" applyBorder="1" applyAlignment="1">
      <alignment horizontal="center"/>
    </xf>
    <xf numFmtId="0" fontId="98" fillId="7" borderId="16" xfId="0" applyFont="1" applyFill="1" applyBorder="1" applyAlignment="1">
      <alignment horizontal="center"/>
    </xf>
    <xf numFmtId="0" fontId="98" fillId="7" borderId="20" xfId="0" applyFont="1" applyFill="1" applyBorder="1" applyAlignment="1">
      <alignment horizontal="center"/>
    </xf>
    <xf numFmtId="0" fontId="99" fillId="7" borderId="14" xfId="0" applyFont="1" applyFill="1" applyBorder="1" applyAlignment="1">
      <alignment horizontal="center" vertical="center"/>
    </xf>
    <xf numFmtId="0" fontId="99" fillId="7" borderId="16" xfId="0" applyFont="1" applyFill="1" applyBorder="1" applyAlignment="1">
      <alignment horizontal="center" vertical="center"/>
    </xf>
    <xf numFmtId="0" fontId="98" fillId="7" borderId="21" xfId="0" applyFont="1" applyFill="1" applyBorder="1" applyAlignment="1">
      <alignment horizontal="center" wrapText="1"/>
    </xf>
    <xf numFmtId="0" fontId="98" fillId="7" borderId="51" xfId="0" applyFont="1" applyFill="1" applyBorder="1" applyAlignment="1">
      <alignment horizontal="center" wrapText="1"/>
    </xf>
    <xf numFmtId="0" fontId="99" fillId="7" borderId="21" xfId="0" applyFont="1" applyFill="1" applyBorder="1" applyAlignment="1">
      <alignment horizontal="center"/>
    </xf>
    <xf numFmtId="0" fontId="99" fillId="7" borderId="58" xfId="0" applyFont="1" applyFill="1" applyBorder="1" applyAlignment="1">
      <alignment horizontal="center"/>
    </xf>
    <xf numFmtId="0" fontId="98" fillId="7" borderId="14" xfId="0" applyFont="1" applyFill="1" applyBorder="1" applyAlignment="1">
      <alignment horizontal="center" wrapText="1"/>
    </xf>
    <xf numFmtId="0" fontId="98" fillId="7" borderId="16" xfId="0" applyFont="1" applyFill="1" applyBorder="1" applyAlignment="1">
      <alignment horizontal="center" wrapText="1"/>
    </xf>
    <xf numFmtId="0" fontId="98" fillId="7" borderId="21" xfId="0" applyFont="1" applyFill="1" applyBorder="1" applyAlignment="1">
      <alignment horizontal="center" vertical="center" wrapText="1"/>
    </xf>
    <xf numFmtId="0" fontId="98" fillId="7" borderId="51" xfId="0" applyFont="1" applyFill="1" applyBorder="1" applyAlignment="1">
      <alignment horizontal="center" vertical="center" wrapText="1"/>
    </xf>
    <xf numFmtId="0" fontId="98" fillId="7" borderId="36" xfId="0" applyFont="1" applyFill="1" applyBorder="1" applyAlignment="1">
      <alignment horizontal="center"/>
    </xf>
    <xf numFmtId="0" fontId="101" fillId="7" borderId="14" xfId="0" applyFont="1" applyFill="1" applyBorder="1" applyAlignment="1">
      <alignment horizontal="center"/>
    </xf>
    <xf numFmtId="0" fontId="101" fillId="7" borderId="12" xfId="0" applyFont="1" applyFill="1" applyBorder="1" applyAlignment="1">
      <alignment horizontal="center"/>
    </xf>
    <xf numFmtId="0" fontId="102" fillId="7" borderId="47" xfId="0" applyFont="1" applyFill="1" applyBorder="1" applyAlignment="1">
      <alignment horizontal="center" vertical="center"/>
    </xf>
    <xf numFmtId="0" fontId="102" fillId="7" borderId="50" xfId="0" applyFont="1" applyFill="1" applyBorder="1" applyAlignment="1">
      <alignment horizontal="center" vertical="center"/>
    </xf>
    <xf numFmtId="189" fontId="99" fillId="7" borderId="78" xfId="0" applyNumberFormat="1" applyFont="1" applyFill="1" applyBorder="1" applyAlignment="1">
      <alignment horizontal="center" vertical="center"/>
    </xf>
    <xf numFmtId="189" fontId="99" fillId="7" borderId="48" xfId="0" applyNumberFormat="1" applyFont="1" applyFill="1" applyBorder="1" applyAlignment="1">
      <alignment horizontal="center" vertical="center"/>
    </xf>
    <xf numFmtId="0" fontId="99" fillId="7" borderId="43" xfId="0" applyFont="1" applyFill="1" applyBorder="1" applyAlignment="1">
      <alignment horizontal="center" vertical="center"/>
    </xf>
    <xf numFmtId="0" fontId="99" fillId="7" borderId="39" xfId="0" applyFont="1" applyFill="1" applyBorder="1" applyAlignment="1">
      <alignment horizontal="center" vertical="center"/>
    </xf>
    <xf numFmtId="0" fontId="98" fillId="7" borderId="43" xfId="0" applyFont="1" applyFill="1" applyBorder="1" applyAlignment="1">
      <alignment horizontal="center"/>
    </xf>
    <xf numFmtId="0" fontId="98" fillId="7" borderId="39" xfId="0" applyFont="1" applyFill="1" applyBorder="1" applyAlignment="1">
      <alignment horizontal="center"/>
    </xf>
    <xf numFmtId="0" fontId="98" fillId="7" borderId="18" xfId="0" applyFont="1" applyFill="1" applyBorder="1" applyAlignment="1">
      <alignment horizontal="center"/>
    </xf>
    <xf numFmtId="0" fontId="98" fillId="7" borderId="68" xfId="0" applyFont="1" applyFill="1" applyBorder="1" applyAlignment="1">
      <alignment horizontal="center"/>
    </xf>
    <xf numFmtId="0" fontId="98" fillId="7" borderId="12" xfId="0" applyFont="1" applyFill="1" applyBorder="1" applyAlignment="1">
      <alignment horizontal="center"/>
    </xf>
    <xf numFmtId="0" fontId="98" fillId="7" borderId="13" xfId="0" applyFont="1" applyFill="1" applyBorder="1" applyAlignment="1">
      <alignment horizontal="center"/>
    </xf>
    <xf numFmtId="0" fontId="99" fillId="7" borderId="24" xfId="0" applyFont="1" applyFill="1" applyBorder="1" applyAlignment="1">
      <alignment horizontal="center" vertical="center"/>
    </xf>
    <xf numFmtId="0" fontId="99" fillId="7" borderId="25" xfId="0" applyFont="1" applyFill="1" applyBorder="1" applyAlignment="1">
      <alignment horizontal="center" vertical="center"/>
    </xf>
    <xf numFmtId="0" fontId="98" fillId="7" borderId="15" xfId="0" applyFont="1" applyFill="1" applyBorder="1" applyAlignment="1">
      <alignment horizontal="center" vertical="center"/>
    </xf>
    <xf numFmtId="0" fontId="98" fillId="7" borderId="38" xfId="0" applyFont="1" applyFill="1" applyBorder="1" applyAlignment="1">
      <alignment horizontal="center" vertical="center"/>
    </xf>
    <xf numFmtId="0" fontId="98" fillId="7" borderId="24" xfId="0" applyFont="1" applyFill="1" applyBorder="1" applyAlignment="1">
      <alignment horizontal="center" vertical="center"/>
    </xf>
    <xf numFmtId="0" fontId="98" fillId="7" borderId="25" xfId="0" applyFont="1" applyFill="1" applyBorder="1" applyAlignment="1">
      <alignment horizontal="center" vertical="center"/>
    </xf>
    <xf numFmtId="0" fontId="100" fillId="7" borderId="24" xfId="0" applyFont="1" applyFill="1" applyBorder="1" applyAlignment="1">
      <alignment horizontal="center"/>
    </xf>
    <xf numFmtId="0" fontId="100" fillId="7" borderId="25" xfId="0" applyFont="1" applyFill="1" applyBorder="1" applyAlignment="1">
      <alignment horizontal="center"/>
    </xf>
    <xf numFmtId="0" fontId="99" fillId="7" borderId="24" xfId="0" applyFont="1" applyFill="1" applyBorder="1" applyAlignment="1">
      <alignment horizontal="center"/>
    </xf>
    <xf numFmtId="0" fontId="99" fillId="7" borderId="73" xfId="0" applyFont="1" applyFill="1" applyBorder="1" applyAlignment="1">
      <alignment horizontal="center"/>
    </xf>
    <xf numFmtId="0" fontId="61" fillId="7" borderId="21" xfId="0" applyFont="1" applyFill="1" applyBorder="1" applyAlignment="1">
      <alignment horizontal="center" vertical="center"/>
    </xf>
    <xf numFmtId="0" fontId="61" fillId="7" borderId="51" xfId="0" applyFont="1" applyFill="1" applyBorder="1" applyAlignment="1">
      <alignment horizontal="center" vertical="center"/>
    </xf>
    <xf numFmtId="0" fontId="61" fillId="7" borderId="24" xfId="0" applyFont="1" applyFill="1" applyBorder="1" applyAlignment="1">
      <alignment horizontal="center" vertical="center"/>
    </xf>
    <xf numFmtId="0" fontId="61" fillId="7" borderId="25" xfId="0" applyFont="1" applyFill="1" applyBorder="1" applyAlignment="1">
      <alignment horizontal="center" vertical="center"/>
    </xf>
    <xf numFmtId="0" fontId="62" fillId="7" borderId="15" xfId="0" applyFont="1" applyFill="1" applyBorder="1" applyAlignment="1">
      <alignment horizontal="center"/>
    </xf>
    <xf numFmtId="0" fontId="62" fillId="7" borderId="38" xfId="0" applyFont="1" applyFill="1" applyBorder="1" applyAlignment="1">
      <alignment horizontal="center"/>
    </xf>
    <xf numFmtId="0" fontId="62" fillId="7" borderId="21" xfId="0" applyFont="1" applyFill="1" applyBorder="1" applyAlignment="1">
      <alignment horizontal="center"/>
    </xf>
    <xf numFmtId="0" fontId="62" fillId="7" borderId="51" xfId="0" applyFont="1" applyFill="1" applyBorder="1" applyAlignment="1">
      <alignment horizontal="center"/>
    </xf>
    <xf numFmtId="0" fontId="62" fillId="7" borderId="58" xfId="0" applyFont="1" applyFill="1" applyBorder="1" applyAlignment="1">
      <alignment horizontal="center"/>
    </xf>
    <xf numFmtId="0" fontId="63" fillId="7" borderId="24" xfId="0" applyFont="1" applyFill="1" applyBorder="1" applyAlignment="1">
      <alignment horizontal="center"/>
    </xf>
    <xf numFmtId="0" fontId="63" fillId="7" borderId="25" xfId="0" applyFont="1" applyFill="1" applyBorder="1" applyAlignment="1">
      <alignment horizontal="center"/>
    </xf>
    <xf numFmtId="0" fontId="61" fillId="7" borderId="24" xfId="0" applyFont="1" applyFill="1" applyBorder="1" applyAlignment="1">
      <alignment horizontal="center"/>
    </xf>
    <xf numFmtId="0" fontId="61" fillId="7" borderId="25" xfId="0" applyFont="1" applyFill="1" applyBorder="1" applyAlignment="1">
      <alignment horizontal="center"/>
    </xf>
    <xf numFmtId="0" fontId="61" fillId="7" borderId="73" xfId="0" applyFont="1" applyFill="1" applyBorder="1" applyAlignment="1">
      <alignment horizontal="center"/>
    </xf>
    <xf numFmtId="0" fontId="61" fillId="7" borderId="15" xfId="0" applyFont="1" applyFill="1" applyBorder="1" applyAlignment="1">
      <alignment horizontal="center" vertical="center"/>
    </xf>
    <xf numFmtId="0" fontId="61" fillId="7" borderId="38" xfId="0" applyFont="1" applyFill="1" applyBorder="1" applyAlignment="1">
      <alignment horizontal="center" vertical="center"/>
    </xf>
    <xf numFmtId="0" fontId="62" fillId="7" borderId="14" xfId="0" applyFont="1" applyFill="1" applyBorder="1" applyAlignment="1">
      <alignment horizontal="center"/>
    </xf>
    <xf numFmtId="0" fontId="62" fillId="7" borderId="16" xfId="0" applyFont="1" applyFill="1" applyBorder="1" applyAlignment="1">
      <alignment horizontal="center"/>
    </xf>
    <xf numFmtId="0" fontId="62" fillId="7" borderId="14" xfId="0" applyFont="1" applyFill="1" applyBorder="1" applyAlignment="1">
      <alignment horizontal="center" wrapText="1"/>
    </xf>
    <xf numFmtId="0" fontId="62" fillId="7" borderId="16" xfId="0" applyFont="1" applyFill="1" applyBorder="1" applyAlignment="1">
      <alignment horizontal="center" wrapText="1"/>
    </xf>
    <xf numFmtId="0" fontId="62" fillId="7" borderId="20" xfId="0" applyFont="1" applyFill="1" applyBorder="1" applyAlignment="1">
      <alignment horizontal="center"/>
    </xf>
    <xf numFmtId="0" fontId="61" fillId="7" borderId="14" xfId="0" applyFont="1" applyFill="1" applyBorder="1" applyAlignment="1">
      <alignment horizontal="center" vertical="center"/>
    </xf>
    <xf numFmtId="0" fontId="61" fillId="7" borderId="16" xfId="0" applyFont="1" applyFill="1" applyBorder="1" applyAlignment="1">
      <alignment horizontal="center" vertical="center"/>
    </xf>
    <xf numFmtId="0" fontId="62" fillId="7" borderId="21" xfId="0" applyFont="1" applyFill="1" applyBorder="1" applyAlignment="1">
      <alignment horizontal="center" wrapText="1"/>
    </xf>
    <xf numFmtId="0" fontId="62" fillId="7" borderId="51" xfId="0" applyFont="1" applyFill="1" applyBorder="1" applyAlignment="1">
      <alignment horizontal="center" wrapText="1"/>
    </xf>
    <xf numFmtId="0" fontId="61" fillId="7" borderId="21" xfId="0" applyFont="1" applyFill="1" applyBorder="1" applyAlignment="1">
      <alignment horizontal="center"/>
    </xf>
    <xf numFmtId="0" fontId="61" fillId="7" borderId="58" xfId="0" applyFont="1" applyFill="1" applyBorder="1" applyAlignment="1">
      <alignment horizontal="center"/>
    </xf>
    <xf numFmtId="0" fontId="61" fillId="7" borderId="14" xfId="0" applyFont="1" applyFill="1" applyBorder="1" applyAlignment="1">
      <alignment horizontal="center"/>
    </xf>
    <xf numFmtId="0" fontId="61" fillId="7" borderId="13" xfId="0" applyFont="1" applyFill="1" applyBorder="1" applyAlignment="1">
      <alignment horizontal="center"/>
    </xf>
    <xf numFmtId="0" fontId="62" fillId="7" borderId="21" xfId="0" applyFont="1" applyFill="1" applyBorder="1" applyAlignment="1">
      <alignment horizontal="center" vertical="center" wrapText="1"/>
    </xf>
    <xf numFmtId="0" fontId="62" fillId="7" borderId="51" xfId="0" applyFont="1" applyFill="1" applyBorder="1" applyAlignment="1">
      <alignment horizontal="center" vertical="center" wrapText="1"/>
    </xf>
    <xf numFmtId="0" fontId="62" fillId="7" borderId="36" xfId="0" applyFont="1" applyFill="1" applyBorder="1" applyAlignment="1">
      <alignment horizontal="center"/>
    </xf>
    <xf numFmtId="0" fontId="61" fillId="7" borderId="16" xfId="0" applyFont="1" applyFill="1" applyBorder="1" applyAlignment="1">
      <alignment horizontal="center"/>
    </xf>
    <xf numFmtId="0" fontId="64" fillId="7" borderId="14" xfId="0" applyFont="1" applyFill="1" applyBorder="1" applyAlignment="1">
      <alignment horizontal="center"/>
    </xf>
    <xf numFmtId="0" fontId="64" fillId="7" borderId="16" xfId="0" applyFont="1" applyFill="1" applyBorder="1" applyAlignment="1">
      <alignment horizontal="center"/>
    </xf>
    <xf numFmtId="0" fontId="64" fillId="7" borderId="12" xfId="0" applyFont="1" applyFill="1" applyBorder="1" applyAlignment="1">
      <alignment horizontal="center"/>
    </xf>
    <xf numFmtId="0" fontId="47" fillId="7" borderId="47" xfId="0" applyFont="1" applyFill="1" applyBorder="1" applyAlignment="1">
      <alignment horizontal="center" vertical="center"/>
    </xf>
    <xf numFmtId="0" fontId="47" fillId="7" borderId="50" xfId="0" applyFont="1" applyFill="1" applyBorder="1" applyAlignment="1">
      <alignment horizontal="center" vertical="center"/>
    </xf>
    <xf numFmtId="189" fontId="61" fillId="7" borderId="78" xfId="0" applyNumberFormat="1" applyFont="1" applyFill="1" applyBorder="1" applyAlignment="1">
      <alignment horizontal="center" vertical="center"/>
    </xf>
    <xf numFmtId="189" fontId="61" fillId="7" borderId="48" xfId="0" applyNumberFormat="1" applyFont="1" applyFill="1" applyBorder="1" applyAlignment="1">
      <alignment horizontal="center" vertical="center"/>
    </xf>
    <xf numFmtId="0" fontId="61" fillId="7" borderId="43" xfId="0" applyFont="1" applyFill="1" applyBorder="1" applyAlignment="1">
      <alignment horizontal="center" vertical="center"/>
    </xf>
    <xf numFmtId="0" fontId="61" fillId="7" borderId="39" xfId="0" applyFont="1" applyFill="1" applyBorder="1" applyAlignment="1">
      <alignment horizontal="center" vertical="center"/>
    </xf>
    <xf numFmtId="0" fontId="62" fillId="7" borderId="43" xfId="0" applyFont="1" applyFill="1" applyBorder="1" applyAlignment="1">
      <alignment horizontal="center"/>
    </xf>
    <xf numFmtId="0" fontId="62" fillId="7" borderId="39" xfId="0" applyFont="1" applyFill="1" applyBorder="1" applyAlignment="1">
      <alignment horizontal="center"/>
    </xf>
    <xf numFmtId="0" fontId="62" fillId="7" borderId="18" xfId="0" applyFont="1" applyFill="1" applyBorder="1" applyAlignment="1">
      <alignment horizontal="center"/>
    </xf>
    <xf numFmtId="0" fontId="62" fillId="7" borderId="68" xfId="0" applyFont="1" applyFill="1" applyBorder="1" applyAlignment="1">
      <alignment horizontal="center"/>
    </xf>
    <xf numFmtId="0" fontId="62" fillId="7" borderId="12" xfId="0" applyFont="1" applyFill="1" applyBorder="1" applyAlignment="1">
      <alignment horizontal="center"/>
    </xf>
    <xf numFmtId="0" fontId="62" fillId="7" borderId="13" xfId="0" applyFont="1" applyFill="1" applyBorder="1" applyAlignment="1">
      <alignment horizontal="center"/>
    </xf>
    <xf numFmtId="0" fontId="63" fillId="7" borderId="15" xfId="0" applyFont="1" applyFill="1" applyBorder="1" applyAlignment="1">
      <alignment horizontal="center"/>
    </xf>
    <xf numFmtId="0" fontId="63" fillId="7" borderId="38" xfId="0" applyFont="1" applyFill="1" applyBorder="1" applyAlignment="1">
      <alignment horizontal="center"/>
    </xf>
    <xf numFmtId="0" fontId="62" fillId="7" borderId="21" xfId="0" applyFont="1" applyFill="1" applyBorder="1" applyAlignment="1">
      <alignment horizontal="center" vertical="center"/>
    </xf>
    <xf numFmtId="0" fontId="62" fillId="7" borderId="51" xfId="0" applyFont="1" applyFill="1" applyBorder="1" applyAlignment="1">
      <alignment horizontal="center" vertical="center"/>
    </xf>
    <xf numFmtId="0" fontId="62" fillId="7" borderId="58" xfId="0" applyFont="1" applyFill="1" applyBorder="1" applyAlignment="1">
      <alignment horizontal="center" vertical="center"/>
    </xf>
    <xf numFmtId="0" fontId="99" fillId="7" borderId="25" xfId="0" applyFont="1" applyFill="1" applyBorder="1" applyAlignment="1">
      <alignment horizontal="center"/>
    </xf>
    <xf numFmtId="0" fontId="100" fillId="7" borderId="15" xfId="0" applyFont="1" applyFill="1" applyBorder="1" applyAlignment="1">
      <alignment horizontal="center"/>
    </xf>
    <xf numFmtId="0" fontId="100" fillId="7" borderId="38" xfId="0" applyFont="1" applyFill="1" applyBorder="1" applyAlignment="1">
      <alignment horizontal="center"/>
    </xf>
    <xf numFmtId="0" fontId="99" fillId="7" borderId="16" xfId="0" applyFont="1" applyFill="1" applyBorder="1" applyAlignment="1">
      <alignment horizontal="center"/>
    </xf>
    <xf numFmtId="0" fontId="48" fillId="7" borderId="21" xfId="0" applyFont="1" applyFill="1" applyBorder="1" applyAlignment="1">
      <alignment horizontal="center" vertical="center"/>
    </xf>
    <xf numFmtId="0" fontId="48" fillId="7" borderId="51" xfId="0" applyFont="1" applyFill="1" applyBorder="1" applyAlignment="1">
      <alignment horizontal="center" vertical="center"/>
    </xf>
    <xf numFmtId="0" fontId="48" fillId="7" borderId="24" xfId="0" applyFont="1" applyFill="1" applyBorder="1" applyAlignment="1">
      <alignment horizontal="center" vertical="center"/>
    </xf>
    <xf numFmtId="0" fontId="48" fillId="7" borderId="25" xfId="0" applyFont="1" applyFill="1" applyBorder="1" applyAlignment="1">
      <alignment horizontal="center" vertical="center"/>
    </xf>
    <xf numFmtId="0" fontId="51" fillId="7" borderId="15" xfId="0" applyFont="1" applyFill="1" applyBorder="1" applyAlignment="1">
      <alignment horizontal="center"/>
    </xf>
    <xf numFmtId="0" fontId="51" fillId="7" borderId="38" xfId="0" applyFont="1" applyFill="1" applyBorder="1" applyAlignment="1">
      <alignment horizontal="center"/>
    </xf>
    <xf numFmtId="0" fontId="51" fillId="7" borderId="21" xfId="0" applyFont="1" applyFill="1" applyBorder="1" applyAlignment="1">
      <alignment horizontal="center"/>
    </xf>
    <xf numFmtId="0" fontId="51" fillId="7" borderId="51" xfId="0" applyFont="1" applyFill="1" applyBorder="1" applyAlignment="1">
      <alignment horizontal="center"/>
    </xf>
    <xf numFmtId="0" fontId="51" fillId="7" borderId="58" xfId="0" applyFont="1" applyFill="1" applyBorder="1" applyAlignment="1">
      <alignment horizontal="center"/>
    </xf>
    <xf numFmtId="0" fontId="60" fillId="7" borderId="24" xfId="0" applyFont="1" applyFill="1" applyBorder="1" applyAlignment="1">
      <alignment horizontal="center"/>
    </xf>
    <xf numFmtId="0" fontId="60" fillId="7" borderId="25" xfId="0" applyFont="1" applyFill="1" applyBorder="1" applyAlignment="1">
      <alignment horizontal="center"/>
    </xf>
    <xf numFmtId="0" fontId="48" fillId="7" borderId="24" xfId="0" applyFont="1" applyFill="1" applyBorder="1" applyAlignment="1">
      <alignment horizontal="center"/>
    </xf>
    <xf numFmtId="0" fontId="48" fillId="7" borderId="25" xfId="0" applyFont="1" applyFill="1" applyBorder="1" applyAlignment="1">
      <alignment horizontal="center"/>
    </xf>
    <xf numFmtId="0" fontId="48" fillId="7" borderId="73" xfId="0" applyFont="1" applyFill="1" applyBorder="1" applyAlignment="1">
      <alignment horizontal="center"/>
    </xf>
    <xf numFmtId="0" fontId="48" fillId="7" borderId="15" xfId="0" applyFont="1" applyFill="1" applyBorder="1" applyAlignment="1">
      <alignment horizontal="center" vertical="center"/>
    </xf>
    <xf numFmtId="0" fontId="48" fillId="7" borderId="38" xfId="0" applyFont="1" applyFill="1" applyBorder="1" applyAlignment="1">
      <alignment horizontal="center" vertical="center"/>
    </xf>
    <xf numFmtId="0" fontId="51" fillId="7" borderId="14" xfId="0" applyFont="1" applyFill="1" applyBorder="1" applyAlignment="1">
      <alignment horizontal="center" wrapText="1"/>
    </xf>
    <xf numFmtId="0" fontId="51" fillId="7" borderId="16" xfId="0" applyFont="1" applyFill="1" applyBorder="1" applyAlignment="1">
      <alignment horizontal="center" wrapText="1"/>
    </xf>
    <xf numFmtId="0" fontId="60" fillId="7" borderId="15" xfId="0" applyFont="1" applyFill="1" applyBorder="1" applyAlignment="1">
      <alignment horizontal="center"/>
    </xf>
    <xf numFmtId="0" fontId="60" fillId="7" borderId="38" xfId="0" applyFont="1" applyFill="1" applyBorder="1" applyAlignment="1">
      <alignment horizontal="center"/>
    </xf>
    <xf numFmtId="0" fontId="51" fillId="7" borderId="20" xfId="0" applyFont="1" applyFill="1" applyBorder="1" applyAlignment="1">
      <alignment horizontal="center"/>
    </xf>
    <xf numFmtId="0" fontId="48" fillId="7" borderId="14" xfId="0" applyFont="1" applyFill="1" applyBorder="1" applyAlignment="1">
      <alignment horizontal="center" vertical="center"/>
    </xf>
    <xf numFmtId="0" fontId="48" fillId="7" borderId="16" xfId="0" applyFont="1" applyFill="1" applyBorder="1" applyAlignment="1">
      <alignment horizontal="center" vertical="center"/>
    </xf>
    <xf numFmtId="0" fontId="51" fillId="7" borderId="21" xfId="0" applyFont="1" applyFill="1" applyBorder="1" applyAlignment="1">
      <alignment horizontal="center" wrapText="1"/>
    </xf>
    <xf numFmtId="0" fontId="51" fillId="7" borderId="51" xfId="0" applyFont="1" applyFill="1" applyBorder="1" applyAlignment="1">
      <alignment horizontal="center" wrapText="1"/>
    </xf>
    <xf numFmtId="0" fontId="48" fillId="7" borderId="14" xfId="0" applyFont="1" applyFill="1" applyBorder="1" applyAlignment="1">
      <alignment horizontal="center"/>
    </xf>
    <xf numFmtId="0" fontId="48" fillId="7" borderId="16" xfId="0" applyFont="1" applyFill="1" applyBorder="1" applyAlignment="1">
      <alignment horizontal="center"/>
    </xf>
    <xf numFmtId="0" fontId="48" fillId="7" borderId="13" xfId="0" applyFont="1" applyFill="1" applyBorder="1" applyAlignment="1">
      <alignment horizontal="center"/>
    </xf>
    <xf numFmtId="0" fontId="51" fillId="7" borderId="36" xfId="0" applyFont="1" applyFill="1" applyBorder="1" applyAlignment="1">
      <alignment horizontal="center"/>
    </xf>
    <xf numFmtId="0" fontId="51" fillId="7" borderId="14" xfId="0" applyFont="1" applyFill="1" applyBorder="1" applyAlignment="1">
      <alignment horizontal="center"/>
    </xf>
    <xf numFmtId="0" fontId="51" fillId="7" borderId="16" xfId="0" applyFont="1" applyFill="1" applyBorder="1" applyAlignment="1">
      <alignment horizontal="center"/>
    </xf>
    <xf numFmtId="0" fontId="49" fillId="7" borderId="14" xfId="0" applyFont="1" applyFill="1" applyBorder="1" applyAlignment="1">
      <alignment horizontal="center"/>
    </xf>
    <xf numFmtId="0" fontId="49" fillId="7" borderId="12" xfId="0" applyFont="1" applyFill="1" applyBorder="1" applyAlignment="1">
      <alignment horizontal="center"/>
    </xf>
    <xf numFmtId="0" fontId="46" fillId="7" borderId="47" xfId="0" applyFont="1" applyFill="1" applyBorder="1" applyAlignment="1">
      <alignment horizontal="center" vertical="center"/>
    </xf>
    <xf numFmtId="0" fontId="46" fillId="7" borderId="50" xfId="0" applyFont="1" applyFill="1" applyBorder="1" applyAlignment="1">
      <alignment horizontal="center" vertical="center"/>
    </xf>
    <xf numFmtId="189" fontId="48" fillId="7" borderId="78" xfId="0" applyNumberFormat="1" applyFont="1" applyFill="1" applyBorder="1" applyAlignment="1">
      <alignment horizontal="center" vertical="center"/>
    </xf>
    <xf numFmtId="189" fontId="48" fillId="7" borderId="48" xfId="0" applyNumberFormat="1" applyFont="1" applyFill="1" applyBorder="1" applyAlignment="1">
      <alignment horizontal="center" vertical="center"/>
    </xf>
    <xf numFmtId="0" fontId="48" fillId="7" borderId="43" xfId="0" applyFont="1" applyFill="1" applyBorder="1" applyAlignment="1">
      <alignment horizontal="center" vertical="center"/>
    </xf>
    <xf numFmtId="0" fontId="48" fillId="7" borderId="39" xfId="0" applyFont="1" applyFill="1" applyBorder="1" applyAlignment="1">
      <alignment horizontal="center" vertical="center"/>
    </xf>
    <xf numFmtId="0" fontId="51" fillId="7" borderId="43" xfId="0" applyFont="1" applyFill="1" applyBorder="1" applyAlignment="1">
      <alignment horizontal="center"/>
    </xf>
    <xf numFmtId="0" fontId="51" fillId="7" borderId="39" xfId="0" applyFont="1" applyFill="1" applyBorder="1" applyAlignment="1">
      <alignment horizontal="center"/>
    </xf>
    <xf numFmtId="0" fontId="51" fillId="7" borderId="18" xfId="0" applyFont="1" applyFill="1" applyBorder="1" applyAlignment="1">
      <alignment horizontal="center"/>
    </xf>
    <xf numFmtId="0" fontId="51" fillId="7" borderId="68" xfId="0" applyFont="1" applyFill="1" applyBorder="1" applyAlignment="1">
      <alignment horizontal="center"/>
    </xf>
    <xf numFmtId="0" fontId="51" fillId="7" borderId="12" xfId="0" applyFont="1" applyFill="1" applyBorder="1" applyAlignment="1">
      <alignment horizontal="center"/>
    </xf>
    <xf numFmtId="0" fontId="49" fillId="7" borderId="24" xfId="0" applyFont="1" applyFill="1" applyBorder="1" applyAlignment="1">
      <alignment horizontal="center"/>
    </xf>
    <xf numFmtId="0" fontId="49" fillId="7" borderId="25" xfId="0" applyFont="1" applyFill="1" applyBorder="1" applyAlignment="1">
      <alignment horizontal="center"/>
    </xf>
    <xf numFmtId="0" fontId="49" fillId="7" borderId="73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55" fillId="7" borderId="21" xfId="0" applyFont="1" applyFill="1" applyBorder="1" applyAlignment="1">
      <alignment horizontal="center" vertical="center"/>
    </xf>
    <xf numFmtId="0" fontId="55" fillId="7" borderId="51" xfId="0" applyFont="1" applyFill="1" applyBorder="1" applyAlignment="1">
      <alignment horizontal="center" vertical="center"/>
    </xf>
    <xf numFmtId="0" fontId="55" fillId="7" borderId="24" xfId="0" applyFont="1" applyFill="1" applyBorder="1" applyAlignment="1">
      <alignment horizontal="center" vertical="center"/>
    </xf>
    <xf numFmtId="0" fontId="55" fillId="7" borderId="25" xfId="0" applyFont="1" applyFill="1" applyBorder="1" applyAlignment="1">
      <alignment horizontal="center" vertical="center"/>
    </xf>
    <xf numFmtId="0" fontId="56" fillId="7" borderId="15" xfId="0" applyFont="1" applyFill="1" applyBorder="1" applyAlignment="1">
      <alignment horizontal="center"/>
    </xf>
    <xf numFmtId="0" fontId="56" fillId="7" borderId="38" xfId="0" applyFont="1" applyFill="1" applyBorder="1" applyAlignment="1">
      <alignment horizontal="center"/>
    </xf>
    <xf numFmtId="0" fontId="56" fillId="7" borderId="21" xfId="0" applyFont="1" applyFill="1" applyBorder="1" applyAlignment="1">
      <alignment horizontal="center"/>
    </xf>
    <xf numFmtId="0" fontId="56" fillId="7" borderId="51" xfId="0" applyFont="1" applyFill="1" applyBorder="1" applyAlignment="1">
      <alignment horizontal="center"/>
    </xf>
    <xf numFmtId="0" fontId="56" fillId="7" borderId="58" xfId="0" applyFont="1" applyFill="1" applyBorder="1" applyAlignment="1">
      <alignment horizontal="center"/>
    </xf>
    <xf numFmtId="0" fontId="59" fillId="7" borderId="24" xfId="0" applyFont="1" applyFill="1" applyBorder="1" applyAlignment="1">
      <alignment horizontal="center"/>
    </xf>
    <xf numFmtId="0" fontId="59" fillId="7" borderId="25" xfId="0" applyFont="1" applyFill="1" applyBorder="1" applyAlignment="1">
      <alignment horizontal="center"/>
    </xf>
    <xf numFmtId="0" fontId="57" fillId="7" borderId="24" xfId="0" applyFont="1" applyFill="1" applyBorder="1" applyAlignment="1">
      <alignment horizontal="center"/>
    </xf>
    <xf numFmtId="0" fontId="57" fillId="7" borderId="25" xfId="0" applyFont="1" applyFill="1" applyBorder="1" applyAlignment="1">
      <alignment horizontal="center"/>
    </xf>
    <xf numFmtId="0" fontId="57" fillId="7" borderId="73" xfId="0" applyFont="1" applyFill="1" applyBorder="1" applyAlignment="1">
      <alignment horizontal="center"/>
    </xf>
    <xf numFmtId="0" fontId="55" fillId="7" borderId="15" xfId="0" applyFont="1" applyFill="1" applyBorder="1" applyAlignment="1">
      <alignment horizontal="center" vertical="center"/>
    </xf>
    <xf numFmtId="0" fontId="55" fillId="7" borderId="38" xfId="0" applyFont="1" applyFill="1" applyBorder="1" applyAlignment="1">
      <alignment horizontal="center" vertical="center"/>
    </xf>
    <xf numFmtId="0" fontId="58" fillId="7" borderId="14" xfId="0" applyFont="1" applyFill="1" applyBorder="1" applyAlignment="1">
      <alignment horizontal="center"/>
    </xf>
    <xf numFmtId="0" fontId="58" fillId="7" borderId="16" xfId="0" applyFont="1" applyFill="1" applyBorder="1" applyAlignment="1">
      <alignment horizontal="center"/>
    </xf>
    <xf numFmtId="0" fontId="59" fillId="7" borderId="15" xfId="0" applyFont="1" applyFill="1" applyBorder="1" applyAlignment="1">
      <alignment horizontal="center"/>
    </xf>
    <xf numFmtId="0" fontId="59" fillId="7" borderId="38" xfId="0" applyFont="1" applyFill="1" applyBorder="1" applyAlignment="1">
      <alignment horizontal="center"/>
    </xf>
    <xf numFmtId="0" fontId="57" fillId="7" borderId="15" xfId="0" applyFont="1" applyFill="1" applyBorder="1" applyAlignment="1">
      <alignment horizontal="center"/>
    </xf>
    <xf numFmtId="0" fontId="57" fillId="7" borderId="20" xfId="0" applyFont="1" applyFill="1" applyBorder="1" applyAlignment="1">
      <alignment horizontal="center"/>
    </xf>
    <xf numFmtId="0" fontId="55" fillId="7" borderId="14" xfId="0" applyFont="1" applyFill="1" applyBorder="1" applyAlignment="1">
      <alignment horizontal="center" vertical="center"/>
    </xf>
    <xf numFmtId="0" fontId="55" fillId="7" borderId="16" xfId="0" applyFont="1" applyFill="1" applyBorder="1" applyAlignment="1">
      <alignment horizontal="center" vertical="center"/>
    </xf>
    <xf numFmtId="0" fontId="56" fillId="7" borderId="21" xfId="0" applyFont="1" applyFill="1" applyBorder="1" applyAlignment="1">
      <alignment horizontal="center" wrapText="1"/>
    </xf>
    <xf numFmtId="0" fontId="56" fillId="7" borderId="51" xfId="0" applyFont="1" applyFill="1" applyBorder="1" applyAlignment="1">
      <alignment horizontal="center" wrapText="1"/>
    </xf>
    <xf numFmtId="0" fontId="56" fillId="7" borderId="14" xfId="0" applyFont="1" applyFill="1" applyBorder="1" applyAlignment="1">
      <alignment horizontal="center" wrapText="1"/>
    </xf>
    <xf numFmtId="0" fontId="56" fillId="7" borderId="16" xfId="0" applyFont="1" applyFill="1" applyBorder="1" applyAlignment="1">
      <alignment horizontal="center" wrapText="1"/>
    </xf>
    <xf numFmtId="0" fontId="57" fillId="7" borderId="14" xfId="0" applyFont="1" applyFill="1" applyBorder="1" applyAlignment="1">
      <alignment horizontal="center"/>
    </xf>
    <xf numFmtId="0" fontId="57" fillId="7" borderId="16" xfId="0" applyFont="1" applyFill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6" fillId="7" borderId="36" xfId="0" applyFont="1" applyFill="1" applyBorder="1" applyAlignment="1">
      <alignment horizontal="center"/>
    </xf>
    <xf numFmtId="0" fontId="57" fillId="7" borderId="12" xfId="0" applyFont="1" applyFill="1" applyBorder="1" applyAlignment="1">
      <alignment horizontal="center"/>
    </xf>
    <xf numFmtId="0" fontId="54" fillId="7" borderId="47" xfId="0" applyFont="1" applyFill="1" applyBorder="1" applyAlignment="1">
      <alignment horizontal="center" vertical="center"/>
    </xf>
    <xf numFmtId="0" fontId="54" fillId="7" borderId="50" xfId="0" applyFont="1" applyFill="1" applyBorder="1" applyAlignment="1">
      <alignment horizontal="center" vertical="center"/>
    </xf>
    <xf numFmtId="189" fontId="55" fillId="7" borderId="78" xfId="0" applyNumberFormat="1" applyFont="1" applyFill="1" applyBorder="1" applyAlignment="1">
      <alignment horizontal="center" vertical="center"/>
    </xf>
    <xf numFmtId="189" fontId="55" fillId="7" borderId="48" xfId="0" applyNumberFormat="1" applyFont="1" applyFill="1" applyBorder="1" applyAlignment="1">
      <alignment horizontal="center" vertical="center"/>
    </xf>
    <xf numFmtId="0" fontId="55" fillId="7" borderId="43" xfId="0" applyFont="1" applyFill="1" applyBorder="1" applyAlignment="1">
      <alignment horizontal="center" vertical="center"/>
    </xf>
    <xf numFmtId="0" fontId="55" fillId="7" borderId="39" xfId="0" applyFont="1" applyFill="1" applyBorder="1" applyAlignment="1">
      <alignment horizontal="center" vertical="center"/>
    </xf>
    <xf numFmtId="0" fontId="56" fillId="7" borderId="43" xfId="0" applyFont="1" applyFill="1" applyBorder="1" applyAlignment="1">
      <alignment horizontal="center"/>
    </xf>
    <xf numFmtId="0" fontId="56" fillId="7" borderId="68" xfId="0" applyFont="1" applyFill="1" applyBorder="1" applyAlignment="1">
      <alignment horizontal="center"/>
    </xf>
    <xf numFmtId="0" fontId="56" fillId="7" borderId="39" xfId="0" applyFont="1" applyFill="1" applyBorder="1" applyAlignment="1">
      <alignment horizontal="center"/>
    </xf>
    <xf numFmtId="0" fontId="53" fillId="7" borderId="24" xfId="0" applyFont="1" applyFill="1" applyBorder="1" applyAlignment="1">
      <alignment horizontal="center"/>
    </xf>
    <xf numFmtId="0" fontId="53" fillId="7" borderId="25" xfId="0" applyFont="1" applyFill="1" applyBorder="1" applyAlignment="1">
      <alignment horizontal="center"/>
    </xf>
    <xf numFmtId="0" fontId="53" fillId="7" borderId="14" xfId="0" applyFont="1" applyFill="1" applyBorder="1" applyAlignment="1">
      <alignment horizontal="center"/>
    </xf>
    <xf numFmtId="0" fontId="53" fillId="7" borderId="16" xfId="0" applyFont="1" applyFill="1" applyBorder="1" applyAlignment="1">
      <alignment horizontal="center"/>
    </xf>
    <xf numFmtId="0" fontId="53" fillId="7" borderId="15" xfId="0" applyFont="1" applyFill="1" applyBorder="1" applyAlignment="1">
      <alignment horizontal="center"/>
    </xf>
    <xf numFmtId="0" fontId="53" fillId="7" borderId="38" xfId="0" applyFont="1" applyFill="1" applyBorder="1" applyAlignment="1">
      <alignment horizontal="center"/>
    </xf>
    <xf numFmtId="0" fontId="49" fillId="7" borderId="15" xfId="0" applyFont="1" applyFill="1" applyBorder="1" applyAlignment="1">
      <alignment horizontal="center"/>
    </xf>
    <xf numFmtId="0" fontId="49" fillId="7" borderId="20" xfId="0" applyFont="1" applyFill="1" applyBorder="1" applyAlignment="1">
      <alignment horizontal="center"/>
    </xf>
    <xf numFmtId="0" fontId="49" fillId="7" borderId="16" xfId="0" applyFont="1" applyFill="1" applyBorder="1" applyAlignment="1">
      <alignment horizontal="center"/>
    </xf>
    <xf numFmtId="0" fontId="46" fillId="7" borderId="49" xfId="0" applyFont="1" applyFill="1" applyBorder="1" applyAlignment="1">
      <alignment horizontal="center" vertical="center"/>
    </xf>
    <xf numFmtId="189" fontId="48" fillId="7" borderId="79" xfId="0" applyNumberFormat="1" applyFont="1" applyFill="1" applyBorder="1" applyAlignment="1">
      <alignment horizontal="center" vertical="center"/>
    </xf>
    <xf numFmtId="0" fontId="51" fillId="7" borderId="80" xfId="0" applyFont="1" applyFill="1" applyBorder="1" applyAlignment="1">
      <alignment horizontal="center"/>
    </xf>
    <xf numFmtId="0" fontId="51" fillId="7" borderId="81" xfId="0" applyFont="1" applyFill="1" applyBorder="1" applyAlignment="1">
      <alignment horizontal="center"/>
    </xf>
    <xf numFmtId="0" fontId="51" fillId="7" borderId="82" xfId="0" applyFont="1" applyFill="1" applyBorder="1" applyAlignment="1">
      <alignment horizontal="center"/>
    </xf>
    <xf numFmtId="0" fontId="49" fillId="7" borderId="21" xfId="0" applyFont="1" applyFill="1" applyBorder="1" applyAlignment="1">
      <alignment horizontal="center"/>
    </xf>
    <xf numFmtId="0" fontId="49" fillId="7" borderId="51" xfId="0" applyFont="1" applyFill="1" applyBorder="1" applyAlignment="1">
      <alignment horizontal="center"/>
    </xf>
    <xf numFmtId="0" fontId="49" fillId="7" borderId="80" xfId="0" applyFont="1" applyFill="1" applyBorder="1" applyAlignment="1">
      <alignment horizontal="center"/>
    </xf>
    <xf numFmtId="0" fontId="49" fillId="7" borderId="81" xfId="0" applyFont="1" applyFill="1" applyBorder="1" applyAlignment="1">
      <alignment horizontal="center"/>
    </xf>
    <xf numFmtId="0" fontId="49" fillId="7" borderId="58" xfId="0" applyFont="1" applyFill="1" applyBorder="1" applyAlignment="1">
      <alignment horizontal="center"/>
    </xf>
    <xf numFmtId="0" fontId="48" fillId="7" borderId="83" xfId="0" applyFont="1" applyFill="1" applyBorder="1" applyAlignment="1">
      <alignment horizontal="center" vertical="center"/>
    </xf>
    <xf numFmtId="0" fontId="51" fillId="7" borderId="84" xfId="0" applyFont="1" applyFill="1" applyBorder="1" applyAlignment="1">
      <alignment horizontal="center" vertical="center" wrapText="1"/>
    </xf>
    <xf numFmtId="0" fontId="51" fillId="7" borderId="85" xfId="0" applyFont="1" applyFill="1" applyBorder="1" applyAlignment="1">
      <alignment horizontal="center" vertical="center" wrapText="1"/>
    </xf>
    <xf numFmtId="0" fontId="51" fillId="7" borderId="83" xfId="0" applyFont="1" applyFill="1" applyBorder="1" applyAlignment="1">
      <alignment horizontal="center" vertical="center" wrapText="1"/>
    </xf>
    <xf numFmtId="0" fontId="51" fillId="7" borderId="86" xfId="0" applyFont="1" applyFill="1" applyBorder="1" applyAlignment="1">
      <alignment horizontal="center" vertical="center" wrapText="1"/>
    </xf>
    <xf numFmtId="0" fontId="48" fillId="7" borderId="87" xfId="0" applyFont="1" applyFill="1" applyBorder="1" applyAlignment="1">
      <alignment horizontal="center" vertical="center"/>
    </xf>
    <xf numFmtId="0" fontId="51" fillId="7" borderId="87" xfId="0" applyFont="1" applyFill="1" applyBorder="1" applyAlignment="1">
      <alignment horizontal="center" vertical="center" wrapText="1"/>
    </xf>
    <xf numFmtId="0" fontId="51" fillId="7" borderId="88" xfId="0" applyFont="1" applyFill="1" applyBorder="1" applyAlignment="1">
      <alignment horizontal="center" vertical="center" wrapText="1"/>
    </xf>
    <xf numFmtId="0" fontId="48" fillId="7" borderId="84" xfId="0" applyFont="1" applyFill="1" applyBorder="1" applyAlignment="1">
      <alignment horizontal="center" vertical="center"/>
    </xf>
    <xf numFmtId="0" fontId="48" fillId="7" borderId="79" xfId="0" applyFont="1" applyFill="1" applyBorder="1" applyAlignment="1">
      <alignment horizontal="center" vertical="center"/>
    </xf>
    <xf numFmtId="0" fontId="49" fillId="7" borderId="84" xfId="0" applyFont="1" applyFill="1" applyBorder="1" applyAlignment="1">
      <alignment horizontal="center" vertical="center" wrapText="1"/>
    </xf>
    <xf numFmtId="0" fontId="49" fillId="7" borderId="85" xfId="0" applyFont="1" applyFill="1" applyBorder="1" applyAlignment="1">
      <alignment horizontal="center" vertical="center" wrapText="1"/>
    </xf>
    <xf numFmtId="0" fontId="51" fillId="7" borderId="83" xfId="0" applyFont="1" applyFill="1" applyBorder="1" applyAlignment="1">
      <alignment horizontal="center" vertical="center"/>
    </xf>
    <xf numFmtId="0" fontId="51" fillId="7" borderId="86" xfId="0" applyFont="1" applyFill="1" applyBorder="1" applyAlignment="1">
      <alignment horizontal="center" vertical="center"/>
    </xf>
    <xf numFmtId="0" fontId="49" fillId="7" borderId="87" xfId="0" applyFont="1" applyFill="1" applyBorder="1" applyAlignment="1">
      <alignment horizontal="center" vertical="center" wrapText="1"/>
    </xf>
    <xf numFmtId="0" fontId="49" fillId="7" borderId="88" xfId="0" applyFont="1" applyFill="1" applyBorder="1" applyAlignment="1">
      <alignment horizontal="center" vertical="center" wrapText="1"/>
    </xf>
    <xf numFmtId="0" fontId="49" fillId="7" borderId="83" xfId="0" applyFont="1" applyFill="1" applyBorder="1" applyAlignment="1">
      <alignment horizontal="center" vertical="center" wrapText="1"/>
    </xf>
    <xf numFmtId="0" fontId="49" fillId="7" borderId="86" xfId="0" applyFont="1" applyFill="1" applyBorder="1" applyAlignment="1">
      <alignment horizontal="center" vertical="center" wrapText="1"/>
    </xf>
    <xf numFmtId="0" fontId="47" fillId="7" borderId="78" xfId="0" applyFont="1" applyFill="1" applyBorder="1" applyAlignment="1">
      <alignment horizontal="center"/>
    </xf>
    <xf numFmtId="0" fontId="47" fillId="7" borderId="89" xfId="0" applyFont="1" applyFill="1" applyBorder="1" applyAlignment="1">
      <alignment horizontal="center"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Excel Built-in Normal 3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チェックセル" xfId="44"/>
    <cellStyle name="どちらでもない" xfId="45"/>
    <cellStyle name="Percent" xfId="46"/>
    <cellStyle name="Hyperlink" xfId="47"/>
    <cellStyle name="メモ" xfId="48"/>
    <cellStyle name="リンク セル" xfId="49"/>
    <cellStyle name="リンク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通貨 2" xfId="65"/>
    <cellStyle name="入力" xfId="66"/>
    <cellStyle name="標準 10" xfId="67"/>
    <cellStyle name="標準 10 2" xfId="68"/>
    <cellStyle name="標準 11" xfId="69"/>
    <cellStyle name="標準 12" xfId="70"/>
    <cellStyle name="標準 2" xfId="71"/>
    <cellStyle name="標準 2 2" xfId="72"/>
    <cellStyle name="標準 2 2 2" xfId="73"/>
    <cellStyle name="標準 2_登録ナンバー" xfId="74"/>
    <cellStyle name="標準 3" xfId="75"/>
    <cellStyle name="標準 3 2" xfId="76"/>
    <cellStyle name="標準 3_登録ナンバー" xfId="77"/>
    <cellStyle name="標準 3_登録ナンバー 2" xfId="78"/>
    <cellStyle name="標準 3_登録ナンバー15.02.16" xfId="79"/>
    <cellStyle name="標準 4" xfId="80"/>
    <cellStyle name="標準 4 2" xfId="81"/>
    <cellStyle name="標準 5" xfId="82"/>
    <cellStyle name="標準 6" xfId="83"/>
    <cellStyle name="標準 6 2" xfId="84"/>
    <cellStyle name="標準 7" xfId="85"/>
    <cellStyle name="標準 8" xfId="86"/>
    <cellStyle name="標準 9" xfId="87"/>
    <cellStyle name="標準 9 2" xfId="88"/>
    <cellStyle name="標準_Book2" xfId="89"/>
    <cellStyle name="標準_Book2 2" xfId="90"/>
    <cellStyle name="標準_Book2_登録ナンバー" xfId="91"/>
    <cellStyle name="標準_Sheet1" xfId="92"/>
    <cellStyle name="標準_Sheet1_登録ナンバー" xfId="93"/>
    <cellStyle name="標準_登録ナンバー" xfId="94"/>
    <cellStyle name="標準_登録ナンバー15.02.16" xfId="95"/>
    <cellStyle name="Followed Hyperlink" xfId="96"/>
    <cellStyle name="良い" xfId="97"/>
  </cellStyles>
  <dxfs count="21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rgb="FF00808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13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9</xdr:col>
      <xdr:colOff>628650</xdr:colOff>
      <xdr:row>13</xdr:row>
      <xdr:rowOff>123825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0"/>
          <a:ext cx="329565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</xdr:row>
      <xdr:rowOff>123825</xdr:rowOff>
    </xdr:from>
    <xdr:to>
      <xdr:col>5</xdr:col>
      <xdr:colOff>19050</xdr:colOff>
      <xdr:row>31</xdr:row>
      <xdr:rowOff>104775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3038475"/>
          <a:ext cx="33432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17</xdr:row>
      <xdr:rowOff>123825</xdr:rowOff>
    </xdr:from>
    <xdr:to>
      <xdr:col>10</xdr:col>
      <xdr:colOff>9525</xdr:colOff>
      <xdr:row>31</xdr:row>
      <xdr:rowOff>85725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52800" y="3038475"/>
          <a:ext cx="33242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95250</xdr:rowOff>
    </xdr:from>
    <xdr:to>
      <xdr:col>5</xdr:col>
      <xdr:colOff>0</xdr:colOff>
      <xdr:row>49</xdr:row>
      <xdr:rowOff>66675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096000"/>
          <a:ext cx="33337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35</xdr:row>
      <xdr:rowOff>104775</xdr:rowOff>
    </xdr:from>
    <xdr:to>
      <xdr:col>9</xdr:col>
      <xdr:colOff>619125</xdr:colOff>
      <xdr:row>49</xdr:row>
      <xdr:rowOff>66675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05175" y="6105525"/>
          <a:ext cx="33147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66675</xdr:rowOff>
    </xdr:from>
    <xdr:to>
      <xdr:col>4</xdr:col>
      <xdr:colOff>533400</xdr:colOff>
      <xdr:row>66</xdr:row>
      <xdr:rowOff>123825</xdr:rowOff>
    </xdr:to>
    <xdr:pic>
      <xdr:nvPicPr>
        <xdr:cNvPr id="7" name="図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9153525"/>
          <a:ext cx="32004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53</xdr:row>
      <xdr:rowOff>66675</xdr:rowOff>
    </xdr:from>
    <xdr:to>
      <xdr:col>9</xdr:col>
      <xdr:colOff>457200</xdr:colOff>
      <xdr:row>66</xdr:row>
      <xdr:rowOff>133350</xdr:rowOff>
    </xdr:to>
    <xdr:pic>
      <xdr:nvPicPr>
        <xdr:cNvPr id="8" name="図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38500" y="9153525"/>
          <a:ext cx="32194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85725</xdr:rowOff>
    </xdr:from>
    <xdr:to>
      <xdr:col>4</xdr:col>
      <xdr:colOff>561975</xdr:colOff>
      <xdr:row>82</xdr:row>
      <xdr:rowOff>152400</xdr:rowOff>
    </xdr:to>
    <xdr:pic>
      <xdr:nvPicPr>
        <xdr:cNvPr id="9" name="図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1915775"/>
          <a:ext cx="32289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69</xdr:row>
      <xdr:rowOff>152400</xdr:rowOff>
    </xdr:from>
    <xdr:to>
      <xdr:col>9</xdr:col>
      <xdr:colOff>361950</xdr:colOff>
      <xdr:row>82</xdr:row>
      <xdr:rowOff>152400</xdr:rowOff>
    </xdr:to>
    <xdr:pic>
      <xdr:nvPicPr>
        <xdr:cNvPr id="10" name="図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19450" y="11982450"/>
          <a:ext cx="31432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512</xdr:row>
      <xdr:rowOff>114300</xdr:rowOff>
    </xdr:from>
    <xdr:to>
      <xdr:col>2</xdr:col>
      <xdr:colOff>361950</xdr:colOff>
      <xdr:row>512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1371600" y="882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407</xdr:row>
      <xdr:rowOff>114300</xdr:rowOff>
    </xdr:from>
    <xdr:to>
      <xdr:col>2</xdr:col>
      <xdr:colOff>361950</xdr:colOff>
      <xdr:row>407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1371600" y="698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522</xdr:row>
      <xdr:rowOff>114300</xdr:rowOff>
    </xdr:from>
    <xdr:to>
      <xdr:col>2</xdr:col>
      <xdr:colOff>361950</xdr:colOff>
      <xdr:row>522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1371600" y="899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413</xdr:row>
      <xdr:rowOff>114300</xdr:rowOff>
    </xdr:from>
    <xdr:to>
      <xdr:col>2</xdr:col>
      <xdr:colOff>361950</xdr:colOff>
      <xdr:row>413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1371600" y="7090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597</xdr:row>
      <xdr:rowOff>114300</xdr:rowOff>
    </xdr:from>
    <xdr:to>
      <xdr:col>2</xdr:col>
      <xdr:colOff>361950</xdr:colOff>
      <xdr:row>597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1371600" y="10279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462</xdr:row>
      <xdr:rowOff>114300</xdr:rowOff>
    </xdr:from>
    <xdr:to>
      <xdr:col>2</xdr:col>
      <xdr:colOff>361950</xdr:colOff>
      <xdr:row>462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1371600" y="793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559</xdr:row>
      <xdr:rowOff>0</xdr:rowOff>
    </xdr:from>
    <xdr:to>
      <xdr:col>2</xdr:col>
      <xdr:colOff>361950</xdr:colOff>
      <xdr:row>559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1371600" y="9616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413</xdr:row>
      <xdr:rowOff>114300</xdr:rowOff>
    </xdr:from>
    <xdr:to>
      <xdr:col>2</xdr:col>
      <xdr:colOff>361950</xdr:colOff>
      <xdr:row>413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1371600" y="7090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9" name="Line 7"/>
        <xdr:cNvSpPr>
          <a:spLocks/>
        </xdr:cNvSpPr>
      </xdr:nvSpPr>
      <xdr:spPr>
        <a:xfrm flipH="1" flipV="1">
          <a:off x="1371600" y="75733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10" name="Line 8"/>
        <xdr:cNvSpPr>
          <a:spLocks/>
        </xdr:cNvSpPr>
      </xdr:nvSpPr>
      <xdr:spPr>
        <a:xfrm flipH="1">
          <a:off x="1371600" y="7592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11" name="Line 7"/>
        <xdr:cNvSpPr>
          <a:spLocks/>
        </xdr:cNvSpPr>
      </xdr:nvSpPr>
      <xdr:spPr>
        <a:xfrm flipH="1" flipV="1">
          <a:off x="1371600" y="33528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12" name="Line 8"/>
        <xdr:cNvSpPr>
          <a:spLocks/>
        </xdr:cNvSpPr>
      </xdr:nvSpPr>
      <xdr:spPr>
        <a:xfrm flipH="1">
          <a:off x="13716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453</xdr:row>
      <xdr:rowOff>114300</xdr:rowOff>
    </xdr:from>
    <xdr:to>
      <xdr:col>2</xdr:col>
      <xdr:colOff>361950</xdr:colOff>
      <xdr:row>453</xdr:row>
      <xdr:rowOff>114300</xdr:rowOff>
    </xdr:to>
    <xdr:sp>
      <xdr:nvSpPr>
        <xdr:cNvPr id="13" name="Line 8"/>
        <xdr:cNvSpPr>
          <a:spLocks/>
        </xdr:cNvSpPr>
      </xdr:nvSpPr>
      <xdr:spPr>
        <a:xfrm flipH="1">
          <a:off x="1371600" y="778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14" name="Line 7"/>
        <xdr:cNvSpPr>
          <a:spLocks/>
        </xdr:cNvSpPr>
      </xdr:nvSpPr>
      <xdr:spPr>
        <a:xfrm flipH="1" flipV="1">
          <a:off x="1371600" y="82619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15" name="Line 8"/>
        <xdr:cNvSpPr>
          <a:spLocks/>
        </xdr:cNvSpPr>
      </xdr:nvSpPr>
      <xdr:spPr>
        <a:xfrm flipH="1">
          <a:off x="1371600" y="828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16" name="Line 7"/>
        <xdr:cNvSpPr>
          <a:spLocks/>
        </xdr:cNvSpPr>
      </xdr:nvSpPr>
      <xdr:spPr>
        <a:xfrm flipH="1" flipV="1">
          <a:off x="1371600" y="3695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17" name="Line 8"/>
        <xdr:cNvSpPr>
          <a:spLocks/>
        </xdr:cNvSpPr>
      </xdr:nvSpPr>
      <xdr:spPr>
        <a:xfrm flipH="1">
          <a:off x="1371600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453</xdr:row>
      <xdr:rowOff>114300</xdr:rowOff>
    </xdr:from>
    <xdr:to>
      <xdr:col>2</xdr:col>
      <xdr:colOff>361950</xdr:colOff>
      <xdr:row>453</xdr:row>
      <xdr:rowOff>114300</xdr:rowOff>
    </xdr:to>
    <xdr:sp>
      <xdr:nvSpPr>
        <xdr:cNvPr id="18" name="Line 8"/>
        <xdr:cNvSpPr>
          <a:spLocks/>
        </xdr:cNvSpPr>
      </xdr:nvSpPr>
      <xdr:spPr>
        <a:xfrm flipH="1">
          <a:off x="1371600" y="778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19" name="Line 7"/>
        <xdr:cNvSpPr>
          <a:spLocks/>
        </xdr:cNvSpPr>
      </xdr:nvSpPr>
      <xdr:spPr>
        <a:xfrm flipH="1" flipV="1">
          <a:off x="1371600" y="82619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20" name="Line 8"/>
        <xdr:cNvSpPr>
          <a:spLocks/>
        </xdr:cNvSpPr>
      </xdr:nvSpPr>
      <xdr:spPr>
        <a:xfrm flipH="1">
          <a:off x="1371600" y="828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21" name="Line 7"/>
        <xdr:cNvSpPr>
          <a:spLocks/>
        </xdr:cNvSpPr>
      </xdr:nvSpPr>
      <xdr:spPr>
        <a:xfrm flipH="1" flipV="1">
          <a:off x="1371600" y="3695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22" name="Line 8"/>
        <xdr:cNvSpPr>
          <a:spLocks/>
        </xdr:cNvSpPr>
      </xdr:nvSpPr>
      <xdr:spPr>
        <a:xfrm flipH="1">
          <a:off x="1371600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453</xdr:row>
      <xdr:rowOff>114300</xdr:rowOff>
    </xdr:from>
    <xdr:to>
      <xdr:col>2</xdr:col>
      <xdr:colOff>361950</xdr:colOff>
      <xdr:row>453</xdr:row>
      <xdr:rowOff>114300</xdr:rowOff>
    </xdr:to>
    <xdr:sp>
      <xdr:nvSpPr>
        <xdr:cNvPr id="23" name="Line 8"/>
        <xdr:cNvSpPr>
          <a:spLocks/>
        </xdr:cNvSpPr>
      </xdr:nvSpPr>
      <xdr:spPr>
        <a:xfrm flipH="1">
          <a:off x="1371600" y="778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24" name="Line 7"/>
        <xdr:cNvSpPr>
          <a:spLocks/>
        </xdr:cNvSpPr>
      </xdr:nvSpPr>
      <xdr:spPr>
        <a:xfrm flipH="1" flipV="1">
          <a:off x="1371600" y="82619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25" name="Line 8"/>
        <xdr:cNvSpPr>
          <a:spLocks/>
        </xdr:cNvSpPr>
      </xdr:nvSpPr>
      <xdr:spPr>
        <a:xfrm flipH="1">
          <a:off x="1371600" y="828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26" name="Line 7"/>
        <xdr:cNvSpPr>
          <a:spLocks/>
        </xdr:cNvSpPr>
      </xdr:nvSpPr>
      <xdr:spPr>
        <a:xfrm flipH="1" flipV="1">
          <a:off x="1371600" y="3695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27" name="Line 8"/>
        <xdr:cNvSpPr>
          <a:spLocks/>
        </xdr:cNvSpPr>
      </xdr:nvSpPr>
      <xdr:spPr>
        <a:xfrm flipH="1">
          <a:off x="1371600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559</xdr:row>
      <xdr:rowOff>114300</xdr:rowOff>
    </xdr:from>
    <xdr:to>
      <xdr:col>2</xdr:col>
      <xdr:colOff>66675</xdr:colOff>
      <xdr:row>559</xdr:row>
      <xdr:rowOff>114300</xdr:rowOff>
    </xdr:to>
    <xdr:sp>
      <xdr:nvSpPr>
        <xdr:cNvPr id="28" name="Line 8"/>
        <xdr:cNvSpPr>
          <a:spLocks/>
        </xdr:cNvSpPr>
      </xdr:nvSpPr>
      <xdr:spPr>
        <a:xfrm flipH="1">
          <a:off x="1371600" y="962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446</xdr:row>
      <xdr:rowOff>114300</xdr:rowOff>
    </xdr:from>
    <xdr:to>
      <xdr:col>2</xdr:col>
      <xdr:colOff>66675</xdr:colOff>
      <xdr:row>446</xdr:row>
      <xdr:rowOff>114300</xdr:rowOff>
    </xdr:to>
    <xdr:sp>
      <xdr:nvSpPr>
        <xdr:cNvPr id="29" name="Line 8"/>
        <xdr:cNvSpPr>
          <a:spLocks/>
        </xdr:cNvSpPr>
      </xdr:nvSpPr>
      <xdr:spPr>
        <a:xfrm flipH="1">
          <a:off x="1371600" y="766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453</xdr:row>
      <xdr:rowOff>114300</xdr:rowOff>
    </xdr:from>
    <xdr:to>
      <xdr:col>2</xdr:col>
      <xdr:colOff>76200</xdr:colOff>
      <xdr:row>453</xdr:row>
      <xdr:rowOff>114300</xdr:rowOff>
    </xdr:to>
    <xdr:sp>
      <xdr:nvSpPr>
        <xdr:cNvPr id="30" name="Line 8"/>
        <xdr:cNvSpPr>
          <a:spLocks/>
        </xdr:cNvSpPr>
      </xdr:nvSpPr>
      <xdr:spPr>
        <a:xfrm flipH="1">
          <a:off x="1371600" y="778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31" name="Line 7"/>
        <xdr:cNvSpPr>
          <a:spLocks/>
        </xdr:cNvSpPr>
      </xdr:nvSpPr>
      <xdr:spPr>
        <a:xfrm flipH="1" flipV="1">
          <a:off x="1371600" y="82619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32" name="Line 8"/>
        <xdr:cNvSpPr>
          <a:spLocks/>
        </xdr:cNvSpPr>
      </xdr:nvSpPr>
      <xdr:spPr>
        <a:xfrm flipH="1">
          <a:off x="1371600" y="828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33" name="Line 7"/>
        <xdr:cNvSpPr>
          <a:spLocks/>
        </xdr:cNvSpPr>
      </xdr:nvSpPr>
      <xdr:spPr>
        <a:xfrm flipH="1" flipV="1">
          <a:off x="1371600" y="3695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34" name="Line 8"/>
        <xdr:cNvSpPr>
          <a:spLocks/>
        </xdr:cNvSpPr>
      </xdr:nvSpPr>
      <xdr:spPr>
        <a:xfrm flipH="1">
          <a:off x="1371600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440</xdr:row>
      <xdr:rowOff>114300</xdr:rowOff>
    </xdr:from>
    <xdr:to>
      <xdr:col>2</xdr:col>
      <xdr:colOff>85725</xdr:colOff>
      <xdr:row>440</xdr:row>
      <xdr:rowOff>114300</xdr:rowOff>
    </xdr:to>
    <xdr:sp>
      <xdr:nvSpPr>
        <xdr:cNvPr id="35" name="Line 8"/>
        <xdr:cNvSpPr>
          <a:spLocks/>
        </xdr:cNvSpPr>
      </xdr:nvSpPr>
      <xdr:spPr>
        <a:xfrm flipH="1">
          <a:off x="1371600" y="7558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467</xdr:row>
      <xdr:rowOff>95250</xdr:rowOff>
    </xdr:from>
    <xdr:to>
      <xdr:col>2</xdr:col>
      <xdr:colOff>38100</xdr:colOff>
      <xdr:row>467</xdr:row>
      <xdr:rowOff>104775</xdr:rowOff>
    </xdr:to>
    <xdr:sp>
      <xdr:nvSpPr>
        <xdr:cNvPr id="36" name="Line 7"/>
        <xdr:cNvSpPr>
          <a:spLocks/>
        </xdr:cNvSpPr>
      </xdr:nvSpPr>
      <xdr:spPr>
        <a:xfrm flipH="1" flipV="1">
          <a:off x="1371600" y="80219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468</xdr:row>
      <xdr:rowOff>114300</xdr:rowOff>
    </xdr:from>
    <xdr:to>
      <xdr:col>2</xdr:col>
      <xdr:colOff>0</xdr:colOff>
      <xdr:row>468</xdr:row>
      <xdr:rowOff>114300</xdr:rowOff>
    </xdr:to>
    <xdr:sp>
      <xdr:nvSpPr>
        <xdr:cNvPr id="37" name="Line 8"/>
        <xdr:cNvSpPr>
          <a:spLocks/>
        </xdr:cNvSpPr>
      </xdr:nvSpPr>
      <xdr:spPr>
        <a:xfrm flipH="1">
          <a:off x="1371600" y="804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38" name="Line 7"/>
        <xdr:cNvSpPr>
          <a:spLocks/>
        </xdr:cNvSpPr>
      </xdr:nvSpPr>
      <xdr:spPr>
        <a:xfrm flipH="1" flipV="1">
          <a:off x="1371600" y="35071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39" name="Line 8"/>
        <xdr:cNvSpPr>
          <a:spLocks/>
        </xdr:cNvSpPr>
      </xdr:nvSpPr>
      <xdr:spPr>
        <a:xfrm flipH="1">
          <a:off x="1371600" y="3526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526</xdr:row>
      <xdr:rowOff>114300</xdr:rowOff>
    </xdr:from>
    <xdr:to>
      <xdr:col>2</xdr:col>
      <xdr:colOff>76200</xdr:colOff>
      <xdr:row>526</xdr:row>
      <xdr:rowOff>114300</xdr:rowOff>
    </xdr:to>
    <xdr:sp>
      <xdr:nvSpPr>
        <xdr:cNvPr id="40" name="Line 8"/>
        <xdr:cNvSpPr>
          <a:spLocks/>
        </xdr:cNvSpPr>
      </xdr:nvSpPr>
      <xdr:spPr>
        <a:xfrm flipH="1">
          <a:off x="1371600" y="9062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421</xdr:row>
      <xdr:rowOff>114300</xdr:rowOff>
    </xdr:from>
    <xdr:to>
      <xdr:col>2</xdr:col>
      <xdr:colOff>76200</xdr:colOff>
      <xdr:row>421</xdr:row>
      <xdr:rowOff>114300</xdr:rowOff>
    </xdr:to>
    <xdr:sp>
      <xdr:nvSpPr>
        <xdr:cNvPr id="41" name="Line 8"/>
        <xdr:cNvSpPr>
          <a:spLocks/>
        </xdr:cNvSpPr>
      </xdr:nvSpPr>
      <xdr:spPr>
        <a:xfrm flipH="1">
          <a:off x="1371600" y="7229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526</xdr:row>
      <xdr:rowOff>114300</xdr:rowOff>
    </xdr:from>
    <xdr:to>
      <xdr:col>2</xdr:col>
      <xdr:colOff>76200</xdr:colOff>
      <xdr:row>526</xdr:row>
      <xdr:rowOff>114300</xdr:rowOff>
    </xdr:to>
    <xdr:sp>
      <xdr:nvSpPr>
        <xdr:cNvPr id="42" name="Line 8"/>
        <xdr:cNvSpPr>
          <a:spLocks/>
        </xdr:cNvSpPr>
      </xdr:nvSpPr>
      <xdr:spPr>
        <a:xfrm flipH="1">
          <a:off x="1371600" y="9062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421</xdr:row>
      <xdr:rowOff>114300</xdr:rowOff>
    </xdr:from>
    <xdr:to>
      <xdr:col>2</xdr:col>
      <xdr:colOff>76200</xdr:colOff>
      <xdr:row>421</xdr:row>
      <xdr:rowOff>114300</xdr:rowOff>
    </xdr:to>
    <xdr:sp>
      <xdr:nvSpPr>
        <xdr:cNvPr id="43" name="Line 8"/>
        <xdr:cNvSpPr>
          <a:spLocks/>
        </xdr:cNvSpPr>
      </xdr:nvSpPr>
      <xdr:spPr>
        <a:xfrm flipH="1">
          <a:off x="1371600" y="7229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413</xdr:row>
      <xdr:rowOff>114300</xdr:rowOff>
    </xdr:from>
    <xdr:to>
      <xdr:col>2</xdr:col>
      <xdr:colOff>76200</xdr:colOff>
      <xdr:row>413</xdr:row>
      <xdr:rowOff>114300</xdr:rowOff>
    </xdr:to>
    <xdr:sp>
      <xdr:nvSpPr>
        <xdr:cNvPr id="44" name="Line 8"/>
        <xdr:cNvSpPr>
          <a:spLocks/>
        </xdr:cNvSpPr>
      </xdr:nvSpPr>
      <xdr:spPr>
        <a:xfrm flipH="1">
          <a:off x="1371600" y="7090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45" name="Line 7"/>
        <xdr:cNvSpPr>
          <a:spLocks/>
        </xdr:cNvSpPr>
      </xdr:nvSpPr>
      <xdr:spPr>
        <a:xfrm flipH="1" flipV="1">
          <a:off x="1371600" y="75733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46" name="Line 8"/>
        <xdr:cNvSpPr>
          <a:spLocks/>
        </xdr:cNvSpPr>
      </xdr:nvSpPr>
      <xdr:spPr>
        <a:xfrm flipH="1">
          <a:off x="1371600" y="7592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47" name="Line 7"/>
        <xdr:cNvSpPr>
          <a:spLocks/>
        </xdr:cNvSpPr>
      </xdr:nvSpPr>
      <xdr:spPr>
        <a:xfrm flipH="1" flipV="1">
          <a:off x="1371600" y="33528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48" name="Line 8"/>
        <xdr:cNvSpPr>
          <a:spLocks/>
        </xdr:cNvSpPr>
      </xdr:nvSpPr>
      <xdr:spPr>
        <a:xfrm flipH="1">
          <a:off x="13716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440</xdr:row>
      <xdr:rowOff>114300</xdr:rowOff>
    </xdr:from>
    <xdr:to>
      <xdr:col>2</xdr:col>
      <xdr:colOff>85725</xdr:colOff>
      <xdr:row>440</xdr:row>
      <xdr:rowOff>114300</xdr:rowOff>
    </xdr:to>
    <xdr:sp>
      <xdr:nvSpPr>
        <xdr:cNvPr id="49" name="Line 8"/>
        <xdr:cNvSpPr>
          <a:spLocks/>
        </xdr:cNvSpPr>
      </xdr:nvSpPr>
      <xdr:spPr>
        <a:xfrm flipH="1">
          <a:off x="1371600" y="7558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467</xdr:row>
      <xdr:rowOff>95250</xdr:rowOff>
    </xdr:from>
    <xdr:to>
      <xdr:col>2</xdr:col>
      <xdr:colOff>38100</xdr:colOff>
      <xdr:row>467</xdr:row>
      <xdr:rowOff>104775</xdr:rowOff>
    </xdr:to>
    <xdr:sp>
      <xdr:nvSpPr>
        <xdr:cNvPr id="50" name="Line 7"/>
        <xdr:cNvSpPr>
          <a:spLocks/>
        </xdr:cNvSpPr>
      </xdr:nvSpPr>
      <xdr:spPr>
        <a:xfrm flipH="1" flipV="1">
          <a:off x="1371600" y="80219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468</xdr:row>
      <xdr:rowOff>114300</xdr:rowOff>
    </xdr:from>
    <xdr:to>
      <xdr:col>2</xdr:col>
      <xdr:colOff>0</xdr:colOff>
      <xdr:row>468</xdr:row>
      <xdr:rowOff>114300</xdr:rowOff>
    </xdr:to>
    <xdr:sp>
      <xdr:nvSpPr>
        <xdr:cNvPr id="51" name="Line 8"/>
        <xdr:cNvSpPr>
          <a:spLocks/>
        </xdr:cNvSpPr>
      </xdr:nvSpPr>
      <xdr:spPr>
        <a:xfrm flipH="1">
          <a:off x="1371600" y="804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52" name="Line 7"/>
        <xdr:cNvSpPr>
          <a:spLocks/>
        </xdr:cNvSpPr>
      </xdr:nvSpPr>
      <xdr:spPr>
        <a:xfrm flipH="1" flipV="1">
          <a:off x="1371600" y="35071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53" name="Line 8"/>
        <xdr:cNvSpPr>
          <a:spLocks/>
        </xdr:cNvSpPr>
      </xdr:nvSpPr>
      <xdr:spPr>
        <a:xfrm flipH="1">
          <a:off x="1371600" y="3526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444</xdr:row>
      <xdr:rowOff>114300</xdr:rowOff>
    </xdr:from>
    <xdr:to>
      <xdr:col>2</xdr:col>
      <xdr:colOff>85725</xdr:colOff>
      <xdr:row>444</xdr:row>
      <xdr:rowOff>114300</xdr:rowOff>
    </xdr:to>
    <xdr:sp>
      <xdr:nvSpPr>
        <xdr:cNvPr id="54" name="Line 8"/>
        <xdr:cNvSpPr>
          <a:spLocks/>
        </xdr:cNvSpPr>
      </xdr:nvSpPr>
      <xdr:spPr>
        <a:xfrm flipH="1">
          <a:off x="1371600" y="7627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471</xdr:row>
      <xdr:rowOff>95250</xdr:rowOff>
    </xdr:from>
    <xdr:to>
      <xdr:col>2</xdr:col>
      <xdr:colOff>38100</xdr:colOff>
      <xdr:row>471</xdr:row>
      <xdr:rowOff>104775</xdr:rowOff>
    </xdr:to>
    <xdr:sp>
      <xdr:nvSpPr>
        <xdr:cNvPr id="55" name="Line 7"/>
        <xdr:cNvSpPr>
          <a:spLocks/>
        </xdr:cNvSpPr>
      </xdr:nvSpPr>
      <xdr:spPr>
        <a:xfrm flipH="1" flipV="1">
          <a:off x="1371600" y="80905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472</xdr:row>
      <xdr:rowOff>114300</xdr:rowOff>
    </xdr:from>
    <xdr:to>
      <xdr:col>2</xdr:col>
      <xdr:colOff>0</xdr:colOff>
      <xdr:row>472</xdr:row>
      <xdr:rowOff>114300</xdr:rowOff>
    </xdr:to>
    <xdr:sp>
      <xdr:nvSpPr>
        <xdr:cNvPr id="56" name="Line 8"/>
        <xdr:cNvSpPr>
          <a:spLocks/>
        </xdr:cNvSpPr>
      </xdr:nvSpPr>
      <xdr:spPr>
        <a:xfrm flipH="1">
          <a:off x="1371600" y="8109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57" name="Line 7"/>
        <xdr:cNvSpPr>
          <a:spLocks/>
        </xdr:cNvSpPr>
      </xdr:nvSpPr>
      <xdr:spPr>
        <a:xfrm flipH="1" flipV="1">
          <a:off x="1371600" y="35071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58" name="Line 8"/>
        <xdr:cNvSpPr>
          <a:spLocks/>
        </xdr:cNvSpPr>
      </xdr:nvSpPr>
      <xdr:spPr>
        <a:xfrm flipH="1">
          <a:off x="1371600" y="3526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530</xdr:row>
      <xdr:rowOff>114300</xdr:rowOff>
    </xdr:from>
    <xdr:to>
      <xdr:col>2</xdr:col>
      <xdr:colOff>76200</xdr:colOff>
      <xdr:row>530</xdr:row>
      <xdr:rowOff>114300</xdr:rowOff>
    </xdr:to>
    <xdr:sp>
      <xdr:nvSpPr>
        <xdr:cNvPr id="59" name="Line 8"/>
        <xdr:cNvSpPr>
          <a:spLocks/>
        </xdr:cNvSpPr>
      </xdr:nvSpPr>
      <xdr:spPr>
        <a:xfrm flipH="1">
          <a:off x="1371600" y="9130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425</xdr:row>
      <xdr:rowOff>114300</xdr:rowOff>
    </xdr:from>
    <xdr:to>
      <xdr:col>2</xdr:col>
      <xdr:colOff>76200</xdr:colOff>
      <xdr:row>425</xdr:row>
      <xdr:rowOff>114300</xdr:rowOff>
    </xdr:to>
    <xdr:sp>
      <xdr:nvSpPr>
        <xdr:cNvPr id="60" name="Line 8"/>
        <xdr:cNvSpPr>
          <a:spLocks/>
        </xdr:cNvSpPr>
      </xdr:nvSpPr>
      <xdr:spPr>
        <a:xfrm flipH="1">
          <a:off x="1371600" y="7298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530</xdr:row>
      <xdr:rowOff>114300</xdr:rowOff>
    </xdr:from>
    <xdr:to>
      <xdr:col>2</xdr:col>
      <xdr:colOff>76200</xdr:colOff>
      <xdr:row>530</xdr:row>
      <xdr:rowOff>114300</xdr:rowOff>
    </xdr:to>
    <xdr:sp>
      <xdr:nvSpPr>
        <xdr:cNvPr id="61" name="Line 8"/>
        <xdr:cNvSpPr>
          <a:spLocks/>
        </xdr:cNvSpPr>
      </xdr:nvSpPr>
      <xdr:spPr>
        <a:xfrm flipH="1">
          <a:off x="1371600" y="9130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425</xdr:row>
      <xdr:rowOff>114300</xdr:rowOff>
    </xdr:from>
    <xdr:to>
      <xdr:col>2</xdr:col>
      <xdr:colOff>76200</xdr:colOff>
      <xdr:row>425</xdr:row>
      <xdr:rowOff>114300</xdr:rowOff>
    </xdr:to>
    <xdr:sp>
      <xdr:nvSpPr>
        <xdr:cNvPr id="62" name="Line 8"/>
        <xdr:cNvSpPr>
          <a:spLocks/>
        </xdr:cNvSpPr>
      </xdr:nvSpPr>
      <xdr:spPr>
        <a:xfrm flipH="1">
          <a:off x="1371600" y="7298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417</xdr:row>
      <xdr:rowOff>114300</xdr:rowOff>
    </xdr:from>
    <xdr:to>
      <xdr:col>2</xdr:col>
      <xdr:colOff>76200</xdr:colOff>
      <xdr:row>417</xdr:row>
      <xdr:rowOff>114300</xdr:rowOff>
    </xdr:to>
    <xdr:sp>
      <xdr:nvSpPr>
        <xdr:cNvPr id="63" name="Line 8"/>
        <xdr:cNvSpPr>
          <a:spLocks/>
        </xdr:cNvSpPr>
      </xdr:nvSpPr>
      <xdr:spPr>
        <a:xfrm flipH="1">
          <a:off x="1371600" y="7159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445</xdr:row>
      <xdr:rowOff>95250</xdr:rowOff>
    </xdr:from>
    <xdr:to>
      <xdr:col>2</xdr:col>
      <xdr:colOff>38100</xdr:colOff>
      <xdr:row>445</xdr:row>
      <xdr:rowOff>104775</xdr:rowOff>
    </xdr:to>
    <xdr:sp>
      <xdr:nvSpPr>
        <xdr:cNvPr id="64" name="Line 7"/>
        <xdr:cNvSpPr>
          <a:spLocks/>
        </xdr:cNvSpPr>
      </xdr:nvSpPr>
      <xdr:spPr>
        <a:xfrm flipH="1" flipV="1">
          <a:off x="1371600" y="76428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446</xdr:row>
      <xdr:rowOff>114300</xdr:rowOff>
    </xdr:from>
    <xdr:to>
      <xdr:col>2</xdr:col>
      <xdr:colOff>0</xdr:colOff>
      <xdr:row>446</xdr:row>
      <xdr:rowOff>114300</xdr:rowOff>
    </xdr:to>
    <xdr:sp>
      <xdr:nvSpPr>
        <xdr:cNvPr id="65" name="Line 8"/>
        <xdr:cNvSpPr>
          <a:spLocks/>
        </xdr:cNvSpPr>
      </xdr:nvSpPr>
      <xdr:spPr>
        <a:xfrm flipH="1">
          <a:off x="1371600" y="766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444</xdr:row>
      <xdr:rowOff>114300</xdr:rowOff>
    </xdr:from>
    <xdr:to>
      <xdr:col>2</xdr:col>
      <xdr:colOff>85725</xdr:colOff>
      <xdr:row>444</xdr:row>
      <xdr:rowOff>114300</xdr:rowOff>
    </xdr:to>
    <xdr:sp>
      <xdr:nvSpPr>
        <xdr:cNvPr id="66" name="Line 8"/>
        <xdr:cNvSpPr>
          <a:spLocks/>
        </xdr:cNvSpPr>
      </xdr:nvSpPr>
      <xdr:spPr>
        <a:xfrm flipH="1">
          <a:off x="1371600" y="7627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471</xdr:row>
      <xdr:rowOff>95250</xdr:rowOff>
    </xdr:from>
    <xdr:to>
      <xdr:col>2</xdr:col>
      <xdr:colOff>38100</xdr:colOff>
      <xdr:row>471</xdr:row>
      <xdr:rowOff>104775</xdr:rowOff>
    </xdr:to>
    <xdr:sp>
      <xdr:nvSpPr>
        <xdr:cNvPr id="67" name="Line 7"/>
        <xdr:cNvSpPr>
          <a:spLocks/>
        </xdr:cNvSpPr>
      </xdr:nvSpPr>
      <xdr:spPr>
        <a:xfrm flipH="1" flipV="1">
          <a:off x="1371600" y="80905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472</xdr:row>
      <xdr:rowOff>114300</xdr:rowOff>
    </xdr:from>
    <xdr:to>
      <xdr:col>2</xdr:col>
      <xdr:colOff>0</xdr:colOff>
      <xdr:row>472</xdr:row>
      <xdr:rowOff>114300</xdr:rowOff>
    </xdr:to>
    <xdr:sp>
      <xdr:nvSpPr>
        <xdr:cNvPr id="68" name="Line 8"/>
        <xdr:cNvSpPr>
          <a:spLocks/>
        </xdr:cNvSpPr>
      </xdr:nvSpPr>
      <xdr:spPr>
        <a:xfrm flipH="1">
          <a:off x="1371600" y="8109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69" name="Line 7"/>
        <xdr:cNvSpPr>
          <a:spLocks/>
        </xdr:cNvSpPr>
      </xdr:nvSpPr>
      <xdr:spPr>
        <a:xfrm flipH="1" flipV="1">
          <a:off x="1371600" y="35071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70" name="Line 8"/>
        <xdr:cNvSpPr>
          <a:spLocks/>
        </xdr:cNvSpPr>
      </xdr:nvSpPr>
      <xdr:spPr>
        <a:xfrm flipH="1">
          <a:off x="1371600" y="3526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442</xdr:row>
      <xdr:rowOff>114300</xdr:rowOff>
    </xdr:from>
    <xdr:to>
      <xdr:col>2</xdr:col>
      <xdr:colOff>85725</xdr:colOff>
      <xdr:row>442</xdr:row>
      <xdr:rowOff>114300</xdr:rowOff>
    </xdr:to>
    <xdr:sp>
      <xdr:nvSpPr>
        <xdr:cNvPr id="71" name="Line 8"/>
        <xdr:cNvSpPr>
          <a:spLocks/>
        </xdr:cNvSpPr>
      </xdr:nvSpPr>
      <xdr:spPr>
        <a:xfrm flipH="1">
          <a:off x="1371600" y="7592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72" name="Line 7"/>
        <xdr:cNvSpPr>
          <a:spLocks/>
        </xdr:cNvSpPr>
      </xdr:nvSpPr>
      <xdr:spPr>
        <a:xfrm flipH="1" flipV="1">
          <a:off x="1371600" y="8056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73" name="Line 8"/>
        <xdr:cNvSpPr>
          <a:spLocks/>
        </xdr:cNvSpPr>
      </xdr:nvSpPr>
      <xdr:spPr>
        <a:xfrm flipH="1">
          <a:off x="1371600" y="807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74" name="Line 7"/>
        <xdr:cNvSpPr>
          <a:spLocks/>
        </xdr:cNvSpPr>
      </xdr:nvSpPr>
      <xdr:spPr>
        <a:xfrm flipH="1" flipV="1">
          <a:off x="1371600" y="35071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75" name="Line 8"/>
        <xdr:cNvSpPr>
          <a:spLocks/>
        </xdr:cNvSpPr>
      </xdr:nvSpPr>
      <xdr:spPr>
        <a:xfrm flipH="1">
          <a:off x="1371600" y="3526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528</xdr:row>
      <xdr:rowOff>114300</xdr:rowOff>
    </xdr:from>
    <xdr:to>
      <xdr:col>2</xdr:col>
      <xdr:colOff>76200</xdr:colOff>
      <xdr:row>528</xdr:row>
      <xdr:rowOff>114300</xdr:rowOff>
    </xdr:to>
    <xdr:sp>
      <xdr:nvSpPr>
        <xdr:cNvPr id="76" name="Line 8"/>
        <xdr:cNvSpPr>
          <a:spLocks/>
        </xdr:cNvSpPr>
      </xdr:nvSpPr>
      <xdr:spPr>
        <a:xfrm flipH="1">
          <a:off x="1371600" y="909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114300</xdr:rowOff>
    </xdr:from>
    <xdr:to>
      <xdr:col>2</xdr:col>
      <xdr:colOff>76200</xdr:colOff>
      <xdr:row>423</xdr:row>
      <xdr:rowOff>114300</xdr:rowOff>
    </xdr:to>
    <xdr:sp>
      <xdr:nvSpPr>
        <xdr:cNvPr id="77" name="Line 8"/>
        <xdr:cNvSpPr>
          <a:spLocks/>
        </xdr:cNvSpPr>
      </xdr:nvSpPr>
      <xdr:spPr>
        <a:xfrm flipH="1">
          <a:off x="1371600" y="726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528</xdr:row>
      <xdr:rowOff>114300</xdr:rowOff>
    </xdr:from>
    <xdr:to>
      <xdr:col>2</xdr:col>
      <xdr:colOff>76200</xdr:colOff>
      <xdr:row>528</xdr:row>
      <xdr:rowOff>114300</xdr:rowOff>
    </xdr:to>
    <xdr:sp>
      <xdr:nvSpPr>
        <xdr:cNvPr id="78" name="Line 8"/>
        <xdr:cNvSpPr>
          <a:spLocks/>
        </xdr:cNvSpPr>
      </xdr:nvSpPr>
      <xdr:spPr>
        <a:xfrm flipH="1">
          <a:off x="1371600" y="909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114300</xdr:rowOff>
    </xdr:from>
    <xdr:to>
      <xdr:col>2</xdr:col>
      <xdr:colOff>76200</xdr:colOff>
      <xdr:row>423</xdr:row>
      <xdr:rowOff>114300</xdr:rowOff>
    </xdr:to>
    <xdr:sp>
      <xdr:nvSpPr>
        <xdr:cNvPr id="79" name="Line 8"/>
        <xdr:cNvSpPr>
          <a:spLocks/>
        </xdr:cNvSpPr>
      </xdr:nvSpPr>
      <xdr:spPr>
        <a:xfrm flipH="1">
          <a:off x="1371600" y="726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415</xdr:row>
      <xdr:rowOff>114300</xdr:rowOff>
    </xdr:from>
    <xdr:to>
      <xdr:col>2</xdr:col>
      <xdr:colOff>76200</xdr:colOff>
      <xdr:row>415</xdr:row>
      <xdr:rowOff>114300</xdr:rowOff>
    </xdr:to>
    <xdr:sp>
      <xdr:nvSpPr>
        <xdr:cNvPr id="80" name="Line 8"/>
        <xdr:cNvSpPr>
          <a:spLocks/>
        </xdr:cNvSpPr>
      </xdr:nvSpPr>
      <xdr:spPr>
        <a:xfrm flipH="1">
          <a:off x="1371600" y="7124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443</xdr:row>
      <xdr:rowOff>95250</xdr:rowOff>
    </xdr:from>
    <xdr:to>
      <xdr:col>2</xdr:col>
      <xdr:colOff>38100</xdr:colOff>
      <xdr:row>443</xdr:row>
      <xdr:rowOff>104775</xdr:rowOff>
    </xdr:to>
    <xdr:sp>
      <xdr:nvSpPr>
        <xdr:cNvPr id="81" name="Line 7"/>
        <xdr:cNvSpPr>
          <a:spLocks/>
        </xdr:cNvSpPr>
      </xdr:nvSpPr>
      <xdr:spPr>
        <a:xfrm flipH="1" flipV="1">
          <a:off x="1371600" y="76085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444</xdr:row>
      <xdr:rowOff>114300</xdr:rowOff>
    </xdr:from>
    <xdr:to>
      <xdr:col>2</xdr:col>
      <xdr:colOff>0</xdr:colOff>
      <xdr:row>444</xdr:row>
      <xdr:rowOff>114300</xdr:rowOff>
    </xdr:to>
    <xdr:sp>
      <xdr:nvSpPr>
        <xdr:cNvPr id="82" name="Line 8"/>
        <xdr:cNvSpPr>
          <a:spLocks/>
        </xdr:cNvSpPr>
      </xdr:nvSpPr>
      <xdr:spPr>
        <a:xfrm flipH="1">
          <a:off x="1371600" y="7627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442</xdr:row>
      <xdr:rowOff>114300</xdr:rowOff>
    </xdr:from>
    <xdr:to>
      <xdr:col>2</xdr:col>
      <xdr:colOff>85725</xdr:colOff>
      <xdr:row>442</xdr:row>
      <xdr:rowOff>114300</xdr:rowOff>
    </xdr:to>
    <xdr:sp>
      <xdr:nvSpPr>
        <xdr:cNvPr id="83" name="Line 8"/>
        <xdr:cNvSpPr>
          <a:spLocks/>
        </xdr:cNvSpPr>
      </xdr:nvSpPr>
      <xdr:spPr>
        <a:xfrm flipH="1">
          <a:off x="1371600" y="7592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84" name="Line 7"/>
        <xdr:cNvSpPr>
          <a:spLocks/>
        </xdr:cNvSpPr>
      </xdr:nvSpPr>
      <xdr:spPr>
        <a:xfrm flipH="1" flipV="1">
          <a:off x="1371600" y="8056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85" name="Line 8"/>
        <xdr:cNvSpPr>
          <a:spLocks/>
        </xdr:cNvSpPr>
      </xdr:nvSpPr>
      <xdr:spPr>
        <a:xfrm flipH="1">
          <a:off x="1371600" y="807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86" name="Line 7"/>
        <xdr:cNvSpPr>
          <a:spLocks/>
        </xdr:cNvSpPr>
      </xdr:nvSpPr>
      <xdr:spPr>
        <a:xfrm flipH="1" flipV="1">
          <a:off x="1371600" y="35071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87" name="Line 8"/>
        <xdr:cNvSpPr>
          <a:spLocks/>
        </xdr:cNvSpPr>
      </xdr:nvSpPr>
      <xdr:spPr>
        <a:xfrm flipH="1">
          <a:off x="1371600" y="3526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442</xdr:row>
      <xdr:rowOff>114300</xdr:rowOff>
    </xdr:from>
    <xdr:to>
      <xdr:col>2</xdr:col>
      <xdr:colOff>85725</xdr:colOff>
      <xdr:row>442</xdr:row>
      <xdr:rowOff>114300</xdr:rowOff>
    </xdr:to>
    <xdr:sp>
      <xdr:nvSpPr>
        <xdr:cNvPr id="88" name="Line 8"/>
        <xdr:cNvSpPr>
          <a:spLocks/>
        </xdr:cNvSpPr>
      </xdr:nvSpPr>
      <xdr:spPr>
        <a:xfrm flipH="1">
          <a:off x="1371600" y="7592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89" name="Line 7"/>
        <xdr:cNvSpPr>
          <a:spLocks/>
        </xdr:cNvSpPr>
      </xdr:nvSpPr>
      <xdr:spPr>
        <a:xfrm flipH="1" flipV="1">
          <a:off x="1371600" y="8056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90" name="Line 8"/>
        <xdr:cNvSpPr>
          <a:spLocks/>
        </xdr:cNvSpPr>
      </xdr:nvSpPr>
      <xdr:spPr>
        <a:xfrm flipH="1">
          <a:off x="1371600" y="807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91" name="Line 7"/>
        <xdr:cNvSpPr>
          <a:spLocks/>
        </xdr:cNvSpPr>
      </xdr:nvSpPr>
      <xdr:spPr>
        <a:xfrm flipH="1" flipV="1">
          <a:off x="1371600" y="35071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92" name="Line 8"/>
        <xdr:cNvSpPr>
          <a:spLocks/>
        </xdr:cNvSpPr>
      </xdr:nvSpPr>
      <xdr:spPr>
        <a:xfrm flipH="1">
          <a:off x="1371600" y="3526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528</xdr:row>
      <xdr:rowOff>114300</xdr:rowOff>
    </xdr:from>
    <xdr:to>
      <xdr:col>2</xdr:col>
      <xdr:colOff>76200</xdr:colOff>
      <xdr:row>528</xdr:row>
      <xdr:rowOff>114300</xdr:rowOff>
    </xdr:to>
    <xdr:sp>
      <xdr:nvSpPr>
        <xdr:cNvPr id="93" name="Line 8"/>
        <xdr:cNvSpPr>
          <a:spLocks/>
        </xdr:cNvSpPr>
      </xdr:nvSpPr>
      <xdr:spPr>
        <a:xfrm flipH="1">
          <a:off x="1371600" y="909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114300</xdr:rowOff>
    </xdr:from>
    <xdr:to>
      <xdr:col>2</xdr:col>
      <xdr:colOff>76200</xdr:colOff>
      <xdr:row>423</xdr:row>
      <xdr:rowOff>114300</xdr:rowOff>
    </xdr:to>
    <xdr:sp>
      <xdr:nvSpPr>
        <xdr:cNvPr id="94" name="Line 8"/>
        <xdr:cNvSpPr>
          <a:spLocks/>
        </xdr:cNvSpPr>
      </xdr:nvSpPr>
      <xdr:spPr>
        <a:xfrm flipH="1">
          <a:off x="1371600" y="726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528</xdr:row>
      <xdr:rowOff>114300</xdr:rowOff>
    </xdr:from>
    <xdr:to>
      <xdr:col>2</xdr:col>
      <xdr:colOff>76200</xdr:colOff>
      <xdr:row>528</xdr:row>
      <xdr:rowOff>114300</xdr:rowOff>
    </xdr:to>
    <xdr:sp>
      <xdr:nvSpPr>
        <xdr:cNvPr id="95" name="Line 8"/>
        <xdr:cNvSpPr>
          <a:spLocks/>
        </xdr:cNvSpPr>
      </xdr:nvSpPr>
      <xdr:spPr>
        <a:xfrm flipH="1">
          <a:off x="1371600" y="909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114300</xdr:rowOff>
    </xdr:from>
    <xdr:to>
      <xdr:col>2</xdr:col>
      <xdr:colOff>76200</xdr:colOff>
      <xdr:row>423</xdr:row>
      <xdr:rowOff>114300</xdr:rowOff>
    </xdr:to>
    <xdr:sp>
      <xdr:nvSpPr>
        <xdr:cNvPr id="96" name="Line 8"/>
        <xdr:cNvSpPr>
          <a:spLocks/>
        </xdr:cNvSpPr>
      </xdr:nvSpPr>
      <xdr:spPr>
        <a:xfrm flipH="1">
          <a:off x="1371600" y="726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415</xdr:row>
      <xdr:rowOff>114300</xdr:rowOff>
    </xdr:from>
    <xdr:to>
      <xdr:col>2</xdr:col>
      <xdr:colOff>76200</xdr:colOff>
      <xdr:row>415</xdr:row>
      <xdr:rowOff>114300</xdr:rowOff>
    </xdr:to>
    <xdr:sp>
      <xdr:nvSpPr>
        <xdr:cNvPr id="97" name="Line 8"/>
        <xdr:cNvSpPr>
          <a:spLocks/>
        </xdr:cNvSpPr>
      </xdr:nvSpPr>
      <xdr:spPr>
        <a:xfrm flipH="1">
          <a:off x="1371600" y="7124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443</xdr:row>
      <xdr:rowOff>95250</xdr:rowOff>
    </xdr:from>
    <xdr:to>
      <xdr:col>2</xdr:col>
      <xdr:colOff>38100</xdr:colOff>
      <xdr:row>443</xdr:row>
      <xdr:rowOff>104775</xdr:rowOff>
    </xdr:to>
    <xdr:sp>
      <xdr:nvSpPr>
        <xdr:cNvPr id="98" name="Line 7"/>
        <xdr:cNvSpPr>
          <a:spLocks/>
        </xdr:cNvSpPr>
      </xdr:nvSpPr>
      <xdr:spPr>
        <a:xfrm flipH="1" flipV="1">
          <a:off x="1371600" y="76085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444</xdr:row>
      <xdr:rowOff>114300</xdr:rowOff>
    </xdr:from>
    <xdr:to>
      <xdr:col>2</xdr:col>
      <xdr:colOff>0</xdr:colOff>
      <xdr:row>444</xdr:row>
      <xdr:rowOff>114300</xdr:rowOff>
    </xdr:to>
    <xdr:sp>
      <xdr:nvSpPr>
        <xdr:cNvPr id="99" name="Line 8"/>
        <xdr:cNvSpPr>
          <a:spLocks/>
        </xdr:cNvSpPr>
      </xdr:nvSpPr>
      <xdr:spPr>
        <a:xfrm flipH="1">
          <a:off x="1371600" y="7627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442</xdr:row>
      <xdr:rowOff>114300</xdr:rowOff>
    </xdr:from>
    <xdr:to>
      <xdr:col>2</xdr:col>
      <xdr:colOff>85725</xdr:colOff>
      <xdr:row>442</xdr:row>
      <xdr:rowOff>114300</xdr:rowOff>
    </xdr:to>
    <xdr:sp>
      <xdr:nvSpPr>
        <xdr:cNvPr id="100" name="Line 8"/>
        <xdr:cNvSpPr>
          <a:spLocks/>
        </xdr:cNvSpPr>
      </xdr:nvSpPr>
      <xdr:spPr>
        <a:xfrm flipH="1">
          <a:off x="1371600" y="7592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101" name="Line 7"/>
        <xdr:cNvSpPr>
          <a:spLocks/>
        </xdr:cNvSpPr>
      </xdr:nvSpPr>
      <xdr:spPr>
        <a:xfrm flipH="1" flipV="1">
          <a:off x="1371600" y="8056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102" name="Line 8"/>
        <xdr:cNvSpPr>
          <a:spLocks/>
        </xdr:cNvSpPr>
      </xdr:nvSpPr>
      <xdr:spPr>
        <a:xfrm flipH="1">
          <a:off x="1371600" y="807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103" name="Line 7"/>
        <xdr:cNvSpPr>
          <a:spLocks/>
        </xdr:cNvSpPr>
      </xdr:nvSpPr>
      <xdr:spPr>
        <a:xfrm flipH="1" flipV="1">
          <a:off x="1371600" y="35071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104" name="Line 8"/>
        <xdr:cNvSpPr>
          <a:spLocks/>
        </xdr:cNvSpPr>
      </xdr:nvSpPr>
      <xdr:spPr>
        <a:xfrm flipH="1">
          <a:off x="1371600" y="3526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453</xdr:row>
      <xdr:rowOff>114300</xdr:rowOff>
    </xdr:from>
    <xdr:to>
      <xdr:col>2</xdr:col>
      <xdr:colOff>142875</xdr:colOff>
      <xdr:row>453</xdr:row>
      <xdr:rowOff>114300</xdr:rowOff>
    </xdr:to>
    <xdr:sp>
      <xdr:nvSpPr>
        <xdr:cNvPr id="105" name="Line 8"/>
        <xdr:cNvSpPr>
          <a:spLocks/>
        </xdr:cNvSpPr>
      </xdr:nvSpPr>
      <xdr:spPr>
        <a:xfrm flipH="1">
          <a:off x="1371600" y="778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106" name="Line 7"/>
        <xdr:cNvSpPr>
          <a:spLocks/>
        </xdr:cNvSpPr>
      </xdr:nvSpPr>
      <xdr:spPr>
        <a:xfrm flipH="1" flipV="1">
          <a:off x="1371600" y="82619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107" name="Line 8"/>
        <xdr:cNvSpPr>
          <a:spLocks/>
        </xdr:cNvSpPr>
      </xdr:nvSpPr>
      <xdr:spPr>
        <a:xfrm flipH="1">
          <a:off x="1371600" y="828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108" name="Line 7"/>
        <xdr:cNvSpPr>
          <a:spLocks/>
        </xdr:cNvSpPr>
      </xdr:nvSpPr>
      <xdr:spPr>
        <a:xfrm flipH="1" flipV="1">
          <a:off x="1371600" y="3695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109" name="Line 8"/>
        <xdr:cNvSpPr>
          <a:spLocks/>
        </xdr:cNvSpPr>
      </xdr:nvSpPr>
      <xdr:spPr>
        <a:xfrm flipH="1">
          <a:off x="1371600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560</xdr:row>
      <xdr:rowOff>114300</xdr:rowOff>
    </xdr:from>
    <xdr:to>
      <xdr:col>2</xdr:col>
      <xdr:colOff>66675</xdr:colOff>
      <xdr:row>560</xdr:row>
      <xdr:rowOff>114300</xdr:rowOff>
    </xdr:to>
    <xdr:sp>
      <xdr:nvSpPr>
        <xdr:cNvPr id="110" name="Line 8"/>
        <xdr:cNvSpPr>
          <a:spLocks/>
        </xdr:cNvSpPr>
      </xdr:nvSpPr>
      <xdr:spPr>
        <a:xfrm flipH="1">
          <a:off x="1371600" y="964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447</xdr:row>
      <xdr:rowOff>114300</xdr:rowOff>
    </xdr:from>
    <xdr:to>
      <xdr:col>2</xdr:col>
      <xdr:colOff>66675</xdr:colOff>
      <xdr:row>447</xdr:row>
      <xdr:rowOff>114300</xdr:rowOff>
    </xdr:to>
    <xdr:sp>
      <xdr:nvSpPr>
        <xdr:cNvPr id="111" name="Line 8"/>
        <xdr:cNvSpPr>
          <a:spLocks/>
        </xdr:cNvSpPr>
      </xdr:nvSpPr>
      <xdr:spPr>
        <a:xfrm flipH="1">
          <a:off x="1371600" y="768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454</xdr:row>
      <xdr:rowOff>114300</xdr:rowOff>
    </xdr:from>
    <xdr:to>
      <xdr:col>2</xdr:col>
      <xdr:colOff>76200</xdr:colOff>
      <xdr:row>454</xdr:row>
      <xdr:rowOff>114300</xdr:rowOff>
    </xdr:to>
    <xdr:sp>
      <xdr:nvSpPr>
        <xdr:cNvPr id="112" name="Line 8"/>
        <xdr:cNvSpPr>
          <a:spLocks/>
        </xdr:cNvSpPr>
      </xdr:nvSpPr>
      <xdr:spPr>
        <a:xfrm flipH="1">
          <a:off x="1371600" y="780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95250</xdr:rowOff>
    </xdr:from>
    <xdr:to>
      <xdr:col>2</xdr:col>
      <xdr:colOff>38100</xdr:colOff>
      <xdr:row>482</xdr:row>
      <xdr:rowOff>104775</xdr:rowOff>
    </xdr:to>
    <xdr:sp>
      <xdr:nvSpPr>
        <xdr:cNvPr id="113" name="Line 7"/>
        <xdr:cNvSpPr>
          <a:spLocks/>
        </xdr:cNvSpPr>
      </xdr:nvSpPr>
      <xdr:spPr>
        <a:xfrm flipH="1" flipV="1">
          <a:off x="1371600" y="827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483</xdr:row>
      <xdr:rowOff>114300</xdr:rowOff>
    </xdr:from>
    <xdr:to>
      <xdr:col>2</xdr:col>
      <xdr:colOff>0</xdr:colOff>
      <xdr:row>483</xdr:row>
      <xdr:rowOff>114300</xdr:rowOff>
    </xdr:to>
    <xdr:sp>
      <xdr:nvSpPr>
        <xdr:cNvPr id="114" name="Line 8"/>
        <xdr:cNvSpPr>
          <a:spLocks/>
        </xdr:cNvSpPr>
      </xdr:nvSpPr>
      <xdr:spPr>
        <a:xfrm flipH="1">
          <a:off x="1371600" y="829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115" name="Line 7"/>
        <xdr:cNvSpPr>
          <a:spLocks/>
        </xdr:cNvSpPr>
      </xdr:nvSpPr>
      <xdr:spPr>
        <a:xfrm flipH="1" flipV="1">
          <a:off x="1371600" y="3695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116" name="Line 8"/>
        <xdr:cNvSpPr>
          <a:spLocks/>
        </xdr:cNvSpPr>
      </xdr:nvSpPr>
      <xdr:spPr>
        <a:xfrm flipH="1">
          <a:off x="1371600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360</xdr:row>
      <xdr:rowOff>114300</xdr:rowOff>
    </xdr:from>
    <xdr:to>
      <xdr:col>2</xdr:col>
      <xdr:colOff>85725</xdr:colOff>
      <xdr:row>360</xdr:row>
      <xdr:rowOff>114300</xdr:rowOff>
    </xdr:to>
    <xdr:sp>
      <xdr:nvSpPr>
        <xdr:cNvPr id="117" name="Line 8"/>
        <xdr:cNvSpPr>
          <a:spLocks/>
        </xdr:cNvSpPr>
      </xdr:nvSpPr>
      <xdr:spPr>
        <a:xfrm flipH="1">
          <a:off x="1371600" y="6203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118" name="Line 7"/>
        <xdr:cNvSpPr>
          <a:spLocks/>
        </xdr:cNvSpPr>
      </xdr:nvSpPr>
      <xdr:spPr>
        <a:xfrm flipH="1" flipV="1">
          <a:off x="1371600" y="64569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119" name="Line 8"/>
        <xdr:cNvSpPr>
          <a:spLocks/>
        </xdr:cNvSpPr>
      </xdr:nvSpPr>
      <xdr:spPr>
        <a:xfrm flipH="1">
          <a:off x="1371600" y="647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147</xdr:row>
      <xdr:rowOff>95250</xdr:rowOff>
    </xdr:from>
    <xdr:to>
      <xdr:col>3</xdr:col>
      <xdr:colOff>28575</xdr:colOff>
      <xdr:row>147</xdr:row>
      <xdr:rowOff>104775</xdr:rowOff>
    </xdr:to>
    <xdr:sp>
      <xdr:nvSpPr>
        <xdr:cNvPr id="120" name="Line 7"/>
        <xdr:cNvSpPr>
          <a:spLocks/>
        </xdr:cNvSpPr>
      </xdr:nvSpPr>
      <xdr:spPr>
        <a:xfrm flipH="1" flipV="1">
          <a:off x="1371600" y="25298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121" name="Line 8"/>
        <xdr:cNvSpPr>
          <a:spLocks/>
        </xdr:cNvSpPr>
      </xdr:nvSpPr>
      <xdr:spPr>
        <a:xfrm flipH="1">
          <a:off x="1371600" y="2548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>
      <xdr:nvSpPr>
        <xdr:cNvPr id="122" name="Line 8"/>
        <xdr:cNvSpPr>
          <a:spLocks/>
        </xdr:cNvSpPr>
      </xdr:nvSpPr>
      <xdr:spPr>
        <a:xfrm flipH="1">
          <a:off x="13716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>
      <xdr:nvSpPr>
        <xdr:cNvPr id="123" name="Line 8"/>
        <xdr:cNvSpPr>
          <a:spLocks/>
        </xdr:cNvSpPr>
      </xdr:nvSpPr>
      <xdr:spPr>
        <a:xfrm flipH="1">
          <a:off x="1371600" y="586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>
      <xdr:nvSpPr>
        <xdr:cNvPr id="124" name="Line 8"/>
        <xdr:cNvSpPr>
          <a:spLocks/>
        </xdr:cNvSpPr>
      </xdr:nvSpPr>
      <xdr:spPr>
        <a:xfrm flipH="1">
          <a:off x="13716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>
      <xdr:nvSpPr>
        <xdr:cNvPr id="125" name="Line 8"/>
        <xdr:cNvSpPr>
          <a:spLocks/>
        </xdr:cNvSpPr>
      </xdr:nvSpPr>
      <xdr:spPr>
        <a:xfrm flipH="1">
          <a:off x="1371600" y="586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333</xdr:row>
      <xdr:rowOff>114300</xdr:rowOff>
    </xdr:from>
    <xdr:to>
      <xdr:col>2</xdr:col>
      <xdr:colOff>76200</xdr:colOff>
      <xdr:row>333</xdr:row>
      <xdr:rowOff>114300</xdr:rowOff>
    </xdr:to>
    <xdr:sp>
      <xdr:nvSpPr>
        <xdr:cNvPr id="126" name="Line 8"/>
        <xdr:cNvSpPr>
          <a:spLocks/>
        </xdr:cNvSpPr>
      </xdr:nvSpPr>
      <xdr:spPr>
        <a:xfrm flipH="1">
          <a:off x="1371600" y="5729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95250</xdr:rowOff>
    </xdr:from>
    <xdr:to>
      <xdr:col>2</xdr:col>
      <xdr:colOff>47625</xdr:colOff>
      <xdr:row>361</xdr:row>
      <xdr:rowOff>104775</xdr:rowOff>
    </xdr:to>
    <xdr:sp>
      <xdr:nvSpPr>
        <xdr:cNvPr id="127" name="Line 7"/>
        <xdr:cNvSpPr>
          <a:spLocks/>
        </xdr:cNvSpPr>
      </xdr:nvSpPr>
      <xdr:spPr>
        <a:xfrm flipH="1" flipV="1">
          <a:off x="1371600" y="62188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362</xdr:row>
      <xdr:rowOff>114300</xdr:rowOff>
    </xdr:from>
    <xdr:to>
      <xdr:col>2</xdr:col>
      <xdr:colOff>0</xdr:colOff>
      <xdr:row>362</xdr:row>
      <xdr:rowOff>114300</xdr:rowOff>
    </xdr:to>
    <xdr:sp>
      <xdr:nvSpPr>
        <xdr:cNvPr id="128" name="Line 8"/>
        <xdr:cNvSpPr>
          <a:spLocks/>
        </xdr:cNvSpPr>
      </xdr:nvSpPr>
      <xdr:spPr>
        <a:xfrm flipH="1">
          <a:off x="1371600" y="623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360</xdr:row>
      <xdr:rowOff>114300</xdr:rowOff>
    </xdr:from>
    <xdr:to>
      <xdr:col>2</xdr:col>
      <xdr:colOff>85725</xdr:colOff>
      <xdr:row>360</xdr:row>
      <xdr:rowOff>114300</xdr:rowOff>
    </xdr:to>
    <xdr:sp>
      <xdr:nvSpPr>
        <xdr:cNvPr id="129" name="Line 8"/>
        <xdr:cNvSpPr>
          <a:spLocks/>
        </xdr:cNvSpPr>
      </xdr:nvSpPr>
      <xdr:spPr>
        <a:xfrm flipH="1">
          <a:off x="1371600" y="6203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130" name="Line 7"/>
        <xdr:cNvSpPr>
          <a:spLocks/>
        </xdr:cNvSpPr>
      </xdr:nvSpPr>
      <xdr:spPr>
        <a:xfrm flipH="1" flipV="1">
          <a:off x="1371600" y="64569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131" name="Line 8"/>
        <xdr:cNvSpPr>
          <a:spLocks/>
        </xdr:cNvSpPr>
      </xdr:nvSpPr>
      <xdr:spPr>
        <a:xfrm flipH="1">
          <a:off x="1371600" y="647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132" name="Line 8"/>
        <xdr:cNvSpPr>
          <a:spLocks/>
        </xdr:cNvSpPr>
      </xdr:nvSpPr>
      <xdr:spPr>
        <a:xfrm flipH="1">
          <a:off x="1371600" y="2548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360</xdr:row>
      <xdr:rowOff>114300</xdr:rowOff>
    </xdr:from>
    <xdr:to>
      <xdr:col>2</xdr:col>
      <xdr:colOff>85725</xdr:colOff>
      <xdr:row>360</xdr:row>
      <xdr:rowOff>114300</xdr:rowOff>
    </xdr:to>
    <xdr:sp>
      <xdr:nvSpPr>
        <xdr:cNvPr id="133" name="Line 8"/>
        <xdr:cNvSpPr>
          <a:spLocks/>
        </xdr:cNvSpPr>
      </xdr:nvSpPr>
      <xdr:spPr>
        <a:xfrm flipH="1">
          <a:off x="1371600" y="6203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134" name="Line 7"/>
        <xdr:cNvSpPr>
          <a:spLocks/>
        </xdr:cNvSpPr>
      </xdr:nvSpPr>
      <xdr:spPr>
        <a:xfrm flipH="1" flipV="1">
          <a:off x="1371600" y="64569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135" name="Line 8"/>
        <xdr:cNvSpPr>
          <a:spLocks/>
        </xdr:cNvSpPr>
      </xdr:nvSpPr>
      <xdr:spPr>
        <a:xfrm flipH="1">
          <a:off x="1371600" y="647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147</xdr:row>
      <xdr:rowOff>95250</xdr:rowOff>
    </xdr:from>
    <xdr:to>
      <xdr:col>3</xdr:col>
      <xdr:colOff>28575</xdr:colOff>
      <xdr:row>147</xdr:row>
      <xdr:rowOff>104775</xdr:rowOff>
    </xdr:to>
    <xdr:sp>
      <xdr:nvSpPr>
        <xdr:cNvPr id="136" name="Line 7"/>
        <xdr:cNvSpPr>
          <a:spLocks/>
        </xdr:cNvSpPr>
      </xdr:nvSpPr>
      <xdr:spPr>
        <a:xfrm flipH="1" flipV="1">
          <a:off x="1371600" y="25298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137" name="Line 8"/>
        <xdr:cNvSpPr>
          <a:spLocks/>
        </xdr:cNvSpPr>
      </xdr:nvSpPr>
      <xdr:spPr>
        <a:xfrm flipH="1">
          <a:off x="1371600" y="2548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>
      <xdr:nvSpPr>
        <xdr:cNvPr id="138" name="Line 8"/>
        <xdr:cNvSpPr>
          <a:spLocks/>
        </xdr:cNvSpPr>
      </xdr:nvSpPr>
      <xdr:spPr>
        <a:xfrm flipH="1">
          <a:off x="13716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>
      <xdr:nvSpPr>
        <xdr:cNvPr id="139" name="Line 8"/>
        <xdr:cNvSpPr>
          <a:spLocks/>
        </xdr:cNvSpPr>
      </xdr:nvSpPr>
      <xdr:spPr>
        <a:xfrm flipH="1">
          <a:off x="1371600" y="586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>
      <xdr:nvSpPr>
        <xdr:cNvPr id="140" name="Line 8"/>
        <xdr:cNvSpPr>
          <a:spLocks/>
        </xdr:cNvSpPr>
      </xdr:nvSpPr>
      <xdr:spPr>
        <a:xfrm flipH="1">
          <a:off x="13716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>
      <xdr:nvSpPr>
        <xdr:cNvPr id="141" name="Line 8"/>
        <xdr:cNvSpPr>
          <a:spLocks/>
        </xdr:cNvSpPr>
      </xdr:nvSpPr>
      <xdr:spPr>
        <a:xfrm flipH="1">
          <a:off x="1371600" y="586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333</xdr:row>
      <xdr:rowOff>114300</xdr:rowOff>
    </xdr:from>
    <xdr:to>
      <xdr:col>2</xdr:col>
      <xdr:colOff>76200</xdr:colOff>
      <xdr:row>333</xdr:row>
      <xdr:rowOff>114300</xdr:rowOff>
    </xdr:to>
    <xdr:sp>
      <xdr:nvSpPr>
        <xdr:cNvPr id="142" name="Line 8"/>
        <xdr:cNvSpPr>
          <a:spLocks/>
        </xdr:cNvSpPr>
      </xdr:nvSpPr>
      <xdr:spPr>
        <a:xfrm flipH="1">
          <a:off x="1371600" y="5729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95250</xdr:rowOff>
    </xdr:from>
    <xdr:to>
      <xdr:col>2</xdr:col>
      <xdr:colOff>47625</xdr:colOff>
      <xdr:row>361</xdr:row>
      <xdr:rowOff>104775</xdr:rowOff>
    </xdr:to>
    <xdr:sp>
      <xdr:nvSpPr>
        <xdr:cNvPr id="143" name="Line 7"/>
        <xdr:cNvSpPr>
          <a:spLocks/>
        </xdr:cNvSpPr>
      </xdr:nvSpPr>
      <xdr:spPr>
        <a:xfrm flipH="1" flipV="1">
          <a:off x="1371600" y="62188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362</xdr:row>
      <xdr:rowOff>114300</xdr:rowOff>
    </xdr:from>
    <xdr:to>
      <xdr:col>2</xdr:col>
      <xdr:colOff>0</xdr:colOff>
      <xdr:row>362</xdr:row>
      <xdr:rowOff>114300</xdr:rowOff>
    </xdr:to>
    <xdr:sp>
      <xdr:nvSpPr>
        <xdr:cNvPr id="144" name="Line 8"/>
        <xdr:cNvSpPr>
          <a:spLocks/>
        </xdr:cNvSpPr>
      </xdr:nvSpPr>
      <xdr:spPr>
        <a:xfrm flipH="1">
          <a:off x="1371600" y="623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360</xdr:row>
      <xdr:rowOff>114300</xdr:rowOff>
    </xdr:from>
    <xdr:to>
      <xdr:col>2</xdr:col>
      <xdr:colOff>85725</xdr:colOff>
      <xdr:row>360</xdr:row>
      <xdr:rowOff>114300</xdr:rowOff>
    </xdr:to>
    <xdr:sp>
      <xdr:nvSpPr>
        <xdr:cNvPr id="145" name="Line 8"/>
        <xdr:cNvSpPr>
          <a:spLocks/>
        </xdr:cNvSpPr>
      </xdr:nvSpPr>
      <xdr:spPr>
        <a:xfrm flipH="1">
          <a:off x="1371600" y="6203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146" name="Line 7"/>
        <xdr:cNvSpPr>
          <a:spLocks/>
        </xdr:cNvSpPr>
      </xdr:nvSpPr>
      <xdr:spPr>
        <a:xfrm flipH="1" flipV="1">
          <a:off x="1371600" y="64569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147" name="Line 8"/>
        <xdr:cNvSpPr>
          <a:spLocks/>
        </xdr:cNvSpPr>
      </xdr:nvSpPr>
      <xdr:spPr>
        <a:xfrm flipH="1">
          <a:off x="1371600" y="647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148" name="Line 8"/>
        <xdr:cNvSpPr>
          <a:spLocks/>
        </xdr:cNvSpPr>
      </xdr:nvSpPr>
      <xdr:spPr>
        <a:xfrm flipH="1">
          <a:off x="1371600" y="2548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360</xdr:row>
      <xdr:rowOff>114300</xdr:rowOff>
    </xdr:from>
    <xdr:to>
      <xdr:col>2</xdr:col>
      <xdr:colOff>85725</xdr:colOff>
      <xdr:row>360</xdr:row>
      <xdr:rowOff>114300</xdr:rowOff>
    </xdr:to>
    <xdr:sp>
      <xdr:nvSpPr>
        <xdr:cNvPr id="149" name="Line 8"/>
        <xdr:cNvSpPr>
          <a:spLocks/>
        </xdr:cNvSpPr>
      </xdr:nvSpPr>
      <xdr:spPr>
        <a:xfrm flipH="1">
          <a:off x="1371600" y="6203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150" name="Line 7"/>
        <xdr:cNvSpPr>
          <a:spLocks/>
        </xdr:cNvSpPr>
      </xdr:nvSpPr>
      <xdr:spPr>
        <a:xfrm flipH="1" flipV="1">
          <a:off x="1371600" y="64569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151" name="Line 8"/>
        <xdr:cNvSpPr>
          <a:spLocks/>
        </xdr:cNvSpPr>
      </xdr:nvSpPr>
      <xdr:spPr>
        <a:xfrm flipH="1">
          <a:off x="1371600" y="647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147</xdr:row>
      <xdr:rowOff>95250</xdr:rowOff>
    </xdr:from>
    <xdr:to>
      <xdr:col>3</xdr:col>
      <xdr:colOff>28575</xdr:colOff>
      <xdr:row>147</xdr:row>
      <xdr:rowOff>104775</xdr:rowOff>
    </xdr:to>
    <xdr:sp>
      <xdr:nvSpPr>
        <xdr:cNvPr id="152" name="Line 7"/>
        <xdr:cNvSpPr>
          <a:spLocks/>
        </xdr:cNvSpPr>
      </xdr:nvSpPr>
      <xdr:spPr>
        <a:xfrm flipH="1" flipV="1">
          <a:off x="1371600" y="25298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153" name="Line 8"/>
        <xdr:cNvSpPr>
          <a:spLocks/>
        </xdr:cNvSpPr>
      </xdr:nvSpPr>
      <xdr:spPr>
        <a:xfrm flipH="1">
          <a:off x="1371600" y="2548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>
      <xdr:nvSpPr>
        <xdr:cNvPr id="154" name="Line 8"/>
        <xdr:cNvSpPr>
          <a:spLocks/>
        </xdr:cNvSpPr>
      </xdr:nvSpPr>
      <xdr:spPr>
        <a:xfrm flipH="1">
          <a:off x="13716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>
      <xdr:nvSpPr>
        <xdr:cNvPr id="155" name="Line 8"/>
        <xdr:cNvSpPr>
          <a:spLocks/>
        </xdr:cNvSpPr>
      </xdr:nvSpPr>
      <xdr:spPr>
        <a:xfrm flipH="1">
          <a:off x="1371600" y="586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>
      <xdr:nvSpPr>
        <xdr:cNvPr id="156" name="Line 8"/>
        <xdr:cNvSpPr>
          <a:spLocks/>
        </xdr:cNvSpPr>
      </xdr:nvSpPr>
      <xdr:spPr>
        <a:xfrm flipH="1">
          <a:off x="13716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>
      <xdr:nvSpPr>
        <xdr:cNvPr id="157" name="Line 8"/>
        <xdr:cNvSpPr>
          <a:spLocks/>
        </xdr:cNvSpPr>
      </xdr:nvSpPr>
      <xdr:spPr>
        <a:xfrm flipH="1">
          <a:off x="1371600" y="586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333</xdr:row>
      <xdr:rowOff>114300</xdr:rowOff>
    </xdr:from>
    <xdr:to>
      <xdr:col>2</xdr:col>
      <xdr:colOff>76200</xdr:colOff>
      <xdr:row>333</xdr:row>
      <xdr:rowOff>114300</xdr:rowOff>
    </xdr:to>
    <xdr:sp>
      <xdr:nvSpPr>
        <xdr:cNvPr id="158" name="Line 8"/>
        <xdr:cNvSpPr>
          <a:spLocks/>
        </xdr:cNvSpPr>
      </xdr:nvSpPr>
      <xdr:spPr>
        <a:xfrm flipH="1">
          <a:off x="1371600" y="5729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95250</xdr:rowOff>
    </xdr:from>
    <xdr:to>
      <xdr:col>2</xdr:col>
      <xdr:colOff>47625</xdr:colOff>
      <xdr:row>361</xdr:row>
      <xdr:rowOff>104775</xdr:rowOff>
    </xdr:to>
    <xdr:sp>
      <xdr:nvSpPr>
        <xdr:cNvPr id="159" name="Line 7"/>
        <xdr:cNvSpPr>
          <a:spLocks/>
        </xdr:cNvSpPr>
      </xdr:nvSpPr>
      <xdr:spPr>
        <a:xfrm flipH="1" flipV="1">
          <a:off x="1371600" y="62188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362</xdr:row>
      <xdr:rowOff>114300</xdr:rowOff>
    </xdr:from>
    <xdr:to>
      <xdr:col>2</xdr:col>
      <xdr:colOff>0</xdr:colOff>
      <xdr:row>362</xdr:row>
      <xdr:rowOff>114300</xdr:rowOff>
    </xdr:to>
    <xdr:sp>
      <xdr:nvSpPr>
        <xdr:cNvPr id="160" name="Line 8"/>
        <xdr:cNvSpPr>
          <a:spLocks/>
        </xdr:cNvSpPr>
      </xdr:nvSpPr>
      <xdr:spPr>
        <a:xfrm flipH="1">
          <a:off x="1371600" y="623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360</xdr:row>
      <xdr:rowOff>114300</xdr:rowOff>
    </xdr:from>
    <xdr:to>
      <xdr:col>2</xdr:col>
      <xdr:colOff>85725</xdr:colOff>
      <xdr:row>360</xdr:row>
      <xdr:rowOff>114300</xdr:rowOff>
    </xdr:to>
    <xdr:sp>
      <xdr:nvSpPr>
        <xdr:cNvPr id="161" name="Line 8"/>
        <xdr:cNvSpPr>
          <a:spLocks/>
        </xdr:cNvSpPr>
      </xdr:nvSpPr>
      <xdr:spPr>
        <a:xfrm flipH="1">
          <a:off x="1371600" y="6203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162" name="Line 7"/>
        <xdr:cNvSpPr>
          <a:spLocks/>
        </xdr:cNvSpPr>
      </xdr:nvSpPr>
      <xdr:spPr>
        <a:xfrm flipH="1" flipV="1">
          <a:off x="1371600" y="64569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163" name="Line 8"/>
        <xdr:cNvSpPr>
          <a:spLocks/>
        </xdr:cNvSpPr>
      </xdr:nvSpPr>
      <xdr:spPr>
        <a:xfrm flipH="1">
          <a:off x="1371600" y="647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164" name="Line 8"/>
        <xdr:cNvSpPr>
          <a:spLocks/>
        </xdr:cNvSpPr>
      </xdr:nvSpPr>
      <xdr:spPr>
        <a:xfrm flipH="1">
          <a:off x="1371600" y="2548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2:FA113"/>
  <sheetViews>
    <sheetView zoomScaleSheetLayoutView="100" zoomScalePageLayoutView="0" workbookViewId="0" topLeftCell="A1">
      <selection activeCell="Y30" sqref="Y30:AA31"/>
    </sheetView>
  </sheetViews>
  <sheetFormatPr defaultColWidth="1.875" defaultRowHeight="7.5" customHeight="1"/>
  <cols>
    <col min="1" max="1" width="1.875" style="252" customWidth="1"/>
    <col min="2" max="2" width="0.74609375" style="252" hidden="1" customWidth="1"/>
    <col min="3" max="5" width="1.875" style="252" hidden="1" customWidth="1"/>
    <col min="6" max="11" width="1.875" style="252" customWidth="1"/>
    <col min="12" max="14" width="1.875" style="252" hidden="1" customWidth="1"/>
    <col min="15" max="19" width="1.875" style="252" customWidth="1"/>
    <col min="20" max="20" width="0.875" style="252" customWidth="1"/>
    <col min="21" max="27" width="1.875" style="252" customWidth="1"/>
    <col min="28" max="28" width="0.875" style="252" hidden="1" customWidth="1"/>
    <col min="29" max="29" width="1.875" style="252" customWidth="1"/>
    <col min="30" max="30" width="3.50390625" style="252" customWidth="1"/>
    <col min="31" max="35" width="1.875" style="252" customWidth="1"/>
    <col min="36" max="36" width="0.74609375" style="252" hidden="1" customWidth="1"/>
    <col min="37" max="37" width="1.875" style="252" customWidth="1"/>
    <col min="38" max="38" width="2.50390625" style="252" customWidth="1"/>
    <col min="39" max="43" width="1.875" style="252" customWidth="1"/>
    <col min="44" max="44" width="0.6171875" style="252" customWidth="1"/>
    <col min="45" max="51" width="1.875" style="252" customWidth="1"/>
    <col min="52" max="52" width="8.375" style="252" customWidth="1"/>
    <col min="53" max="16384" width="1.875" style="252" customWidth="1"/>
  </cols>
  <sheetData>
    <row r="1" ht="29.25" customHeight="1"/>
    <row r="2" spans="3:97" ht="12" customHeight="1">
      <c r="C2" s="555" t="s">
        <v>1274</v>
      </c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</row>
    <row r="3" spans="3:97" ht="12" customHeight="1"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5"/>
      <c r="AO3" s="555"/>
      <c r="AP3" s="555"/>
      <c r="AQ3" s="555"/>
      <c r="AR3" s="555"/>
      <c r="AS3" s="555"/>
      <c r="AT3" s="555"/>
      <c r="AU3" s="555"/>
      <c r="AV3" s="555"/>
      <c r="AW3" s="555"/>
      <c r="AX3" s="555"/>
      <c r="AY3" s="555"/>
      <c r="AZ3" s="555"/>
      <c r="BA3" s="555"/>
      <c r="BB3" s="555"/>
      <c r="BC3" s="555"/>
      <c r="BD3" s="555"/>
      <c r="BE3" s="555"/>
      <c r="BF3" s="555"/>
      <c r="BG3" s="555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</row>
    <row r="4" spans="3:97" ht="46.5" customHeight="1">
      <c r="C4" s="292"/>
      <c r="D4" s="292"/>
      <c r="E4" s="570" t="s">
        <v>1273</v>
      </c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  <c r="AH4" s="570"/>
      <c r="AI4" s="570"/>
      <c r="AJ4" s="570"/>
      <c r="AK4" s="570"/>
      <c r="AL4" s="570"/>
      <c r="AM4" s="570"/>
      <c r="AN4" s="570"/>
      <c r="AO4" s="570"/>
      <c r="AP4" s="570"/>
      <c r="AQ4" s="570"/>
      <c r="AR4" s="570"/>
      <c r="AS4" s="570"/>
      <c r="AT4" s="570"/>
      <c r="AU4" s="570"/>
      <c r="AV4" s="570"/>
      <c r="AW4" s="570"/>
      <c r="AX4" s="570"/>
      <c r="AY4" s="570"/>
      <c r="AZ4" s="570"/>
      <c r="BA4" s="570"/>
      <c r="BB4" s="570"/>
      <c r="BC4" s="570"/>
      <c r="BD4" s="570"/>
      <c r="BE4" s="570"/>
      <c r="BF4" s="570"/>
      <c r="BG4" s="292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</row>
    <row r="5" spans="3:97" ht="46.5" customHeight="1">
      <c r="C5" s="292"/>
      <c r="D5" s="292"/>
      <c r="E5" s="217"/>
      <c r="F5" s="593" t="s">
        <v>1293</v>
      </c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3"/>
      <c r="AF5" s="593"/>
      <c r="AG5" s="593"/>
      <c r="AH5" s="593"/>
      <c r="AI5" s="593"/>
      <c r="AJ5" s="593"/>
      <c r="AK5" s="593"/>
      <c r="AL5" s="593"/>
      <c r="AM5" s="593"/>
      <c r="AN5" s="593"/>
      <c r="AO5" s="593"/>
      <c r="AP5" s="593"/>
      <c r="AQ5" s="593"/>
      <c r="AR5" s="593"/>
      <c r="AS5" s="593"/>
      <c r="AT5" s="593"/>
      <c r="AU5" s="593"/>
      <c r="AV5" s="593"/>
      <c r="AW5" s="593"/>
      <c r="AX5" s="593"/>
      <c r="AY5" s="593"/>
      <c r="AZ5" s="593"/>
      <c r="BA5" s="593"/>
      <c r="BB5" s="593"/>
      <c r="BC5" s="593"/>
      <c r="BD5" s="593"/>
      <c r="BE5" s="593"/>
      <c r="BF5" s="593"/>
      <c r="BG5" s="593"/>
      <c r="BH5" s="59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</row>
    <row r="6" spans="3:59" ht="12" customHeight="1">
      <c r="C6" s="556" t="s">
        <v>1275</v>
      </c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56"/>
      <c r="AU6" s="556"/>
      <c r="AV6" s="556"/>
      <c r="AW6" s="556"/>
      <c r="AX6" s="556"/>
      <c r="AY6" s="556"/>
      <c r="AZ6" s="556"/>
      <c r="BA6" s="556"/>
      <c r="BB6" s="556"/>
      <c r="BC6" s="556"/>
      <c r="BD6" s="556"/>
      <c r="BE6" s="556"/>
      <c r="BF6" s="556"/>
      <c r="BG6" s="556"/>
    </row>
    <row r="7" spans="3:59" ht="22.5" customHeight="1"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/>
      <c r="AI7" s="557"/>
      <c r="AJ7" s="557"/>
      <c r="AK7" s="557"/>
      <c r="AL7" s="557"/>
      <c r="AM7" s="557"/>
      <c r="AN7" s="557"/>
      <c r="AO7" s="557"/>
      <c r="AP7" s="557"/>
      <c r="AQ7" s="557"/>
      <c r="AR7" s="557"/>
      <c r="AS7" s="557"/>
      <c r="AT7" s="557"/>
      <c r="AU7" s="557"/>
      <c r="AV7" s="557"/>
      <c r="AW7" s="557"/>
      <c r="AX7" s="557"/>
      <c r="AY7" s="557"/>
      <c r="AZ7" s="557"/>
      <c r="BA7" s="557"/>
      <c r="BB7" s="557"/>
      <c r="BC7" s="557"/>
      <c r="BD7" s="557"/>
      <c r="BE7" s="557"/>
      <c r="BF7" s="557"/>
      <c r="BG7" s="557"/>
    </row>
    <row r="8" spans="1:59" ht="18.75" customHeight="1">
      <c r="A8" s="276"/>
      <c r="C8" s="481" t="s">
        <v>0</v>
      </c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9"/>
      <c r="T8" s="603" t="str">
        <f>F12</f>
        <v>片岡</v>
      </c>
      <c r="U8" s="561"/>
      <c r="V8" s="561"/>
      <c r="W8" s="561"/>
      <c r="X8" s="561"/>
      <c r="Y8" s="561"/>
      <c r="Z8" s="561"/>
      <c r="AA8" s="604"/>
      <c r="AB8" s="430" t="str">
        <f>F19</f>
        <v>峰　</v>
      </c>
      <c r="AC8" s="428"/>
      <c r="AD8" s="428"/>
      <c r="AE8" s="428"/>
      <c r="AF8" s="428"/>
      <c r="AG8" s="428"/>
      <c r="AH8" s="428"/>
      <c r="AI8" s="429"/>
      <c r="AJ8" s="430" t="str">
        <f>F26</f>
        <v>竹下</v>
      </c>
      <c r="AK8" s="428"/>
      <c r="AL8" s="428"/>
      <c r="AM8" s="428"/>
      <c r="AN8" s="428"/>
      <c r="AO8" s="428"/>
      <c r="AP8" s="428"/>
      <c r="AQ8" s="429"/>
      <c r="AR8" s="428"/>
      <c r="AS8" s="428"/>
      <c r="AT8" s="428"/>
      <c r="AU8" s="428"/>
      <c r="AV8" s="428"/>
      <c r="AW8" s="428"/>
      <c r="AX8" s="428"/>
      <c r="AY8" s="567"/>
      <c r="AZ8" s="569">
        <f>IF(AZ17&lt;&gt;"","取得","")</f>
      </c>
      <c r="BA8" s="256"/>
      <c r="BB8" s="561" t="s">
        <v>1</v>
      </c>
      <c r="BC8" s="561"/>
      <c r="BD8" s="561"/>
      <c r="BE8" s="561"/>
      <c r="BF8" s="561"/>
      <c r="BG8" s="562"/>
    </row>
    <row r="9" spans="1:59" ht="18.75" customHeight="1">
      <c r="A9" s="276"/>
      <c r="C9" s="481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9"/>
      <c r="T9" s="430"/>
      <c r="U9" s="428"/>
      <c r="V9" s="428"/>
      <c r="W9" s="428"/>
      <c r="X9" s="428"/>
      <c r="Y9" s="428"/>
      <c r="Z9" s="428"/>
      <c r="AA9" s="429"/>
      <c r="AB9" s="430"/>
      <c r="AC9" s="428"/>
      <c r="AD9" s="428"/>
      <c r="AE9" s="428"/>
      <c r="AF9" s="428"/>
      <c r="AG9" s="428"/>
      <c r="AH9" s="428"/>
      <c r="AI9" s="429"/>
      <c r="AJ9" s="430"/>
      <c r="AK9" s="428"/>
      <c r="AL9" s="428"/>
      <c r="AM9" s="428"/>
      <c r="AN9" s="428"/>
      <c r="AO9" s="428"/>
      <c r="AP9" s="428"/>
      <c r="AQ9" s="429"/>
      <c r="AR9" s="428"/>
      <c r="AS9" s="428"/>
      <c r="AT9" s="428"/>
      <c r="AU9" s="428"/>
      <c r="AV9" s="428"/>
      <c r="AW9" s="428"/>
      <c r="AX9" s="428"/>
      <c r="AY9" s="567"/>
      <c r="AZ9" s="565"/>
      <c r="BB9" s="428"/>
      <c r="BC9" s="428"/>
      <c r="BD9" s="428"/>
      <c r="BE9" s="428"/>
      <c r="BF9" s="428"/>
      <c r="BG9" s="563"/>
    </row>
    <row r="10" spans="1:59" ht="18.75" customHeight="1">
      <c r="A10" s="276"/>
      <c r="C10" s="481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9"/>
      <c r="T10" s="430" t="str">
        <f>O12</f>
        <v>野村</v>
      </c>
      <c r="U10" s="428"/>
      <c r="V10" s="428"/>
      <c r="W10" s="428"/>
      <c r="X10" s="428"/>
      <c r="Y10" s="428"/>
      <c r="Z10" s="428"/>
      <c r="AA10" s="429"/>
      <c r="AB10" s="430" t="str">
        <f>O19</f>
        <v>大野</v>
      </c>
      <c r="AC10" s="428"/>
      <c r="AD10" s="428"/>
      <c r="AE10" s="428"/>
      <c r="AF10" s="428"/>
      <c r="AG10" s="428"/>
      <c r="AH10" s="428"/>
      <c r="AI10" s="429"/>
      <c r="AJ10" s="430" t="str">
        <f>O26</f>
        <v>清水</v>
      </c>
      <c r="AK10" s="428"/>
      <c r="AL10" s="428"/>
      <c r="AM10" s="428"/>
      <c r="AN10" s="428"/>
      <c r="AO10" s="428"/>
      <c r="AP10" s="428"/>
      <c r="AQ10" s="429"/>
      <c r="AR10" s="428"/>
      <c r="AS10" s="428"/>
      <c r="AT10" s="428"/>
      <c r="AU10" s="428"/>
      <c r="AV10" s="428"/>
      <c r="AW10" s="428"/>
      <c r="AX10" s="428"/>
      <c r="AY10" s="567"/>
      <c r="AZ10" s="565">
        <f>IF(AZ17&lt;&gt;"","ゲーム率","")</f>
      </c>
      <c r="BA10" s="428"/>
      <c r="BB10" s="428" t="s">
        <v>2</v>
      </c>
      <c r="BC10" s="428"/>
      <c r="BD10" s="428"/>
      <c r="BE10" s="428"/>
      <c r="BF10" s="428"/>
      <c r="BG10" s="563"/>
    </row>
    <row r="11" spans="1:59" ht="18.75" customHeight="1">
      <c r="A11" s="276"/>
      <c r="C11" s="558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60"/>
      <c r="T11" s="571"/>
      <c r="U11" s="559"/>
      <c r="V11" s="559"/>
      <c r="W11" s="559"/>
      <c r="X11" s="559"/>
      <c r="Y11" s="559"/>
      <c r="Z11" s="559"/>
      <c r="AA11" s="560"/>
      <c r="AB11" s="571"/>
      <c r="AC11" s="559"/>
      <c r="AD11" s="559"/>
      <c r="AE11" s="559"/>
      <c r="AF11" s="559"/>
      <c r="AG11" s="559"/>
      <c r="AH11" s="559"/>
      <c r="AI11" s="560"/>
      <c r="AJ11" s="571"/>
      <c r="AK11" s="559"/>
      <c r="AL11" s="559"/>
      <c r="AM11" s="559"/>
      <c r="AN11" s="559"/>
      <c r="AO11" s="559"/>
      <c r="AP11" s="559"/>
      <c r="AQ11" s="560"/>
      <c r="AR11" s="559"/>
      <c r="AS11" s="559"/>
      <c r="AT11" s="559"/>
      <c r="AU11" s="559"/>
      <c r="AV11" s="559"/>
      <c r="AW11" s="559"/>
      <c r="AX11" s="559"/>
      <c r="AY11" s="568"/>
      <c r="AZ11" s="566"/>
      <c r="BA11" s="559"/>
      <c r="BB11" s="559"/>
      <c r="BC11" s="559"/>
      <c r="BD11" s="559"/>
      <c r="BE11" s="559"/>
      <c r="BF11" s="559"/>
      <c r="BG11" s="564"/>
    </row>
    <row r="12" spans="1:60" s="255" customFormat="1" ht="18.75" customHeight="1">
      <c r="A12" s="257"/>
      <c r="B12" s="572">
        <f>BD17</f>
        <v>2</v>
      </c>
      <c r="C12" s="510" t="s">
        <v>1238</v>
      </c>
      <c r="D12" s="495"/>
      <c r="E12" s="495"/>
      <c r="F12" s="583" t="str">
        <f>IF(C12="ここに","",VLOOKUP(C12,'登録ナンバー'!$A$1:$C$620,2,0))</f>
        <v>片岡</v>
      </c>
      <c r="G12" s="583"/>
      <c r="H12" s="583"/>
      <c r="I12" s="583"/>
      <c r="J12" s="583"/>
      <c r="K12" s="552" t="s">
        <v>4</v>
      </c>
      <c r="L12" s="583" t="s">
        <v>1239</v>
      </c>
      <c r="M12" s="583"/>
      <c r="N12" s="583"/>
      <c r="O12" s="583" t="str">
        <f>IF(L12="ここに","",VLOOKUP(L12,'登録ナンバー'!$A$1:$C$620,2,0))</f>
        <v>野村</v>
      </c>
      <c r="P12" s="583"/>
      <c r="Q12" s="583"/>
      <c r="R12" s="583"/>
      <c r="S12" s="583"/>
      <c r="T12" s="574" t="str">
        <f>IF(AB12="","丸付き数字は試合順番","")</f>
        <v>丸付き数字は試合順番</v>
      </c>
      <c r="U12" s="575"/>
      <c r="V12" s="575"/>
      <c r="W12" s="575"/>
      <c r="X12" s="575"/>
      <c r="Y12" s="575"/>
      <c r="Z12" s="575"/>
      <c r="AA12" s="576"/>
      <c r="AB12" s="355"/>
      <c r="AC12" s="434">
        <v>4</v>
      </c>
      <c r="AD12" s="434"/>
      <c r="AE12" s="434" t="s">
        <v>5</v>
      </c>
      <c r="AF12" s="434"/>
      <c r="AG12" s="434">
        <v>6</v>
      </c>
      <c r="AH12" s="434"/>
      <c r="AI12" s="438"/>
      <c r="AJ12" s="355" t="s">
        <v>6</v>
      </c>
      <c r="AK12" s="434">
        <v>3</v>
      </c>
      <c r="AL12" s="434"/>
      <c r="AM12" s="434" t="s">
        <v>5</v>
      </c>
      <c r="AN12" s="434"/>
      <c r="AO12" s="434">
        <v>6</v>
      </c>
      <c r="AP12" s="434"/>
      <c r="AQ12" s="438"/>
      <c r="AR12" s="472"/>
      <c r="AS12" s="472"/>
      <c r="AT12" s="472"/>
      <c r="AU12" s="434"/>
      <c r="AV12" s="434"/>
      <c r="AW12" s="464"/>
      <c r="AX12" s="464"/>
      <c r="AY12" s="465"/>
      <c r="AZ12" s="474"/>
      <c r="BA12" s="470">
        <f>COUNTIF(T12:AY14,"⑥")+COUNTIF(T12:AY14,"⑦")</f>
        <v>1</v>
      </c>
      <c r="BB12" s="470"/>
      <c r="BC12" s="470"/>
      <c r="BD12" s="594">
        <f>IF(AB12="","",2-BA12)</f>
      </c>
      <c r="BE12" s="594"/>
      <c r="BF12" s="594"/>
      <c r="BG12" s="595"/>
      <c r="BH12" s="254"/>
    </row>
    <row r="13" spans="1:60" s="255" customFormat="1" ht="18.75" customHeight="1">
      <c r="A13" s="257"/>
      <c r="B13" s="572"/>
      <c r="C13" s="506"/>
      <c r="D13" s="496"/>
      <c r="E13" s="496"/>
      <c r="F13" s="554"/>
      <c r="G13" s="554"/>
      <c r="H13" s="554"/>
      <c r="I13" s="554"/>
      <c r="J13" s="554"/>
      <c r="K13" s="552"/>
      <c r="L13" s="554"/>
      <c r="M13" s="554"/>
      <c r="N13" s="554"/>
      <c r="O13" s="554"/>
      <c r="P13" s="554"/>
      <c r="Q13" s="554"/>
      <c r="R13" s="554"/>
      <c r="S13" s="554"/>
      <c r="T13" s="577"/>
      <c r="U13" s="578"/>
      <c r="V13" s="578"/>
      <c r="W13" s="578"/>
      <c r="X13" s="578"/>
      <c r="Y13" s="578"/>
      <c r="Z13" s="578"/>
      <c r="AA13" s="579"/>
      <c r="AB13" s="356"/>
      <c r="AC13" s="435"/>
      <c r="AD13" s="435"/>
      <c r="AE13" s="435"/>
      <c r="AF13" s="435"/>
      <c r="AG13" s="435"/>
      <c r="AH13" s="435"/>
      <c r="AI13" s="439"/>
      <c r="AJ13" s="356"/>
      <c r="AK13" s="435"/>
      <c r="AL13" s="435"/>
      <c r="AM13" s="435"/>
      <c r="AN13" s="435"/>
      <c r="AO13" s="435"/>
      <c r="AP13" s="435"/>
      <c r="AQ13" s="439"/>
      <c r="AR13" s="473"/>
      <c r="AS13" s="473"/>
      <c r="AT13" s="473"/>
      <c r="AU13" s="435"/>
      <c r="AV13" s="435"/>
      <c r="AW13" s="466"/>
      <c r="AX13" s="466"/>
      <c r="AY13" s="467"/>
      <c r="AZ13" s="475"/>
      <c r="BA13" s="471"/>
      <c r="BB13" s="471"/>
      <c r="BC13" s="471"/>
      <c r="BD13" s="596"/>
      <c r="BE13" s="596"/>
      <c r="BF13" s="596"/>
      <c r="BG13" s="597"/>
      <c r="BH13" s="254"/>
    </row>
    <row r="14" spans="1:60" s="255" customFormat="1" ht="18.75" customHeight="1">
      <c r="A14" s="257"/>
      <c r="B14" s="572"/>
      <c r="C14" s="506"/>
      <c r="D14" s="496"/>
      <c r="E14" s="496"/>
      <c r="F14" s="554"/>
      <c r="G14" s="554"/>
      <c r="H14" s="554"/>
      <c r="I14" s="554"/>
      <c r="J14" s="554"/>
      <c r="K14" s="552"/>
      <c r="L14" s="554"/>
      <c r="M14" s="554"/>
      <c r="N14" s="554"/>
      <c r="O14" s="554"/>
      <c r="P14" s="554"/>
      <c r="Q14" s="554"/>
      <c r="R14" s="554"/>
      <c r="S14" s="554"/>
      <c r="T14" s="577"/>
      <c r="U14" s="578"/>
      <c r="V14" s="578"/>
      <c r="W14" s="578"/>
      <c r="X14" s="578"/>
      <c r="Y14" s="578"/>
      <c r="Z14" s="578"/>
      <c r="AA14" s="579"/>
      <c r="AB14" s="356"/>
      <c r="AC14" s="435">
        <v>3</v>
      </c>
      <c r="AD14" s="435"/>
      <c r="AE14" s="435" t="s">
        <v>1282</v>
      </c>
      <c r="AF14" s="435"/>
      <c r="AG14" s="435">
        <v>6</v>
      </c>
      <c r="AH14" s="435"/>
      <c r="AI14" s="439"/>
      <c r="AJ14" s="356"/>
      <c r="AK14" s="435" t="s">
        <v>1287</v>
      </c>
      <c r="AL14" s="435"/>
      <c r="AM14" s="435" t="s">
        <v>1282</v>
      </c>
      <c r="AN14" s="435"/>
      <c r="AO14" s="435">
        <v>2</v>
      </c>
      <c r="AP14" s="435"/>
      <c r="AQ14" s="439"/>
      <c r="AR14" s="473"/>
      <c r="AS14" s="473"/>
      <c r="AT14" s="473"/>
      <c r="AU14" s="435"/>
      <c r="AV14" s="435"/>
      <c r="AW14" s="466"/>
      <c r="AX14" s="466"/>
      <c r="AY14" s="467"/>
      <c r="AZ14" s="475"/>
      <c r="BA14" s="471"/>
      <c r="BB14" s="471"/>
      <c r="BC14" s="471"/>
      <c r="BD14" s="596"/>
      <c r="BE14" s="596"/>
      <c r="BF14" s="596"/>
      <c r="BG14" s="597"/>
      <c r="BH14" s="254"/>
    </row>
    <row r="15" spans="1:60" s="255" customFormat="1" ht="18.75" customHeight="1">
      <c r="A15" s="257"/>
      <c r="B15" s="324"/>
      <c r="C15" s="260"/>
      <c r="D15" s="261"/>
      <c r="E15" s="261"/>
      <c r="F15" s="333"/>
      <c r="G15" s="333"/>
      <c r="H15" s="333"/>
      <c r="I15" s="333"/>
      <c r="J15" s="333"/>
      <c r="K15" s="309"/>
      <c r="L15" s="333"/>
      <c r="M15" s="333"/>
      <c r="N15" s="333"/>
      <c r="O15" s="333"/>
      <c r="P15" s="333"/>
      <c r="Q15" s="333"/>
      <c r="R15" s="333"/>
      <c r="S15" s="333"/>
      <c r="T15" s="578"/>
      <c r="U15" s="578"/>
      <c r="V15" s="578"/>
      <c r="W15" s="578"/>
      <c r="X15" s="578"/>
      <c r="Y15" s="578"/>
      <c r="Z15" s="578"/>
      <c r="AA15" s="579"/>
      <c r="AB15" s="356"/>
      <c r="AC15" s="435"/>
      <c r="AD15" s="435"/>
      <c r="AE15" s="435"/>
      <c r="AF15" s="435"/>
      <c r="AG15" s="435"/>
      <c r="AH15" s="435"/>
      <c r="AI15" s="439"/>
      <c r="AJ15" s="356"/>
      <c r="AK15" s="435"/>
      <c r="AL15" s="435"/>
      <c r="AM15" s="435"/>
      <c r="AN15" s="435"/>
      <c r="AO15" s="435"/>
      <c r="AP15" s="435"/>
      <c r="AQ15" s="439"/>
      <c r="AR15" s="473"/>
      <c r="AS15" s="473"/>
      <c r="AT15" s="473"/>
      <c r="AU15" s="435"/>
      <c r="AV15" s="435"/>
      <c r="AW15" s="466"/>
      <c r="AX15" s="466"/>
      <c r="AY15" s="467"/>
      <c r="AZ15" s="357"/>
      <c r="BA15" s="358"/>
      <c r="BB15" s="358"/>
      <c r="BC15" s="358"/>
      <c r="BD15" s="359"/>
      <c r="BE15" s="359"/>
      <c r="BF15" s="359"/>
      <c r="BG15" s="360"/>
      <c r="BH15" s="254"/>
    </row>
    <row r="16" spans="1:60" s="255" customFormat="1" ht="18.75" customHeight="1">
      <c r="A16" s="257"/>
      <c r="B16" s="324"/>
      <c r="C16" s="260"/>
      <c r="D16" s="261"/>
      <c r="E16" s="261"/>
      <c r="F16" s="333"/>
      <c r="G16" s="333"/>
      <c r="H16" s="333"/>
      <c r="I16" s="333"/>
      <c r="J16" s="333"/>
      <c r="K16" s="309"/>
      <c r="L16" s="333"/>
      <c r="M16" s="333"/>
      <c r="N16" s="333"/>
      <c r="O16" s="333"/>
      <c r="P16" s="333"/>
      <c r="Q16" s="333"/>
      <c r="R16" s="333"/>
      <c r="S16" s="333"/>
      <c r="T16" s="578"/>
      <c r="U16" s="578"/>
      <c r="V16" s="578"/>
      <c r="W16" s="578"/>
      <c r="X16" s="578"/>
      <c r="Y16" s="578"/>
      <c r="Z16" s="578"/>
      <c r="AA16" s="579"/>
      <c r="AB16" s="356"/>
      <c r="AC16" s="435"/>
      <c r="AD16" s="435"/>
      <c r="AE16" s="361"/>
      <c r="AF16" s="361"/>
      <c r="AG16" s="435"/>
      <c r="AH16" s="435"/>
      <c r="AI16" s="439"/>
      <c r="AJ16" s="356"/>
      <c r="AK16" s="435" t="s">
        <v>1288</v>
      </c>
      <c r="AL16" s="435"/>
      <c r="AM16" s="361"/>
      <c r="AN16" s="361"/>
      <c r="AO16" s="435">
        <v>3</v>
      </c>
      <c r="AP16" s="435"/>
      <c r="AQ16" s="439"/>
      <c r="AR16" s="473"/>
      <c r="AS16" s="473"/>
      <c r="AT16" s="473"/>
      <c r="AU16" s="435"/>
      <c r="AV16" s="435"/>
      <c r="AW16" s="466"/>
      <c r="AX16" s="466"/>
      <c r="AY16" s="467"/>
      <c r="AZ16" s="357"/>
      <c r="BA16" s="358"/>
      <c r="BB16" s="358"/>
      <c r="BC16" s="358"/>
      <c r="BD16" s="359"/>
      <c r="BE16" s="359"/>
      <c r="BF16" s="359"/>
      <c r="BG16" s="360"/>
      <c r="BH16" s="254"/>
    </row>
    <row r="17" spans="1:60" ht="18.75" customHeight="1">
      <c r="A17" s="276"/>
      <c r="C17" s="506" t="s">
        <v>7</v>
      </c>
      <c r="D17" s="496"/>
      <c r="E17" s="496"/>
      <c r="F17" s="554" t="str">
        <f>IF(C12="ここに","",VLOOKUP(C12,'登録ナンバー'!$A$1:$D$620,4,0))</f>
        <v>うさかめ</v>
      </c>
      <c r="G17" s="554"/>
      <c r="H17" s="554"/>
      <c r="I17" s="554"/>
      <c r="J17" s="554"/>
      <c r="K17" s="309"/>
      <c r="L17" s="552" t="s">
        <v>7</v>
      </c>
      <c r="M17" s="552"/>
      <c r="N17" s="552"/>
      <c r="O17" s="554" t="str">
        <f>IF(L12="ここに","",VLOOKUP(L12,'登録ナンバー'!$A$1:$D$620,4,0))</f>
        <v>うさかめ</v>
      </c>
      <c r="P17" s="554"/>
      <c r="Q17" s="554"/>
      <c r="R17" s="554"/>
      <c r="S17" s="602"/>
      <c r="T17" s="578"/>
      <c r="U17" s="578"/>
      <c r="V17" s="578"/>
      <c r="W17" s="578"/>
      <c r="X17" s="578"/>
      <c r="Y17" s="578"/>
      <c r="Z17" s="578"/>
      <c r="AA17" s="579"/>
      <c r="AB17" s="356"/>
      <c r="AC17" s="435"/>
      <c r="AD17" s="435"/>
      <c r="AE17" s="361"/>
      <c r="AF17" s="361"/>
      <c r="AG17" s="435"/>
      <c r="AH17" s="435"/>
      <c r="AI17" s="439"/>
      <c r="AJ17" s="356"/>
      <c r="AK17" s="435"/>
      <c r="AL17" s="435"/>
      <c r="AM17" s="361"/>
      <c r="AN17" s="361"/>
      <c r="AO17" s="435"/>
      <c r="AP17" s="435"/>
      <c r="AQ17" s="439"/>
      <c r="AR17" s="473"/>
      <c r="AS17" s="473"/>
      <c r="AT17" s="473"/>
      <c r="AU17" s="435"/>
      <c r="AV17" s="435"/>
      <c r="AW17" s="466"/>
      <c r="AX17" s="466"/>
      <c r="AY17" s="467"/>
      <c r="AZ17" s="442">
        <f>IF(OR(COUNTIF(BA12:BC34,2)=3,COUNTIF(BA12:BC34,1)=3),(AB18+AJ18)/(AB18+AJ18+AG12+AO12),"")</f>
      </c>
      <c r="BA17" s="468"/>
      <c r="BB17" s="468"/>
      <c r="BC17" s="468"/>
      <c r="BD17" s="598">
        <f>IF(AZ17&lt;&gt;"",RANK(AZ17,AZ17:AZ36),RANK(BA12,BA12:BC34))</f>
        <v>2</v>
      </c>
      <c r="BE17" s="598"/>
      <c r="BF17" s="598"/>
      <c r="BG17" s="599"/>
      <c r="BH17" s="269"/>
    </row>
    <row r="18" spans="1:60" ht="5.25" customHeight="1" hidden="1">
      <c r="A18" s="276"/>
      <c r="C18" s="507"/>
      <c r="D18" s="508"/>
      <c r="E18" s="508"/>
      <c r="F18" s="309"/>
      <c r="G18" s="309"/>
      <c r="H18" s="309"/>
      <c r="I18" s="309"/>
      <c r="J18" s="333"/>
      <c r="K18" s="309"/>
      <c r="L18" s="553"/>
      <c r="M18" s="553"/>
      <c r="N18" s="553"/>
      <c r="O18" s="309"/>
      <c r="P18" s="309"/>
      <c r="Q18" s="309"/>
      <c r="R18" s="310"/>
      <c r="S18" s="311"/>
      <c r="T18" s="580"/>
      <c r="U18" s="581"/>
      <c r="V18" s="581"/>
      <c r="W18" s="581"/>
      <c r="X18" s="581"/>
      <c r="Y18" s="581"/>
      <c r="Z18" s="581"/>
      <c r="AA18" s="582"/>
      <c r="AB18" s="362">
        <f>IF(AB12="⑦","7",IF(AB12="⑥","6",AB12))</f>
        <v>0</v>
      </c>
      <c r="AC18" s="363"/>
      <c r="AD18" s="363"/>
      <c r="AE18" s="363"/>
      <c r="AF18" s="363"/>
      <c r="AG18" s="363"/>
      <c r="AH18" s="363"/>
      <c r="AI18" s="364"/>
      <c r="AJ18" s="362" t="str">
        <f>IF(AJ12="⑦","7",IF(AJ12="⑥","6",AJ12))</f>
        <v>②</v>
      </c>
      <c r="AK18" s="363"/>
      <c r="AL18" s="363"/>
      <c r="AM18" s="363"/>
      <c r="AN18" s="363"/>
      <c r="AO18" s="363"/>
      <c r="AP18" s="363"/>
      <c r="AQ18" s="364"/>
      <c r="AR18" s="363"/>
      <c r="AS18" s="363"/>
      <c r="AT18" s="363"/>
      <c r="AU18" s="363"/>
      <c r="AV18" s="363"/>
      <c r="AW18" s="363"/>
      <c r="AX18" s="363"/>
      <c r="AY18" s="364"/>
      <c r="AZ18" s="443"/>
      <c r="BA18" s="469"/>
      <c r="BB18" s="469"/>
      <c r="BC18" s="469"/>
      <c r="BD18" s="600"/>
      <c r="BE18" s="600"/>
      <c r="BF18" s="600"/>
      <c r="BG18" s="601"/>
      <c r="BH18" s="269"/>
    </row>
    <row r="19" spans="1:60" ht="18.75" customHeight="1">
      <c r="A19" s="276"/>
      <c r="B19" s="572">
        <f>BD24</f>
        <v>1</v>
      </c>
      <c r="C19" s="510" t="s">
        <v>1240</v>
      </c>
      <c r="D19" s="495"/>
      <c r="E19" s="495"/>
      <c r="F19" s="541" t="str">
        <f>IF(C19="ここに","",VLOOKUP(C19,'登録ナンバー'!$A$1:$C$620,2,0))</f>
        <v>峰　</v>
      </c>
      <c r="G19" s="541"/>
      <c r="H19" s="541"/>
      <c r="I19" s="541"/>
      <c r="J19" s="541"/>
      <c r="K19" s="541" t="s">
        <v>4</v>
      </c>
      <c r="L19" s="541" t="s">
        <v>1241</v>
      </c>
      <c r="M19" s="541"/>
      <c r="N19" s="541"/>
      <c r="O19" s="541" t="str">
        <f>IF(L19="ここに","",VLOOKUP(L19,'登録ナンバー'!$A$1:$C$620,2,0))</f>
        <v>大野</v>
      </c>
      <c r="P19" s="541"/>
      <c r="Q19" s="541"/>
      <c r="R19" s="541"/>
      <c r="S19" s="541"/>
      <c r="T19" s="573" t="s">
        <v>1287</v>
      </c>
      <c r="U19" s="440"/>
      <c r="V19" s="440"/>
      <c r="W19" s="440" t="s">
        <v>5</v>
      </c>
      <c r="X19" s="440"/>
      <c r="Y19" s="440">
        <v>4</v>
      </c>
      <c r="Z19" s="440"/>
      <c r="AA19" s="445"/>
      <c r="AB19" s="543"/>
      <c r="AC19" s="544"/>
      <c r="AD19" s="544"/>
      <c r="AE19" s="544"/>
      <c r="AF19" s="544"/>
      <c r="AG19" s="544"/>
      <c r="AH19" s="544"/>
      <c r="AI19" s="545"/>
      <c r="AJ19" s="340" t="s">
        <v>8</v>
      </c>
      <c r="AK19" s="436" t="s">
        <v>1289</v>
      </c>
      <c r="AL19" s="436"/>
      <c r="AM19" s="436" t="s">
        <v>5</v>
      </c>
      <c r="AN19" s="436"/>
      <c r="AO19" s="436">
        <v>5</v>
      </c>
      <c r="AP19" s="436"/>
      <c r="AQ19" s="447"/>
      <c r="AR19" s="586"/>
      <c r="AS19" s="586"/>
      <c r="AT19" s="586"/>
      <c r="AU19" s="436"/>
      <c r="AV19" s="436"/>
      <c r="AW19" s="537"/>
      <c r="AX19" s="537"/>
      <c r="AY19" s="538"/>
      <c r="AZ19" s="589"/>
      <c r="BA19" s="534">
        <v>2</v>
      </c>
      <c r="BB19" s="534"/>
      <c r="BC19" s="534"/>
      <c r="BD19" s="512">
        <f>IF(AB12="","",2-BA19)</f>
      </c>
      <c r="BE19" s="512"/>
      <c r="BF19" s="512"/>
      <c r="BG19" s="513"/>
      <c r="BH19" s="269"/>
    </row>
    <row r="20" spans="1:59" ht="18.75" customHeight="1">
      <c r="A20" s="276"/>
      <c r="B20" s="572"/>
      <c r="C20" s="506"/>
      <c r="D20" s="496"/>
      <c r="E20" s="496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444"/>
      <c r="U20" s="441"/>
      <c r="V20" s="441"/>
      <c r="W20" s="441"/>
      <c r="X20" s="441"/>
      <c r="Y20" s="441"/>
      <c r="Z20" s="441"/>
      <c r="AA20" s="446"/>
      <c r="AB20" s="546"/>
      <c r="AC20" s="547"/>
      <c r="AD20" s="547"/>
      <c r="AE20" s="547"/>
      <c r="AF20" s="547"/>
      <c r="AG20" s="547"/>
      <c r="AH20" s="547"/>
      <c r="AI20" s="548"/>
      <c r="AJ20" s="341"/>
      <c r="AK20" s="437"/>
      <c r="AL20" s="437"/>
      <c r="AM20" s="437"/>
      <c r="AN20" s="437"/>
      <c r="AO20" s="437"/>
      <c r="AP20" s="437"/>
      <c r="AQ20" s="448"/>
      <c r="AR20" s="587"/>
      <c r="AS20" s="587"/>
      <c r="AT20" s="587"/>
      <c r="AU20" s="437"/>
      <c r="AV20" s="437"/>
      <c r="AW20" s="539"/>
      <c r="AX20" s="539"/>
      <c r="AY20" s="540"/>
      <c r="AZ20" s="590"/>
      <c r="BA20" s="535"/>
      <c r="BB20" s="535"/>
      <c r="BC20" s="535"/>
      <c r="BD20" s="514"/>
      <c r="BE20" s="514"/>
      <c r="BF20" s="514"/>
      <c r="BG20" s="515"/>
    </row>
    <row r="21" spans="1:59" ht="18.75" customHeight="1">
      <c r="A21" s="276"/>
      <c r="B21" s="572"/>
      <c r="C21" s="506"/>
      <c r="D21" s="496"/>
      <c r="E21" s="496"/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444" t="s">
        <v>1287</v>
      </c>
      <c r="U21" s="441"/>
      <c r="V21" s="441"/>
      <c r="W21" s="441" t="s">
        <v>1282</v>
      </c>
      <c r="X21" s="441"/>
      <c r="Y21" s="441">
        <v>3</v>
      </c>
      <c r="Z21" s="441"/>
      <c r="AA21" s="446"/>
      <c r="AB21" s="546"/>
      <c r="AC21" s="547"/>
      <c r="AD21" s="547"/>
      <c r="AE21" s="547"/>
      <c r="AF21" s="547"/>
      <c r="AG21" s="547"/>
      <c r="AH21" s="547"/>
      <c r="AI21" s="548"/>
      <c r="AJ21" s="341"/>
      <c r="AK21" s="437" t="s">
        <v>1287</v>
      </c>
      <c r="AL21" s="437"/>
      <c r="AM21" s="437" t="s">
        <v>1282</v>
      </c>
      <c r="AN21" s="437"/>
      <c r="AO21" s="437">
        <v>4</v>
      </c>
      <c r="AP21" s="437"/>
      <c r="AQ21" s="448"/>
      <c r="AR21" s="587"/>
      <c r="AS21" s="587"/>
      <c r="AT21" s="587"/>
      <c r="AU21" s="437"/>
      <c r="AV21" s="437"/>
      <c r="AW21" s="539"/>
      <c r="AX21" s="539"/>
      <c r="AY21" s="540"/>
      <c r="AZ21" s="590"/>
      <c r="BA21" s="535"/>
      <c r="BB21" s="535"/>
      <c r="BC21" s="535"/>
      <c r="BD21" s="514"/>
      <c r="BE21" s="514"/>
      <c r="BF21" s="514"/>
      <c r="BG21" s="515"/>
    </row>
    <row r="22" spans="1:59" ht="18.75" customHeight="1">
      <c r="A22" s="276"/>
      <c r="B22" s="258"/>
      <c r="C22" s="260"/>
      <c r="D22" s="261"/>
      <c r="E22" s="261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444"/>
      <c r="U22" s="441"/>
      <c r="V22" s="441"/>
      <c r="W22" s="441"/>
      <c r="X22" s="441"/>
      <c r="Y22" s="441"/>
      <c r="Z22" s="441"/>
      <c r="AA22" s="446"/>
      <c r="AB22" s="546"/>
      <c r="AC22" s="547"/>
      <c r="AD22" s="547"/>
      <c r="AE22" s="547"/>
      <c r="AF22" s="547"/>
      <c r="AG22" s="547"/>
      <c r="AH22" s="547"/>
      <c r="AI22" s="548"/>
      <c r="AJ22" s="341"/>
      <c r="AK22" s="437"/>
      <c r="AL22" s="437"/>
      <c r="AM22" s="437"/>
      <c r="AN22" s="437"/>
      <c r="AO22" s="437"/>
      <c r="AP22" s="437"/>
      <c r="AQ22" s="448"/>
      <c r="AR22" s="587"/>
      <c r="AS22" s="587"/>
      <c r="AT22" s="587"/>
      <c r="AU22" s="437"/>
      <c r="AV22" s="437"/>
      <c r="AW22" s="539"/>
      <c r="AX22" s="539"/>
      <c r="AY22" s="540"/>
      <c r="AZ22" s="342"/>
      <c r="BA22" s="343"/>
      <c r="BB22" s="343"/>
      <c r="BC22" s="343"/>
      <c r="BD22" s="344"/>
      <c r="BE22" s="344"/>
      <c r="BF22" s="344"/>
      <c r="BG22" s="345"/>
    </row>
    <row r="23" spans="1:59" ht="18.75" customHeight="1">
      <c r="A23" s="276"/>
      <c r="B23" s="258"/>
      <c r="C23" s="260"/>
      <c r="D23" s="261"/>
      <c r="E23" s="261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444"/>
      <c r="U23" s="441"/>
      <c r="V23" s="441"/>
      <c r="W23" s="346"/>
      <c r="X23" s="346"/>
      <c r="Y23" s="441"/>
      <c r="Z23" s="441"/>
      <c r="AA23" s="446"/>
      <c r="AB23" s="546"/>
      <c r="AC23" s="547"/>
      <c r="AD23" s="547"/>
      <c r="AE23" s="547"/>
      <c r="AF23" s="547"/>
      <c r="AG23" s="547"/>
      <c r="AH23" s="547"/>
      <c r="AI23" s="548"/>
      <c r="AJ23" s="341"/>
      <c r="AK23" s="437"/>
      <c r="AL23" s="437"/>
      <c r="AM23" s="347"/>
      <c r="AN23" s="347"/>
      <c r="AO23" s="437"/>
      <c r="AP23" s="437"/>
      <c r="AQ23" s="448"/>
      <c r="AR23" s="587"/>
      <c r="AS23" s="587"/>
      <c r="AT23" s="587"/>
      <c r="AU23" s="437"/>
      <c r="AV23" s="437"/>
      <c r="AW23" s="539"/>
      <c r="AX23" s="539"/>
      <c r="AY23" s="540"/>
      <c r="AZ23" s="342"/>
      <c r="BA23" s="343"/>
      <c r="BB23" s="343"/>
      <c r="BC23" s="343"/>
      <c r="BD23" s="344"/>
      <c r="BE23" s="344"/>
      <c r="BF23" s="344"/>
      <c r="BG23" s="345"/>
    </row>
    <row r="24" spans="1:59" ht="18.75" customHeight="1">
      <c r="A24" s="276"/>
      <c r="B24" s="276"/>
      <c r="C24" s="506" t="s">
        <v>7</v>
      </c>
      <c r="D24" s="496"/>
      <c r="E24" s="496"/>
      <c r="F24" s="542" t="str">
        <f>IF(C19="ここに","",VLOOKUP(C19,'登録ナンバー'!$A$1:$D$620,4,0))</f>
        <v>うさかめ</v>
      </c>
      <c r="G24" s="542"/>
      <c r="H24" s="542"/>
      <c r="I24" s="542"/>
      <c r="J24" s="542"/>
      <c r="K24" s="388"/>
      <c r="L24" s="532" t="s">
        <v>7</v>
      </c>
      <c r="M24" s="532"/>
      <c r="N24" s="532"/>
      <c r="O24" s="542" t="str">
        <f>IF(L19="ここに","",VLOOKUP(L19,'登録ナンバー'!$A$1:$D$620,4,0))</f>
        <v>フレンズ</v>
      </c>
      <c r="P24" s="542"/>
      <c r="Q24" s="542"/>
      <c r="R24" s="542"/>
      <c r="S24" s="542"/>
      <c r="T24" s="444"/>
      <c r="U24" s="441"/>
      <c r="V24" s="441"/>
      <c r="W24" s="346"/>
      <c r="X24" s="346"/>
      <c r="Y24" s="441"/>
      <c r="Z24" s="441"/>
      <c r="AA24" s="446"/>
      <c r="AB24" s="546"/>
      <c r="AC24" s="547"/>
      <c r="AD24" s="547"/>
      <c r="AE24" s="547"/>
      <c r="AF24" s="547"/>
      <c r="AG24" s="547"/>
      <c r="AH24" s="547"/>
      <c r="AI24" s="548"/>
      <c r="AJ24" s="341"/>
      <c r="AK24" s="437"/>
      <c r="AL24" s="437"/>
      <c r="AM24" s="347"/>
      <c r="AN24" s="347"/>
      <c r="AO24" s="530"/>
      <c r="AP24" s="530"/>
      <c r="AQ24" s="531"/>
      <c r="AR24" s="587"/>
      <c r="AS24" s="587"/>
      <c r="AT24" s="587"/>
      <c r="AU24" s="437"/>
      <c r="AV24" s="437"/>
      <c r="AW24" s="539"/>
      <c r="AX24" s="539"/>
      <c r="AY24" s="540"/>
      <c r="AZ24" s="591">
        <f>IF(OR(COUNTIF(BA12:BC34,2)=3,COUNTIF(BA12:BC34,1)=3),(T25+AJ25)/(T25+AJ25+Y19+AO19),"")</f>
      </c>
      <c r="BA24" s="441"/>
      <c r="BB24" s="441"/>
      <c r="BC24" s="441"/>
      <c r="BD24" s="526">
        <f>IF(AZ24&lt;&gt;"",RANK(AZ24,AZ17:AZ36),RANK(BA19,BA12:BC34))</f>
        <v>1</v>
      </c>
      <c r="BE24" s="526"/>
      <c r="BF24" s="526"/>
      <c r="BG24" s="527"/>
    </row>
    <row r="25" spans="1:59" ht="4.5" customHeight="1" hidden="1">
      <c r="A25" s="276"/>
      <c r="B25" s="276"/>
      <c r="C25" s="507"/>
      <c r="D25" s="508"/>
      <c r="E25" s="508"/>
      <c r="F25" s="301"/>
      <c r="G25" s="301"/>
      <c r="H25" s="301"/>
      <c r="I25" s="301"/>
      <c r="J25" s="289"/>
      <c r="K25" s="301"/>
      <c r="L25" s="533"/>
      <c r="M25" s="533"/>
      <c r="N25" s="533"/>
      <c r="O25" s="301"/>
      <c r="P25" s="301"/>
      <c r="Q25" s="301"/>
      <c r="R25" s="302"/>
      <c r="S25" s="348"/>
      <c r="T25" s="349" t="str">
        <f>IF(T19="⑦","7",IF(T19="⑥","6",T19))</f>
        <v>6</v>
      </c>
      <c r="U25" s="350"/>
      <c r="V25" s="350"/>
      <c r="W25" s="350"/>
      <c r="X25" s="350"/>
      <c r="Y25" s="350"/>
      <c r="Z25" s="350"/>
      <c r="AA25" s="351"/>
      <c r="AB25" s="549"/>
      <c r="AC25" s="550"/>
      <c r="AD25" s="550"/>
      <c r="AE25" s="550"/>
      <c r="AF25" s="550"/>
      <c r="AG25" s="550"/>
      <c r="AH25" s="550"/>
      <c r="AI25" s="551"/>
      <c r="AJ25" s="349" t="str">
        <f>IF(AJ19="⑦","7",IF(AJ19="⑥","6",AJ19))</f>
        <v>①</v>
      </c>
      <c r="AK25" s="352"/>
      <c r="AL25" s="352"/>
      <c r="AM25" s="352"/>
      <c r="AN25" s="352"/>
      <c r="AO25" s="352"/>
      <c r="AP25" s="352"/>
      <c r="AQ25" s="353"/>
      <c r="AR25" s="352"/>
      <c r="AS25" s="352"/>
      <c r="AT25" s="352"/>
      <c r="AU25" s="352"/>
      <c r="AV25" s="352"/>
      <c r="AW25" s="352"/>
      <c r="AX25" s="352"/>
      <c r="AY25" s="354"/>
      <c r="AZ25" s="592"/>
      <c r="BA25" s="536"/>
      <c r="BB25" s="536"/>
      <c r="BC25" s="536"/>
      <c r="BD25" s="528"/>
      <c r="BE25" s="528"/>
      <c r="BF25" s="528"/>
      <c r="BG25" s="529"/>
    </row>
    <row r="26" spans="1:59" ht="18.75" customHeight="1">
      <c r="A26" s="276"/>
      <c r="B26" s="276"/>
      <c r="C26" s="510" t="s">
        <v>1242</v>
      </c>
      <c r="D26" s="495"/>
      <c r="E26" s="495"/>
      <c r="F26" s="495" t="str">
        <f>IF(C26="ここに","",VLOOKUP(C26,'登録ナンバー'!$A$1:$C$620,2,0))</f>
        <v>竹下</v>
      </c>
      <c r="G26" s="495"/>
      <c r="H26" s="495"/>
      <c r="I26" s="495"/>
      <c r="J26" s="495"/>
      <c r="K26" s="509" t="s">
        <v>4</v>
      </c>
      <c r="L26" s="495" t="s">
        <v>1243</v>
      </c>
      <c r="M26" s="495"/>
      <c r="N26" s="495"/>
      <c r="O26" s="495" t="str">
        <f>IF(L26="ここに","",VLOOKUP(L26,'登録ナンバー'!$A$1:$C$620,2,0))</f>
        <v>清水</v>
      </c>
      <c r="P26" s="495"/>
      <c r="Q26" s="495"/>
      <c r="R26" s="495"/>
      <c r="S26" s="588"/>
      <c r="T26" s="433" t="str">
        <f>IF(AO12="","",IF(AND(AO12=6,AJ12&lt;&gt;"⑦"),"⑥",IF(AO12=7,"⑦",AO12)))</f>
        <v>⑥</v>
      </c>
      <c r="U26" s="431"/>
      <c r="V26" s="431"/>
      <c r="W26" s="431" t="s">
        <v>5</v>
      </c>
      <c r="X26" s="431"/>
      <c r="Y26" s="431">
        <v>3</v>
      </c>
      <c r="Z26" s="431"/>
      <c r="AA26" s="432"/>
      <c r="AB26" s="325">
        <f>IF(AO19="","",IF(AND(AO19=6,AJ19&lt;&gt;"⑦"),"⑥",IF(AO19=7,"⑦",AO19)))</f>
        <v>5</v>
      </c>
      <c r="AC26" s="431">
        <v>5</v>
      </c>
      <c r="AD26" s="431"/>
      <c r="AE26" s="431" t="s">
        <v>5</v>
      </c>
      <c r="AF26" s="431"/>
      <c r="AG26" s="431">
        <v>7</v>
      </c>
      <c r="AH26" s="431"/>
      <c r="AI26" s="432"/>
      <c r="AJ26" s="516"/>
      <c r="AK26" s="517"/>
      <c r="AL26" s="517"/>
      <c r="AM26" s="517"/>
      <c r="AN26" s="517"/>
      <c r="AO26" s="517"/>
      <c r="AP26" s="455"/>
      <c r="AQ26" s="518"/>
      <c r="AR26" s="458"/>
      <c r="AS26" s="459"/>
      <c r="AT26" s="459"/>
      <c r="AU26" s="497"/>
      <c r="AV26" s="497"/>
      <c r="AW26" s="500"/>
      <c r="AX26" s="500"/>
      <c r="AY26" s="501"/>
      <c r="AZ26" s="606"/>
      <c r="BA26" s="489">
        <f>COUNTIF(T26:AY28,"⑥")+COUNTIF(T26:AY28,"⑦")</f>
        <v>1</v>
      </c>
      <c r="BB26" s="489"/>
      <c r="BC26" s="489"/>
      <c r="BD26" s="483">
        <v>1</v>
      </c>
      <c r="BE26" s="483"/>
      <c r="BF26" s="483"/>
      <c r="BG26" s="484"/>
    </row>
    <row r="27" spans="1:59" ht="18.75" customHeight="1">
      <c r="A27" s="276"/>
      <c r="B27" s="276"/>
      <c r="C27" s="506"/>
      <c r="D27" s="496"/>
      <c r="E27" s="496"/>
      <c r="F27" s="496"/>
      <c r="G27" s="496"/>
      <c r="H27" s="496"/>
      <c r="I27" s="496"/>
      <c r="J27" s="496"/>
      <c r="K27" s="509"/>
      <c r="L27" s="496"/>
      <c r="M27" s="496"/>
      <c r="N27" s="496"/>
      <c r="O27" s="496"/>
      <c r="P27" s="496"/>
      <c r="Q27" s="496"/>
      <c r="R27" s="496"/>
      <c r="S27" s="511"/>
      <c r="T27" s="430"/>
      <c r="U27" s="428"/>
      <c r="V27" s="428"/>
      <c r="W27" s="428"/>
      <c r="X27" s="428"/>
      <c r="Y27" s="428"/>
      <c r="Z27" s="428"/>
      <c r="AA27" s="429"/>
      <c r="AB27" s="326"/>
      <c r="AC27" s="428"/>
      <c r="AD27" s="428"/>
      <c r="AE27" s="428"/>
      <c r="AF27" s="428"/>
      <c r="AG27" s="428"/>
      <c r="AH27" s="428"/>
      <c r="AI27" s="429"/>
      <c r="AJ27" s="519"/>
      <c r="AK27" s="455"/>
      <c r="AL27" s="455"/>
      <c r="AM27" s="455"/>
      <c r="AN27" s="455"/>
      <c r="AO27" s="455"/>
      <c r="AP27" s="455"/>
      <c r="AQ27" s="518"/>
      <c r="AR27" s="460"/>
      <c r="AS27" s="461"/>
      <c r="AT27" s="461"/>
      <c r="AU27" s="498"/>
      <c r="AV27" s="498"/>
      <c r="AW27" s="502"/>
      <c r="AX27" s="502"/>
      <c r="AY27" s="503"/>
      <c r="AZ27" s="607"/>
      <c r="BA27" s="490"/>
      <c r="BB27" s="490"/>
      <c r="BC27" s="490"/>
      <c r="BD27" s="485"/>
      <c r="BE27" s="485"/>
      <c r="BF27" s="485"/>
      <c r="BG27" s="486"/>
    </row>
    <row r="28" spans="1:59" ht="18.75" customHeight="1">
      <c r="A28" s="276"/>
      <c r="B28" s="276"/>
      <c r="C28" s="506"/>
      <c r="D28" s="496"/>
      <c r="E28" s="496"/>
      <c r="F28" s="496"/>
      <c r="G28" s="496"/>
      <c r="H28" s="496"/>
      <c r="I28" s="496"/>
      <c r="J28" s="496"/>
      <c r="K28" s="509"/>
      <c r="L28" s="496"/>
      <c r="M28" s="496"/>
      <c r="N28" s="496"/>
      <c r="O28" s="496"/>
      <c r="P28" s="496"/>
      <c r="Q28" s="496"/>
      <c r="R28" s="496"/>
      <c r="S28" s="511"/>
      <c r="T28" s="430">
        <v>2</v>
      </c>
      <c r="U28" s="428"/>
      <c r="V28" s="428"/>
      <c r="W28" s="428" t="s">
        <v>1282</v>
      </c>
      <c r="X28" s="428"/>
      <c r="Y28" s="428">
        <v>6</v>
      </c>
      <c r="Z28" s="428"/>
      <c r="AA28" s="429"/>
      <c r="AB28" s="326"/>
      <c r="AC28" s="428">
        <v>4</v>
      </c>
      <c r="AD28" s="428"/>
      <c r="AE28" s="428" t="s">
        <v>1282</v>
      </c>
      <c r="AF28" s="428"/>
      <c r="AG28" s="428">
        <v>6</v>
      </c>
      <c r="AH28" s="428"/>
      <c r="AI28" s="429"/>
      <c r="AJ28" s="519"/>
      <c r="AK28" s="455"/>
      <c r="AL28" s="455"/>
      <c r="AM28" s="455"/>
      <c r="AN28" s="455"/>
      <c r="AO28" s="455"/>
      <c r="AP28" s="455"/>
      <c r="AQ28" s="518"/>
      <c r="AR28" s="460"/>
      <c r="AS28" s="461"/>
      <c r="AT28" s="461"/>
      <c r="AU28" s="498"/>
      <c r="AV28" s="498"/>
      <c r="AW28" s="502"/>
      <c r="AX28" s="502"/>
      <c r="AY28" s="503"/>
      <c r="AZ28" s="607"/>
      <c r="BA28" s="490"/>
      <c r="BB28" s="490"/>
      <c r="BC28" s="490"/>
      <c r="BD28" s="485"/>
      <c r="BE28" s="485"/>
      <c r="BF28" s="485"/>
      <c r="BG28" s="486"/>
    </row>
    <row r="29" spans="1:59" ht="18.75" customHeight="1">
      <c r="A29" s="276"/>
      <c r="B29" s="276"/>
      <c r="C29" s="260"/>
      <c r="D29" s="261"/>
      <c r="E29" s="261"/>
      <c r="F29" s="261"/>
      <c r="G29" s="261"/>
      <c r="H29" s="261"/>
      <c r="I29" s="261"/>
      <c r="J29" s="261"/>
      <c r="K29" s="259"/>
      <c r="L29" s="261"/>
      <c r="M29" s="261"/>
      <c r="N29" s="261"/>
      <c r="O29" s="261"/>
      <c r="P29" s="261"/>
      <c r="Q29" s="261"/>
      <c r="R29" s="261"/>
      <c r="S29" s="266"/>
      <c r="T29" s="430"/>
      <c r="U29" s="428"/>
      <c r="V29" s="428"/>
      <c r="W29" s="428"/>
      <c r="X29" s="428"/>
      <c r="Y29" s="428"/>
      <c r="Z29" s="428"/>
      <c r="AA29" s="429"/>
      <c r="AB29" s="326"/>
      <c r="AC29" s="428"/>
      <c r="AD29" s="428"/>
      <c r="AE29" s="428"/>
      <c r="AF29" s="428"/>
      <c r="AG29" s="428"/>
      <c r="AH29" s="428"/>
      <c r="AI29" s="429"/>
      <c r="AJ29" s="519"/>
      <c r="AK29" s="455"/>
      <c r="AL29" s="455"/>
      <c r="AM29" s="455"/>
      <c r="AN29" s="455"/>
      <c r="AO29" s="455"/>
      <c r="AP29" s="455"/>
      <c r="AQ29" s="518"/>
      <c r="AR29" s="460"/>
      <c r="AS29" s="461"/>
      <c r="AT29" s="461"/>
      <c r="AU29" s="498"/>
      <c r="AV29" s="498"/>
      <c r="AW29" s="502"/>
      <c r="AX29" s="502"/>
      <c r="AY29" s="503"/>
      <c r="AZ29" s="262"/>
      <c r="BA29" s="263"/>
      <c r="BB29" s="263"/>
      <c r="BC29" s="263"/>
      <c r="BD29" s="264"/>
      <c r="BE29" s="264"/>
      <c r="BF29" s="264"/>
      <c r="BG29" s="265"/>
    </row>
    <row r="30" spans="1:59" ht="18.75" customHeight="1">
      <c r="A30" s="276"/>
      <c r="B30" s="276"/>
      <c r="C30" s="260"/>
      <c r="D30" s="261"/>
      <c r="E30" s="261"/>
      <c r="F30" s="261"/>
      <c r="G30" s="261"/>
      <c r="H30" s="261"/>
      <c r="I30" s="261"/>
      <c r="J30" s="261"/>
      <c r="K30" s="259"/>
      <c r="L30" s="261"/>
      <c r="M30" s="261"/>
      <c r="N30" s="261"/>
      <c r="O30" s="261"/>
      <c r="P30" s="261"/>
      <c r="Q30" s="261"/>
      <c r="R30" s="261"/>
      <c r="S30" s="266"/>
      <c r="T30" s="430">
        <v>3</v>
      </c>
      <c r="U30" s="428"/>
      <c r="V30" s="428"/>
      <c r="Y30" s="428">
        <v>10</v>
      </c>
      <c r="Z30" s="428"/>
      <c r="AA30" s="429"/>
      <c r="AB30" s="326"/>
      <c r="AC30" s="428"/>
      <c r="AD30" s="428"/>
      <c r="AE30" s="428"/>
      <c r="AF30" s="428"/>
      <c r="AG30" s="428"/>
      <c r="AH30" s="428"/>
      <c r="AI30" s="429"/>
      <c r="AJ30" s="519"/>
      <c r="AK30" s="455"/>
      <c r="AL30" s="455"/>
      <c r="AM30" s="455"/>
      <c r="AN30" s="455"/>
      <c r="AO30" s="455"/>
      <c r="AP30" s="455"/>
      <c r="AQ30" s="518"/>
      <c r="AR30" s="460"/>
      <c r="AS30" s="461"/>
      <c r="AT30" s="461"/>
      <c r="AU30" s="498"/>
      <c r="AV30" s="498"/>
      <c r="AW30" s="502"/>
      <c r="AX30" s="502"/>
      <c r="AY30" s="503"/>
      <c r="AZ30" s="262"/>
      <c r="BA30" s="263"/>
      <c r="BB30" s="263"/>
      <c r="BC30" s="263"/>
      <c r="BD30" s="264"/>
      <c r="BE30" s="264"/>
      <c r="BF30" s="264"/>
      <c r="BG30" s="265"/>
    </row>
    <row r="31" spans="1:59" ht="18.75" customHeight="1" thickBot="1">
      <c r="A31" s="276"/>
      <c r="B31" s="276"/>
      <c r="C31" s="506" t="s">
        <v>7</v>
      </c>
      <c r="D31" s="496"/>
      <c r="E31" s="496"/>
      <c r="F31" s="496" t="str">
        <f>IF(C26="ここに","",VLOOKUP(C26,'登録ナンバー'!$A$1:$D$620,4,0))</f>
        <v>うさかめ</v>
      </c>
      <c r="G31" s="496"/>
      <c r="H31" s="496"/>
      <c r="I31" s="496"/>
      <c r="J31" s="496"/>
      <c r="K31" s="259"/>
      <c r="L31" s="509" t="s">
        <v>7</v>
      </c>
      <c r="M31" s="509"/>
      <c r="N31" s="509"/>
      <c r="O31" s="496" t="str">
        <f>IF(L26="ここに","",VLOOKUP(L26,'登録ナンバー'!$A$1:$D$620,4,0))</f>
        <v>フレンズ</v>
      </c>
      <c r="P31" s="496"/>
      <c r="Q31" s="496"/>
      <c r="R31" s="496"/>
      <c r="S31" s="511"/>
      <c r="T31" s="430"/>
      <c r="U31" s="428"/>
      <c r="V31" s="428"/>
      <c r="Y31" s="428"/>
      <c r="Z31" s="428"/>
      <c r="AA31" s="429"/>
      <c r="AB31" s="326"/>
      <c r="AC31" s="428"/>
      <c r="AD31" s="428"/>
      <c r="AE31" s="428"/>
      <c r="AF31" s="428"/>
      <c r="AG31" s="428"/>
      <c r="AH31" s="428"/>
      <c r="AI31" s="429"/>
      <c r="AJ31" s="519"/>
      <c r="AK31" s="455"/>
      <c r="AL31" s="455"/>
      <c r="AM31" s="455"/>
      <c r="AN31" s="455"/>
      <c r="AO31" s="455"/>
      <c r="AP31" s="455"/>
      <c r="AQ31" s="518"/>
      <c r="AR31" s="462"/>
      <c r="AS31" s="463"/>
      <c r="AT31" s="463"/>
      <c r="AU31" s="499"/>
      <c r="AV31" s="499"/>
      <c r="AW31" s="504"/>
      <c r="AX31" s="504"/>
      <c r="AY31" s="505"/>
      <c r="AZ31" s="584">
        <f>IF(OR(COUNTIF(BA12:BC34,2)=3,COUNTIF(BA12:BC34,1)=3),(AB32+T32)/(T32+AG26+Y26+AB32),"")</f>
      </c>
      <c r="BA31" s="457"/>
      <c r="BB31" s="457"/>
      <c r="BC31" s="457"/>
      <c r="BD31" s="487">
        <v>3</v>
      </c>
      <c r="BE31" s="487"/>
      <c r="BF31" s="487"/>
      <c r="BG31" s="488"/>
    </row>
    <row r="32" spans="2:59" ht="6" customHeight="1" hidden="1">
      <c r="B32" s="276"/>
      <c r="C32" s="507"/>
      <c r="D32" s="508"/>
      <c r="E32" s="508"/>
      <c r="F32" s="259"/>
      <c r="G32" s="259"/>
      <c r="H32" s="259"/>
      <c r="I32" s="259"/>
      <c r="J32" s="259"/>
      <c r="K32" s="259"/>
      <c r="L32" s="508"/>
      <c r="M32" s="508"/>
      <c r="N32" s="508"/>
      <c r="O32" s="259"/>
      <c r="P32" s="259"/>
      <c r="Q32" s="259"/>
      <c r="R32" s="270"/>
      <c r="S32" s="271"/>
      <c r="T32" s="272" t="str">
        <f>IF(T26="⑦","7",IF(T26="⑥","6",T26))</f>
        <v>6</v>
      </c>
      <c r="AA32" s="278"/>
      <c r="AB32" s="272">
        <f>IF(AB26="⑦","7",IF(AB26="⑥","6",AB26))</f>
        <v>5</v>
      </c>
      <c r="AJ32" s="520"/>
      <c r="AK32" s="521"/>
      <c r="AL32" s="521"/>
      <c r="AM32" s="521"/>
      <c r="AN32" s="521"/>
      <c r="AO32" s="521"/>
      <c r="AP32" s="521"/>
      <c r="AQ32" s="522"/>
      <c r="AR32" s="273"/>
      <c r="AS32" s="273"/>
      <c r="AT32" s="273"/>
      <c r="AU32" s="273"/>
      <c r="AV32" s="273"/>
      <c r="AW32" s="273"/>
      <c r="AX32" s="273"/>
      <c r="AY32" s="277"/>
      <c r="AZ32" s="585"/>
      <c r="BA32" s="523"/>
      <c r="BB32" s="523"/>
      <c r="BC32" s="523"/>
      <c r="BD32" s="524"/>
      <c r="BE32" s="524"/>
      <c r="BF32" s="524"/>
      <c r="BG32" s="525"/>
    </row>
    <row r="33" spans="2:59" ht="18.75" customHeight="1" hidden="1">
      <c r="B33" s="572">
        <f>BD35</f>
        <v>0</v>
      </c>
      <c r="C33" s="480"/>
      <c r="D33" s="431"/>
      <c r="E33" s="431"/>
      <c r="F33" s="480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2"/>
      <c r="T33" s="476"/>
      <c r="U33" s="477"/>
      <c r="V33" s="477"/>
      <c r="W33" s="431"/>
      <c r="X33" s="431"/>
      <c r="Y33" s="451"/>
      <c r="Z33" s="451"/>
      <c r="AA33" s="452"/>
      <c r="AB33" s="476"/>
      <c r="AC33" s="477"/>
      <c r="AD33" s="477"/>
      <c r="AE33" s="431"/>
      <c r="AF33" s="431"/>
      <c r="AG33" s="451"/>
      <c r="AH33" s="451"/>
      <c r="AI33" s="452"/>
      <c r="AJ33" s="476"/>
      <c r="AK33" s="477"/>
      <c r="AL33" s="477"/>
      <c r="AM33" s="431"/>
      <c r="AN33" s="431"/>
      <c r="AO33" s="451"/>
      <c r="AP33" s="451"/>
      <c r="AQ33" s="452"/>
      <c r="AR33" s="455"/>
      <c r="AS33" s="455"/>
      <c r="AT33" s="455"/>
      <c r="AU33" s="455"/>
      <c r="AV33" s="455"/>
      <c r="AW33" s="455"/>
      <c r="AX33" s="455"/>
      <c r="AY33" s="456"/>
      <c r="AZ33" s="279"/>
      <c r="BA33" s="489"/>
      <c r="BB33" s="489"/>
      <c r="BC33" s="489"/>
      <c r="BD33" s="483"/>
      <c r="BE33" s="483"/>
      <c r="BF33" s="483"/>
      <c r="BG33" s="484"/>
    </row>
    <row r="34" spans="2:59" ht="18.75" customHeight="1" hidden="1">
      <c r="B34" s="563"/>
      <c r="C34" s="481"/>
      <c r="D34" s="428"/>
      <c r="E34" s="428"/>
      <c r="F34" s="481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9"/>
      <c r="T34" s="478"/>
      <c r="U34" s="479"/>
      <c r="V34" s="479"/>
      <c r="W34" s="428"/>
      <c r="X34" s="428"/>
      <c r="Y34" s="453"/>
      <c r="Z34" s="453"/>
      <c r="AA34" s="454"/>
      <c r="AB34" s="478"/>
      <c r="AC34" s="479"/>
      <c r="AD34" s="479"/>
      <c r="AE34" s="428"/>
      <c r="AF34" s="428"/>
      <c r="AG34" s="453"/>
      <c r="AH34" s="453"/>
      <c r="AI34" s="454"/>
      <c r="AJ34" s="478"/>
      <c r="AK34" s="479"/>
      <c r="AL34" s="479"/>
      <c r="AM34" s="428"/>
      <c r="AN34" s="428"/>
      <c r="AO34" s="453"/>
      <c r="AP34" s="453"/>
      <c r="AQ34" s="454"/>
      <c r="AR34" s="455"/>
      <c r="AS34" s="455"/>
      <c r="AT34" s="455"/>
      <c r="AU34" s="455"/>
      <c r="AV34" s="455"/>
      <c r="AW34" s="455"/>
      <c r="AX34" s="455"/>
      <c r="AY34" s="456"/>
      <c r="AZ34" s="280"/>
      <c r="BA34" s="490"/>
      <c r="BB34" s="490"/>
      <c r="BC34" s="490"/>
      <c r="BD34" s="485"/>
      <c r="BE34" s="485"/>
      <c r="BF34" s="485"/>
      <c r="BG34" s="486"/>
    </row>
    <row r="35" spans="2:59" ht="18.75" customHeight="1" hidden="1">
      <c r="B35" s="276"/>
      <c r="C35" s="482"/>
      <c r="D35" s="449"/>
      <c r="E35" s="449"/>
      <c r="F35" s="482"/>
      <c r="G35" s="449"/>
      <c r="H35" s="449"/>
      <c r="I35" s="449"/>
      <c r="J35" s="449"/>
      <c r="K35" s="281"/>
      <c r="L35" s="449"/>
      <c r="M35" s="449"/>
      <c r="N35" s="449"/>
      <c r="O35" s="449"/>
      <c r="P35" s="449"/>
      <c r="Q35" s="449"/>
      <c r="R35" s="449"/>
      <c r="S35" s="450"/>
      <c r="T35" s="478"/>
      <c r="U35" s="479"/>
      <c r="V35" s="479"/>
      <c r="W35" s="428"/>
      <c r="X35" s="428"/>
      <c r="Y35" s="453"/>
      <c r="Z35" s="453"/>
      <c r="AA35" s="454"/>
      <c r="AB35" s="478"/>
      <c r="AC35" s="479"/>
      <c r="AD35" s="479"/>
      <c r="AE35" s="428"/>
      <c r="AF35" s="428"/>
      <c r="AG35" s="491"/>
      <c r="AH35" s="491"/>
      <c r="AI35" s="492"/>
      <c r="AJ35" s="493"/>
      <c r="AK35" s="494"/>
      <c r="AL35" s="494"/>
      <c r="AM35" s="428"/>
      <c r="AN35" s="428"/>
      <c r="AO35" s="453"/>
      <c r="AP35" s="453"/>
      <c r="AQ35" s="454"/>
      <c r="AR35" s="455"/>
      <c r="AS35" s="455"/>
      <c r="AT35" s="455"/>
      <c r="AU35" s="455"/>
      <c r="AV35" s="455"/>
      <c r="AW35" s="455"/>
      <c r="AX35" s="455"/>
      <c r="AY35" s="456"/>
      <c r="AZ35" s="584"/>
      <c r="BA35" s="457"/>
      <c r="BB35" s="457"/>
      <c r="BC35" s="457"/>
      <c r="BD35" s="487"/>
      <c r="BE35" s="487"/>
      <c r="BF35" s="487"/>
      <c r="BG35" s="488"/>
    </row>
    <row r="36" spans="2:59" ht="6.75" customHeight="1" hidden="1">
      <c r="B36" s="276"/>
      <c r="C36" s="282"/>
      <c r="D36" s="256"/>
      <c r="E36" s="256"/>
      <c r="F36" s="256"/>
      <c r="G36" s="256"/>
      <c r="H36" s="256"/>
      <c r="I36" s="256"/>
      <c r="J36" s="256"/>
      <c r="K36" s="256"/>
      <c r="L36" s="282"/>
      <c r="M36" s="256"/>
      <c r="N36" s="256"/>
      <c r="S36" s="278"/>
      <c r="T36" s="327"/>
      <c r="AA36" s="278"/>
      <c r="AB36" s="327"/>
      <c r="AE36" s="256"/>
      <c r="AF36" s="256"/>
      <c r="AG36" s="256"/>
      <c r="AH36" s="256"/>
      <c r="AI36" s="328"/>
      <c r="AJ36" s="329"/>
      <c r="AK36" s="256"/>
      <c r="AL36" s="256"/>
      <c r="AM36" s="256"/>
      <c r="AN36" s="256"/>
      <c r="AO36" s="256"/>
      <c r="AP36" s="256"/>
      <c r="AQ36" s="328"/>
      <c r="AR36" s="455"/>
      <c r="AS36" s="455"/>
      <c r="AT36" s="455"/>
      <c r="AU36" s="455"/>
      <c r="AV36" s="455"/>
      <c r="AW36" s="455"/>
      <c r="AX36" s="455"/>
      <c r="AY36" s="456"/>
      <c r="AZ36" s="584"/>
      <c r="BA36" s="457"/>
      <c r="BB36" s="457"/>
      <c r="BC36" s="457"/>
      <c r="BD36" s="487"/>
      <c r="BE36" s="487"/>
      <c r="BF36" s="487"/>
      <c r="BG36" s="488"/>
    </row>
    <row r="37" spans="3:59" ht="12" customHeight="1">
      <c r="C37" s="283"/>
      <c r="D37" s="283"/>
      <c r="E37" s="275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330"/>
      <c r="U37" s="256"/>
      <c r="V37" s="256"/>
      <c r="W37" s="256"/>
      <c r="X37" s="256"/>
      <c r="Y37" s="256"/>
      <c r="Z37" s="256"/>
      <c r="AA37" s="256"/>
      <c r="AB37" s="330"/>
      <c r="AC37" s="256"/>
      <c r="AD37" s="256"/>
      <c r="AE37" s="256"/>
      <c r="AF37" s="256"/>
      <c r="AG37" s="256"/>
      <c r="AH37" s="256"/>
      <c r="AI37" s="25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331"/>
      <c r="BA37" s="331"/>
      <c r="BB37" s="331"/>
      <c r="BC37" s="331"/>
      <c r="BD37" s="332"/>
      <c r="BE37" s="332"/>
      <c r="BF37" s="332"/>
      <c r="BG37" s="332"/>
    </row>
    <row r="38" spans="3:59" ht="12" customHeight="1"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84"/>
      <c r="BA38" s="284"/>
      <c r="BB38" s="284"/>
      <c r="BC38" s="284"/>
      <c r="BD38" s="284"/>
      <c r="BE38" s="284"/>
      <c r="BF38" s="284"/>
      <c r="BG38" s="284"/>
    </row>
    <row r="39" spans="3:59" ht="12" customHeight="1"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85"/>
      <c r="AB39" s="285"/>
      <c r="AJ39" s="285"/>
      <c r="AR39" s="255"/>
      <c r="AS39" s="255"/>
      <c r="AT39" s="255"/>
      <c r="AU39" s="255"/>
      <c r="AV39" s="255"/>
      <c r="AW39" s="255"/>
      <c r="AX39" s="255"/>
      <c r="AY39" s="255"/>
      <c r="AZ39" s="267"/>
      <c r="BA39" s="267"/>
      <c r="BB39" s="267"/>
      <c r="BC39" s="267"/>
      <c r="BD39" s="268"/>
      <c r="BE39" s="268"/>
      <c r="BF39" s="268"/>
      <c r="BG39" s="268"/>
    </row>
    <row r="40" spans="3:65" s="286" customFormat="1" ht="32.25" customHeight="1">
      <c r="C40" s="605" t="s">
        <v>1276</v>
      </c>
      <c r="D40" s="605"/>
      <c r="E40" s="605"/>
      <c r="F40" s="605"/>
      <c r="G40" s="605"/>
      <c r="H40" s="605"/>
      <c r="I40" s="605"/>
      <c r="J40" s="605"/>
      <c r="K40" s="605"/>
      <c r="L40" s="605"/>
      <c r="M40" s="605"/>
      <c r="N40" s="605"/>
      <c r="O40" s="605"/>
      <c r="P40" s="605"/>
      <c r="Q40" s="605"/>
      <c r="R40" s="605"/>
      <c r="S40" s="605"/>
      <c r="T40" s="605"/>
      <c r="U40" s="605"/>
      <c r="V40" s="605"/>
      <c r="W40" s="605"/>
      <c r="X40" s="605"/>
      <c r="Y40" s="605"/>
      <c r="Z40" s="605"/>
      <c r="AA40" s="605"/>
      <c r="AB40" s="605"/>
      <c r="AC40" s="605"/>
      <c r="AD40" s="605"/>
      <c r="AE40" s="605"/>
      <c r="AF40" s="605"/>
      <c r="AG40" s="605"/>
      <c r="AH40" s="605"/>
      <c r="AI40" s="605"/>
      <c r="AJ40" s="605"/>
      <c r="AK40" s="605"/>
      <c r="AL40" s="605"/>
      <c r="AM40" s="605"/>
      <c r="AN40" s="605"/>
      <c r="AO40" s="605"/>
      <c r="AP40" s="605"/>
      <c r="AQ40" s="605"/>
      <c r="AR40" s="605"/>
      <c r="AS40" s="605"/>
      <c r="AT40" s="605"/>
      <c r="AU40" s="605"/>
      <c r="AV40" s="605"/>
      <c r="AW40" s="605"/>
      <c r="AX40" s="605"/>
      <c r="AY40" s="605"/>
      <c r="AZ40" s="605"/>
      <c r="BA40" s="605"/>
      <c r="BB40" s="605"/>
      <c r="BC40" s="605"/>
      <c r="BD40" s="605"/>
      <c r="BE40" s="605"/>
      <c r="BF40" s="605"/>
      <c r="BG40" s="605"/>
      <c r="BH40" s="605"/>
      <c r="BL40" s="252"/>
      <c r="BM40" s="252"/>
    </row>
    <row r="41" spans="49:65" s="286" customFormat="1" ht="21" customHeight="1">
      <c r="AW41" s="252"/>
      <c r="AX41" s="252"/>
      <c r="BL41" s="252"/>
      <c r="BM41" s="252"/>
    </row>
    <row r="42" spans="99:112" ht="7.5" customHeight="1">
      <c r="CU42" s="285"/>
      <c r="CV42" s="285"/>
      <c r="CW42" s="285"/>
      <c r="CX42" s="285"/>
      <c r="CY42" s="285"/>
      <c r="CZ42" s="285"/>
      <c r="DA42" s="285"/>
      <c r="DB42" s="285"/>
      <c r="DC42" s="285"/>
      <c r="DD42" s="285"/>
      <c r="DE42" s="285"/>
      <c r="DF42" s="285"/>
      <c r="DG42" s="285"/>
      <c r="DH42" s="285"/>
    </row>
    <row r="43" spans="60:112" ht="7.5" customHeight="1">
      <c r="BH43" s="255"/>
      <c r="CT43" s="285"/>
      <c r="CU43" s="285"/>
      <c r="CV43" s="285"/>
      <c r="CW43" s="285"/>
      <c r="CX43" s="285"/>
      <c r="CY43" s="285"/>
      <c r="CZ43" s="285"/>
      <c r="DA43" s="285"/>
      <c r="DB43" s="285"/>
      <c r="DC43" s="285"/>
      <c r="DD43" s="285"/>
      <c r="DE43" s="285"/>
      <c r="DF43" s="285"/>
      <c r="DG43" s="285"/>
      <c r="DH43" s="285"/>
    </row>
    <row r="44" spans="60:112" ht="7.5" customHeight="1">
      <c r="BH44" s="255"/>
      <c r="CT44" s="285"/>
      <c r="CU44" s="285"/>
      <c r="CV44" s="285"/>
      <c r="CW44" s="285"/>
      <c r="CX44" s="285"/>
      <c r="CY44" s="285"/>
      <c r="CZ44" s="285"/>
      <c r="DA44" s="285"/>
      <c r="DB44" s="285"/>
      <c r="DC44" s="285"/>
      <c r="DD44" s="285"/>
      <c r="DE44" s="285"/>
      <c r="DF44" s="285"/>
      <c r="DG44" s="285"/>
      <c r="DH44" s="285"/>
    </row>
    <row r="45" spans="98:112" ht="7.5" customHeight="1">
      <c r="CT45" s="285"/>
      <c r="CU45" s="285"/>
      <c r="CV45" s="285"/>
      <c r="CW45" s="285"/>
      <c r="CX45" s="285"/>
      <c r="CY45" s="285"/>
      <c r="CZ45" s="285"/>
      <c r="DA45" s="285"/>
      <c r="DB45" s="285"/>
      <c r="DC45" s="285"/>
      <c r="DD45" s="285"/>
      <c r="DE45" s="285"/>
      <c r="DF45" s="285"/>
      <c r="DG45" s="285"/>
      <c r="DH45" s="285"/>
    </row>
    <row r="46" spans="98:112" ht="7.5" customHeight="1">
      <c r="CT46" s="285"/>
      <c r="CU46" s="285"/>
      <c r="CV46" s="285"/>
      <c r="CW46" s="285"/>
      <c r="CX46" s="285"/>
      <c r="CY46" s="285"/>
      <c r="CZ46" s="285"/>
      <c r="DA46" s="285"/>
      <c r="DB46" s="285"/>
      <c r="DC46" s="285"/>
      <c r="DD46" s="285"/>
      <c r="DE46" s="285"/>
      <c r="DF46" s="285"/>
      <c r="DG46" s="285"/>
      <c r="DH46" s="285"/>
    </row>
    <row r="47" spans="60:112" ht="7.5" customHeight="1">
      <c r="BH47" s="255"/>
      <c r="CU47" s="285"/>
      <c r="CV47" s="285"/>
      <c r="CW47" s="285"/>
      <c r="CX47" s="285"/>
      <c r="CY47" s="285"/>
      <c r="CZ47" s="285"/>
      <c r="DA47" s="285"/>
      <c r="DB47" s="285"/>
      <c r="DC47" s="285"/>
      <c r="DD47" s="285"/>
      <c r="DE47" s="285"/>
      <c r="DF47" s="285"/>
      <c r="DG47" s="285"/>
      <c r="DH47" s="285"/>
    </row>
    <row r="48" spans="60:112" ht="7.5" customHeight="1">
      <c r="BH48" s="255"/>
      <c r="CU48" s="285"/>
      <c r="CV48" s="287"/>
      <c r="CW48" s="285"/>
      <c r="CX48" s="285"/>
      <c r="CY48" s="285"/>
      <c r="CZ48" s="285"/>
      <c r="DA48" s="285"/>
      <c r="DB48" s="285"/>
      <c r="DC48" s="285"/>
      <c r="DD48" s="285"/>
      <c r="DE48" s="285"/>
      <c r="DF48" s="285"/>
      <c r="DG48" s="285"/>
      <c r="DH48" s="285"/>
    </row>
    <row r="49" spans="2:112" s="288" customFormat="1" ht="7.5" customHeight="1"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252"/>
      <c r="CN49" s="252"/>
      <c r="CO49" s="252"/>
      <c r="CP49" s="252"/>
      <c r="CQ49" s="252"/>
      <c r="CR49" s="252"/>
      <c r="CS49" s="252"/>
      <c r="CT49" s="255"/>
      <c r="CU49" s="285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</row>
    <row r="50" spans="2:112" s="288" customFormat="1" ht="7.5" customHeight="1"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85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87"/>
      <c r="CV50" s="287"/>
      <c r="CW50" s="287"/>
      <c r="CX50" s="287"/>
      <c r="CY50" s="287"/>
      <c r="CZ50" s="287"/>
      <c r="DA50" s="287"/>
      <c r="DB50" s="287"/>
      <c r="DC50" s="287"/>
      <c r="DD50" s="287"/>
      <c r="DE50" s="287"/>
      <c r="DF50" s="287"/>
      <c r="DG50" s="287"/>
      <c r="DH50" s="287"/>
    </row>
    <row r="51" spans="2:112" s="288" customFormat="1" ht="7.5" customHeight="1"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2"/>
      <c r="CS51" s="252"/>
      <c r="CT51" s="252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</row>
    <row r="52" spans="2:112" s="288" customFormat="1" ht="7.5" customHeight="1"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2"/>
      <c r="CU52" s="287"/>
      <c r="CV52" s="287"/>
      <c r="CW52" s="287"/>
      <c r="CX52" s="287"/>
      <c r="CY52" s="287"/>
      <c r="CZ52" s="287"/>
      <c r="DA52" s="287"/>
      <c r="DB52" s="287"/>
      <c r="DC52" s="287"/>
      <c r="DD52" s="287"/>
      <c r="DE52" s="287"/>
      <c r="DF52" s="287"/>
      <c r="DG52" s="287"/>
      <c r="DH52" s="287"/>
    </row>
    <row r="53" spans="2:116" s="288" customFormat="1" ht="7.5" customHeight="1"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2"/>
      <c r="BR53" s="252"/>
      <c r="BS53" s="252"/>
      <c r="BT53" s="252"/>
      <c r="BU53" s="252"/>
      <c r="BV53" s="252"/>
      <c r="BW53" s="252"/>
      <c r="BX53" s="252"/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252"/>
      <c r="CN53" s="252"/>
      <c r="CO53" s="252"/>
      <c r="CP53" s="252"/>
      <c r="CQ53" s="252"/>
      <c r="CR53" s="252"/>
      <c r="CS53" s="252"/>
      <c r="CT53" s="252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</row>
    <row r="54" spans="2:117" s="288" customFormat="1" ht="7.5" customHeight="1"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52"/>
      <c r="BE54" s="252"/>
      <c r="BF54" s="252"/>
      <c r="BG54" s="252"/>
      <c r="BH54" s="252"/>
      <c r="BI54" s="252"/>
      <c r="BJ54" s="252"/>
      <c r="BK54" s="252"/>
      <c r="BL54" s="252"/>
      <c r="BM54" s="252"/>
      <c r="BN54" s="252"/>
      <c r="BO54" s="252"/>
      <c r="BP54" s="252"/>
      <c r="BQ54" s="252"/>
      <c r="BR54" s="252"/>
      <c r="BS54" s="252"/>
      <c r="BT54" s="252"/>
      <c r="BU54" s="252"/>
      <c r="BV54" s="252"/>
      <c r="BW54" s="252"/>
      <c r="BX54" s="252"/>
      <c r="BY54" s="252"/>
      <c r="BZ54" s="252"/>
      <c r="CA54" s="252"/>
      <c r="CB54" s="252"/>
      <c r="CC54" s="252"/>
      <c r="CD54" s="252"/>
      <c r="CE54" s="252"/>
      <c r="CF54" s="252"/>
      <c r="CG54" s="252"/>
      <c r="CH54" s="252"/>
      <c r="CI54" s="252"/>
      <c r="CJ54" s="252"/>
      <c r="CK54" s="252"/>
      <c r="CL54" s="252"/>
      <c r="CM54" s="252"/>
      <c r="CN54" s="252"/>
      <c r="CO54" s="252"/>
      <c r="CP54" s="252"/>
      <c r="CQ54" s="252"/>
      <c r="CR54" s="252"/>
      <c r="CS54" s="252"/>
      <c r="CT54" s="252"/>
      <c r="CU54" s="287"/>
      <c r="CV54" s="252"/>
      <c r="CW54" s="252"/>
      <c r="CX54" s="287"/>
      <c r="CY54" s="287"/>
      <c r="CZ54" s="287"/>
      <c r="DA54" s="287"/>
      <c r="DB54" s="287"/>
      <c r="DC54" s="287"/>
      <c r="DD54" s="287"/>
      <c r="DE54" s="287"/>
      <c r="DF54" s="287"/>
      <c r="DG54" s="287"/>
      <c r="DH54" s="287"/>
      <c r="DI54" s="287"/>
      <c r="DJ54" s="287"/>
      <c r="DK54" s="287"/>
      <c r="DL54" s="287"/>
      <c r="DM54" s="287"/>
    </row>
    <row r="55" spans="2:134" s="288" customFormat="1" ht="7.5" customHeight="1"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87"/>
      <c r="CV55" s="252"/>
      <c r="CW55" s="252"/>
      <c r="CX55" s="252"/>
      <c r="CY55" s="252"/>
      <c r="CZ55" s="252"/>
      <c r="DA55" s="252"/>
      <c r="DB55" s="252"/>
      <c r="DC55" s="252"/>
      <c r="DD55" s="252"/>
      <c r="DE55" s="252"/>
      <c r="DF55" s="252"/>
      <c r="DG55" s="252"/>
      <c r="DH55" s="252"/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2"/>
      <c r="DT55" s="252"/>
      <c r="DU55" s="252"/>
      <c r="DV55" s="252"/>
      <c r="DW55" s="252"/>
      <c r="DX55" s="252"/>
      <c r="DY55" s="252"/>
      <c r="DZ55" s="252"/>
      <c r="EA55" s="252"/>
      <c r="EB55" s="252"/>
      <c r="EC55" s="252"/>
      <c r="ED55" s="252"/>
    </row>
    <row r="56" spans="2:148" s="288" customFormat="1" ht="7.5" customHeight="1"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2"/>
      <c r="CP56" s="252"/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2"/>
      <c r="DG56" s="252"/>
      <c r="DH56" s="252"/>
      <c r="DI56" s="252"/>
      <c r="DJ56" s="252"/>
      <c r="DK56" s="252"/>
      <c r="DL56" s="252"/>
      <c r="DM56" s="252"/>
      <c r="DN56" s="252"/>
      <c r="DO56" s="252"/>
      <c r="DP56" s="252"/>
      <c r="DQ56" s="252"/>
      <c r="DR56" s="252"/>
      <c r="DS56" s="252"/>
      <c r="DT56" s="252"/>
      <c r="DU56" s="252"/>
      <c r="DV56" s="252"/>
      <c r="DW56" s="252"/>
      <c r="DX56" s="252"/>
      <c r="DY56" s="252"/>
      <c r="DZ56" s="252"/>
      <c r="EA56" s="252"/>
      <c r="EB56" s="252"/>
      <c r="EC56" s="252"/>
      <c r="ED56" s="252"/>
      <c r="EE56" s="252"/>
      <c r="EF56" s="252"/>
      <c r="EG56" s="252"/>
      <c r="EH56" s="252"/>
      <c r="EI56" s="252"/>
      <c r="EJ56" s="252"/>
      <c r="EK56" s="252"/>
      <c r="EL56" s="252"/>
      <c r="EM56" s="252"/>
      <c r="EN56" s="252"/>
      <c r="EO56" s="252"/>
      <c r="EP56" s="252"/>
      <c r="EQ56" s="252"/>
      <c r="ER56" s="252"/>
    </row>
    <row r="57" spans="2:157" s="288" customFormat="1" ht="7.5" customHeight="1"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  <c r="CM57" s="252"/>
      <c r="CN57" s="252"/>
      <c r="CO57" s="252"/>
      <c r="CP57" s="252"/>
      <c r="CQ57" s="252"/>
      <c r="CR57" s="252"/>
      <c r="CS57" s="252"/>
      <c r="CT57" s="252"/>
      <c r="CU57" s="252"/>
      <c r="CV57" s="252"/>
      <c r="CW57" s="252"/>
      <c r="CX57" s="252"/>
      <c r="CY57" s="252"/>
      <c r="CZ57" s="252"/>
      <c r="DA57" s="252"/>
      <c r="DB57" s="252"/>
      <c r="DC57" s="252"/>
      <c r="DD57" s="252"/>
      <c r="DE57" s="252"/>
      <c r="DF57" s="252"/>
      <c r="DG57" s="252"/>
      <c r="DH57" s="252"/>
      <c r="DI57" s="252"/>
      <c r="DJ57" s="252"/>
      <c r="DK57" s="252"/>
      <c r="DL57" s="252"/>
      <c r="DM57" s="252"/>
      <c r="DN57" s="252"/>
      <c r="DO57" s="252"/>
      <c r="DP57" s="252"/>
      <c r="DQ57" s="252"/>
      <c r="DR57" s="252"/>
      <c r="DS57" s="252"/>
      <c r="DT57" s="252"/>
      <c r="DU57" s="252"/>
      <c r="DV57" s="252"/>
      <c r="DW57" s="252"/>
      <c r="DX57" s="252"/>
      <c r="DY57" s="252"/>
      <c r="DZ57" s="252"/>
      <c r="EA57" s="252"/>
      <c r="EB57" s="252"/>
      <c r="EC57" s="252"/>
      <c r="ED57" s="252"/>
      <c r="EE57" s="252"/>
      <c r="EF57" s="252"/>
      <c r="EG57" s="252"/>
      <c r="EH57" s="252"/>
      <c r="EI57" s="252"/>
      <c r="EJ57" s="252"/>
      <c r="EK57" s="252"/>
      <c r="EL57" s="252"/>
      <c r="EM57" s="252"/>
      <c r="EN57" s="252"/>
      <c r="EO57" s="252"/>
      <c r="EP57" s="252"/>
      <c r="EQ57" s="252"/>
      <c r="ER57" s="252"/>
      <c r="ES57" s="252"/>
      <c r="ET57" s="252"/>
      <c r="EU57" s="252"/>
      <c r="EV57" s="252"/>
      <c r="EW57" s="252"/>
      <c r="EX57" s="252"/>
      <c r="EY57" s="252"/>
      <c r="EZ57" s="252"/>
      <c r="FA57" s="252"/>
    </row>
    <row r="58" spans="2:149" s="288" customFormat="1" ht="7.5" customHeight="1"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  <c r="BI58" s="252"/>
      <c r="BJ58" s="252"/>
      <c r="BK58" s="252"/>
      <c r="BL58" s="252"/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2"/>
      <c r="CK58" s="252"/>
      <c r="CL58" s="252"/>
      <c r="CM58" s="252"/>
      <c r="CN58" s="252"/>
      <c r="CO58" s="252"/>
      <c r="CP58" s="252"/>
      <c r="CQ58" s="252"/>
      <c r="CR58" s="252"/>
      <c r="CS58" s="252"/>
      <c r="CT58" s="252"/>
      <c r="CU58" s="252"/>
      <c r="CV58" s="252"/>
      <c r="CW58" s="252"/>
      <c r="CX58" s="252"/>
      <c r="CY58" s="252"/>
      <c r="CZ58" s="252"/>
      <c r="DA58" s="252"/>
      <c r="DB58" s="252"/>
      <c r="DC58" s="252"/>
      <c r="DD58" s="252"/>
      <c r="DE58" s="252"/>
      <c r="DF58" s="252"/>
      <c r="DG58" s="252"/>
      <c r="DH58" s="252"/>
      <c r="DI58" s="252"/>
      <c r="DJ58" s="252"/>
      <c r="DK58" s="252"/>
      <c r="DL58" s="252"/>
      <c r="DM58" s="252"/>
      <c r="DN58" s="252"/>
      <c r="DO58" s="252"/>
      <c r="DP58" s="252"/>
      <c r="DQ58" s="252"/>
      <c r="DR58" s="252"/>
      <c r="DS58" s="252"/>
      <c r="DT58" s="252"/>
      <c r="DU58" s="252"/>
      <c r="DV58" s="252"/>
      <c r="DW58" s="252"/>
      <c r="DX58" s="252"/>
      <c r="DY58" s="252"/>
      <c r="DZ58" s="252"/>
      <c r="EA58" s="252"/>
      <c r="EB58" s="252"/>
      <c r="EC58" s="252"/>
      <c r="ED58" s="252"/>
      <c r="EE58" s="252"/>
      <c r="EF58" s="252"/>
      <c r="EG58" s="252"/>
      <c r="EH58" s="252"/>
      <c r="EI58" s="252"/>
      <c r="EJ58" s="252"/>
      <c r="EK58" s="252"/>
      <c r="EL58" s="252"/>
      <c r="EM58" s="252"/>
      <c r="EN58" s="252"/>
      <c r="EO58" s="252"/>
      <c r="EP58" s="252"/>
      <c r="EQ58" s="252"/>
      <c r="ER58" s="252"/>
      <c r="ES58" s="252"/>
    </row>
    <row r="59" spans="2:135" s="288" customFormat="1" ht="7.5" customHeight="1"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2"/>
      <c r="CT59" s="285"/>
      <c r="CU59" s="252"/>
      <c r="CV59" s="252"/>
      <c r="CW59" s="252"/>
      <c r="CX59" s="252"/>
      <c r="CY59" s="252"/>
      <c r="CZ59" s="252"/>
      <c r="DA59" s="252"/>
      <c r="DB59" s="252"/>
      <c r="DC59" s="252"/>
      <c r="DD59" s="252"/>
      <c r="DE59" s="252"/>
      <c r="DF59" s="252"/>
      <c r="DG59" s="252"/>
      <c r="DH59" s="252"/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2"/>
      <c r="DT59" s="252"/>
      <c r="DU59" s="252"/>
      <c r="DV59" s="252"/>
      <c r="DW59" s="252"/>
      <c r="DX59" s="252"/>
      <c r="DY59" s="252"/>
      <c r="DZ59" s="252"/>
      <c r="EA59" s="252"/>
      <c r="EB59" s="252"/>
      <c r="EC59" s="252"/>
      <c r="ED59" s="252"/>
      <c r="EE59" s="252"/>
    </row>
    <row r="60" spans="2:135" s="288" customFormat="1" ht="7.5" customHeight="1"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252"/>
      <c r="BF60" s="252"/>
      <c r="BG60" s="252"/>
      <c r="BH60" s="252"/>
      <c r="BI60" s="252"/>
      <c r="BJ60" s="252"/>
      <c r="BK60" s="252"/>
      <c r="BL60" s="252"/>
      <c r="BM60" s="252"/>
      <c r="BN60" s="252"/>
      <c r="BO60" s="252"/>
      <c r="BP60" s="252"/>
      <c r="BQ60" s="252"/>
      <c r="BR60" s="252"/>
      <c r="BS60" s="252"/>
      <c r="BT60" s="252"/>
      <c r="BU60" s="252"/>
      <c r="BV60" s="252"/>
      <c r="BW60" s="252"/>
      <c r="BX60" s="252"/>
      <c r="BY60" s="252"/>
      <c r="BZ60" s="252"/>
      <c r="CA60" s="252"/>
      <c r="CB60" s="252"/>
      <c r="CC60" s="252"/>
      <c r="CD60" s="252"/>
      <c r="CE60" s="252"/>
      <c r="CF60" s="252"/>
      <c r="CG60" s="252"/>
      <c r="CH60" s="252"/>
      <c r="CI60" s="252"/>
      <c r="CJ60" s="252"/>
      <c r="CK60" s="252"/>
      <c r="CL60" s="252"/>
      <c r="CM60" s="252"/>
      <c r="CN60" s="252"/>
      <c r="CO60" s="252"/>
      <c r="CP60" s="252"/>
      <c r="CQ60" s="252"/>
      <c r="CR60" s="252"/>
      <c r="CS60" s="252"/>
      <c r="CT60" s="285"/>
      <c r="CU60" s="252"/>
      <c r="CV60" s="252"/>
      <c r="CW60" s="252"/>
      <c r="CX60" s="252"/>
      <c r="CY60" s="252"/>
      <c r="CZ60" s="252"/>
      <c r="DA60" s="252"/>
      <c r="DB60" s="252"/>
      <c r="DC60" s="252"/>
      <c r="DD60" s="252"/>
      <c r="DE60" s="252"/>
      <c r="DF60" s="252"/>
      <c r="DG60" s="252"/>
      <c r="DH60" s="252"/>
      <c r="DI60" s="252"/>
      <c r="DJ60" s="252"/>
      <c r="DK60" s="252"/>
      <c r="DL60" s="252"/>
      <c r="DM60" s="252"/>
      <c r="DN60" s="252"/>
      <c r="DO60" s="252"/>
      <c r="DP60" s="252"/>
      <c r="DQ60" s="252"/>
      <c r="DR60" s="252"/>
      <c r="DS60" s="252"/>
      <c r="DT60" s="252"/>
      <c r="DU60" s="252"/>
      <c r="DV60" s="252"/>
      <c r="DW60" s="252"/>
      <c r="DX60" s="252"/>
      <c r="DY60" s="252"/>
      <c r="DZ60" s="252"/>
      <c r="EA60" s="252"/>
      <c r="EB60" s="252"/>
      <c r="EC60" s="252"/>
      <c r="ED60" s="252"/>
      <c r="EE60" s="252"/>
    </row>
    <row r="61" spans="2:134" s="288" customFormat="1" ht="7.5" customHeight="1"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252"/>
      <c r="BI61" s="252"/>
      <c r="BJ61" s="252"/>
      <c r="BK61" s="252"/>
      <c r="BL61" s="252"/>
      <c r="BM61" s="252"/>
      <c r="BN61" s="252"/>
      <c r="BO61" s="252"/>
      <c r="BP61" s="252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85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252"/>
      <c r="DF61" s="252"/>
      <c r="DG61" s="252"/>
      <c r="DH61" s="252"/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2"/>
      <c r="DT61" s="252"/>
      <c r="DU61" s="252"/>
      <c r="DV61" s="252"/>
      <c r="DW61" s="252"/>
      <c r="DX61" s="252"/>
      <c r="DY61" s="252"/>
      <c r="DZ61" s="252"/>
      <c r="EA61" s="252"/>
      <c r="EB61" s="252"/>
      <c r="EC61" s="252"/>
      <c r="ED61" s="252"/>
    </row>
    <row r="62" spans="2:135" s="288" customFormat="1" ht="7.5" customHeight="1"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252"/>
      <c r="BJ62" s="252"/>
      <c r="BK62" s="252"/>
      <c r="BL62" s="252"/>
      <c r="BM62" s="252"/>
      <c r="BN62" s="252"/>
      <c r="BO62" s="252"/>
      <c r="BP62" s="252"/>
      <c r="BQ62" s="252"/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2"/>
      <c r="CK62" s="252"/>
      <c r="CL62" s="252"/>
      <c r="CM62" s="252"/>
      <c r="CN62" s="252"/>
      <c r="CO62" s="252"/>
      <c r="CP62" s="252"/>
      <c r="CQ62" s="252"/>
      <c r="CR62" s="252"/>
      <c r="CS62" s="252"/>
      <c r="CT62" s="285"/>
      <c r="CU62" s="252"/>
      <c r="CV62" s="252"/>
      <c r="CW62" s="252"/>
      <c r="CX62" s="252"/>
      <c r="CY62" s="252"/>
      <c r="CZ62" s="252"/>
      <c r="DA62" s="252"/>
      <c r="DB62" s="252"/>
      <c r="DC62" s="252"/>
      <c r="DD62" s="252"/>
      <c r="DE62" s="252"/>
      <c r="DF62" s="252"/>
      <c r="DG62" s="252"/>
      <c r="DH62" s="252"/>
      <c r="DI62" s="252"/>
      <c r="DJ62" s="252"/>
      <c r="DK62" s="252"/>
      <c r="DL62" s="252"/>
      <c r="DM62" s="252"/>
      <c r="DN62" s="252"/>
      <c r="DO62" s="252"/>
      <c r="DP62" s="252"/>
      <c r="DQ62" s="252"/>
      <c r="DR62" s="252"/>
      <c r="DS62" s="252"/>
      <c r="DT62" s="252"/>
      <c r="DU62" s="252"/>
      <c r="DV62" s="252"/>
      <c r="DW62" s="252"/>
      <c r="DX62" s="252"/>
      <c r="DY62" s="252"/>
      <c r="DZ62" s="252"/>
      <c r="EA62" s="252"/>
      <c r="EB62" s="252"/>
      <c r="EC62" s="252"/>
      <c r="ED62" s="252"/>
      <c r="EE62" s="252"/>
    </row>
    <row r="65" ht="7.5" customHeight="1">
      <c r="EF65" s="255"/>
    </row>
    <row r="75" ht="7.5" customHeight="1">
      <c r="CT75" s="285"/>
    </row>
    <row r="76" ht="7.5" customHeight="1">
      <c r="CT76" s="285"/>
    </row>
    <row r="77" ht="7.5" customHeight="1">
      <c r="CT77" s="285"/>
    </row>
    <row r="78" ht="7.5" customHeight="1">
      <c r="CT78" s="285"/>
    </row>
    <row r="79" ht="7.5" customHeight="1">
      <c r="CT79" s="285"/>
    </row>
    <row r="80" ht="7.5" customHeight="1">
      <c r="CT80" s="285"/>
    </row>
    <row r="81" spans="98:100" ht="7.5" customHeight="1">
      <c r="CT81" s="285"/>
      <c r="CV81" s="255"/>
    </row>
    <row r="82" spans="98:133" ht="7.5" customHeight="1">
      <c r="CT82" s="285"/>
      <c r="DU82" s="255"/>
      <c r="DV82" s="274"/>
      <c r="DW82" s="274"/>
      <c r="DX82" s="274"/>
      <c r="DY82" s="274"/>
      <c r="DZ82" s="274"/>
      <c r="EA82" s="274"/>
      <c r="EB82" s="274"/>
      <c r="EC82" s="274"/>
    </row>
    <row r="83" spans="98:99" ht="7.5" customHeight="1">
      <c r="CT83" s="285"/>
      <c r="CU83" s="255"/>
    </row>
    <row r="84" ht="7.5" customHeight="1">
      <c r="CT84" s="285"/>
    </row>
    <row r="85" spans="2:106" s="288" customFormat="1" ht="7.5" customHeight="1"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252"/>
      <c r="BI85" s="252"/>
      <c r="BJ85" s="252"/>
      <c r="BK85" s="252"/>
      <c r="BL85" s="252"/>
      <c r="BM85" s="252"/>
      <c r="BN85" s="252"/>
      <c r="BO85" s="252"/>
      <c r="BP85" s="252"/>
      <c r="BQ85" s="252"/>
      <c r="BR85" s="252"/>
      <c r="BS85" s="252"/>
      <c r="BT85" s="252"/>
      <c r="BU85" s="252"/>
      <c r="BV85" s="252"/>
      <c r="BW85" s="252"/>
      <c r="BX85" s="252"/>
      <c r="BY85" s="252"/>
      <c r="BZ85" s="252"/>
      <c r="CA85" s="252"/>
      <c r="CB85" s="252"/>
      <c r="CC85" s="252"/>
      <c r="CD85" s="252"/>
      <c r="CE85" s="252"/>
      <c r="CF85" s="252"/>
      <c r="CG85" s="252"/>
      <c r="CH85" s="252"/>
      <c r="CI85" s="252"/>
      <c r="CJ85" s="252"/>
      <c r="CK85" s="252"/>
      <c r="CL85" s="252"/>
      <c r="CM85" s="252"/>
      <c r="CN85" s="252"/>
      <c r="CO85" s="252"/>
      <c r="CP85" s="252"/>
      <c r="CQ85" s="252"/>
      <c r="CR85" s="252"/>
      <c r="CS85" s="252"/>
      <c r="CT85" s="285"/>
      <c r="CU85" s="252"/>
      <c r="CV85" s="252"/>
      <c r="CW85" s="252"/>
      <c r="CX85" s="252"/>
      <c r="CY85" s="252"/>
      <c r="CZ85" s="252"/>
      <c r="DA85" s="252"/>
      <c r="DB85" s="252"/>
    </row>
    <row r="86" spans="2:142" s="288" customFormat="1" ht="7.5" customHeight="1"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  <c r="BC86" s="252"/>
      <c r="BD86" s="252"/>
      <c r="BE86" s="252"/>
      <c r="BF86" s="252"/>
      <c r="BG86" s="252"/>
      <c r="BH86" s="252"/>
      <c r="BI86" s="252"/>
      <c r="BJ86" s="252"/>
      <c r="BK86" s="252"/>
      <c r="BL86" s="252"/>
      <c r="BM86" s="252"/>
      <c r="BN86" s="252"/>
      <c r="BO86" s="252"/>
      <c r="BP86" s="252"/>
      <c r="BQ86" s="252"/>
      <c r="BR86" s="252"/>
      <c r="BS86" s="252"/>
      <c r="BT86" s="252"/>
      <c r="BU86" s="252"/>
      <c r="BV86" s="252"/>
      <c r="BW86" s="252"/>
      <c r="BX86" s="252"/>
      <c r="BY86" s="252"/>
      <c r="BZ86" s="252"/>
      <c r="CA86" s="252"/>
      <c r="CB86" s="252"/>
      <c r="CC86" s="252"/>
      <c r="CD86" s="252"/>
      <c r="CE86" s="252"/>
      <c r="CF86" s="252"/>
      <c r="CG86" s="252"/>
      <c r="CH86" s="252"/>
      <c r="CI86" s="252"/>
      <c r="CJ86" s="252"/>
      <c r="CK86" s="252"/>
      <c r="CL86" s="252"/>
      <c r="CM86" s="252"/>
      <c r="CN86" s="252"/>
      <c r="CO86" s="252"/>
      <c r="CP86" s="252"/>
      <c r="CQ86" s="252"/>
      <c r="CR86" s="252"/>
      <c r="CS86" s="252"/>
      <c r="CT86" s="285"/>
      <c r="CU86" s="252"/>
      <c r="CV86" s="252"/>
      <c r="CW86" s="252"/>
      <c r="CX86" s="252"/>
      <c r="CY86" s="252"/>
      <c r="CZ86" s="252"/>
      <c r="DA86" s="252"/>
      <c r="DB86" s="252"/>
      <c r="DC86" s="252"/>
      <c r="DD86" s="252"/>
      <c r="DE86" s="252"/>
      <c r="DF86" s="252"/>
      <c r="DG86" s="252"/>
      <c r="DH86" s="252"/>
      <c r="DI86" s="252"/>
      <c r="DJ86" s="252"/>
      <c r="DK86" s="252"/>
      <c r="DL86" s="252"/>
      <c r="DM86" s="252"/>
      <c r="DN86" s="252"/>
      <c r="DO86" s="252"/>
      <c r="DP86" s="252"/>
      <c r="DQ86" s="252"/>
      <c r="DR86" s="252"/>
      <c r="DS86" s="252"/>
      <c r="DT86" s="252"/>
      <c r="DU86" s="252"/>
      <c r="DV86" s="252"/>
      <c r="DW86" s="252"/>
      <c r="DX86" s="252"/>
      <c r="DY86" s="252"/>
      <c r="DZ86" s="252"/>
      <c r="EA86" s="252"/>
      <c r="EB86" s="252"/>
      <c r="EC86" s="252"/>
      <c r="ED86" s="252"/>
      <c r="EE86" s="252"/>
      <c r="EF86" s="252"/>
      <c r="EG86" s="252"/>
      <c r="EH86" s="252"/>
      <c r="EI86" s="252"/>
      <c r="EJ86" s="252"/>
      <c r="EK86" s="252"/>
      <c r="EL86" s="252"/>
    </row>
    <row r="87" spans="2:149" s="288" customFormat="1" ht="7.5" customHeight="1"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2"/>
      <c r="BF87" s="252"/>
      <c r="BG87" s="252"/>
      <c r="BH87" s="252"/>
      <c r="BI87" s="252"/>
      <c r="BJ87" s="252"/>
      <c r="BK87" s="252"/>
      <c r="BL87" s="252"/>
      <c r="BM87" s="252"/>
      <c r="BN87" s="252"/>
      <c r="BO87" s="252"/>
      <c r="BP87" s="252"/>
      <c r="BQ87" s="252"/>
      <c r="BR87" s="252"/>
      <c r="BS87" s="252"/>
      <c r="BT87" s="252"/>
      <c r="BU87" s="252"/>
      <c r="BV87" s="252"/>
      <c r="BW87" s="252"/>
      <c r="BX87" s="252"/>
      <c r="BY87" s="252"/>
      <c r="BZ87" s="252"/>
      <c r="CA87" s="252"/>
      <c r="CB87" s="252"/>
      <c r="CC87" s="252"/>
      <c r="CD87" s="252"/>
      <c r="CE87" s="252"/>
      <c r="CF87" s="252"/>
      <c r="CG87" s="252"/>
      <c r="CH87" s="252"/>
      <c r="CI87" s="252"/>
      <c r="CJ87" s="252"/>
      <c r="CK87" s="252"/>
      <c r="CL87" s="252"/>
      <c r="CM87" s="252"/>
      <c r="CN87" s="252"/>
      <c r="CO87" s="252"/>
      <c r="CP87" s="252"/>
      <c r="CQ87" s="252"/>
      <c r="CR87" s="252"/>
      <c r="CS87" s="252"/>
      <c r="CT87" s="252"/>
      <c r="CU87" s="252"/>
      <c r="CV87" s="252"/>
      <c r="CW87" s="252"/>
      <c r="CX87" s="252"/>
      <c r="CY87" s="252"/>
      <c r="CZ87" s="252"/>
      <c r="DA87" s="252"/>
      <c r="DB87" s="252"/>
      <c r="DC87" s="252"/>
      <c r="DD87" s="252"/>
      <c r="DE87" s="252"/>
      <c r="DF87" s="252"/>
      <c r="DG87" s="252"/>
      <c r="DH87" s="252"/>
      <c r="DI87" s="252"/>
      <c r="DJ87" s="252"/>
      <c r="DK87" s="252"/>
      <c r="DL87" s="252"/>
      <c r="DM87" s="252"/>
      <c r="DN87" s="252"/>
      <c r="DO87" s="252"/>
      <c r="DP87" s="252"/>
      <c r="DQ87" s="252"/>
      <c r="DR87" s="252"/>
      <c r="DS87" s="252"/>
      <c r="DT87" s="252"/>
      <c r="DU87" s="252"/>
      <c r="DV87" s="252"/>
      <c r="DW87" s="252"/>
      <c r="DX87" s="252"/>
      <c r="DY87" s="252"/>
      <c r="DZ87" s="252"/>
      <c r="EA87" s="252"/>
      <c r="EB87" s="252"/>
      <c r="EC87" s="252"/>
      <c r="ED87" s="252"/>
      <c r="EE87" s="252"/>
      <c r="EF87" s="252"/>
      <c r="EG87" s="252"/>
      <c r="EH87" s="252"/>
      <c r="EI87" s="252"/>
      <c r="EJ87" s="252"/>
      <c r="EK87" s="252"/>
      <c r="EL87" s="252"/>
      <c r="EM87" s="252"/>
      <c r="EN87" s="252"/>
      <c r="EO87" s="252"/>
      <c r="EP87" s="252"/>
      <c r="EQ87" s="252"/>
      <c r="ER87" s="252"/>
      <c r="ES87" s="252"/>
    </row>
    <row r="88" spans="2:141" s="288" customFormat="1" ht="7.5" customHeight="1"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252"/>
      <c r="BI88" s="252"/>
      <c r="BJ88" s="252"/>
      <c r="BK88" s="252"/>
      <c r="BL88" s="252"/>
      <c r="BM88" s="252"/>
      <c r="BN88" s="252"/>
      <c r="BO88" s="252"/>
      <c r="BP88" s="252"/>
      <c r="BQ88" s="252"/>
      <c r="BR88" s="252"/>
      <c r="BS88" s="252"/>
      <c r="BT88" s="252"/>
      <c r="BU88" s="252"/>
      <c r="BV88" s="252"/>
      <c r="BW88" s="252"/>
      <c r="BX88" s="252"/>
      <c r="BY88" s="252"/>
      <c r="BZ88" s="252"/>
      <c r="CA88" s="252"/>
      <c r="CB88" s="252"/>
      <c r="CC88" s="252"/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52"/>
      <c r="DB88" s="252"/>
      <c r="DC88" s="252"/>
      <c r="DD88" s="252"/>
      <c r="DE88" s="252"/>
      <c r="DF88" s="252"/>
      <c r="DG88" s="252"/>
      <c r="DH88" s="252"/>
      <c r="DI88" s="252"/>
      <c r="DJ88" s="252"/>
      <c r="DK88" s="252"/>
      <c r="DL88" s="252"/>
      <c r="DM88" s="252"/>
      <c r="DN88" s="252"/>
      <c r="DO88" s="252"/>
      <c r="DP88" s="252"/>
      <c r="DQ88" s="252"/>
      <c r="DR88" s="252"/>
      <c r="DS88" s="252"/>
      <c r="DT88" s="252"/>
      <c r="DU88" s="252"/>
      <c r="DV88" s="252"/>
      <c r="DW88" s="252"/>
      <c r="DX88" s="252"/>
      <c r="DY88" s="252"/>
      <c r="DZ88" s="252"/>
      <c r="EA88" s="252"/>
      <c r="EB88" s="252"/>
      <c r="EC88" s="252"/>
      <c r="ED88" s="252"/>
      <c r="EE88" s="252"/>
      <c r="EF88" s="252"/>
      <c r="EG88" s="252"/>
      <c r="EH88" s="252"/>
      <c r="EI88" s="252"/>
      <c r="EJ88" s="252"/>
      <c r="EK88" s="252"/>
    </row>
    <row r="89" spans="2:127" s="288" customFormat="1" ht="7.5" customHeight="1"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  <c r="BE89" s="252"/>
      <c r="BF89" s="252"/>
      <c r="BG89" s="252"/>
      <c r="BH89" s="252"/>
      <c r="BI89" s="252"/>
      <c r="BJ89" s="252"/>
      <c r="BK89" s="252"/>
      <c r="BL89" s="252"/>
      <c r="BM89" s="252"/>
      <c r="BN89" s="252"/>
      <c r="BO89" s="252"/>
      <c r="BP89" s="252"/>
      <c r="BQ89" s="252"/>
      <c r="BR89" s="252"/>
      <c r="BS89" s="252"/>
      <c r="BT89" s="252"/>
      <c r="BU89" s="252"/>
      <c r="BV89" s="252"/>
      <c r="BW89" s="252"/>
      <c r="BX89" s="252"/>
      <c r="BY89" s="252"/>
      <c r="BZ89" s="252"/>
      <c r="CA89" s="252"/>
      <c r="CB89" s="252"/>
      <c r="CC89" s="252"/>
      <c r="CD89" s="252"/>
      <c r="CE89" s="252"/>
      <c r="CF89" s="252"/>
      <c r="CG89" s="252"/>
      <c r="CH89" s="252"/>
      <c r="CI89" s="252"/>
      <c r="CJ89" s="252"/>
      <c r="CK89" s="252"/>
      <c r="CL89" s="252"/>
      <c r="CM89" s="252"/>
      <c r="CN89" s="252"/>
      <c r="CO89" s="252"/>
      <c r="CP89" s="252"/>
      <c r="CQ89" s="252"/>
      <c r="CR89" s="252"/>
      <c r="CS89" s="252"/>
      <c r="CT89" s="252"/>
      <c r="CU89" s="252"/>
      <c r="CV89" s="252"/>
      <c r="CW89" s="252"/>
      <c r="CX89" s="252"/>
      <c r="CY89" s="252"/>
      <c r="CZ89" s="252"/>
      <c r="DC89" s="252"/>
      <c r="DD89" s="252"/>
      <c r="DE89" s="252"/>
      <c r="DF89" s="252"/>
      <c r="DG89" s="252"/>
      <c r="DH89" s="252"/>
      <c r="DI89" s="252"/>
      <c r="DJ89" s="252"/>
      <c r="DK89" s="252"/>
      <c r="DL89" s="252"/>
      <c r="DM89" s="252"/>
      <c r="DN89" s="252"/>
      <c r="DO89" s="252"/>
      <c r="DP89" s="252"/>
      <c r="DQ89" s="252"/>
      <c r="DR89" s="252"/>
      <c r="DS89" s="252"/>
      <c r="DT89" s="252"/>
      <c r="DU89" s="252"/>
      <c r="DV89" s="252"/>
      <c r="DW89" s="252"/>
    </row>
    <row r="90" spans="2:127" s="288" customFormat="1" ht="7.5" customHeight="1"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2"/>
      <c r="BF90" s="252"/>
      <c r="BG90" s="252"/>
      <c r="BH90" s="252"/>
      <c r="BI90" s="252"/>
      <c r="BJ90" s="252"/>
      <c r="BK90" s="252"/>
      <c r="BL90" s="252"/>
      <c r="BM90" s="252"/>
      <c r="BN90" s="252"/>
      <c r="BO90" s="252"/>
      <c r="BP90" s="252"/>
      <c r="BQ90" s="252"/>
      <c r="BR90" s="252"/>
      <c r="BS90" s="252"/>
      <c r="BT90" s="252"/>
      <c r="BU90" s="252"/>
      <c r="BV90" s="252"/>
      <c r="BW90" s="252"/>
      <c r="BX90" s="252"/>
      <c r="BY90" s="252"/>
      <c r="BZ90" s="252"/>
      <c r="CA90" s="252"/>
      <c r="CB90" s="252"/>
      <c r="CC90" s="252"/>
      <c r="CD90" s="252"/>
      <c r="CE90" s="252"/>
      <c r="CF90" s="252"/>
      <c r="CG90" s="252"/>
      <c r="CH90" s="252"/>
      <c r="CI90" s="252"/>
      <c r="CJ90" s="252"/>
      <c r="CK90" s="252"/>
      <c r="CL90" s="252"/>
      <c r="CM90" s="252"/>
      <c r="CN90" s="252"/>
      <c r="CO90" s="252"/>
      <c r="CP90" s="252"/>
      <c r="CQ90" s="252"/>
      <c r="CR90" s="252"/>
      <c r="CS90" s="252"/>
      <c r="CT90" s="252"/>
      <c r="CU90" s="252"/>
      <c r="CV90" s="252"/>
      <c r="CW90" s="252"/>
      <c r="CX90" s="252"/>
      <c r="CY90" s="252"/>
      <c r="CZ90" s="252"/>
      <c r="DC90" s="252"/>
      <c r="DD90" s="252"/>
      <c r="DE90" s="252"/>
      <c r="DF90" s="252"/>
      <c r="DG90" s="252"/>
      <c r="DH90" s="252"/>
      <c r="DI90" s="252"/>
      <c r="DJ90" s="252"/>
      <c r="DK90" s="252"/>
      <c r="DL90" s="252"/>
      <c r="DM90" s="252"/>
      <c r="DN90" s="252"/>
      <c r="DO90" s="252"/>
      <c r="DP90" s="252"/>
      <c r="DQ90" s="252"/>
      <c r="DR90" s="252"/>
      <c r="DS90" s="252"/>
      <c r="DT90" s="252"/>
      <c r="DU90" s="252"/>
      <c r="DV90" s="252"/>
      <c r="DW90" s="252"/>
    </row>
    <row r="91" spans="2:127" s="288" customFormat="1" ht="7.5" customHeight="1"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252"/>
      <c r="BI91" s="252"/>
      <c r="BJ91" s="252"/>
      <c r="BK91" s="252"/>
      <c r="BL91" s="252"/>
      <c r="BM91" s="252"/>
      <c r="BN91" s="252"/>
      <c r="BO91" s="252"/>
      <c r="BP91" s="252"/>
      <c r="BQ91" s="252"/>
      <c r="BR91" s="252"/>
      <c r="BS91" s="252"/>
      <c r="BT91" s="252"/>
      <c r="BU91" s="252"/>
      <c r="BV91" s="252"/>
      <c r="BW91" s="252"/>
      <c r="BX91" s="252"/>
      <c r="BY91" s="252"/>
      <c r="BZ91" s="252"/>
      <c r="CA91" s="252"/>
      <c r="CB91" s="252"/>
      <c r="CC91" s="252"/>
      <c r="CD91" s="252"/>
      <c r="CE91" s="252"/>
      <c r="CF91" s="252"/>
      <c r="CG91" s="252"/>
      <c r="CH91" s="252"/>
      <c r="CI91" s="252"/>
      <c r="CJ91" s="252"/>
      <c r="CK91" s="252"/>
      <c r="CL91" s="252"/>
      <c r="CM91" s="252"/>
      <c r="CN91" s="252"/>
      <c r="CO91" s="252"/>
      <c r="CP91" s="252"/>
      <c r="CQ91" s="252"/>
      <c r="CR91" s="252"/>
      <c r="CS91" s="252"/>
      <c r="CT91" s="252"/>
      <c r="CU91" s="252"/>
      <c r="CV91" s="252"/>
      <c r="CW91" s="252"/>
      <c r="CX91" s="252"/>
      <c r="CY91" s="252"/>
      <c r="CZ91" s="252"/>
      <c r="DC91" s="252"/>
      <c r="DD91" s="252"/>
      <c r="DE91" s="252"/>
      <c r="DF91" s="252"/>
      <c r="DG91" s="252"/>
      <c r="DH91" s="252"/>
      <c r="DI91" s="252"/>
      <c r="DJ91" s="252"/>
      <c r="DK91" s="252"/>
      <c r="DL91" s="252"/>
      <c r="DM91" s="252"/>
      <c r="DN91" s="252"/>
      <c r="DO91" s="252"/>
      <c r="DP91" s="252"/>
      <c r="DQ91" s="252"/>
      <c r="DR91" s="252"/>
      <c r="DS91" s="252"/>
      <c r="DT91" s="252"/>
      <c r="DU91" s="252"/>
      <c r="DV91" s="252"/>
      <c r="DW91" s="252"/>
    </row>
    <row r="92" spans="2:127" s="288" customFormat="1" ht="7.5" customHeight="1"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2"/>
      <c r="AU92" s="252"/>
      <c r="AV92" s="252"/>
      <c r="AW92" s="252"/>
      <c r="AX92" s="252"/>
      <c r="AY92" s="252"/>
      <c r="AZ92" s="252"/>
      <c r="BA92" s="252"/>
      <c r="BB92" s="252"/>
      <c r="BC92" s="252"/>
      <c r="BD92" s="252"/>
      <c r="BE92" s="252"/>
      <c r="BF92" s="252"/>
      <c r="BG92" s="252"/>
      <c r="BH92" s="252"/>
      <c r="BI92" s="252"/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  <c r="BU92" s="252"/>
      <c r="BV92" s="252"/>
      <c r="BW92" s="252"/>
      <c r="BX92" s="252"/>
      <c r="BY92" s="252"/>
      <c r="BZ92" s="252"/>
      <c r="CA92" s="252"/>
      <c r="CB92" s="252"/>
      <c r="CC92" s="252"/>
      <c r="CD92" s="252"/>
      <c r="CE92" s="252"/>
      <c r="CF92" s="252"/>
      <c r="CG92" s="252"/>
      <c r="CH92" s="252"/>
      <c r="CI92" s="252"/>
      <c r="CJ92" s="252"/>
      <c r="CK92" s="252"/>
      <c r="CL92" s="252"/>
      <c r="CM92" s="252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C92" s="252"/>
      <c r="DD92" s="252"/>
      <c r="DE92" s="252"/>
      <c r="DF92" s="252"/>
      <c r="DG92" s="252"/>
      <c r="DH92" s="252"/>
      <c r="DI92" s="252"/>
      <c r="DJ92" s="252"/>
      <c r="DK92" s="252"/>
      <c r="DL92" s="252"/>
      <c r="DM92" s="252"/>
      <c r="DN92" s="252"/>
      <c r="DO92" s="252"/>
      <c r="DP92" s="252"/>
      <c r="DQ92" s="252"/>
      <c r="DR92" s="252"/>
      <c r="DS92" s="252"/>
      <c r="DT92" s="252"/>
      <c r="DU92" s="252"/>
      <c r="DV92" s="252"/>
      <c r="DW92" s="252"/>
    </row>
    <row r="93" spans="107:127" ht="7.5" customHeight="1">
      <c r="DC93" s="288"/>
      <c r="DD93" s="288"/>
      <c r="DE93" s="288"/>
      <c r="DF93" s="288"/>
      <c r="DG93" s="288"/>
      <c r="DH93" s="288"/>
      <c r="DI93" s="288"/>
      <c r="DJ93" s="288"/>
      <c r="DK93" s="288"/>
      <c r="DL93" s="288"/>
      <c r="DM93" s="288"/>
      <c r="DN93" s="288"/>
      <c r="DO93" s="288"/>
      <c r="DP93" s="288"/>
      <c r="DQ93" s="288"/>
      <c r="DR93" s="288"/>
      <c r="DS93" s="288"/>
      <c r="DT93" s="288"/>
      <c r="DU93" s="288"/>
      <c r="DV93" s="288"/>
      <c r="DW93" s="288"/>
    </row>
    <row r="95" ht="7.5" customHeight="1">
      <c r="DZ95" s="255"/>
    </row>
    <row r="99" spans="100:106" ht="7.5" customHeight="1">
      <c r="CV99" s="255"/>
      <c r="CW99" s="255"/>
      <c r="CX99" s="255"/>
      <c r="CY99" s="255"/>
      <c r="DA99" s="288"/>
      <c r="DB99" s="288"/>
    </row>
    <row r="100" spans="2:117" s="288" customFormat="1" ht="7.5" customHeight="1"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252"/>
      <c r="AL100" s="252"/>
      <c r="AM100" s="252"/>
      <c r="AN100" s="252"/>
      <c r="AO100" s="252"/>
      <c r="AP100" s="252"/>
      <c r="AQ100" s="252"/>
      <c r="AR100" s="252"/>
      <c r="AS100" s="252"/>
      <c r="AT100" s="252"/>
      <c r="AU100" s="252"/>
      <c r="AV100" s="252"/>
      <c r="AW100" s="252"/>
      <c r="AX100" s="252"/>
      <c r="AY100" s="252"/>
      <c r="AZ100" s="252"/>
      <c r="BA100" s="252"/>
      <c r="BB100" s="252"/>
      <c r="BC100" s="252"/>
      <c r="BD100" s="252"/>
      <c r="BE100" s="252"/>
      <c r="BF100" s="252"/>
      <c r="BG100" s="252"/>
      <c r="BH100" s="252"/>
      <c r="BI100" s="252"/>
      <c r="BJ100" s="252"/>
      <c r="BK100" s="252"/>
      <c r="BL100" s="252"/>
      <c r="BM100" s="252"/>
      <c r="BN100" s="252"/>
      <c r="BO100" s="252"/>
      <c r="BP100" s="252"/>
      <c r="BQ100" s="252"/>
      <c r="BR100" s="252"/>
      <c r="BS100" s="252"/>
      <c r="BT100" s="252"/>
      <c r="BU100" s="252"/>
      <c r="BV100" s="252"/>
      <c r="BW100" s="252"/>
      <c r="BX100" s="252"/>
      <c r="BY100" s="252"/>
      <c r="BZ100" s="252"/>
      <c r="CA100" s="252"/>
      <c r="CB100" s="252"/>
      <c r="CC100" s="252"/>
      <c r="CD100" s="252"/>
      <c r="CE100" s="252"/>
      <c r="CF100" s="252"/>
      <c r="CG100" s="252"/>
      <c r="CH100" s="252"/>
      <c r="CI100" s="252"/>
      <c r="CJ100" s="252"/>
      <c r="CK100" s="252"/>
      <c r="CL100" s="252"/>
      <c r="CM100" s="252"/>
      <c r="CN100" s="252"/>
      <c r="CO100" s="252"/>
      <c r="CP100" s="252"/>
      <c r="CQ100" s="252"/>
      <c r="CR100" s="252"/>
      <c r="CS100" s="252"/>
      <c r="CT100" s="252"/>
      <c r="CU100" s="252"/>
      <c r="CV100" s="255"/>
      <c r="CW100" s="255"/>
      <c r="CX100" s="255"/>
      <c r="CY100" s="255"/>
      <c r="CZ100" s="255"/>
      <c r="DA100" s="255"/>
      <c r="DB100" s="255"/>
      <c r="DC100" s="255"/>
      <c r="DF100" s="252"/>
      <c r="DG100" s="252"/>
      <c r="DH100" s="252"/>
      <c r="DI100" s="252"/>
      <c r="DJ100" s="252"/>
      <c r="DK100" s="252"/>
      <c r="DL100" s="252"/>
      <c r="DM100" s="252"/>
    </row>
    <row r="101" spans="2:130" s="288" customFormat="1" ht="7.5" customHeight="1"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52"/>
      <c r="AH101" s="252"/>
      <c r="AI101" s="252"/>
      <c r="AJ101" s="252"/>
      <c r="AK101" s="252"/>
      <c r="AL101" s="252"/>
      <c r="AM101" s="252"/>
      <c r="AN101" s="252"/>
      <c r="AO101" s="252"/>
      <c r="AP101" s="252"/>
      <c r="AQ101" s="252"/>
      <c r="AR101" s="252"/>
      <c r="AS101" s="252"/>
      <c r="AT101" s="252"/>
      <c r="AU101" s="252"/>
      <c r="AV101" s="252"/>
      <c r="AW101" s="252"/>
      <c r="AX101" s="252"/>
      <c r="AY101" s="252"/>
      <c r="AZ101" s="252"/>
      <c r="BA101" s="252"/>
      <c r="BB101" s="252"/>
      <c r="BC101" s="252"/>
      <c r="BD101" s="252"/>
      <c r="BE101" s="252"/>
      <c r="BF101" s="252"/>
      <c r="BG101" s="252"/>
      <c r="BH101" s="252"/>
      <c r="BI101" s="252"/>
      <c r="BJ101" s="252"/>
      <c r="BK101" s="252"/>
      <c r="BL101" s="252"/>
      <c r="BM101" s="252"/>
      <c r="BN101" s="252"/>
      <c r="BO101" s="252"/>
      <c r="BP101" s="252"/>
      <c r="BQ101" s="252"/>
      <c r="BR101" s="252"/>
      <c r="BS101" s="252"/>
      <c r="BT101" s="252"/>
      <c r="BU101" s="252"/>
      <c r="BV101" s="252"/>
      <c r="BW101" s="252"/>
      <c r="BX101" s="252"/>
      <c r="BY101" s="252"/>
      <c r="BZ101" s="252"/>
      <c r="CA101" s="252"/>
      <c r="CB101" s="252"/>
      <c r="CC101" s="252"/>
      <c r="CD101" s="252"/>
      <c r="CE101" s="252"/>
      <c r="CF101" s="252"/>
      <c r="CG101" s="252"/>
      <c r="CH101" s="252"/>
      <c r="CI101" s="252"/>
      <c r="CJ101" s="252"/>
      <c r="CK101" s="252"/>
      <c r="CL101" s="252"/>
      <c r="CM101" s="252"/>
      <c r="CN101" s="252"/>
      <c r="CO101" s="252"/>
      <c r="CP101" s="252"/>
      <c r="CQ101" s="252"/>
      <c r="CR101" s="252"/>
      <c r="CS101" s="252"/>
      <c r="CT101" s="252"/>
      <c r="CU101" s="252"/>
      <c r="CV101" s="255"/>
      <c r="CW101" s="255"/>
      <c r="CX101" s="255"/>
      <c r="CY101" s="255"/>
      <c r="CZ101" s="255"/>
      <c r="DA101" s="255"/>
      <c r="DB101" s="255"/>
      <c r="DC101" s="255"/>
      <c r="DD101" s="255"/>
      <c r="DE101" s="255"/>
      <c r="DF101" s="255"/>
      <c r="DG101" s="255"/>
      <c r="DH101" s="255"/>
      <c r="DI101" s="255"/>
      <c r="DJ101" s="255"/>
      <c r="DK101" s="255"/>
      <c r="DL101" s="255"/>
      <c r="DM101" s="255"/>
      <c r="DN101" s="252"/>
      <c r="DO101" s="252"/>
      <c r="DP101" s="252"/>
      <c r="DQ101" s="252"/>
      <c r="DR101" s="252"/>
      <c r="DS101" s="252"/>
      <c r="DT101" s="252"/>
      <c r="DU101" s="252"/>
      <c r="DV101" s="252"/>
      <c r="DW101" s="252"/>
      <c r="DX101" s="252"/>
      <c r="DY101" s="252"/>
      <c r="DZ101" s="252"/>
    </row>
    <row r="102" spans="2:139" s="288" customFormat="1" ht="7.5" customHeight="1"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52"/>
      <c r="AK102" s="252"/>
      <c r="AL102" s="252"/>
      <c r="AM102" s="252"/>
      <c r="AN102" s="252"/>
      <c r="AO102" s="252"/>
      <c r="AP102" s="252"/>
      <c r="AQ102" s="252"/>
      <c r="AR102" s="252"/>
      <c r="AS102" s="252"/>
      <c r="AT102" s="252"/>
      <c r="AU102" s="252"/>
      <c r="AV102" s="252"/>
      <c r="AW102" s="252"/>
      <c r="AX102" s="252"/>
      <c r="AY102" s="252"/>
      <c r="AZ102" s="252"/>
      <c r="BA102" s="252"/>
      <c r="BB102" s="252"/>
      <c r="BC102" s="252"/>
      <c r="BD102" s="252"/>
      <c r="BE102" s="252"/>
      <c r="BF102" s="252"/>
      <c r="BG102" s="252"/>
      <c r="BH102" s="252"/>
      <c r="BI102" s="252"/>
      <c r="BJ102" s="252"/>
      <c r="BK102" s="252"/>
      <c r="BL102" s="252"/>
      <c r="BM102" s="252"/>
      <c r="BN102" s="252"/>
      <c r="BO102" s="252"/>
      <c r="BP102" s="252"/>
      <c r="BQ102" s="252"/>
      <c r="BR102" s="252"/>
      <c r="BS102" s="252"/>
      <c r="BT102" s="252"/>
      <c r="BU102" s="252"/>
      <c r="BV102" s="252"/>
      <c r="BW102" s="252"/>
      <c r="BX102" s="252"/>
      <c r="BY102" s="252"/>
      <c r="BZ102" s="252"/>
      <c r="CA102" s="252"/>
      <c r="CB102" s="252"/>
      <c r="CC102" s="252"/>
      <c r="CD102" s="252"/>
      <c r="CE102" s="252"/>
      <c r="CF102" s="252"/>
      <c r="CG102" s="252"/>
      <c r="CH102" s="252"/>
      <c r="CI102" s="252"/>
      <c r="CJ102" s="252"/>
      <c r="CK102" s="252"/>
      <c r="CL102" s="252"/>
      <c r="CM102" s="252"/>
      <c r="CN102" s="252"/>
      <c r="CO102" s="252"/>
      <c r="CP102" s="252"/>
      <c r="CQ102" s="252"/>
      <c r="CR102" s="252"/>
      <c r="CS102" s="252"/>
      <c r="CT102" s="252"/>
      <c r="CU102" s="252"/>
      <c r="CV102" s="255"/>
      <c r="CW102" s="255"/>
      <c r="CX102" s="255"/>
      <c r="CY102" s="255"/>
      <c r="CZ102" s="255"/>
      <c r="DA102" s="255"/>
      <c r="DB102" s="255"/>
      <c r="DC102" s="255"/>
      <c r="DD102" s="255"/>
      <c r="DE102" s="255"/>
      <c r="DF102" s="255"/>
      <c r="DG102" s="255"/>
      <c r="DH102" s="255"/>
      <c r="DI102" s="255"/>
      <c r="DJ102" s="255"/>
      <c r="DK102" s="255"/>
      <c r="DL102" s="255"/>
      <c r="DM102" s="255"/>
      <c r="DN102" s="252"/>
      <c r="DO102" s="252"/>
      <c r="DP102" s="252"/>
      <c r="DQ102" s="252"/>
      <c r="DR102" s="252"/>
      <c r="DS102" s="252"/>
      <c r="DT102" s="252"/>
      <c r="DU102" s="252"/>
      <c r="DV102" s="252"/>
      <c r="DW102" s="252"/>
      <c r="DX102" s="252"/>
      <c r="DY102" s="252"/>
      <c r="DZ102" s="252"/>
      <c r="EA102" s="252"/>
      <c r="EB102" s="252"/>
      <c r="EC102" s="252"/>
      <c r="ED102" s="252"/>
      <c r="EE102" s="252"/>
      <c r="EF102" s="252"/>
      <c r="EG102" s="252"/>
      <c r="EH102" s="252"/>
      <c r="EI102" s="252"/>
    </row>
    <row r="103" spans="2:144" s="288" customFormat="1" ht="7.5" customHeight="1"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2"/>
      <c r="AW103" s="252"/>
      <c r="AX103" s="252"/>
      <c r="AY103" s="252"/>
      <c r="AZ103" s="252"/>
      <c r="BA103" s="252"/>
      <c r="BB103" s="252"/>
      <c r="BC103" s="252"/>
      <c r="BD103" s="252"/>
      <c r="BE103" s="252"/>
      <c r="BF103" s="252"/>
      <c r="BG103" s="252"/>
      <c r="BH103" s="252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2"/>
      <c r="BS103" s="252"/>
      <c r="BT103" s="252"/>
      <c r="BU103" s="252"/>
      <c r="BV103" s="252"/>
      <c r="BW103" s="252"/>
      <c r="BX103" s="252"/>
      <c r="BY103" s="252"/>
      <c r="BZ103" s="252"/>
      <c r="CA103" s="252"/>
      <c r="CB103" s="252"/>
      <c r="CC103" s="252"/>
      <c r="CD103" s="252"/>
      <c r="CE103" s="252"/>
      <c r="CF103" s="252"/>
      <c r="CG103" s="252"/>
      <c r="CH103" s="252"/>
      <c r="CI103" s="252"/>
      <c r="CJ103" s="252"/>
      <c r="CK103" s="252"/>
      <c r="CL103" s="252"/>
      <c r="CM103" s="252"/>
      <c r="CN103" s="252"/>
      <c r="CO103" s="252"/>
      <c r="CP103" s="252"/>
      <c r="CQ103" s="252"/>
      <c r="CR103" s="252"/>
      <c r="CS103" s="252"/>
      <c r="CT103" s="252"/>
      <c r="CU103" s="252"/>
      <c r="CV103" s="255"/>
      <c r="CW103" s="255"/>
      <c r="CX103" s="255"/>
      <c r="CY103" s="255"/>
      <c r="CZ103" s="255"/>
      <c r="DA103" s="255"/>
      <c r="DB103" s="255"/>
      <c r="DC103" s="255"/>
      <c r="DD103" s="252"/>
      <c r="DE103" s="252"/>
      <c r="DF103" s="252"/>
      <c r="DG103" s="252"/>
      <c r="DH103" s="252"/>
      <c r="DI103" s="252"/>
      <c r="DJ103" s="252"/>
      <c r="DK103" s="252"/>
      <c r="DL103" s="252"/>
      <c r="DM103" s="252"/>
      <c r="DN103" s="252"/>
      <c r="DO103" s="252"/>
      <c r="DP103" s="252"/>
      <c r="DQ103" s="252"/>
      <c r="DR103" s="252"/>
      <c r="DS103" s="252"/>
      <c r="DT103" s="252"/>
      <c r="DU103" s="252"/>
      <c r="DV103" s="252"/>
      <c r="DW103" s="252"/>
      <c r="DX103" s="252"/>
      <c r="DY103" s="252"/>
      <c r="DZ103" s="252"/>
      <c r="EA103" s="252"/>
      <c r="EB103" s="252"/>
      <c r="EC103" s="252"/>
      <c r="ED103" s="252"/>
      <c r="EE103" s="252"/>
      <c r="EF103" s="252"/>
      <c r="EG103" s="252"/>
      <c r="EH103" s="252"/>
      <c r="EI103" s="252"/>
      <c r="EJ103" s="252"/>
      <c r="EK103" s="252"/>
      <c r="EL103" s="252"/>
      <c r="EM103" s="252"/>
      <c r="EN103" s="252"/>
    </row>
    <row r="104" spans="2:131" s="288" customFormat="1" ht="7.5" customHeight="1"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  <c r="BC104" s="252"/>
      <c r="BD104" s="252"/>
      <c r="BE104" s="252"/>
      <c r="BF104" s="252"/>
      <c r="BG104" s="252"/>
      <c r="BH104" s="252"/>
      <c r="BI104" s="252"/>
      <c r="BJ104" s="252"/>
      <c r="BK104" s="252"/>
      <c r="BL104" s="252"/>
      <c r="BM104" s="252"/>
      <c r="BN104" s="252"/>
      <c r="BO104" s="252"/>
      <c r="BP104" s="252"/>
      <c r="BQ104" s="252"/>
      <c r="BR104" s="252"/>
      <c r="BS104" s="252"/>
      <c r="BT104" s="252"/>
      <c r="BU104" s="252"/>
      <c r="BV104" s="252"/>
      <c r="BW104" s="252"/>
      <c r="BX104" s="252"/>
      <c r="BY104" s="252"/>
      <c r="BZ104" s="252"/>
      <c r="CA104" s="252"/>
      <c r="CB104" s="252"/>
      <c r="CC104" s="252"/>
      <c r="CD104" s="252"/>
      <c r="CE104" s="252"/>
      <c r="CF104" s="252"/>
      <c r="CG104" s="252"/>
      <c r="CH104" s="252"/>
      <c r="CI104" s="252"/>
      <c r="CJ104" s="252"/>
      <c r="CK104" s="252"/>
      <c r="CL104" s="252"/>
      <c r="CM104" s="252"/>
      <c r="CN104" s="252"/>
      <c r="CO104" s="252"/>
      <c r="CP104" s="252"/>
      <c r="CQ104" s="252"/>
      <c r="CR104" s="252"/>
      <c r="CS104" s="252"/>
      <c r="CT104" s="252"/>
      <c r="CU104" s="252"/>
      <c r="CV104" s="255"/>
      <c r="CW104" s="255"/>
      <c r="CX104" s="255"/>
      <c r="CY104" s="255"/>
      <c r="CZ104" s="255"/>
      <c r="DA104" s="255"/>
      <c r="DB104" s="255"/>
      <c r="DC104" s="255"/>
      <c r="DF104" s="252"/>
      <c r="DG104" s="252"/>
      <c r="DH104" s="252"/>
      <c r="DI104" s="252"/>
      <c r="DJ104" s="252"/>
      <c r="DK104" s="252"/>
      <c r="DL104" s="252"/>
      <c r="DM104" s="252"/>
      <c r="DN104" s="252"/>
      <c r="DO104" s="252"/>
      <c r="DP104" s="252"/>
      <c r="DQ104" s="252"/>
      <c r="DR104" s="252"/>
      <c r="DS104" s="252"/>
      <c r="DT104" s="252"/>
      <c r="DU104" s="252"/>
      <c r="DV104" s="252"/>
      <c r="DW104" s="252"/>
      <c r="DX104" s="252"/>
      <c r="DY104" s="252"/>
      <c r="DZ104" s="252"/>
      <c r="EA104" s="255"/>
    </row>
    <row r="105" spans="2:131" s="288" customFormat="1" ht="7.5" customHeight="1"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52"/>
      <c r="AH105" s="252"/>
      <c r="AI105" s="252"/>
      <c r="AJ105" s="252"/>
      <c r="AK105" s="252"/>
      <c r="AL105" s="252"/>
      <c r="AM105" s="252"/>
      <c r="AN105" s="252"/>
      <c r="AO105" s="252"/>
      <c r="AP105" s="252"/>
      <c r="AQ105" s="252"/>
      <c r="AR105" s="252"/>
      <c r="AS105" s="252"/>
      <c r="AT105" s="252"/>
      <c r="AU105" s="252"/>
      <c r="AV105" s="252"/>
      <c r="AW105" s="252"/>
      <c r="AX105" s="252"/>
      <c r="AY105" s="252"/>
      <c r="AZ105" s="252"/>
      <c r="BA105" s="252"/>
      <c r="BB105" s="252"/>
      <c r="BC105" s="252"/>
      <c r="BD105" s="252"/>
      <c r="BE105" s="252"/>
      <c r="BF105" s="252"/>
      <c r="BG105" s="252"/>
      <c r="BH105" s="252"/>
      <c r="BI105" s="252"/>
      <c r="BJ105" s="252"/>
      <c r="BK105" s="252"/>
      <c r="BL105" s="252"/>
      <c r="BM105" s="252"/>
      <c r="BN105" s="252"/>
      <c r="BO105" s="252"/>
      <c r="BP105" s="252"/>
      <c r="BQ105" s="252"/>
      <c r="BR105" s="252"/>
      <c r="BS105" s="252"/>
      <c r="BT105" s="252"/>
      <c r="BU105" s="252"/>
      <c r="BV105" s="252"/>
      <c r="BW105" s="252"/>
      <c r="BX105" s="252"/>
      <c r="BY105" s="252"/>
      <c r="BZ105" s="252"/>
      <c r="CA105" s="252"/>
      <c r="CB105" s="252"/>
      <c r="CC105" s="252"/>
      <c r="CD105" s="252"/>
      <c r="CE105" s="252"/>
      <c r="CF105" s="252"/>
      <c r="CG105" s="252"/>
      <c r="CH105" s="252"/>
      <c r="CI105" s="252"/>
      <c r="CJ105" s="252"/>
      <c r="CK105" s="252"/>
      <c r="CL105" s="252"/>
      <c r="CM105" s="252"/>
      <c r="CN105" s="252"/>
      <c r="CO105" s="252"/>
      <c r="CP105" s="252"/>
      <c r="CQ105" s="252"/>
      <c r="CR105" s="252"/>
      <c r="CS105" s="252"/>
      <c r="CT105" s="252"/>
      <c r="CU105" s="252"/>
      <c r="CV105" s="255"/>
      <c r="CW105" s="255"/>
      <c r="CX105" s="255"/>
      <c r="CY105" s="255"/>
      <c r="CZ105" s="255"/>
      <c r="DA105" s="255"/>
      <c r="DB105" s="255"/>
      <c r="DC105" s="255"/>
      <c r="DF105" s="252"/>
      <c r="DG105" s="252"/>
      <c r="DH105" s="252"/>
      <c r="DI105" s="252"/>
      <c r="DJ105" s="252"/>
      <c r="DK105" s="252"/>
      <c r="DL105" s="252"/>
      <c r="DM105" s="252"/>
      <c r="DN105" s="252"/>
      <c r="DO105" s="252"/>
      <c r="DP105" s="252"/>
      <c r="DQ105" s="252"/>
      <c r="DR105" s="252"/>
      <c r="DS105" s="252"/>
      <c r="DT105" s="252"/>
      <c r="DU105" s="252"/>
      <c r="DV105" s="252"/>
      <c r="DW105" s="252"/>
      <c r="DX105" s="252"/>
      <c r="DY105" s="252"/>
      <c r="DZ105" s="252"/>
      <c r="EA105" s="255"/>
    </row>
    <row r="106" spans="2:131" s="288" customFormat="1" ht="7.5" customHeight="1"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252"/>
      <c r="AL106" s="252"/>
      <c r="AM106" s="252"/>
      <c r="AN106" s="252"/>
      <c r="AO106" s="252"/>
      <c r="AP106" s="252"/>
      <c r="AQ106" s="252"/>
      <c r="AR106" s="252"/>
      <c r="AS106" s="252"/>
      <c r="AT106" s="252"/>
      <c r="AU106" s="252"/>
      <c r="AV106" s="252"/>
      <c r="AW106" s="252"/>
      <c r="AX106" s="252"/>
      <c r="AY106" s="252"/>
      <c r="AZ106" s="252"/>
      <c r="BA106" s="252"/>
      <c r="BB106" s="252"/>
      <c r="BC106" s="252"/>
      <c r="BD106" s="252"/>
      <c r="BE106" s="252"/>
      <c r="BF106" s="252"/>
      <c r="BG106" s="252"/>
      <c r="BH106" s="252"/>
      <c r="BI106" s="252"/>
      <c r="BJ106" s="252"/>
      <c r="BK106" s="252"/>
      <c r="BL106" s="252"/>
      <c r="BM106" s="252"/>
      <c r="BN106" s="252"/>
      <c r="BO106" s="252"/>
      <c r="BP106" s="252"/>
      <c r="BQ106" s="252"/>
      <c r="BR106" s="252"/>
      <c r="BS106" s="252"/>
      <c r="BT106" s="252"/>
      <c r="BU106" s="252"/>
      <c r="BV106" s="252"/>
      <c r="BW106" s="252"/>
      <c r="BX106" s="252"/>
      <c r="BY106" s="252"/>
      <c r="BZ106" s="252"/>
      <c r="CA106" s="252"/>
      <c r="CB106" s="252"/>
      <c r="CC106" s="252"/>
      <c r="CD106" s="252"/>
      <c r="CE106" s="252"/>
      <c r="CF106" s="252"/>
      <c r="CG106" s="252"/>
      <c r="CH106" s="252"/>
      <c r="CI106" s="252"/>
      <c r="CJ106" s="252"/>
      <c r="CK106" s="252"/>
      <c r="CL106" s="252"/>
      <c r="CM106" s="252"/>
      <c r="CN106" s="252"/>
      <c r="CO106" s="252"/>
      <c r="CP106" s="252"/>
      <c r="CQ106" s="252"/>
      <c r="CR106" s="252"/>
      <c r="CS106" s="252"/>
      <c r="CT106" s="252"/>
      <c r="CU106" s="252"/>
      <c r="CV106" s="255"/>
      <c r="CW106" s="255"/>
      <c r="CX106" s="255"/>
      <c r="CY106" s="255"/>
      <c r="CZ106" s="255"/>
      <c r="DA106" s="255"/>
      <c r="DB106" s="255"/>
      <c r="DC106" s="255"/>
      <c r="DF106" s="252"/>
      <c r="DG106" s="252"/>
      <c r="DH106" s="252"/>
      <c r="DI106" s="252"/>
      <c r="DJ106" s="252"/>
      <c r="DK106" s="252"/>
      <c r="DL106" s="252"/>
      <c r="DM106" s="252"/>
      <c r="DN106" s="252"/>
      <c r="DO106" s="252"/>
      <c r="DP106" s="252"/>
      <c r="DQ106" s="252"/>
      <c r="DR106" s="252"/>
      <c r="DS106" s="252"/>
      <c r="DT106" s="252"/>
      <c r="DU106" s="252"/>
      <c r="DV106" s="252"/>
      <c r="DW106" s="252"/>
      <c r="DX106" s="252"/>
      <c r="DY106" s="252"/>
      <c r="DZ106" s="252"/>
      <c r="EA106" s="252"/>
    </row>
    <row r="107" spans="2:131" s="288" customFormat="1" ht="7.5" customHeight="1">
      <c r="B107" s="252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52"/>
      <c r="AG107" s="252"/>
      <c r="AH107" s="252"/>
      <c r="AI107" s="252"/>
      <c r="AJ107" s="252"/>
      <c r="AK107" s="252"/>
      <c r="AL107" s="252"/>
      <c r="AM107" s="252"/>
      <c r="AN107" s="252"/>
      <c r="AO107" s="252"/>
      <c r="AP107" s="252"/>
      <c r="AQ107" s="252"/>
      <c r="AR107" s="252"/>
      <c r="AS107" s="252"/>
      <c r="AT107" s="252"/>
      <c r="AU107" s="252"/>
      <c r="AV107" s="252"/>
      <c r="AW107" s="252"/>
      <c r="AX107" s="252"/>
      <c r="AY107" s="252"/>
      <c r="AZ107" s="252"/>
      <c r="BA107" s="252"/>
      <c r="BB107" s="252"/>
      <c r="BC107" s="252"/>
      <c r="BD107" s="252"/>
      <c r="BE107" s="252"/>
      <c r="BF107" s="252"/>
      <c r="BG107" s="252"/>
      <c r="BH107" s="252"/>
      <c r="BI107" s="252"/>
      <c r="BJ107" s="252"/>
      <c r="BK107" s="252"/>
      <c r="BL107" s="252"/>
      <c r="BM107" s="252"/>
      <c r="BN107" s="252"/>
      <c r="BO107" s="252"/>
      <c r="BP107" s="252"/>
      <c r="BQ107" s="252"/>
      <c r="BR107" s="252"/>
      <c r="BS107" s="252"/>
      <c r="BT107" s="252"/>
      <c r="BU107" s="252"/>
      <c r="BV107" s="252"/>
      <c r="BW107" s="252"/>
      <c r="BX107" s="252"/>
      <c r="BY107" s="252"/>
      <c r="BZ107" s="252"/>
      <c r="CA107" s="252"/>
      <c r="CB107" s="252"/>
      <c r="CC107" s="252"/>
      <c r="CD107" s="252"/>
      <c r="CE107" s="252"/>
      <c r="CF107" s="252"/>
      <c r="CG107" s="252"/>
      <c r="CH107" s="252"/>
      <c r="CI107" s="252"/>
      <c r="CJ107" s="252"/>
      <c r="CK107" s="252"/>
      <c r="CL107" s="252"/>
      <c r="CM107" s="252"/>
      <c r="CN107" s="252"/>
      <c r="CO107" s="252"/>
      <c r="CP107" s="252"/>
      <c r="CQ107" s="252"/>
      <c r="CR107" s="252"/>
      <c r="CS107" s="252"/>
      <c r="CT107" s="252"/>
      <c r="CU107" s="252"/>
      <c r="CV107" s="255"/>
      <c r="CW107" s="255"/>
      <c r="CX107" s="255"/>
      <c r="CY107" s="255"/>
      <c r="CZ107" s="255"/>
      <c r="DA107" s="255"/>
      <c r="DB107" s="255"/>
      <c r="DC107" s="255"/>
      <c r="DF107" s="285"/>
      <c r="DG107" s="285"/>
      <c r="DH107" s="285"/>
      <c r="DI107" s="285"/>
      <c r="DJ107" s="285"/>
      <c r="DK107" s="285"/>
      <c r="DL107" s="285"/>
      <c r="DM107" s="285"/>
      <c r="DN107" s="285"/>
      <c r="DO107" s="285"/>
      <c r="DP107" s="285"/>
      <c r="DQ107" s="285"/>
      <c r="DR107" s="285"/>
      <c r="DS107" s="285"/>
      <c r="DT107" s="285"/>
      <c r="DU107" s="285"/>
      <c r="DV107" s="285"/>
      <c r="DW107" s="285"/>
      <c r="DX107" s="285"/>
      <c r="DY107" s="285"/>
      <c r="DZ107" s="285"/>
      <c r="EA107" s="252"/>
    </row>
    <row r="108" spans="100:131" ht="7.5" customHeight="1">
      <c r="CV108" s="255"/>
      <c r="CW108" s="255"/>
      <c r="CX108" s="255"/>
      <c r="CY108" s="255"/>
      <c r="CZ108" s="255"/>
      <c r="DA108" s="255"/>
      <c r="DB108" s="255"/>
      <c r="DC108" s="255"/>
      <c r="DF108" s="285"/>
      <c r="DG108" s="285"/>
      <c r="DH108" s="285"/>
      <c r="DI108" s="285"/>
      <c r="DJ108" s="285"/>
      <c r="DK108" s="285"/>
      <c r="DL108" s="285"/>
      <c r="DM108" s="285"/>
      <c r="DN108" s="285"/>
      <c r="DO108" s="285"/>
      <c r="DP108" s="285"/>
      <c r="DQ108" s="285"/>
      <c r="DR108" s="285"/>
      <c r="DS108" s="285"/>
      <c r="DT108" s="285"/>
      <c r="DU108" s="285"/>
      <c r="DV108" s="285"/>
      <c r="DW108" s="285"/>
      <c r="DX108" s="285"/>
      <c r="DY108" s="285"/>
      <c r="DZ108" s="285"/>
      <c r="EA108" s="255"/>
    </row>
    <row r="109" spans="100:131" ht="7.5" customHeight="1">
      <c r="CV109" s="255"/>
      <c r="CW109" s="255"/>
      <c r="CX109" s="255"/>
      <c r="CY109" s="255"/>
      <c r="CZ109" s="255"/>
      <c r="DA109" s="255"/>
      <c r="DB109" s="255"/>
      <c r="DC109" s="255"/>
      <c r="EA109" s="255"/>
    </row>
    <row r="110" spans="100:131" ht="7.5" customHeight="1">
      <c r="CV110" s="255"/>
      <c r="CW110" s="255"/>
      <c r="CX110" s="255"/>
      <c r="CY110" s="255"/>
      <c r="CZ110" s="255"/>
      <c r="DA110" s="255"/>
      <c r="DB110" s="255"/>
      <c r="DC110" s="255"/>
      <c r="EA110" s="255"/>
    </row>
    <row r="111" spans="100:107" ht="7.5" customHeight="1">
      <c r="CV111" s="255"/>
      <c r="CW111" s="255"/>
      <c r="CX111" s="255"/>
      <c r="CY111" s="255"/>
      <c r="CZ111" s="255"/>
      <c r="DA111" s="255"/>
      <c r="DB111" s="255"/>
      <c r="DC111" s="255"/>
    </row>
    <row r="112" spans="100:104" ht="7.5" customHeight="1">
      <c r="CV112" s="255"/>
      <c r="CW112" s="255"/>
      <c r="CX112" s="255"/>
      <c r="CY112" s="255"/>
      <c r="CZ112" s="255"/>
    </row>
    <row r="113" ht="7.5" customHeight="1">
      <c r="CZ113" s="255"/>
    </row>
  </sheetData>
  <sheetProtection/>
  <mergeCells count="151">
    <mergeCell ref="T8:AA9"/>
    <mergeCell ref="AB8:AI9"/>
    <mergeCell ref="AJ8:AQ9"/>
    <mergeCell ref="AR8:AY9"/>
    <mergeCell ref="C40:BH40"/>
    <mergeCell ref="C35:E35"/>
    <mergeCell ref="AZ26:AZ28"/>
    <mergeCell ref="AZ35:AZ36"/>
    <mergeCell ref="AU12:AV17"/>
    <mergeCell ref="T21:V22"/>
    <mergeCell ref="F5:BH5"/>
    <mergeCell ref="BD12:BG14"/>
    <mergeCell ref="BD17:BG18"/>
    <mergeCell ref="O17:S17"/>
    <mergeCell ref="F24:J24"/>
    <mergeCell ref="B19:B21"/>
    <mergeCell ref="AK12:AL13"/>
    <mergeCell ref="AO12:AQ13"/>
    <mergeCell ref="AO14:AQ15"/>
    <mergeCell ref="AK14:AL15"/>
    <mergeCell ref="B33:B34"/>
    <mergeCell ref="K12:K14"/>
    <mergeCell ref="K19:K21"/>
    <mergeCell ref="AZ31:AZ32"/>
    <mergeCell ref="AR19:AT24"/>
    <mergeCell ref="O26:S28"/>
    <mergeCell ref="AZ19:AZ21"/>
    <mergeCell ref="AZ24:AZ25"/>
    <mergeCell ref="F31:J31"/>
    <mergeCell ref="O12:S14"/>
    <mergeCell ref="B12:B14"/>
    <mergeCell ref="AB10:AI11"/>
    <mergeCell ref="AJ10:AQ11"/>
    <mergeCell ref="AC12:AD13"/>
    <mergeCell ref="AC14:AD15"/>
    <mergeCell ref="T19:V20"/>
    <mergeCell ref="T12:AA18"/>
    <mergeCell ref="C12:E14"/>
    <mergeCell ref="L12:N14"/>
    <mergeCell ref="F12:J14"/>
    <mergeCell ref="C2:BG3"/>
    <mergeCell ref="C6:BG7"/>
    <mergeCell ref="C8:S11"/>
    <mergeCell ref="BB8:BG9"/>
    <mergeCell ref="BB10:BG11"/>
    <mergeCell ref="AZ10:BA11"/>
    <mergeCell ref="AR10:AY11"/>
    <mergeCell ref="AZ8:AZ9"/>
    <mergeCell ref="E4:BF4"/>
    <mergeCell ref="T10:AA11"/>
    <mergeCell ref="C17:E18"/>
    <mergeCell ref="L17:N18"/>
    <mergeCell ref="C19:E21"/>
    <mergeCell ref="L19:N21"/>
    <mergeCell ref="F19:J21"/>
    <mergeCell ref="F17:J17"/>
    <mergeCell ref="C24:E25"/>
    <mergeCell ref="L24:N25"/>
    <mergeCell ref="BA19:BC21"/>
    <mergeCell ref="BA24:BC25"/>
    <mergeCell ref="AW19:AY24"/>
    <mergeCell ref="O19:S21"/>
    <mergeCell ref="AB19:AI25"/>
    <mergeCell ref="AU19:AV24"/>
    <mergeCell ref="O24:S24"/>
    <mergeCell ref="BD19:BG21"/>
    <mergeCell ref="AJ26:AQ32"/>
    <mergeCell ref="BD26:BG28"/>
    <mergeCell ref="BA31:BC32"/>
    <mergeCell ref="BD31:BG32"/>
    <mergeCell ref="BD24:BG25"/>
    <mergeCell ref="AO23:AQ24"/>
    <mergeCell ref="L26:N28"/>
    <mergeCell ref="BA26:BC28"/>
    <mergeCell ref="AU26:AV31"/>
    <mergeCell ref="AW26:AY31"/>
    <mergeCell ref="C31:E32"/>
    <mergeCell ref="L31:N32"/>
    <mergeCell ref="C26:E28"/>
    <mergeCell ref="O31:S31"/>
    <mergeCell ref="K26:K28"/>
    <mergeCell ref="F26:J28"/>
    <mergeCell ref="BD33:BG34"/>
    <mergeCell ref="BD35:BG36"/>
    <mergeCell ref="BA33:BC34"/>
    <mergeCell ref="W33:X35"/>
    <mergeCell ref="AE33:AF35"/>
    <mergeCell ref="AM33:AN35"/>
    <mergeCell ref="AG33:AI35"/>
    <mergeCell ref="AJ33:AL35"/>
    <mergeCell ref="C33:E34"/>
    <mergeCell ref="L33:N34"/>
    <mergeCell ref="O33:S34"/>
    <mergeCell ref="F33:J34"/>
    <mergeCell ref="K33:K34"/>
    <mergeCell ref="F35:J35"/>
    <mergeCell ref="L35:N35"/>
    <mergeCell ref="AR33:AY36"/>
    <mergeCell ref="BA35:BC36"/>
    <mergeCell ref="AR26:AT31"/>
    <mergeCell ref="AW12:AY17"/>
    <mergeCell ref="BA17:BC18"/>
    <mergeCell ref="BA12:BC14"/>
    <mergeCell ref="AR12:AT17"/>
    <mergeCell ref="AZ12:AZ14"/>
    <mergeCell ref="AO16:AQ17"/>
    <mergeCell ref="AO19:AQ20"/>
    <mergeCell ref="AO21:AQ22"/>
    <mergeCell ref="AK23:AL24"/>
    <mergeCell ref="O35:S35"/>
    <mergeCell ref="AO33:AQ35"/>
    <mergeCell ref="T33:V35"/>
    <mergeCell ref="Y33:AA35"/>
    <mergeCell ref="AB33:AD35"/>
    <mergeCell ref="AG16:AI17"/>
    <mergeCell ref="W19:X20"/>
    <mergeCell ref="W21:X22"/>
    <mergeCell ref="AK16:AL17"/>
    <mergeCell ref="AZ17:AZ18"/>
    <mergeCell ref="T23:V24"/>
    <mergeCell ref="Y19:AA20"/>
    <mergeCell ref="Y21:AA22"/>
    <mergeCell ref="Y23:AA24"/>
    <mergeCell ref="AC16:AD17"/>
    <mergeCell ref="AM12:AN13"/>
    <mergeCell ref="AM14:AN15"/>
    <mergeCell ref="AE12:AF13"/>
    <mergeCell ref="AE14:AF15"/>
    <mergeCell ref="AM19:AN20"/>
    <mergeCell ref="AM21:AN22"/>
    <mergeCell ref="AK19:AL20"/>
    <mergeCell ref="AK21:AL22"/>
    <mergeCell ref="AG12:AI13"/>
    <mergeCell ref="AG14:AI15"/>
    <mergeCell ref="AE28:AF29"/>
    <mergeCell ref="T26:V27"/>
    <mergeCell ref="T28:V29"/>
    <mergeCell ref="AC26:AD27"/>
    <mergeCell ref="AG26:AI27"/>
    <mergeCell ref="AC28:AD29"/>
    <mergeCell ref="AG28:AI29"/>
    <mergeCell ref="AC30:AD31"/>
    <mergeCell ref="AE30:AF31"/>
    <mergeCell ref="AG30:AI31"/>
    <mergeCell ref="T30:V31"/>
    <mergeCell ref="W26:X27"/>
    <mergeCell ref="W28:X29"/>
    <mergeCell ref="Y26:AA27"/>
    <mergeCell ref="Y28:AA29"/>
    <mergeCell ref="Y30:AA31"/>
    <mergeCell ref="AE26:AF27"/>
  </mergeCells>
  <printOptions/>
  <pageMargins left="0" right="0" top="0" bottom="0" header="0.31" footer="0.31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FA108"/>
  <sheetViews>
    <sheetView zoomScaleSheetLayoutView="100" zoomScalePageLayoutView="0" workbookViewId="0" topLeftCell="A1">
      <selection activeCell="AJ16" sqref="AJ16:AL18"/>
    </sheetView>
  </sheetViews>
  <sheetFormatPr defaultColWidth="1.875" defaultRowHeight="7.5" customHeight="1"/>
  <cols>
    <col min="1" max="1" width="0.875" style="14" customWidth="1"/>
    <col min="2" max="4" width="1.875" style="14" hidden="1" customWidth="1"/>
    <col min="5" max="10" width="1.875" style="14" customWidth="1"/>
    <col min="11" max="13" width="1.875" style="14" hidden="1" customWidth="1"/>
    <col min="14" max="18" width="1.875" style="14" customWidth="1"/>
    <col min="19" max="19" width="0.74609375" style="14" hidden="1" customWidth="1"/>
    <col min="20" max="20" width="0.6171875" style="14" customWidth="1"/>
    <col min="21" max="21" width="2.75390625" style="14" customWidth="1"/>
    <col min="22" max="22" width="1.625" style="14" customWidth="1"/>
    <col min="23" max="23" width="1.875" style="14" customWidth="1"/>
    <col min="24" max="24" width="0.37109375" style="14" customWidth="1"/>
    <col min="25" max="27" width="1.4921875" style="14" customWidth="1"/>
    <col min="28" max="28" width="0.5" style="14" customWidth="1"/>
    <col min="29" max="29" width="2.125" style="14" customWidth="1"/>
    <col min="30" max="30" width="2.50390625" style="14" customWidth="1"/>
    <col min="31" max="31" width="0.875" style="14" customWidth="1"/>
    <col min="32" max="32" width="1.875" style="14" customWidth="1"/>
    <col min="33" max="34" width="1.4921875" style="14" customWidth="1"/>
    <col min="35" max="35" width="1.75390625" style="14" customWidth="1"/>
    <col min="36" max="36" width="0.37109375" style="14" customWidth="1"/>
    <col min="37" max="37" width="1.4921875" style="14" customWidth="1"/>
    <col min="38" max="38" width="3.875" style="14" customWidth="1"/>
    <col min="39" max="39" width="1.875" style="14" customWidth="1"/>
    <col min="40" max="40" width="0.37109375" style="14" customWidth="1"/>
    <col min="41" max="42" width="1.625" style="14" customWidth="1"/>
    <col min="43" max="43" width="0.74609375" style="14" customWidth="1"/>
    <col min="44" max="44" width="0.6171875" style="14" customWidth="1"/>
    <col min="45" max="45" width="1.625" style="14" customWidth="1"/>
    <col min="46" max="46" width="2.875" style="14" customWidth="1"/>
    <col min="47" max="48" width="1.00390625" style="14" customWidth="1"/>
    <col min="49" max="50" width="1.4921875" style="14" customWidth="1"/>
    <col min="51" max="51" width="2.00390625" style="14" customWidth="1"/>
    <col min="52" max="52" width="0.74609375" style="14" customWidth="1"/>
    <col min="53" max="53" width="1.625" style="14" customWidth="1"/>
    <col min="54" max="54" width="2.125" style="14" customWidth="1"/>
    <col min="55" max="55" width="1.875" style="14" customWidth="1"/>
    <col min="56" max="56" width="0.2421875" style="14" customWidth="1"/>
    <col min="57" max="59" width="1.4921875" style="14" customWidth="1"/>
    <col min="60" max="60" width="7.25390625" style="14" customWidth="1"/>
    <col min="61" max="61" width="3.125" style="14" customWidth="1"/>
    <col min="62" max="62" width="1.875" style="14" customWidth="1"/>
    <col min="63" max="63" width="1.12109375" style="14" customWidth="1"/>
    <col min="64" max="16384" width="1.875" style="14" customWidth="1"/>
  </cols>
  <sheetData>
    <row r="1" ht="29.25" customHeight="1"/>
    <row r="2" spans="2:97" ht="12" customHeight="1">
      <c r="B2" s="637" t="s">
        <v>1277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  <c r="AO2" s="637"/>
      <c r="AP2" s="637"/>
      <c r="AQ2" s="637"/>
      <c r="AR2" s="637"/>
      <c r="AS2" s="637"/>
      <c r="AT2" s="637"/>
      <c r="AU2" s="637"/>
      <c r="AV2" s="637"/>
      <c r="AW2" s="637"/>
      <c r="AX2" s="637"/>
      <c r="AY2" s="637"/>
      <c r="AZ2" s="637"/>
      <c r="BA2" s="637"/>
      <c r="BB2" s="637"/>
      <c r="BC2" s="637"/>
      <c r="BD2" s="637"/>
      <c r="BE2" s="637"/>
      <c r="BF2" s="637"/>
      <c r="BG2" s="637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</row>
    <row r="3" spans="2:97" ht="12" customHeight="1"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7"/>
      <c r="Z3" s="637"/>
      <c r="AA3" s="637"/>
      <c r="AB3" s="637"/>
      <c r="AC3" s="637"/>
      <c r="AD3" s="637"/>
      <c r="AE3" s="637"/>
      <c r="AF3" s="637"/>
      <c r="AG3" s="637"/>
      <c r="AH3" s="637"/>
      <c r="AI3" s="637"/>
      <c r="AJ3" s="637"/>
      <c r="AK3" s="637"/>
      <c r="AL3" s="637"/>
      <c r="AM3" s="637"/>
      <c r="AN3" s="637"/>
      <c r="AO3" s="637"/>
      <c r="AP3" s="637"/>
      <c r="AQ3" s="637"/>
      <c r="AR3" s="637"/>
      <c r="AS3" s="637"/>
      <c r="AT3" s="637"/>
      <c r="AU3" s="637"/>
      <c r="AV3" s="637"/>
      <c r="AW3" s="637"/>
      <c r="AX3" s="637"/>
      <c r="AY3" s="637"/>
      <c r="AZ3" s="637"/>
      <c r="BA3" s="637"/>
      <c r="BB3" s="637"/>
      <c r="BC3" s="637"/>
      <c r="BD3" s="637"/>
      <c r="BE3" s="637"/>
      <c r="BF3" s="637"/>
      <c r="BG3" s="637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</row>
    <row r="4" spans="2:97" ht="46.5" customHeight="1">
      <c r="B4" s="48"/>
      <c r="C4" s="48"/>
      <c r="D4" s="712" t="s">
        <v>1286</v>
      </c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  <c r="V4" s="712"/>
      <c r="W4" s="712"/>
      <c r="X4" s="712"/>
      <c r="Y4" s="712"/>
      <c r="Z4" s="712"/>
      <c r="AA4" s="712"/>
      <c r="AB4" s="712"/>
      <c r="AC4" s="712"/>
      <c r="AD4" s="712"/>
      <c r="AE4" s="712"/>
      <c r="AF4" s="712"/>
      <c r="AG4" s="712"/>
      <c r="AH4" s="712"/>
      <c r="AI4" s="712"/>
      <c r="AJ4" s="712"/>
      <c r="AK4" s="712"/>
      <c r="AL4" s="712"/>
      <c r="AM4" s="712"/>
      <c r="AN4" s="712"/>
      <c r="AO4" s="712"/>
      <c r="AP4" s="712"/>
      <c r="AQ4" s="712"/>
      <c r="AR4" s="712"/>
      <c r="AS4" s="712"/>
      <c r="AT4" s="712"/>
      <c r="AU4" s="712"/>
      <c r="AV4" s="712"/>
      <c r="AW4" s="712"/>
      <c r="AX4" s="712"/>
      <c r="AY4" s="712"/>
      <c r="AZ4" s="712"/>
      <c r="BA4" s="712"/>
      <c r="BB4" s="712"/>
      <c r="BC4" s="712"/>
      <c r="BD4" s="712"/>
      <c r="BE4" s="712"/>
      <c r="BF4" s="712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</row>
    <row r="5" spans="2:97" ht="46.5" customHeight="1">
      <c r="B5" s="48"/>
      <c r="C5" s="48"/>
      <c r="D5" s="218"/>
      <c r="E5" s="711" t="s">
        <v>1292</v>
      </c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1"/>
      <c r="W5" s="711"/>
      <c r="X5" s="711"/>
      <c r="Y5" s="711"/>
      <c r="Z5" s="711"/>
      <c r="AA5" s="711"/>
      <c r="AB5" s="711"/>
      <c r="AC5" s="711"/>
      <c r="AD5" s="711"/>
      <c r="AE5" s="711"/>
      <c r="AF5" s="711"/>
      <c r="AG5" s="711"/>
      <c r="AH5" s="711"/>
      <c r="AI5" s="711"/>
      <c r="AJ5" s="711"/>
      <c r="AK5" s="711"/>
      <c r="AL5" s="711"/>
      <c r="AM5" s="711"/>
      <c r="AN5" s="711"/>
      <c r="AO5" s="711"/>
      <c r="AP5" s="711"/>
      <c r="AQ5" s="711"/>
      <c r="AR5" s="711"/>
      <c r="AS5" s="711"/>
      <c r="AT5" s="711"/>
      <c r="AU5" s="711"/>
      <c r="AV5" s="711"/>
      <c r="AW5" s="711"/>
      <c r="AX5" s="711"/>
      <c r="AY5" s="711"/>
      <c r="AZ5" s="711"/>
      <c r="BA5" s="711"/>
      <c r="BB5" s="711"/>
      <c r="BC5" s="711"/>
      <c r="BD5" s="711"/>
      <c r="BE5" s="711"/>
      <c r="BF5" s="711"/>
      <c r="BG5" s="711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</row>
    <row r="6" spans="2:59" ht="12" customHeight="1">
      <c r="B6" s="570" t="s">
        <v>1272</v>
      </c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0"/>
      <c r="AU6" s="570"/>
      <c r="AV6" s="570"/>
      <c r="AW6" s="570"/>
      <c r="AX6" s="570"/>
      <c r="AY6" s="570"/>
      <c r="AZ6" s="570"/>
      <c r="BA6" s="570"/>
      <c r="BB6" s="570"/>
      <c r="BC6" s="570"/>
      <c r="BD6" s="570"/>
      <c r="BE6" s="570"/>
      <c r="BF6" s="570"/>
      <c r="BG6" s="570"/>
    </row>
    <row r="7" spans="2:59" ht="22.5" customHeight="1"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8"/>
      <c r="AB7" s="638"/>
      <c r="AC7" s="638"/>
      <c r="AD7" s="638"/>
      <c r="AE7" s="638"/>
      <c r="AF7" s="638"/>
      <c r="AG7" s="638"/>
      <c r="AH7" s="638"/>
      <c r="AI7" s="638"/>
      <c r="AJ7" s="638"/>
      <c r="AK7" s="638"/>
      <c r="AL7" s="638"/>
      <c r="AM7" s="638"/>
      <c r="AN7" s="638"/>
      <c r="AO7" s="638"/>
      <c r="AP7" s="638"/>
      <c r="AQ7" s="638"/>
      <c r="AR7" s="638"/>
      <c r="AS7" s="638"/>
      <c r="AT7" s="638"/>
      <c r="AU7" s="638"/>
      <c r="AV7" s="638"/>
      <c r="AW7" s="638"/>
      <c r="AX7" s="638"/>
      <c r="AY7" s="638"/>
      <c r="AZ7" s="638"/>
      <c r="BA7" s="638"/>
      <c r="BB7" s="638"/>
      <c r="BC7" s="638"/>
      <c r="BD7" s="638"/>
      <c r="BE7" s="638"/>
      <c r="BF7" s="638"/>
      <c r="BG7" s="638"/>
    </row>
    <row r="8" spans="1:67" ht="18.75" customHeight="1">
      <c r="A8" s="22"/>
      <c r="B8" s="639" t="s">
        <v>0</v>
      </c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8"/>
      <c r="T8" s="683" t="str">
        <f>E12</f>
        <v>落合</v>
      </c>
      <c r="U8" s="675"/>
      <c r="V8" s="675"/>
      <c r="W8" s="675"/>
      <c r="X8" s="675"/>
      <c r="Y8" s="675"/>
      <c r="Z8" s="675"/>
      <c r="AA8" s="684"/>
      <c r="AB8" s="669" t="str">
        <f>E16</f>
        <v>松本</v>
      </c>
      <c r="AC8" s="620"/>
      <c r="AD8" s="620"/>
      <c r="AE8" s="620"/>
      <c r="AF8" s="620"/>
      <c r="AG8" s="620"/>
      <c r="AH8" s="620"/>
      <c r="AI8" s="620"/>
      <c r="AJ8" s="669" t="str">
        <f>E20</f>
        <v>寺村</v>
      </c>
      <c r="AK8" s="620"/>
      <c r="AL8" s="620"/>
      <c r="AM8" s="620"/>
      <c r="AN8" s="620"/>
      <c r="AO8" s="620"/>
      <c r="AP8" s="620"/>
      <c r="AQ8" s="628"/>
      <c r="AR8" s="620" t="str">
        <f>E24</f>
        <v>中田</v>
      </c>
      <c r="AS8" s="620"/>
      <c r="AT8" s="620"/>
      <c r="AU8" s="620"/>
      <c r="AV8" s="620"/>
      <c r="AW8" s="620"/>
      <c r="AX8" s="620"/>
      <c r="AY8" s="628"/>
      <c r="AZ8" s="620" t="str">
        <f>E28</f>
        <v>田中</v>
      </c>
      <c r="BA8" s="620"/>
      <c r="BB8" s="620"/>
      <c r="BC8" s="620"/>
      <c r="BD8" s="620"/>
      <c r="BE8" s="620"/>
      <c r="BF8" s="620"/>
      <c r="BG8" s="670"/>
      <c r="BH8" s="708">
        <f>IF(BH14&lt;&gt;"","取得","")</f>
      </c>
      <c r="BI8" s="24"/>
      <c r="BJ8" s="675" t="s">
        <v>1</v>
      </c>
      <c r="BK8" s="675"/>
      <c r="BL8" s="675"/>
      <c r="BM8" s="675"/>
      <c r="BN8" s="675"/>
      <c r="BO8" s="676"/>
    </row>
    <row r="9" spans="1:67" ht="18.75" customHeight="1">
      <c r="A9" s="22"/>
      <c r="B9" s="639"/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0"/>
      <c r="R9" s="620"/>
      <c r="S9" s="628"/>
      <c r="T9" s="669"/>
      <c r="U9" s="620"/>
      <c r="V9" s="620"/>
      <c r="W9" s="620"/>
      <c r="X9" s="620"/>
      <c r="Y9" s="620"/>
      <c r="Z9" s="620"/>
      <c r="AA9" s="628"/>
      <c r="AB9" s="669"/>
      <c r="AC9" s="620"/>
      <c r="AD9" s="620"/>
      <c r="AE9" s="620"/>
      <c r="AF9" s="620"/>
      <c r="AG9" s="620"/>
      <c r="AH9" s="620"/>
      <c r="AI9" s="620"/>
      <c r="AJ9" s="669"/>
      <c r="AK9" s="620"/>
      <c r="AL9" s="620"/>
      <c r="AM9" s="620"/>
      <c r="AN9" s="620"/>
      <c r="AO9" s="620"/>
      <c r="AP9" s="620"/>
      <c r="AQ9" s="628"/>
      <c r="AR9" s="620"/>
      <c r="AS9" s="620"/>
      <c r="AT9" s="620"/>
      <c r="AU9" s="620"/>
      <c r="AV9" s="620"/>
      <c r="AW9" s="620"/>
      <c r="AX9" s="620"/>
      <c r="AY9" s="628"/>
      <c r="AZ9" s="620"/>
      <c r="BA9" s="620"/>
      <c r="BB9" s="620"/>
      <c r="BC9" s="620"/>
      <c r="BD9" s="620"/>
      <c r="BE9" s="620"/>
      <c r="BF9" s="620"/>
      <c r="BG9" s="670"/>
      <c r="BH9" s="680"/>
      <c r="BJ9" s="620"/>
      <c r="BK9" s="620"/>
      <c r="BL9" s="620"/>
      <c r="BM9" s="620"/>
      <c r="BN9" s="620"/>
      <c r="BO9" s="677"/>
    </row>
    <row r="10" spans="1:67" ht="18.75" customHeight="1">
      <c r="A10" s="22"/>
      <c r="B10" s="639"/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0"/>
      <c r="R10" s="620"/>
      <c r="S10" s="628"/>
      <c r="T10" s="669" t="str">
        <f>N12</f>
        <v>中山</v>
      </c>
      <c r="U10" s="620"/>
      <c r="V10" s="620"/>
      <c r="W10" s="620"/>
      <c r="X10" s="620"/>
      <c r="Y10" s="620"/>
      <c r="Z10" s="620"/>
      <c r="AA10" s="628"/>
      <c r="AB10" s="669" t="str">
        <f>N16</f>
        <v>姫田</v>
      </c>
      <c r="AC10" s="620"/>
      <c r="AD10" s="620"/>
      <c r="AE10" s="620"/>
      <c r="AF10" s="620"/>
      <c r="AG10" s="620"/>
      <c r="AH10" s="620"/>
      <c r="AI10" s="620"/>
      <c r="AJ10" s="669" t="str">
        <f>N20</f>
        <v>福嶋</v>
      </c>
      <c r="AK10" s="620"/>
      <c r="AL10" s="620"/>
      <c r="AM10" s="620"/>
      <c r="AN10" s="620"/>
      <c r="AO10" s="620"/>
      <c r="AP10" s="620"/>
      <c r="AQ10" s="628"/>
      <c r="AR10" s="620" t="str">
        <f>N24</f>
        <v>山本</v>
      </c>
      <c r="AS10" s="620"/>
      <c r="AT10" s="620"/>
      <c r="AU10" s="620"/>
      <c r="AV10" s="620"/>
      <c r="AW10" s="620"/>
      <c r="AX10" s="620"/>
      <c r="AY10" s="628"/>
      <c r="AZ10" s="620" t="str">
        <f>N28</f>
        <v>小島</v>
      </c>
      <c r="BA10" s="620"/>
      <c r="BB10" s="620"/>
      <c r="BC10" s="620"/>
      <c r="BD10" s="620"/>
      <c r="BE10" s="620"/>
      <c r="BF10" s="620"/>
      <c r="BG10" s="670"/>
      <c r="BH10" s="680">
        <f>IF(BH14&lt;&gt;"","ゲーム率","")</f>
      </c>
      <c r="BI10" s="620"/>
      <c r="BJ10" s="620" t="s">
        <v>2</v>
      </c>
      <c r="BK10" s="620"/>
      <c r="BL10" s="620"/>
      <c r="BM10" s="620"/>
      <c r="BN10" s="620"/>
      <c r="BO10" s="677"/>
    </row>
    <row r="11" spans="1:67" ht="18.75" customHeight="1">
      <c r="A11" s="22"/>
      <c r="B11" s="640"/>
      <c r="C11" s="641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641"/>
      <c r="S11" s="642"/>
      <c r="T11" s="678"/>
      <c r="U11" s="641"/>
      <c r="V11" s="641"/>
      <c r="W11" s="641"/>
      <c r="X11" s="641"/>
      <c r="Y11" s="641"/>
      <c r="Z11" s="641"/>
      <c r="AA11" s="642"/>
      <c r="AB11" s="678"/>
      <c r="AC11" s="641"/>
      <c r="AD11" s="641"/>
      <c r="AE11" s="641"/>
      <c r="AF11" s="641"/>
      <c r="AG11" s="641"/>
      <c r="AH11" s="641"/>
      <c r="AI11" s="641"/>
      <c r="AJ11" s="678"/>
      <c r="AK11" s="641"/>
      <c r="AL11" s="641"/>
      <c r="AM11" s="641"/>
      <c r="AN11" s="641"/>
      <c r="AO11" s="641"/>
      <c r="AP11" s="641"/>
      <c r="AQ11" s="642"/>
      <c r="AR11" s="641"/>
      <c r="AS11" s="641"/>
      <c r="AT11" s="641"/>
      <c r="AU11" s="641"/>
      <c r="AV11" s="641"/>
      <c r="AW11" s="641"/>
      <c r="AX11" s="641"/>
      <c r="AY11" s="642"/>
      <c r="AZ11" s="641"/>
      <c r="BA11" s="641"/>
      <c r="BB11" s="641"/>
      <c r="BC11" s="641"/>
      <c r="BD11" s="641"/>
      <c r="BE11" s="641"/>
      <c r="BF11" s="641"/>
      <c r="BG11" s="679"/>
      <c r="BH11" s="681"/>
      <c r="BI11" s="641"/>
      <c r="BJ11" s="641"/>
      <c r="BK11" s="641"/>
      <c r="BL11" s="641"/>
      <c r="BM11" s="641"/>
      <c r="BN11" s="641"/>
      <c r="BO11" s="682"/>
    </row>
    <row r="12" spans="1:67" s="10" customFormat="1" ht="18.75" customHeight="1">
      <c r="A12" s="23"/>
      <c r="B12" s="666" t="s">
        <v>255</v>
      </c>
      <c r="C12" s="619"/>
      <c r="D12" s="619"/>
      <c r="E12" s="619" t="str">
        <f>IF(B12="ここに","",VLOOKUP(B12,'登録ナンバー'!$A$1:$C$620,2,0))</f>
        <v>落合</v>
      </c>
      <c r="F12" s="619"/>
      <c r="G12" s="619"/>
      <c r="H12" s="619"/>
      <c r="I12" s="619"/>
      <c r="J12" s="619" t="s">
        <v>4</v>
      </c>
      <c r="K12" s="619" t="s">
        <v>250</v>
      </c>
      <c r="L12" s="619"/>
      <c r="M12" s="619"/>
      <c r="N12" s="619" t="str">
        <f>IF(K12="ここに","",VLOOKUP(K12,'登録ナンバー'!$A$1:$C$620,2,0))</f>
        <v>中山</v>
      </c>
      <c r="O12" s="619"/>
      <c r="P12" s="619"/>
      <c r="Q12" s="619"/>
      <c r="R12" s="627"/>
      <c r="S12" s="32"/>
      <c r="T12" s="629">
        <f>IF(AB12="","丸付き数字は試合順番","")</f>
      </c>
      <c r="U12" s="629"/>
      <c r="V12" s="629"/>
      <c r="W12" s="629"/>
      <c r="X12" s="629"/>
      <c r="Y12" s="629"/>
      <c r="Z12" s="629"/>
      <c r="AA12" s="630"/>
      <c r="AB12" s="658">
        <v>1</v>
      </c>
      <c r="AC12" s="635"/>
      <c r="AD12" s="635"/>
      <c r="AE12" s="635" t="s">
        <v>5</v>
      </c>
      <c r="AF12" s="635"/>
      <c r="AG12" s="635">
        <v>8</v>
      </c>
      <c r="AH12" s="635"/>
      <c r="AI12" s="635"/>
      <c r="AJ12" s="658">
        <v>2</v>
      </c>
      <c r="AK12" s="635"/>
      <c r="AL12" s="635"/>
      <c r="AM12" s="635" t="s">
        <v>5</v>
      </c>
      <c r="AN12" s="635"/>
      <c r="AO12" s="635">
        <v>8</v>
      </c>
      <c r="AP12" s="635"/>
      <c r="AQ12" s="667"/>
      <c r="AR12" s="635">
        <v>0</v>
      </c>
      <c r="AS12" s="635"/>
      <c r="AT12" s="635"/>
      <c r="AU12" s="635" t="s">
        <v>5</v>
      </c>
      <c r="AV12" s="635"/>
      <c r="AW12" s="635">
        <v>8</v>
      </c>
      <c r="AX12" s="635"/>
      <c r="AY12" s="667"/>
      <c r="AZ12" s="635">
        <v>3</v>
      </c>
      <c r="BA12" s="635"/>
      <c r="BB12" s="635"/>
      <c r="BC12" s="635" t="s">
        <v>5</v>
      </c>
      <c r="BD12" s="635"/>
      <c r="BE12" s="635">
        <v>8</v>
      </c>
      <c r="BF12" s="635"/>
      <c r="BG12" s="660"/>
      <c r="BH12" s="700">
        <f>IF(OR(AND(BI12=2,COUNTIF($BI$12:$BK$29,2)=2),AND(BI12=1,COUNTIF($BI$12:$BK$29,1)=2),AND(BI12=3,COUNTIF($BI$12:$BK$29,3)=2)),"直接対決","")</f>
      </c>
      <c r="BI12" s="662">
        <f>COUNTIF(AB12:BG13,"⑧")+COUNTIF(AB12:BG13,"⑨")</f>
        <v>0</v>
      </c>
      <c r="BJ12" s="662"/>
      <c r="BK12" s="662"/>
      <c r="BL12" s="671">
        <f>IF(AW12="","",4-BI12)</f>
        <v>4</v>
      </c>
      <c r="BM12" s="671"/>
      <c r="BN12" s="671"/>
      <c r="BO12" s="672"/>
    </row>
    <row r="13" spans="1:67" s="10" customFormat="1" ht="18.75" customHeight="1">
      <c r="A13" s="23"/>
      <c r="B13" s="639"/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8"/>
      <c r="S13" s="30"/>
      <c r="T13" s="631"/>
      <c r="U13" s="631"/>
      <c r="V13" s="631"/>
      <c r="W13" s="631"/>
      <c r="X13" s="631"/>
      <c r="Y13" s="631"/>
      <c r="Z13" s="631"/>
      <c r="AA13" s="632"/>
      <c r="AB13" s="659"/>
      <c r="AC13" s="636"/>
      <c r="AD13" s="636"/>
      <c r="AE13" s="636"/>
      <c r="AF13" s="636"/>
      <c r="AG13" s="636"/>
      <c r="AH13" s="636"/>
      <c r="AI13" s="636"/>
      <c r="AJ13" s="659"/>
      <c r="AK13" s="636"/>
      <c r="AL13" s="636"/>
      <c r="AM13" s="636"/>
      <c r="AN13" s="636"/>
      <c r="AO13" s="636"/>
      <c r="AP13" s="636"/>
      <c r="AQ13" s="668"/>
      <c r="AR13" s="636"/>
      <c r="AS13" s="636"/>
      <c r="AT13" s="636"/>
      <c r="AU13" s="636"/>
      <c r="AV13" s="636"/>
      <c r="AW13" s="636"/>
      <c r="AX13" s="636"/>
      <c r="AY13" s="668"/>
      <c r="AZ13" s="636"/>
      <c r="BA13" s="636"/>
      <c r="BB13" s="636"/>
      <c r="BC13" s="636"/>
      <c r="BD13" s="636"/>
      <c r="BE13" s="636"/>
      <c r="BF13" s="636"/>
      <c r="BG13" s="661"/>
      <c r="BH13" s="701"/>
      <c r="BI13" s="663"/>
      <c r="BJ13" s="663"/>
      <c r="BK13" s="663"/>
      <c r="BL13" s="673"/>
      <c r="BM13" s="673"/>
      <c r="BN13" s="673"/>
      <c r="BO13" s="674"/>
    </row>
    <row r="14" spans="1:67" ht="18.75" customHeight="1">
      <c r="A14" s="22"/>
      <c r="B14" s="639" t="s">
        <v>7</v>
      </c>
      <c r="C14" s="620"/>
      <c r="D14" s="620"/>
      <c r="E14" s="620" t="str">
        <f>IF(B12="ここに","",VLOOKUP(B12,'登録ナンバー'!$A$1:$D$620,4,0))</f>
        <v>アビックＢＢ</v>
      </c>
      <c r="F14" s="620"/>
      <c r="G14" s="620"/>
      <c r="H14" s="620"/>
      <c r="I14" s="620"/>
      <c r="J14" s="10"/>
      <c r="K14" s="620" t="s">
        <v>7</v>
      </c>
      <c r="L14" s="620"/>
      <c r="M14" s="620"/>
      <c r="N14" s="620" t="str">
        <f>IF(K12="ここに","",VLOOKUP(K12,'登録ナンバー'!$A$1:$D$620,4,0))</f>
        <v>アビックＢＢ</v>
      </c>
      <c r="O14" s="620"/>
      <c r="P14" s="620"/>
      <c r="Q14" s="620"/>
      <c r="R14" s="628"/>
      <c r="S14" s="30"/>
      <c r="T14" s="631"/>
      <c r="U14" s="631"/>
      <c r="V14" s="631"/>
      <c r="W14" s="631"/>
      <c r="X14" s="631"/>
      <c r="Y14" s="631"/>
      <c r="Z14" s="631"/>
      <c r="AA14" s="632"/>
      <c r="AB14" s="659"/>
      <c r="AC14" s="636"/>
      <c r="AD14" s="636"/>
      <c r="AE14" s="636"/>
      <c r="AF14" s="636"/>
      <c r="AG14" s="636"/>
      <c r="AH14" s="636"/>
      <c r="AI14" s="636"/>
      <c r="AJ14" s="659"/>
      <c r="AK14" s="636"/>
      <c r="AL14" s="636"/>
      <c r="AM14" s="636"/>
      <c r="AN14" s="636"/>
      <c r="AO14" s="636"/>
      <c r="AP14" s="636"/>
      <c r="AQ14" s="668"/>
      <c r="AR14" s="636"/>
      <c r="AS14" s="636"/>
      <c r="AT14" s="636"/>
      <c r="AU14" s="636"/>
      <c r="AV14" s="636"/>
      <c r="AW14" s="636"/>
      <c r="AX14" s="636"/>
      <c r="AY14" s="668"/>
      <c r="AZ14" s="636"/>
      <c r="BA14" s="636"/>
      <c r="BB14" s="636"/>
      <c r="BC14" s="636"/>
      <c r="BD14" s="636"/>
      <c r="BE14" s="636"/>
      <c r="BF14" s="636"/>
      <c r="BG14" s="661"/>
      <c r="BH14" s="702">
        <f>IF(OR(COUNTIF(BI12:BK29,2)&gt;=3,COUNTIF(BI12:BK29,1)&gt;=3),(AR15+AB15+AJ15+AZ15)/(AR15+AG12+AW12+AO12+BE12+AZ15+AB15+AJ15),"")</f>
      </c>
      <c r="BI14" s="664"/>
      <c r="BJ14" s="664"/>
      <c r="BK14" s="664"/>
      <c r="BL14" s="685">
        <f>RANK(BI12,BI12:BK31)</f>
        <v>5</v>
      </c>
      <c r="BM14" s="685"/>
      <c r="BN14" s="685"/>
      <c r="BO14" s="686"/>
    </row>
    <row r="15" spans="1:67" ht="5.25" customHeight="1" hidden="1">
      <c r="A15" s="22"/>
      <c r="B15" s="639"/>
      <c r="C15" s="620"/>
      <c r="D15" s="620"/>
      <c r="E15" s="10"/>
      <c r="F15" s="10"/>
      <c r="G15" s="10"/>
      <c r="H15" s="10"/>
      <c r="I15" s="10"/>
      <c r="J15" s="10"/>
      <c r="K15" s="639"/>
      <c r="L15" s="620"/>
      <c r="M15" s="620"/>
      <c r="N15" s="10"/>
      <c r="O15" s="10"/>
      <c r="P15" s="10"/>
      <c r="Q15" s="12"/>
      <c r="R15" s="16"/>
      <c r="S15" s="31"/>
      <c r="T15" s="633"/>
      <c r="U15" s="633"/>
      <c r="V15" s="633"/>
      <c r="W15" s="633"/>
      <c r="X15" s="633"/>
      <c r="Y15" s="633"/>
      <c r="Z15" s="633"/>
      <c r="AA15" s="634"/>
      <c r="AB15" s="297">
        <f>IF(AB12="⑦","7",IF(AB12="⑥","6",AB12))</f>
        <v>1</v>
      </c>
      <c r="AC15" s="222"/>
      <c r="AD15" s="222"/>
      <c r="AE15" s="222"/>
      <c r="AF15" s="222"/>
      <c r="AG15" s="222"/>
      <c r="AH15" s="222"/>
      <c r="AI15" s="222"/>
      <c r="AJ15" s="297">
        <f>IF(AJ12="⑦","7",IF(AJ12="⑥","6",AJ12))</f>
        <v>2</v>
      </c>
      <c r="AK15" s="222"/>
      <c r="AL15" s="222"/>
      <c r="AM15" s="222"/>
      <c r="AN15" s="222"/>
      <c r="AO15" s="222"/>
      <c r="AP15" s="222"/>
      <c r="AQ15" s="298"/>
      <c r="AR15" s="222">
        <f>IF(AR12="⑦","7",IF(AR12="⑥","6",AR12))</f>
        <v>0</v>
      </c>
      <c r="AS15" s="222"/>
      <c r="AT15" s="222"/>
      <c r="AU15" s="222"/>
      <c r="AV15" s="222"/>
      <c r="AW15" s="222"/>
      <c r="AX15" s="222"/>
      <c r="AY15" s="298"/>
      <c r="AZ15" s="222">
        <f>IF(AZ12="⑦","7",IF(AZ12="⑥","6",AZ12))</f>
        <v>3</v>
      </c>
      <c r="BA15" s="222"/>
      <c r="BB15" s="222"/>
      <c r="BC15" s="222"/>
      <c r="BD15" s="222"/>
      <c r="BE15" s="222"/>
      <c r="BF15" s="222"/>
      <c r="BG15" s="298"/>
      <c r="BH15" s="703"/>
      <c r="BI15" s="665"/>
      <c r="BJ15" s="665"/>
      <c r="BK15" s="665"/>
      <c r="BL15" s="687"/>
      <c r="BM15" s="687"/>
      <c r="BN15" s="687"/>
      <c r="BO15" s="688"/>
    </row>
    <row r="16" spans="1:67" ht="18.75" customHeight="1">
      <c r="A16" s="22"/>
      <c r="B16" s="666" t="s">
        <v>266</v>
      </c>
      <c r="C16" s="619"/>
      <c r="D16" s="619"/>
      <c r="E16" s="621" t="str">
        <f>IF(B16="ここに","",VLOOKUP(B16,'登録ナンバー'!$A$1:$C$620,2,0))</f>
        <v>松本</v>
      </c>
      <c r="F16" s="621"/>
      <c r="G16" s="621"/>
      <c r="H16" s="621"/>
      <c r="I16" s="621"/>
      <c r="J16" s="619" t="s">
        <v>4</v>
      </c>
      <c r="K16" s="619" t="s">
        <v>1244</v>
      </c>
      <c r="L16" s="619"/>
      <c r="M16" s="619"/>
      <c r="N16" s="619" t="str">
        <f>IF(K16="ここに","",VLOOKUP(K16,'登録ナンバー'!$A$1:$C$620,2,0))</f>
        <v>姫田</v>
      </c>
      <c r="O16" s="619"/>
      <c r="P16" s="619"/>
      <c r="Q16" s="619"/>
      <c r="R16" s="627"/>
      <c r="S16" s="32"/>
      <c r="T16" s="619" t="s">
        <v>1280</v>
      </c>
      <c r="U16" s="619"/>
      <c r="V16" s="619"/>
      <c r="W16" s="619" t="s">
        <v>5</v>
      </c>
      <c r="X16" s="619"/>
      <c r="Y16" s="619">
        <f>IF(AG12="","",IF(AB12="⑥",6,IF(AB12="⑦",7,AB12)))</f>
        <v>1</v>
      </c>
      <c r="Z16" s="619"/>
      <c r="AA16" s="627"/>
      <c r="AB16" s="652"/>
      <c r="AC16" s="653"/>
      <c r="AD16" s="653"/>
      <c r="AE16" s="653"/>
      <c r="AF16" s="653"/>
      <c r="AG16" s="653"/>
      <c r="AH16" s="653"/>
      <c r="AI16" s="653"/>
      <c r="AJ16" s="658">
        <v>1</v>
      </c>
      <c r="AK16" s="635"/>
      <c r="AL16" s="635"/>
      <c r="AM16" s="635" t="s">
        <v>5</v>
      </c>
      <c r="AN16" s="635"/>
      <c r="AO16" s="635">
        <v>8</v>
      </c>
      <c r="AP16" s="635"/>
      <c r="AQ16" s="667"/>
      <c r="AR16" s="635">
        <v>1</v>
      </c>
      <c r="AS16" s="635"/>
      <c r="AT16" s="635"/>
      <c r="AU16" s="635" t="s">
        <v>5</v>
      </c>
      <c r="AV16" s="635"/>
      <c r="AW16" s="635">
        <v>8</v>
      </c>
      <c r="AX16" s="635"/>
      <c r="AY16" s="667"/>
      <c r="AZ16" s="635" t="s">
        <v>1280</v>
      </c>
      <c r="BA16" s="635"/>
      <c r="BB16" s="635"/>
      <c r="BC16" s="635" t="s">
        <v>5</v>
      </c>
      <c r="BD16" s="635"/>
      <c r="BE16" s="635">
        <v>3</v>
      </c>
      <c r="BF16" s="635"/>
      <c r="BG16" s="660"/>
      <c r="BH16" s="700">
        <f>IF(OR(AND(BI16=2,COUNTIF($BI$12:$BK$29,2)=2),AND(BI16=1,COUNTIF($BI$12:$BK$29,1)=2),AND(BI16=3,COUNTIF($BI$12:$BK$29,3)=2)),"直接対決","")</f>
      </c>
      <c r="BI16" s="662">
        <v>2</v>
      </c>
      <c r="BJ16" s="662"/>
      <c r="BK16" s="662"/>
      <c r="BL16" s="671">
        <f>IF(AO16="","",4-BI16)</f>
        <v>2</v>
      </c>
      <c r="BM16" s="671"/>
      <c r="BN16" s="671"/>
      <c r="BO16" s="672"/>
    </row>
    <row r="17" spans="1:67" ht="18.75" customHeight="1">
      <c r="A17" s="22"/>
      <c r="B17" s="639"/>
      <c r="C17" s="620"/>
      <c r="D17" s="620"/>
      <c r="E17" s="622"/>
      <c r="F17" s="622"/>
      <c r="G17" s="622"/>
      <c r="H17" s="622"/>
      <c r="I17" s="622"/>
      <c r="J17" s="620"/>
      <c r="K17" s="620"/>
      <c r="L17" s="620"/>
      <c r="M17" s="620"/>
      <c r="N17" s="620"/>
      <c r="O17" s="620"/>
      <c r="P17" s="620"/>
      <c r="Q17" s="620"/>
      <c r="R17" s="628"/>
      <c r="S17" s="30"/>
      <c r="T17" s="620"/>
      <c r="U17" s="620"/>
      <c r="V17" s="620"/>
      <c r="W17" s="620"/>
      <c r="X17" s="620"/>
      <c r="Y17" s="620"/>
      <c r="Z17" s="620"/>
      <c r="AA17" s="628"/>
      <c r="AB17" s="654"/>
      <c r="AC17" s="655"/>
      <c r="AD17" s="655"/>
      <c r="AE17" s="655"/>
      <c r="AF17" s="655"/>
      <c r="AG17" s="655"/>
      <c r="AH17" s="655"/>
      <c r="AI17" s="655"/>
      <c r="AJ17" s="659"/>
      <c r="AK17" s="636"/>
      <c r="AL17" s="636"/>
      <c r="AM17" s="636"/>
      <c r="AN17" s="636"/>
      <c r="AO17" s="636"/>
      <c r="AP17" s="636"/>
      <c r="AQ17" s="668"/>
      <c r="AR17" s="636"/>
      <c r="AS17" s="636"/>
      <c r="AT17" s="636"/>
      <c r="AU17" s="636"/>
      <c r="AV17" s="636"/>
      <c r="AW17" s="636"/>
      <c r="AX17" s="636"/>
      <c r="AY17" s="668"/>
      <c r="AZ17" s="636"/>
      <c r="BA17" s="636"/>
      <c r="BB17" s="636"/>
      <c r="BC17" s="636"/>
      <c r="BD17" s="636"/>
      <c r="BE17" s="636"/>
      <c r="BF17" s="636"/>
      <c r="BG17" s="661"/>
      <c r="BH17" s="701"/>
      <c r="BI17" s="663"/>
      <c r="BJ17" s="663"/>
      <c r="BK17" s="663"/>
      <c r="BL17" s="673"/>
      <c r="BM17" s="673"/>
      <c r="BN17" s="673"/>
      <c r="BO17" s="674"/>
    </row>
    <row r="18" spans="1:67" ht="18.75" customHeight="1">
      <c r="A18" s="22"/>
      <c r="B18" s="639" t="s">
        <v>7</v>
      </c>
      <c r="C18" s="620"/>
      <c r="D18" s="620"/>
      <c r="E18" s="622" t="str">
        <f>IF(B16="ここに","",VLOOKUP(B16,'登録ナンバー'!$A$1:$D$620,4,0))</f>
        <v>アビックＢＢ</v>
      </c>
      <c r="F18" s="622"/>
      <c r="G18" s="622"/>
      <c r="H18" s="622"/>
      <c r="I18" s="622"/>
      <c r="J18" s="10"/>
      <c r="K18" s="620" t="s">
        <v>7</v>
      </c>
      <c r="L18" s="620"/>
      <c r="M18" s="620"/>
      <c r="N18" s="620" t="str">
        <f>IF(K16="ここに","",VLOOKUP(K16,'登録ナンバー'!$A$1:$D$620,4,0))</f>
        <v>アビックＢＢ</v>
      </c>
      <c r="O18" s="620"/>
      <c r="P18" s="620"/>
      <c r="Q18" s="620"/>
      <c r="R18" s="628"/>
      <c r="S18" s="30"/>
      <c r="T18" s="620"/>
      <c r="U18" s="620"/>
      <c r="V18" s="620"/>
      <c r="W18" s="620"/>
      <c r="X18" s="620"/>
      <c r="Y18" s="620"/>
      <c r="Z18" s="620"/>
      <c r="AA18" s="628"/>
      <c r="AB18" s="654"/>
      <c r="AC18" s="655"/>
      <c r="AD18" s="655"/>
      <c r="AE18" s="655"/>
      <c r="AF18" s="655"/>
      <c r="AG18" s="655"/>
      <c r="AH18" s="655"/>
      <c r="AI18" s="655"/>
      <c r="AJ18" s="659"/>
      <c r="AK18" s="636"/>
      <c r="AL18" s="636"/>
      <c r="AM18" s="636"/>
      <c r="AN18" s="636"/>
      <c r="AO18" s="636"/>
      <c r="AP18" s="636"/>
      <c r="AQ18" s="668"/>
      <c r="AR18" s="636"/>
      <c r="AS18" s="636"/>
      <c r="AT18" s="636"/>
      <c r="AU18" s="636"/>
      <c r="AV18" s="636"/>
      <c r="AW18" s="636"/>
      <c r="AX18" s="636"/>
      <c r="AY18" s="668"/>
      <c r="AZ18" s="636"/>
      <c r="BA18" s="636"/>
      <c r="BB18" s="636"/>
      <c r="BC18" s="636"/>
      <c r="BD18" s="636"/>
      <c r="BE18" s="636"/>
      <c r="BF18" s="636"/>
      <c r="BG18" s="661"/>
      <c r="BH18" s="702">
        <f>IF(OR(COUNTIF(BI12:BK30,2)&gt;=3,COUNTIF(BI12:BK30,1)&gt;=3),(AR19+T19+AJ19+AZ19)/(AR19+Y16+AW16+AO16+BE16+AZ19+T19+AJ19),"")</f>
      </c>
      <c r="BI18" s="620"/>
      <c r="BJ18" s="620"/>
      <c r="BK18" s="620"/>
      <c r="BL18" s="685">
        <f>RANK(BI16,BI12:BK31)</f>
        <v>3</v>
      </c>
      <c r="BM18" s="685"/>
      <c r="BN18" s="685"/>
      <c r="BO18" s="686"/>
    </row>
    <row r="19" spans="1:67" ht="4.5" customHeight="1" hidden="1">
      <c r="A19" s="22"/>
      <c r="B19" s="639"/>
      <c r="C19" s="620"/>
      <c r="D19" s="620"/>
      <c r="E19" s="10"/>
      <c r="F19" s="10"/>
      <c r="G19" s="10"/>
      <c r="H19" s="10"/>
      <c r="I19" s="10"/>
      <c r="J19" s="10"/>
      <c r="K19" s="639"/>
      <c r="L19" s="620"/>
      <c r="M19" s="620"/>
      <c r="N19" s="10"/>
      <c r="O19" s="10"/>
      <c r="P19" s="10"/>
      <c r="Q19" s="12"/>
      <c r="R19" s="16"/>
      <c r="S19" s="31"/>
      <c r="T19" s="222" t="str">
        <f>IF(T16="⑦","7",IF(T16="⑥","6",T16))</f>
        <v>⑧</v>
      </c>
      <c r="U19" s="225"/>
      <c r="V19" s="225"/>
      <c r="W19" s="225"/>
      <c r="X19" s="225"/>
      <c r="Y19" s="225"/>
      <c r="Z19" s="225"/>
      <c r="AA19" s="226"/>
      <c r="AB19" s="656"/>
      <c r="AC19" s="657"/>
      <c r="AD19" s="657"/>
      <c r="AE19" s="657"/>
      <c r="AF19" s="657"/>
      <c r="AG19" s="657"/>
      <c r="AH19" s="657"/>
      <c r="AI19" s="657"/>
      <c r="AJ19" s="297">
        <f>IF(AJ16="⑦","7",IF(AJ16="⑥","6",AJ16))</f>
        <v>1</v>
      </c>
      <c r="AK19" s="222"/>
      <c r="AL19" s="222"/>
      <c r="AM19" s="222"/>
      <c r="AN19" s="222"/>
      <c r="AO19" s="222"/>
      <c r="AP19" s="222"/>
      <c r="AQ19" s="298"/>
      <c r="AR19" s="222">
        <f>IF(AR16="⑦","7",IF(AR16="⑥","6",AR16))</f>
        <v>1</v>
      </c>
      <c r="AS19" s="222"/>
      <c r="AT19" s="222"/>
      <c r="AU19" s="222"/>
      <c r="AV19" s="222"/>
      <c r="AW19" s="222"/>
      <c r="AX19" s="222"/>
      <c r="AY19" s="298"/>
      <c r="AZ19" s="222" t="str">
        <f>IF(AZ16="⑦","7",IF(AZ16="⑥","6",AZ16))</f>
        <v>⑧</v>
      </c>
      <c r="BA19" s="222"/>
      <c r="BB19" s="222"/>
      <c r="BC19" s="222"/>
      <c r="BD19" s="222"/>
      <c r="BE19" s="222"/>
      <c r="BF19" s="222"/>
      <c r="BG19" s="299"/>
      <c r="BH19" s="703"/>
      <c r="BI19" s="641"/>
      <c r="BJ19" s="641"/>
      <c r="BK19" s="641"/>
      <c r="BL19" s="687"/>
      <c r="BM19" s="687"/>
      <c r="BN19" s="687"/>
      <c r="BO19" s="688"/>
    </row>
    <row r="20" spans="1:67" ht="18.75" customHeight="1">
      <c r="A20" s="22"/>
      <c r="B20" s="666" t="s">
        <v>1245</v>
      </c>
      <c r="C20" s="619"/>
      <c r="D20" s="619"/>
      <c r="E20" s="623" t="str">
        <f>IF(B20="ここに","",VLOOKUP(B20,'登録ナンバー'!$A$1:$C$620,2,0))</f>
        <v>寺村</v>
      </c>
      <c r="F20" s="623"/>
      <c r="G20" s="623"/>
      <c r="H20" s="623"/>
      <c r="I20" s="623"/>
      <c r="J20" s="623" t="s">
        <v>4</v>
      </c>
      <c r="K20" s="623" t="s">
        <v>3</v>
      </c>
      <c r="L20" s="623"/>
      <c r="M20" s="623"/>
      <c r="N20" s="623" t="s">
        <v>1246</v>
      </c>
      <c r="O20" s="623"/>
      <c r="P20" s="623"/>
      <c r="Q20" s="623"/>
      <c r="R20" s="625"/>
      <c r="S20" s="379"/>
      <c r="T20" s="623" t="s">
        <v>1280</v>
      </c>
      <c r="U20" s="623"/>
      <c r="V20" s="623"/>
      <c r="W20" s="623" t="s">
        <v>5</v>
      </c>
      <c r="X20" s="623"/>
      <c r="Y20" s="623">
        <f>IF(AO12="","",IF(AJ12="⑥",6,IF(AJ12="⑦",7,AJ12)))</f>
        <v>2</v>
      </c>
      <c r="Z20" s="623"/>
      <c r="AA20" s="625"/>
      <c r="AB20" s="709" t="s">
        <v>1280</v>
      </c>
      <c r="AC20" s="623"/>
      <c r="AD20" s="623"/>
      <c r="AE20" s="623" t="s">
        <v>5</v>
      </c>
      <c r="AF20" s="623"/>
      <c r="AG20" s="623">
        <f>IF(AO16="","",IF(AJ16="⑥",6,IF(AJ16="⑦",7,AJ16)))</f>
        <v>1</v>
      </c>
      <c r="AH20" s="623"/>
      <c r="AI20" s="623"/>
      <c r="AJ20" s="643"/>
      <c r="AK20" s="644"/>
      <c r="AL20" s="644"/>
      <c r="AM20" s="644"/>
      <c r="AN20" s="644"/>
      <c r="AO20" s="644"/>
      <c r="AP20" s="644"/>
      <c r="AQ20" s="645"/>
      <c r="AR20" s="434">
        <v>0</v>
      </c>
      <c r="AS20" s="434"/>
      <c r="AT20" s="434"/>
      <c r="AU20" s="434" t="s">
        <v>5</v>
      </c>
      <c r="AV20" s="434"/>
      <c r="AW20" s="434">
        <v>8</v>
      </c>
      <c r="AX20" s="434"/>
      <c r="AY20" s="438"/>
      <c r="AZ20" s="434" t="s">
        <v>1280</v>
      </c>
      <c r="BA20" s="434"/>
      <c r="BB20" s="434"/>
      <c r="BC20" s="434" t="s">
        <v>5</v>
      </c>
      <c r="BD20" s="434"/>
      <c r="BE20" s="434">
        <v>2</v>
      </c>
      <c r="BF20" s="434"/>
      <c r="BG20" s="692"/>
      <c r="BH20" s="474">
        <f>IF(OR(AND(BI20=2,COUNTIF($BI$12:$BK$29,2)=2),AND(BI20=1,COUNTIF($BI$12:$BK$29,1)=2),AND(BI20=3,COUNTIF($BI$12:$BK$29,3)=2)),"直接対決","")</f>
      </c>
      <c r="BI20" s="470">
        <v>3</v>
      </c>
      <c r="BJ20" s="470"/>
      <c r="BK20" s="470"/>
      <c r="BL20" s="594">
        <f>IF(AW20="","",4-BI20)</f>
        <v>1</v>
      </c>
      <c r="BM20" s="594"/>
      <c r="BN20" s="594"/>
      <c r="BO20" s="595"/>
    </row>
    <row r="21" spans="1:67" ht="18.75" customHeight="1">
      <c r="A21" s="22"/>
      <c r="B21" s="639"/>
      <c r="C21" s="620"/>
      <c r="D21" s="620"/>
      <c r="E21" s="624"/>
      <c r="F21" s="624"/>
      <c r="G21" s="624"/>
      <c r="H21" s="624"/>
      <c r="I21" s="624"/>
      <c r="J21" s="624"/>
      <c r="K21" s="624"/>
      <c r="L21" s="624"/>
      <c r="M21" s="624"/>
      <c r="N21" s="624"/>
      <c r="O21" s="624"/>
      <c r="P21" s="624"/>
      <c r="Q21" s="624"/>
      <c r="R21" s="626"/>
      <c r="S21" s="380"/>
      <c r="T21" s="624"/>
      <c r="U21" s="624"/>
      <c r="V21" s="624"/>
      <c r="W21" s="624"/>
      <c r="X21" s="624"/>
      <c r="Y21" s="624"/>
      <c r="Z21" s="624"/>
      <c r="AA21" s="626"/>
      <c r="AB21" s="710"/>
      <c r="AC21" s="624"/>
      <c r="AD21" s="624"/>
      <c r="AE21" s="624"/>
      <c r="AF21" s="624"/>
      <c r="AG21" s="624"/>
      <c r="AH21" s="624"/>
      <c r="AI21" s="624"/>
      <c r="AJ21" s="646"/>
      <c r="AK21" s="647"/>
      <c r="AL21" s="647"/>
      <c r="AM21" s="647"/>
      <c r="AN21" s="647"/>
      <c r="AO21" s="647"/>
      <c r="AP21" s="647"/>
      <c r="AQ21" s="648"/>
      <c r="AR21" s="435"/>
      <c r="AS21" s="435"/>
      <c r="AT21" s="435"/>
      <c r="AU21" s="435"/>
      <c r="AV21" s="435"/>
      <c r="AW21" s="435"/>
      <c r="AX21" s="435"/>
      <c r="AY21" s="439"/>
      <c r="AZ21" s="435"/>
      <c r="BA21" s="435"/>
      <c r="BB21" s="435"/>
      <c r="BC21" s="435"/>
      <c r="BD21" s="435"/>
      <c r="BE21" s="435"/>
      <c r="BF21" s="435"/>
      <c r="BG21" s="693"/>
      <c r="BH21" s="475"/>
      <c r="BI21" s="471"/>
      <c r="BJ21" s="471"/>
      <c r="BK21" s="471"/>
      <c r="BL21" s="596"/>
      <c r="BM21" s="596"/>
      <c r="BN21" s="596"/>
      <c r="BO21" s="597"/>
    </row>
    <row r="22" spans="1:67" ht="18.75" customHeight="1">
      <c r="A22" s="22"/>
      <c r="B22" s="639" t="s">
        <v>7</v>
      </c>
      <c r="C22" s="620"/>
      <c r="D22" s="620"/>
      <c r="E22" s="624" t="str">
        <f>IF(B20="ここに","",VLOOKUP(B20,'登録ナンバー'!$A$1:$D$620,4,0))</f>
        <v>村田ＴＣ</v>
      </c>
      <c r="F22" s="624"/>
      <c r="G22" s="624"/>
      <c r="H22" s="624"/>
      <c r="I22" s="624"/>
      <c r="J22" s="313"/>
      <c r="K22" s="624" t="s">
        <v>7</v>
      </c>
      <c r="L22" s="624"/>
      <c r="M22" s="624"/>
      <c r="N22" s="624" t="s">
        <v>265</v>
      </c>
      <c r="O22" s="624"/>
      <c r="P22" s="624"/>
      <c r="Q22" s="624"/>
      <c r="R22" s="626"/>
      <c r="S22" s="380"/>
      <c r="T22" s="624"/>
      <c r="U22" s="624"/>
      <c r="V22" s="624"/>
      <c r="W22" s="624"/>
      <c r="X22" s="624"/>
      <c r="Y22" s="624"/>
      <c r="Z22" s="624"/>
      <c r="AA22" s="626"/>
      <c r="AB22" s="710"/>
      <c r="AC22" s="624"/>
      <c r="AD22" s="624"/>
      <c r="AE22" s="624"/>
      <c r="AF22" s="624"/>
      <c r="AG22" s="624"/>
      <c r="AH22" s="624"/>
      <c r="AI22" s="624"/>
      <c r="AJ22" s="646"/>
      <c r="AK22" s="647"/>
      <c r="AL22" s="647"/>
      <c r="AM22" s="647"/>
      <c r="AN22" s="647"/>
      <c r="AO22" s="647"/>
      <c r="AP22" s="647"/>
      <c r="AQ22" s="648"/>
      <c r="AR22" s="435"/>
      <c r="AS22" s="435"/>
      <c r="AT22" s="435"/>
      <c r="AU22" s="435"/>
      <c r="AV22" s="435"/>
      <c r="AW22" s="435"/>
      <c r="AX22" s="435"/>
      <c r="AY22" s="439"/>
      <c r="AZ22" s="435"/>
      <c r="BA22" s="435"/>
      <c r="BB22" s="435"/>
      <c r="BC22" s="435"/>
      <c r="BD22" s="435"/>
      <c r="BE22" s="435"/>
      <c r="BF22" s="435"/>
      <c r="BG22" s="693"/>
      <c r="BH22" s="442">
        <f>IF(OR(COUNTIF(BI12:BK30,2)&gt;=3,COUNTIF(BI12:BK31,1)&gt;=3),(AR23+AB23+AZ23+T23)/(AR23+AG20+AW20+Y20+BE20+AZ23+AB23+T23),"")</f>
      </c>
      <c r="BI22" s="468"/>
      <c r="BJ22" s="468"/>
      <c r="BK22" s="468"/>
      <c r="BL22" s="598">
        <f>RANK(BI20,BI12:BK31)</f>
        <v>2</v>
      </c>
      <c r="BM22" s="598"/>
      <c r="BN22" s="598"/>
      <c r="BO22" s="599"/>
    </row>
    <row r="23" spans="1:67" ht="6" customHeight="1" hidden="1">
      <c r="A23" s="22"/>
      <c r="B23" s="639"/>
      <c r="C23" s="620"/>
      <c r="D23" s="620"/>
      <c r="E23" s="313"/>
      <c r="F23" s="313"/>
      <c r="G23" s="313"/>
      <c r="H23" s="313"/>
      <c r="I23" s="313"/>
      <c r="J23" s="313"/>
      <c r="K23" s="698"/>
      <c r="L23" s="624"/>
      <c r="M23" s="624"/>
      <c r="N23" s="313"/>
      <c r="O23" s="313"/>
      <c r="P23" s="313"/>
      <c r="Q23" s="381"/>
      <c r="R23" s="382"/>
      <c r="S23" s="383"/>
      <c r="T23" s="337" t="str">
        <f>IF(T20="⑦","7",IF(T20="⑥","6",T20))</f>
        <v>⑧</v>
      </c>
      <c r="U23" s="313"/>
      <c r="V23" s="313"/>
      <c r="W23" s="313"/>
      <c r="X23" s="313"/>
      <c r="Y23" s="313"/>
      <c r="Z23" s="313"/>
      <c r="AA23" s="314"/>
      <c r="AB23" s="312" t="str">
        <f>IF(AB20="⑦","7",IF(AB20="⑥","6",AB20))</f>
        <v>⑧</v>
      </c>
      <c r="AC23" s="313"/>
      <c r="AD23" s="313"/>
      <c r="AE23" s="313"/>
      <c r="AF23" s="313"/>
      <c r="AG23" s="313"/>
      <c r="AH23" s="313"/>
      <c r="AI23" s="313"/>
      <c r="AJ23" s="649"/>
      <c r="AK23" s="650"/>
      <c r="AL23" s="650"/>
      <c r="AM23" s="650"/>
      <c r="AN23" s="650"/>
      <c r="AO23" s="650"/>
      <c r="AP23" s="650"/>
      <c r="AQ23" s="651"/>
      <c r="AR23" s="337">
        <f>IF(AR20="⑦","7",IF(AR20="⑥","6",AR20))</f>
        <v>0</v>
      </c>
      <c r="AS23" s="337"/>
      <c r="AT23" s="337"/>
      <c r="AU23" s="337"/>
      <c r="AV23" s="337"/>
      <c r="AW23" s="337"/>
      <c r="AX23" s="337"/>
      <c r="AY23" s="338"/>
      <c r="AZ23" s="384" t="str">
        <f>IF(AZ20="⑦","7",IF(AZ20="⑥","6",AZ20))</f>
        <v>⑧</v>
      </c>
      <c r="BA23" s="384"/>
      <c r="BB23" s="384"/>
      <c r="BC23" s="384"/>
      <c r="BD23" s="384"/>
      <c r="BE23" s="384"/>
      <c r="BF23" s="384"/>
      <c r="BG23" s="385"/>
      <c r="BH23" s="443"/>
      <c r="BI23" s="469"/>
      <c r="BJ23" s="469"/>
      <c r="BK23" s="469"/>
      <c r="BL23" s="600"/>
      <c r="BM23" s="600"/>
      <c r="BN23" s="600"/>
      <c r="BO23" s="601"/>
    </row>
    <row r="24" spans="1:67" ht="18.75" customHeight="1">
      <c r="A24" s="22"/>
      <c r="B24" s="666" t="s">
        <v>1247</v>
      </c>
      <c r="C24" s="619"/>
      <c r="D24" s="619"/>
      <c r="E24" s="440" t="str">
        <f>IF(B24="ここに","",VLOOKUP(B24,'登録ナンバー'!$A$1:$C$620,2,0))</f>
        <v>中田</v>
      </c>
      <c r="F24" s="440"/>
      <c r="G24" s="440"/>
      <c r="H24" s="440"/>
      <c r="I24" s="440"/>
      <c r="J24" s="440" t="s">
        <v>4</v>
      </c>
      <c r="K24" s="440" t="s">
        <v>1248</v>
      </c>
      <c r="L24" s="440"/>
      <c r="M24" s="440"/>
      <c r="N24" s="440" t="str">
        <f>IF(K24="ここに","",VLOOKUP(K24,'登録ナンバー'!$A$1:$C$620,2,0))</f>
        <v>山本</v>
      </c>
      <c r="O24" s="440"/>
      <c r="P24" s="440"/>
      <c r="Q24" s="440"/>
      <c r="R24" s="445"/>
      <c r="S24" s="371"/>
      <c r="T24" s="440" t="s">
        <v>1280</v>
      </c>
      <c r="U24" s="440"/>
      <c r="V24" s="440"/>
      <c r="W24" s="440" t="s">
        <v>5</v>
      </c>
      <c r="X24" s="440"/>
      <c r="Y24" s="440">
        <f>IF(AW12="","",IF(AR12="⑥",6,IF(AR12="⑦",7,AR12)))</f>
        <v>0</v>
      </c>
      <c r="Z24" s="440"/>
      <c r="AA24" s="445"/>
      <c r="AB24" s="573" t="s">
        <v>1280</v>
      </c>
      <c r="AC24" s="440"/>
      <c r="AD24" s="440"/>
      <c r="AE24" s="440" t="s">
        <v>5</v>
      </c>
      <c r="AF24" s="440"/>
      <c r="AG24" s="440">
        <f>IF(AW16="","",IF(AR16="⑥",6,IF(AR16="⑦",7,AR16)))</f>
        <v>1</v>
      </c>
      <c r="AH24" s="440"/>
      <c r="AI24" s="445"/>
      <c r="AJ24" s="573" t="s">
        <v>1280</v>
      </c>
      <c r="AK24" s="440"/>
      <c r="AL24" s="440"/>
      <c r="AM24" s="440" t="s">
        <v>5</v>
      </c>
      <c r="AN24" s="440"/>
      <c r="AO24" s="440">
        <v>0</v>
      </c>
      <c r="AP24" s="440"/>
      <c r="AQ24" s="445"/>
      <c r="AR24" s="610"/>
      <c r="AS24" s="611"/>
      <c r="AT24" s="611"/>
      <c r="AU24" s="611"/>
      <c r="AV24" s="611"/>
      <c r="AW24" s="611"/>
      <c r="AX24" s="611"/>
      <c r="AY24" s="612"/>
      <c r="AZ24" s="695" t="s">
        <v>1280</v>
      </c>
      <c r="BA24" s="436"/>
      <c r="BB24" s="436"/>
      <c r="BC24" s="436" t="s">
        <v>5</v>
      </c>
      <c r="BD24" s="436"/>
      <c r="BE24" s="436">
        <v>0</v>
      </c>
      <c r="BF24" s="436"/>
      <c r="BG24" s="705"/>
      <c r="BH24" s="589">
        <f>IF(OR(AND(BI24=2,COUNTIF($BI$12:$BK$29,2)=2),AND(BI24=1,COUNTIF($BI$12:$BK$29,1)=2),AND(BI24=3,COUNTIF($BI$12:$BK$29,3)=2)),"直接対決","")</f>
      </c>
      <c r="BI24" s="534">
        <v>4</v>
      </c>
      <c r="BJ24" s="534"/>
      <c r="BK24" s="534"/>
      <c r="BL24" s="512">
        <f>IF(BE24="","",4-BI24)</f>
        <v>0</v>
      </c>
      <c r="BM24" s="512"/>
      <c r="BN24" s="512"/>
      <c r="BO24" s="513"/>
    </row>
    <row r="25" spans="1:67" ht="18.75" customHeight="1">
      <c r="A25" s="22"/>
      <c r="B25" s="639"/>
      <c r="C25" s="620"/>
      <c r="D25" s="620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6"/>
      <c r="S25" s="372"/>
      <c r="T25" s="441"/>
      <c r="U25" s="441"/>
      <c r="V25" s="441"/>
      <c r="W25" s="441"/>
      <c r="X25" s="441"/>
      <c r="Y25" s="441"/>
      <c r="Z25" s="441"/>
      <c r="AA25" s="446"/>
      <c r="AB25" s="444"/>
      <c r="AC25" s="441"/>
      <c r="AD25" s="441"/>
      <c r="AE25" s="441"/>
      <c r="AF25" s="441"/>
      <c r="AG25" s="441"/>
      <c r="AH25" s="441"/>
      <c r="AI25" s="446"/>
      <c r="AJ25" s="444"/>
      <c r="AK25" s="441"/>
      <c r="AL25" s="441"/>
      <c r="AM25" s="441"/>
      <c r="AN25" s="441"/>
      <c r="AO25" s="441"/>
      <c r="AP25" s="441"/>
      <c r="AQ25" s="446"/>
      <c r="AR25" s="613"/>
      <c r="AS25" s="614"/>
      <c r="AT25" s="614"/>
      <c r="AU25" s="614"/>
      <c r="AV25" s="614"/>
      <c r="AW25" s="614"/>
      <c r="AX25" s="614"/>
      <c r="AY25" s="615"/>
      <c r="AZ25" s="696"/>
      <c r="BA25" s="437"/>
      <c r="BB25" s="437"/>
      <c r="BC25" s="437"/>
      <c r="BD25" s="437"/>
      <c r="BE25" s="437"/>
      <c r="BF25" s="437"/>
      <c r="BG25" s="706"/>
      <c r="BH25" s="590"/>
      <c r="BI25" s="535"/>
      <c r="BJ25" s="535"/>
      <c r="BK25" s="535"/>
      <c r="BL25" s="514"/>
      <c r="BM25" s="514"/>
      <c r="BN25" s="514"/>
      <c r="BO25" s="515"/>
    </row>
    <row r="26" spans="1:67" ht="18.75" customHeight="1">
      <c r="A26" s="22"/>
      <c r="B26" s="639" t="s">
        <v>7</v>
      </c>
      <c r="C26" s="620"/>
      <c r="D26" s="620"/>
      <c r="E26" s="441" t="str">
        <f>IF(B24="ここに","",VLOOKUP(B24,'登録ナンバー'!$A$1:$D$620,4,0))</f>
        <v>うさかめ</v>
      </c>
      <c r="F26" s="441"/>
      <c r="G26" s="441"/>
      <c r="H26" s="441"/>
      <c r="I26" s="441"/>
      <c r="J26" s="290"/>
      <c r="K26" s="441" t="s">
        <v>7</v>
      </c>
      <c r="L26" s="441"/>
      <c r="M26" s="441"/>
      <c r="N26" s="441" t="str">
        <f>IF(K24="ここに","",VLOOKUP(K24,'登録ナンバー'!$A$1:$D$620,4,0))</f>
        <v>うさかめ</v>
      </c>
      <c r="O26" s="441"/>
      <c r="P26" s="441"/>
      <c r="Q26" s="441"/>
      <c r="R26" s="446"/>
      <c r="S26" s="372"/>
      <c r="T26" s="441"/>
      <c r="U26" s="441"/>
      <c r="V26" s="441"/>
      <c r="W26" s="536"/>
      <c r="X26" s="536"/>
      <c r="Y26" s="536"/>
      <c r="Z26" s="536"/>
      <c r="AA26" s="694"/>
      <c r="AB26" s="444"/>
      <c r="AC26" s="441"/>
      <c r="AD26" s="441"/>
      <c r="AE26" s="441"/>
      <c r="AF26" s="441"/>
      <c r="AG26" s="441"/>
      <c r="AH26" s="441"/>
      <c r="AI26" s="446"/>
      <c r="AJ26" s="704"/>
      <c r="AK26" s="536"/>
      <c r="AL26" s="536"/>
      <c r="AM26" s="441"/>
      <c r="AN26" s="441"/>
      <c r="AO26" s="441"/>
      <c r="AP26" s="441"/>
      <c r="AQ26" s="446"/>
      <c r="AR26" s="613"/>
      <c r="AS26" s="614"/>
      <c r="AT26" s="614"/>
      <c r="AU26" s="614"/>
      <c r="AV26" s="614"/>
      <c r="AW26" s="614"/>
      <c r="AX26" s="614"/>
      <c r="AY26" s="615"/>
      <c r="AZ26" s="697"/>
      <c r="BA26" s="530"/>
      <c r="BB26" s="530"/>
      <c r="BC26" s="530"/>
      <c r="BD26" s="530"/>
      <c r="BE26" s="530"/>
      <c r="BF26" s="530"/>
      <c r="BG26" s="707"/>
      <c r="BH26" s="591">
        <f>IF(OR(COUNTIF(BI12:BK31,2)&gt;=3,COUNTIF(BI12:BK31,1)&gt;=3),(T27+AB27+AJ27+AZ27)/(T27+AG24+Y24+AO24+BE24+AZ27+AB27+AJ27),"")</f>
      </c>
      <c r="BI26" s="689"/>
      <c r="BJ26" s="689"/>
      <c r="BK26" s="689"/>
      <c r="BL26" s="526">
        <f>RANK(BI24,BI12:BK31)</f>
        <v>1</v>
      </c>
      <c r="BM26" s="526"/>
      <c r="BN26" s="526"/>
      <c r="BO26" s="527"/>
    </row>
    <row r="27" spans="1:67" ht="6.75" customHeight="1" hidden="1">
      <c r="A27" s="22"/>
      <c r="B27" s="639"/>
      <c r="C27" s="620"/>
      <c r="D27" s="620"/>
      <c r="E27" s="290"/>
      <c r="F27" s="290"/>
      <c r="G27" s="290"/>
      <c r="H27" s="290"/>
      <c r="I27" s="290"/>
      <c r="J27" s="290"/>
      <c r="K27" s="699"/>
      <c r="L27" s="441"/>
      <c r="M27" s="441"/>
      <c r="N27" s="290"/>
      <c r="O27" s="290"/>
      <c r="P27" s="290"/>
      <c r="Q27" s="350"/>
      <c r="R27" s="351"/>
      <c r="S27" s="373"/>
      <c r="T27" s="305" t="str">
        <f>IF(T24="⑦","7",IF(T24="⑥","6",T24))</f>
        <v>⑧</v>
      </c>
      <c r="U27" s="374"/>
      <c r="V27" s="375"/>
      <c r="W27" s="376"/>
      <c r="X27" s="376"/>
      <c r="Y27" s="376"/>
      <c r="Z27" s="376"/>
      <c r="AA27" s="377"/>
      <c r="AB27" s="304" t="str">
        <f>IF(AB24="⑦","7",IF(AB24="⑥","6",AB24))</f>
        <v>⑧</v>
      </c>
      <c r="AC27" s="376"/>
      <c r="AD27" s="376"/>
      <c r="AE27" s="376"/>
      <c r="AF27" s="376"/>
      <c r="AG27" s="376"/>
      <c r="AH27" s="376"/>
      <c r="AI27" s="377"/>
      <c r="AJ27" s="304" t="str">
        <f>IF(AJ24="⑦","7",IF(AJ24="⑥","6",AJ24))</f>
        <v>⑧</v>
      </c>
      <c r="AK27" s="376"/>
      <c r="AL27" s="376"/>
      <c r="AM27" s="376"/>
      <c r="AN27" s="376"/>
      <c r="AO27" s="376"/>
      <c r="AP27" s="376"/>
      <c r="AQ27" s="377"/>
      <c r="AR27" s="616"/>
      <c r="AS27" s="617"/>
      <c r="AT27" s="617"/>
      <c r="AU27" s="617"/>
      <c r="AV27" s="617"/>
      <c r="AW27" s="617"/>
      <c r="AX27" s="617"/>
      <c r="AY27" s="618"/>
      <c r="AZ27" s="305" t="str">
        <f>IF(AZ24="⑦","7",IF(AZ24="⑥","6",AZ24))</f>
        <v>⑧</v>
      </c>
      <c r="BA27" s="305"/>
      <c r="BB27" s="305"/>
      <c r="BC27" s="305"/>
      <c r="BD27" s="305"/>
      <c r="BE27" s="305"/>
      <c r="BF27" s="305"/>
      <c r="BG27" s="378"/>
      <c r="BH27" s="592"/>
      <c r="BI27" s="690"/>
      <c r="BJ27" s="690"/>
      <c r="BK27" s="690"/>
      <c r="BL27" s="528"/>
      <c r="BM27" s="528"/>
      <c r="BN27" s="528"/>
      <c r="BO27" s="529"/>
    </row>
    <row r="28" spans="1:67" ht="18.75" customHeight="1">
      <c r="A28" s="22"/>
      <c r="B28" s="666" t="s">
        <v>3</v>
      </c>
      <c r="C28" s="619"/>
      <c r="D28" s="619"/>
      <c r="E28" s="619" t="s">
        <v>1249</v>
      </c>
      <c r="F28" s="619"/>
      <c r="G28" s="619"/>
      <c r="H28" s="619"/>
      <c r="I28" s="619"/>
      <c r="J28" s="619" t="s">
        <v>4</v>
      </c>
      <c r="K28" s="619" t="s">
        <v>3</v>
      </c>
      <c r="L28" s="619"/>
      <c r="M28" s="619"/>
      <c r="N28" s="619" t="s">
        <v>1250</v>
      </c>
      <c r="O28" s="619"/>
      <c r="P28" s="619"/>
      <c r="Q28" s="619"/>
      <c r="R28" s="627"/>
      <c r="S28" s="32"/>
      <c r="T28" s="619" t="s">
        <v>1280</v>
      </c>
      <c r="U28" s="619"/>
      <c r="V28" s="619"/>
      <c r="W28" s="620" t="s">
        <v>5</v>
      </c>
      <c r="X28" s="620"/>
      <c r="Y28" s="620">
        <f>IF(BE12="","",IF(AZ12="⑥",6,IF(AZ12="⑦",7,AZ12)))</f>
        <v>3</v>
      </c>
      <c r="Z28" s="620"/>
      <c r="AA28" s="628"/>
      <c r="AB28" s="691">
        <f>IF(BE16="","",IF(AND(BE16=6,AZ16&lt;&gt;"⑦"),"⑥",IF(BE16=7,"⑦",BE16)))</f>
        <v>3</v>
      </c>
      <c r="AC28" s="619"/>
      <c r="AD28" s="619"/>
      <c r="AE28" s="619" t="s">
        <v>5</v>
      </c>
      <c r="AF28" s="619"/>
      <c r="AG28" s="619">
        <v>8</v>
      </c>
      <c r="AH28" s="619"/>
      <c r="AI28" s="627"/>
      <c r="AJ28" s="669">
        <f>IF(BE20="","",IF(AND(BE20=6,AZ20&lt;&gt;"⑦"),"⑥",IF(BE20=7,"⑦",BE20)))</f>
        <v>2</v>
      </c>
      <c r="AK28" s="620"/>
      <c r="AL28" s="620"/>
      <c r="AM28" s="619" t="s">
        <v>5</v>
      </c>
      <c r="AN28" s="619"/>
      <c r="AO28" s="619">
        <v>8</v>
      </c>
      <c r="AP28" s="619"/>
      <c r="AQ28" s="627"/>
      <c r="AR28" s="691">
        <f>IF(BE24="","",IF(AND(BE24=6,AZ24&lt;&gt;"⑦"),"⑥",IF(BE24=7,"⑦",BE24)))</f>
        <v>0</v>
      </c>
      <c r="AS28" s="619"/>
      <c r="AT28" s="619"/>
      <c r="AU28" s="619" t="s">
        <v>5</v>
      </c>
      <c r="AV28" s="619"/>
      <c r="AW28" s="619">
        <v>8</v>
      </c>
      <c r="AX28" s="619"/>
      <c r="AY28" s="627"/>
      <c r="AZ28" s="608"/>
      <c r="BA28" s="608"/>
      <c r="BB28" s="608"/>
      <c r="BC28" s="608"/>
      <c r="BD28" s="608"/>
      <c r="BE28" s="608"/>
      <c r="BF28" s="608"/>
      <c r="BG28" s="609"/>
      <c r="BH28" s="700">
        <f>IF(OR(AND(BI28=2,COUNTIF($BI$12:$BK$29,2)=2),AND(BI28=1,COUNTIF($BI$12:$BK$29,1)=2),AND(BI28=3,COUNTIF($BI$12:$BK$29,3)=2)),"直接対決","")</f>
      </c>
      <c r="BI28" s="662">
        <v>1</v>
      </c>
      <c r="BJ28" s="662"/>
      <c r="BK28" s="662"/>
      <c r="BL28" s="671">
        <f>IF(BE24="","",4-BI28)</f>
        <v>3</v>
      </c>
      <c r="BM28" s="671"/>
      <c r="BN28" s="671"/>
      <c r="BO28" s="672"/>
    </row>
    <row r="29" spans="1:67" ht="18.75" customHeight="1">
      <c r="A29" s="22"/>
      <c r="B29" s="639"/>
      <c r="C29" s="620"/>
      <c r="D29" s="620"/>
      <c r="E29" s="620"/>
      <c r="F29" s="620"/>
      <c r="G29" s="620"/>
      <c r="H29" s="620"/>
      <c r="I29" s="620"/>
      <c r="J29" s="620"/>
      <c r="K29" s="620"/>
      <c r="L29" s="620"/>
      <c r="M29" s="620"/>
      <c r="N29" s="620"/>
      <c r="O29" s="620"/>
      <c r="P29" s="620"/>
      <c r="Q29" s="620"/>
      <c r="R29" s="628"/>
      <c r="S29" s="30"/>
      <c r="T29" s="620"/>
      <c r="U29" s="620"/>
      <c r="V29" s="620"/>
      <c r="W29" s="620"/>
      <c r="X29" s="620"/>
      <c r="Y29" s="620"/>
      <c r="Z29" s="620"/>
      <c r="AA29" s="628"/>
      <c r="AB29" s="669"/>
      <c r="AC29" s="620"/>
      <c r="AD29" s="620"/>
      <c r="AE29" s="620"/>
      <c r="AF29" s="620"/>
      <c r="AG29" s="620"/>
      <c r="AH29" s="620"/>
      <c r="AI29" s="628"/>
      <c r="AJ29" s="669"/>
      <c r="AK29" s="620"/>
      <c r="AL29" s="620"/>
      <c r="AM29" s="620"/>
      <c r="AN29" s="620"/>
      <c r="AO29" s="620"/>
      <c r="AP29" s="620"/>
      <c r="AQ29" s="628"/>
      <c r="AR29" s="669"/>
      <c r="AS29" s="620"/>
      <c r="AT29" s="620"/>
      <c r="AU29" s="620"/>
      <c r="AV29" s="620"/>
      <c r="AW29" s="620"/>
      <c r="AX29" s="620"/>
      <c r="AY29" s="628"/>
      <c r="AZ29" s="608"/>
      <c r="BA29" s="608"/>
      <c r="BB29" s="608"/>
      <c r="BC29" s="608"/>
      <c r="BD29" s="608"/>
      <c r="BE29" s="608"/>
      <c r="BF29" s="608"/>
      <c r="BG29" s="609"/>
      <c r="BH29" s="701"/>
      <c r="BI29" s="663"/>
      <c r="BJ29" s="663"/>
      <c r="BK29" s="663"/>
      <c r="BL29" s="673"/>
      <c r="BM29" s="673"/>
      <c r="BN29" s="673"/>
      <c r="BO29" s="674"/>
    </row>
    <row r="30" spans="1:67" ht="18.75" customHeight="1">
      <c r="A30" s="22"/>
      <c r="B30" s="639" t="s">
        <v>7</v>
      </c>
      <c r="C30" s="620"/>
      <c r="D30" s="620"/>
      <c r="E30" s="620" t="s">
        <v>265</v>
      </c>
      <c r="F30" s="620"/>
      <c r="G30" s="620"/>
      <c r="H30" s="620"/>
      <c r="I30" s="620"/>
      <c r="J30" s="10"/>
      <c r="K30" s="620" t="s">
        <v>7</v>
      </c>
      <c r="L30" s="620"/>
      <c r="M30" s="620"/>
      <c r="N30" s="620" t="s">
        <v>265</v>
      </c>
      <c r="O30" s="620"/>
      <c r="P30" s="620"/>
      <c r="Q30" s="620"/>
      <c r="R30" s="628"/>
      <c r="S30" s="31"/>
      <c r="T30" s="641"/>
      <c r="U30" s="641"/>
      <c r="V30" s="641"/>
      <c r="W30" s="641"/>
      <c r="X30" s="641"/>
      <c r="Y30" s="641"/>
      <c r="Z30" s="641"/>
      <c r="AA30" s="642"/>
      <c r="AB30" s="669"/>
      <c r="AC30" s="620"/>
      <c r="AD30" s="620"/>
      <c r="AE30" s="620"/>
      <c r="AF30" s="620"/>
      <c r="AG30" s="620"/>
      <c r="AH30" s="620"/>
      <c r="AI30" s="628"/>
      <c r="AJ30" s="669"/>
      <c r="AK30" s="620"/>
      <c r="AL30" s="620"/>
      <c r="AM30" s="620"/>
      <c r="AN30" s="620"/>
      <c r="AO30" s="620"/>
      <c r="AP30" s="620"/>
      <c r="AQ30" s="628"/>
      <c r="AR30" s="678"/>
      <c r="AS30" s="641"/>
      <c r="AT30" s="641"/>
      <c r="AU30" s="641"/>
      <c r="AV30" s="641"/>
      <c r="AW30" s="641"/>
      <c r="AX30" s="641"/>
      <c r="AY30" s="642"/>
      <c r="AZ30" s="608"/>
      <c r="BA30" s="608"/>
      <c r="BB30" s="608"/>
      <c r="BC30" s="608"/>
      <c r="BD30" s="608"/>
      <c r="BE30" s="608"/>
      <c r="BF30" s="608"/>
      <c r="BG30" s="609"/>
      <c r="BH30" s="702">
        <f>IF(OR(COUNTIF(BI12:BK31,2)&gt;=3,COUNTIF(BI12:BK31,1)&gt;=3),(AR31+AB31+AJ31+T31)/(AR31+AG28+AW28+AO28+T31+Y28+AB31+AJ31),"")</f>
      </c>
      <c r="BI30" s="664"/>
      <c r="BJ30" s="664"/>
      <c r="BK30" s="664"/>
      <c r="BL30" s="685">
        <f>RANK(BI28,BI12:BK31)</f>
        <v>4</v>
      </c>
      <c r="BM30" s="685"/>
      <c r="BN30" s="685"/>
      <c r="BO30" s="686"/>
    </row>
    <row r="31" spans="2:67" ht="6.75" customHeight="1" hidden="1">
      <c r="B31" s="639"/>
      <c r="C31" s="620"/>
      <c r="D31" s="620"/>
      <c r="E31" s="10"/>
      <c r="F31" s="10"/>
      <c r="G31" s="10"/>
      <c r="H31" s="10"/>
      <c r="I31" s="10"/>
      <c r="J31" s="10"/>
      <c r="K31" s="639"/>
      <c r="L31" s="620"/>
      <c r="M31" s="620"/>
      <c r="N31" s="10"/>
      <c r="O31" s="10"/>
      <c r="P31" s="10"/>
      <c r="Q31" s="12"/>
      <c r="R31" s="16"/>
      <c r="S31" s="16"/>
      <c r="T31" s="228" t="str">
        <f>IF(T28="⑦","7",IF(T28="⑥","6",T28))</f>
        <v>⑧</v>
      </c>
      <c r="U31" s="10"/>
      <c r="V31" s="10"/>
      <c r="W31" s="10"/>
      <c r="X31" s="10"/>
      <c r="Y31" s="10"/>
      <c r="Z31" s="10"/>
      <c r="AA31" s="221"/>
      <c r="AB31" s="228">
        <f>IF(AB28="⑦","7",IF(AB28="⑥","6",AB28))</f>
        <v>3</v>
      </c>
      <c r="AC31" s="10"/>
      <c r="AD31" s="10"/>
      <c r="AE31" s="10"/>
      <c r="AF31" s="10"/>
      <c r="AG31" s="10"/>
      <c r="AH31" s="10"/>
      <c r="AI31" s="221"/>
      <c r="AJ31" s="228">
        <f>IF(AJ28="⑦","7",IF(AJ28="⑥","6",AJ28))</f>
        <v>2</v>
      </c>
      <c r="AK31" s="10"/>
      <c r="AL31" s="10"/>
      <c r="AM31" s="10"/>
      <c r="AN31" s="10"/>
      <c r="AO31" s="10"/>
      <c r="AP31" s="10"/>
      <c r="AQ31" s="221"/>
      <c r="AR31" s="228">
        <f>IF(AR28="⑦","7",IF(AR28="⑥","6",AR28))</f>
        <v>0</v>
      </c>
      <c r="AS31" s="10"/>
      <c r="AT31" s="10"/>
      <c r="AU31" s="10"/>
      <c r="AV31" s="10"/>
      <c r="AW31" s="10"/>
      <c r="AX31" s="10"/>
      <c r="AY31" s="221"/>
      <c r="AZ31" s="608"/>
      <c r="BA31" s="608"/>
      <c r="BB31" s="608"/>
      <c r="BC31" s="608"/>
      <c r="BD31" s="608"/>
      <c r="BE31" s="608"/>
      <c r="BF31" s="608"/>
      <c r="BG31" s="609"/>
      <c r="BH31" s="703"/>
      <c r="BI31" s="664"/>
      <c r="BJ31" s="664"/>
      <c r="BK31" s="664"/>
      <c r="BL31" s="685"/>
      <c r="BM31" s="685"/>
      <c r="BN31" s="685"/>
      <c r="BO31" s="686"/>
    </row>
    <row r="32" spans="2:67" ht="12" customHeight="1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34"/>
      <c r="U32" s="24"/>
      <c r="V32" s="24"/>
      <c r="W32" s="24"/>
      <c r="X32" s="24"/>
      <c r="Y32" s="24"/>
      <c r="Z32" s="24"/>
      <c r="AA32" s="24"/>
      <c r="AB32" s="34"/>
      <c r="AC32" s="24"/>
      <c r="AD32" s="24"/>
      <c r="AE32" s="24"/>
      <c r="AF32" s="24"/>
      <c r="AG32" s="24"/>
      <c r="AH32" s="24"/>
      <c r="AI32" s="24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35"/>
      <c r="BA32" s="35"/>
      <c r="BB32" s="35"/>
      <c r="BC32" s="35"/>
      <c r="BD32" s="36"/>
      <c r="BE32" s="36"/>
      <c r="BF32" s="36"/>
      <c r="BG32" s="36"/>
      <c r="BH32" s="24"/>
      <c r="BI32" s="24"/>
      <c r="BJ32" s="24"/>
      <c r="BK32" s="24"/>
      <c r="BL32" s="24"/>
      <c r="BM32" s="24"/>
      <c r="BN32" s="24"/>
      <c r="BO32" s="24"/>
    </row>
    <row r="33" spans="2:59" ht="12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33"/>
      <c r="BA33" s="33"/>
      <c r="BB33" s="33"/>
      <c r="BC33" s="33"/>
      <c r="BD33" s="33"/>
      <c r="BE33" s="33"/>
      <c r="BF33" s="33"/>
      <c r="BG33" s="33"/>
    </row>
    <row r="34" spans="2:59" ht="12" customHeight="1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28"/>
      <c r="AB34" s="28"/>
      <c r="AJ34" s="28"/>
      <c r="AR34" s="10"/>
      <c r="AS34" s="10"/>
      <c r="AT34" s="10"/>
      <c r="AU34" s="10"/>
      <c r="AV34" s="10"/>
      <c r="AW34" s="10"/>
      <c r="AX34" s="10"/>
      <c r="AY34" s="10"/>
      <c r="AZ34" s="25"/>
      <c r="BA34" s="25"/>
      <c r="BB34" s="25"/>
      <c r="BC34" s="25"/>
      <c r="BD34" s="26"/>
      <c r="BE34" s="26"/>
      <c r="BF34" s="26"/>
      <c r="BG34" s="26"/>
    </row>
    <row r="35" spans="3:65" s="3" customFormat="1" ht="32.25" customHeight="1">
      <c r="C35" s="605" t="s">
        <v>1276</v>
      </c>
      <c r="D35" s="605"/>
      <c r="E35" s="605"/>
      <c r="F35" s="605"/>
      <c r="G35" s="605"/>
      <c r="H35" s="605"/>
      <c r="I35" s="605"/>
      <c r="J35" s="605"/>
      <c r="K35" s="605"/>
      <c r="L35" s="605"/>
      <c r="M35" s="605"/>
      <c r="N35" s="605"/>
      <c r="O35" s="605"/>
      <c r="P35" s="605"/>
      <c r="Q35" s="605"/>
      <c r="R35" s="605"/>
      <c r="S35" s="605"/>
      <c r="T35" s="605"/>
      <c r="U35" s="605"/>
      <c r="V35" s="605"/>
      <c r="W35" s="605"/>
      <c r="X35" s="605"/>
      <c r="Y35" s="605"/>
      <c r="Z35" s="605"/>
      <c r="AA35" s="605"/>
      <c r="AB35" s="605"/>
      <c r="AC35" s="605"/>
      <c r="AD35" s="605"/>
      <c r="AE35" s="605"/>
      <c r="AF35" s="605"/>
      <c r="AG35" s="605"/>
      <c r="AH35" s="605"/>
      <c r="AI35" s="605"/>
      <c r="AJ35" s="605"/>
      <c r="AK35" s="605"/>
      <c r="AL35" s="605"/>
      <c r="AM35" s="605"/>
      <c r="AN35" s="605"/>
      <c r="AO35" s="605"/>
      <c r="AP35" s="605"/>
      <c r="AQ35" s="605"/>
      <c r="AR35" s="605"/>
      <c r="AS35" s="605"/>
      <c r="AT35" s="605"/>
      <c r="AU35" s="605"/>
      <c r="AV35" s="605"/>
      <c r="AW35" s="605"/>
      <c r="AX35" s="605"/>
      <c r="AY35" s="605"/>
      <c r="AZ35" s="605"/>
      <c r="BA35" s="605"/>
      <c r="BB35" s="605"/>
      <c r="BC35" s="605"/>
      <c r="BD35" s="605"/>
      <c r="BE35" s="605"/>
      <c r="BF35" s="605"/>
      <c r="BG35" s="605"/>
      <c r="BH35" s="605"/>
      <c r="BL35" s="14"/>
      <c r="BM35" s="14"/>
    </row>
    <row r="36" spans="49:65" s="3" customFormat="1" ht="21" customHeight="1">
      <c r="AW36" s="14"/>
      <c r="AX36" s="14"/>
      <c r="BL36" s="14"/>
      <c r="BM36" s="14"/>
    </row>
    <row r="37" spans="99:112" ht="7.5" customHeight="1"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</row>
    <row r="38" spans="60:112" ht="7.5" customHeight="1">
      <c r="BH38" s="10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</row>
    <row r="39" spans="60:112" ht="7.5" customHeight="1">
      <c r="BH39" s="10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</row>
    <row r="40" spans="98:112" ht="7.5" customHeight="1"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</row>
    <row r="41" spans="98:112" ht="7.5" customHeight="1"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</row>
    <row r="42" spans="60:112" ht="7.5" customHeight="1">
      <c r="BH42" s="10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</row>
    <row r="43" spans="60:112" ht="7.5" customHeight="1">
      <c r="BH43" s="10"/>
      <c r="CU43" s="28"/>
      <c r="CV43" s="29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</row>
    <row r="44" spans="2:112" s="18" customFormat="1" ht="7.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0"/>
      <c r="CU44" s="28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</row>
    <row r="45" spans="2:112" s="18" customFormat="1" ht="7.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28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</row>
    <row r="46" spans="2:112" s="18" customFormat="1" ht="7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</row>
    <row r="47" spans="2:112" s="18" customFormat="1" ht="7.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</row>
    <row r="48" spans="2:116" s="18" customFormat="1" ht="7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</row>
    <row r="49" spans="2:117" s="18" customFormat="1" ht="7.5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29"/>
      <c r="CV49" s="14"/>
      <c r="CW49" s="14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</row>
    <row r="50" spans="2:134" s="18" customFormat="1" ht="7.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29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</row>
    <row r="51" spans="2:148" s="18" customFormat="1" ht="7.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</row>
    <row r="52" spans="2:157" s="18" customFormat="1" ht="7.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</row>
    <row r="53" spans="2:149" s="18" customFormat="1" ht="7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</row>
    <row r="54" spans="2:135" s="18" customFormat="1" ht="7.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28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</row>
    <row r="55" spans="2:135" s="18" customFormat="1" ht="7.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28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</row>
    <row r="56" spans="2:134" s="18" customFormat="1" ht="7.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28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</row>
    <row r="57" spans="2:135" s="18" customFormat="1" ht="7.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28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</row>
    <row r="60" ht="7.5" customHeight="1">
      <c r="EF60" s="10"/>
    </row>
    <row r="70" ht="7.5" customHeight="1">
      <c r="CT70" s="28"/>
    </row>
    <row r="71" ht="7.5" customHeight="1">
      <c r="CT71" s="28"/>
    </row>
    <row r="72" ht="7.5" customHeight="1">
      <c r="CT72" s="28"/>
    </row>
    <row r="73" ht="7.5" customHeight="1">
      <c r="CT73" s="28"/>
    </row>
    <row r="74" ht="7.5" customHeight="1">
      <c r="CT74" s="28"/>
    </row>
    <row r="75" ht="7.5" customHeight="1">
      <c r="CT75" s="28"/>
    </row>
    <row r="76" spans="98:100" ht="7.5" customHeight="1">
      <c r="CT76" s="28"/>
      <c r="CV76" s="10"/>
    </row>
    <row r="77" spans="98:133" ht="7.5" customHeight="1">
      <c r="CT77" s="28"/>
      <c r="DU77" s="10"/>
      <c r="DV77" s="27"/>
      <c r="DW77" s="27"/>
      <c r="DX77" s="27"/>
      <c r="DY77" s="27"/>
      <c r="DZ77" s="27"/>
      <c r="EA77" s="27"/>
      <c r="EB77" s="27"/>
      <c r="EC77" s="27"/>
    </row>
    <row r="78" spans="98:99" ht="7.5" customHeight="1">
      <c r="CT78" s="28"/>
      <c r="CU78" s="10"/>
    </row>
    <row r="79" ht="7.5" customHeight="1">
      <c r="CT79" s="28"/>
    </row>
    <row r="80" spans="2:106" s="18" customFormat="1" ht="7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28"/>
      <c r="CU80" s="14"/>
      <c r="CV80" s="14"/>
      <c r="CW80" s="14"/>
      <c r="CX80" s="14"/>
      <c r="CY80" s="14"/>
      <c r="CZ80" s="14"/>
      <c r="DA80" s="14"/>
      <c r="DB80" s="14"/>
    </row>
    <row r="81" spans="2:142" s="18" customFormat="1" ht="7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28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</row>
    <row r="82" spans="2:149" s="18" customFormat="1" ht="7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</row>
    <row r="83" spans="2:141" s="18" customFormat="1" ht="7.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</row>
    <row r="84" spans="2:127" s="18" customFormat="1" ht="7.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</row>
    <row r="85" spans="2:127" s="18" customFormat="1" ht="7.5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</row>
    <row r="86" spans="2:127" s="18" customFormat="1" ht="7.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</row>
    <row r="87" spans="2:127" s="18" customFormat="1" ht="7.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</row>
    <row r="88" spans="107:127" ht="7.5" customHeight="1"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</row>
    <row r="90" ht="7.5" customHeight="1">
      <c r="DZ90" s="10"/>
    </row>
    <row r="94" spans="100:106" ht="7.5" customHeight="1">
      <c r="CV94" s="10"/>
      <c r="CW94" s="10"/>
      <c r="CX94" s="10"/>
      <c r="CY94" s="10"/>
      <c r="DA94" s="18"/>
      <c r="DB94" s="18"/>
    </row>
    <row r="95" spans="2:117" s="18" customFormat="1" ht="7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0"/>
      <c r="CW95" s="10"/>
      <c r="CX95" s="10"/>
      <c r="CY95" s="10"/>
      <c r="CZ95" s="10"/>
      <c r="DA95" s="10"/>
      <c r="DB95" s="10"/>
      <c r="DC95" s="10"/>
      <c r="DF95" s="14"/>
      <c r="DG95" s="14"/>
      <c r="DH95" s="14"/>
      <c r="DI95" s="14"/>
      <c r="DJ95" s="14"/>
      <c r="DK95" s="14"/>
      <c r="DL95" s="14"/>
      <c r="DM95" s="14"/>
    </row>
    <row r="96" spans="2:130" s="18" customFormat="1" ht="7.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</row>
    <row r="97" spans="2:139" s="18" customFormat="1" ht="7.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</row>
    <row r="98" spans="2:144" s="18" customFormat="1" ht="7.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0"/>
      <c r="CW98" s="10"/>
      <c r="CX98" s="10"/>
      <c r="CY98" s="10"/>
      <c r="CZ98" s="10"/>
      <c r="DA98" s="10"/>
      <c r="DB98" s="10"/>
      <c r="DC98" s="10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</row>
    <row r="99" spans="2:131" s="18" customFormat="1" ht="7.5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0"/>
      <c r="CW99" s="10"/>
      <c r="CX99" s="10"/>
      <c r="CY99" s="10"/>
      <c r="CZ99" s="10"/>
      <c r="DA99" s="10"/>
      <c r="DB99" s="10"/>
      <c r="DC99" s="10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0"/>
    </row>
    <row r="100" spans="2:131" s="18" customFormat="1" ht="7.5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0"/>
      <c r="CW100" s="10"/>
      <c r="CX100" s="10"/>
      <c r="CY100" s="10"/>
      <c r="CZ100" s="10"/>
      <c r="DA100" s="10"/>
      <c r="DB100" s="10"/>
      <c r="DC100" s="10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0"/>
    </row>
    <row r="101" spans="2:131" s="18" customFormat="1" ht="7.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0"/>
      <c r="CW101" s="10"/>
      <c r="CX101" s="10"/>
      <c r="CY101" s="10"/>
      <c r="CZ101" s="10"/>
      <c r="DA101" s="10"/>
      <c r="DB101" s="10"/>
      <c r="DC101" s="10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</row>
    <row r="102" spans="2:131" s="18" customFormat="1" ht="7.5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0"/>
      <c r="CW102" s="10"/>
      <c r="CX102" s="10"/>
      <c r="CY102" s="10"/>
      <c r="CZ102" s="10"/>
      <c r="DA102" s="10"/>
      <c r="DB102" s="10"/>
      <c r="DC102" s="10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14"/>
    </row>
    <row r="103" spans="100:131" ht="7.5" customHeight="1">
      <c r="CV103" s="10"/>
      <c r="CW103" s="10"/>
      <c r="CX103" s="10"/>
      <c r="CY103" s="10"/>
      <c r="CZ103" s="10"/>
      <c r="DA103" s="10"/>
      <c r="DB103" s="10"/>
      <c r="DC103" s="10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10"/>
    </row>
    <row r="104" spans="100:131" ht="7.5" customHeight="1">
      <c r="CV104" s="10"/>
      <c r="CW104" s="10"/>
      <c r="CX104" s="10"/>
      <c r="CY104" s="10"/>
      <c r="CZ104" s="10"/>
      <c r="DA104" s="10"/>
      <c r="DB104" s="10"/>
      <c r="DC104" s="10"/>
      <c r="EA104" s="10"/>
    </row>
    <row r="105" spans="100:131" ht="7.5" customHeight="1">
      <c r="CV105" s="10"/>
      <c r="CW105" s="10"/>
      <c r="CX105" s="10"/>
      <c r="CY105" s="10"/>
      <c r="CZ105" s="10"/>
      <c r="DA105" s="10"/>
      <c r="DB105" s="10"/>
      <c r="DC105" s="10"/>
      <c r="EA105" s="10"/>
    </row>
    <row r="106" spans="100:107" ht="7.5" customHeight="1">
      <c r="CV106" s="10"/>
      <c r="CW106" s="10"/>
      <c r="CX106" s="10"/>
      <c r="CY106" s="10"/>
      <c r="CZ106" s="10"/>
      <c r="DA106" s="10"/>
      <c r="DB106" s="10"/>
      <c r="DC106" s="10"/>
    </row>
    <row r="107" spans="100:104" ht="7.5" customHeight="1">
      <c r="CV107" s="10"/>
      <c r="CW107" s="10"/>
      <c r="CX107" s="10"/>
      <c r="CY107" s="10"/>
      <c r="CZ107" s="10"/>
    </row>
    <row r="108" ht="7.5" customHeight="1">
      <c r="CZ108" s="10"/>
    </row>
  </sheetData>
  <sheetProtection/>
  <mergeCells count="160">
    <mergeCell ref="BC16:BD18"/>
    <mergeCell ref="K20:M21"/>
    <mergeCell ref="E5:BG5"/>
    <mergeCell ref="D4:BF4"/>
    <mergeCell ref="E14:I14"/>
    <mergeCell ref="N14:R14"/>
    <mergeCell ref="E18:I18"/>
    <mergeCell ref="N18:R18"/>
    <mergeCell ref="B18:D19"/>
    <mergeCell ref="K18:M19"/>
    <mergeCell ref="N22:R22"/>
    <mergeCell ref="W20:X22"/>
    <mergeCell ref="AE20:AF22"/>
    <mergeCell ref="AU20:AV22"/>
    <mergeCell ref="N30:R30"/>
    <mergeCell ref="N24:R25"/>
    <mergeCell ref="N26:R26"/>
    <mergeCell ref="T24:V26"/>
    <mergeCell ref="AB20:AD22"/>
    <mergeCell ref="C35:BH35"/>
    <mergeCell ref="J12:J13"/>
    <mergeCell ref="J16:J17"/>
    <mergeCell ref="J20:J21"/>
    <mergeCell ref="J24:J25"/>
    <mergeCell ref="J28:J29"/>
    <mergeCell ref="BH22:BH23"/>
    <mergeCell ref="BH24:BH25"/>
    <mergeCell ref="BH26:BH27"/>
    <mergeCell ref="BC24:BD26"/>
    <mergeCell ref="BH8:BH9"/>
    <mergeCell ref="BH12:BH13"/>
    <mergeCell ref="BH14:BH15"/>
    <mergeCell ref="BH16:BH17"/>
    <mergeCell ref="BH18:BH19"/>
    <mergeCell ref="BH20:BH21"/>
    <mergeCell ref="BH28:BH29"/>
    <mergeCell ref="BH30:BH31"/>
    <mergeCell ref="N28:R29"/>
    <mergeCell ref="W24:X26"/>
    <mergeCell ref="AE24:AF26"/>
    <mergeCell ref="AM24:AN26"/>
    <mergeCell ref="AO24:AQ26"/>
    <mergeCell ref="AG24:AI26"/>
    <mergeCell ref="AJ24:AL26"/>
    <mergeCell ref="BE24:BG26"/>
    <mergeCell ref="B30:D31"/>
    <mergeCell ref="K30:M31"/>
    <mergeCell ref="B24:D25"/>
    <mergeCell ref="K24:M25"/>
    <mergeCell ref="E30:I30"/>
    <mergeCell ref="E28:I29"/>
    <mergeCell ref="E24:I25"/>
    <mergeCell ref="B26:D27"/>
    <mergeCell ref="K28:M29"/>
    <mergeCell ref="B28:D29"/>
    <mergeCell ref="B16:D17"/>
    <mergeCell ref="K16:M17"/>
    <mergeCell ref="B22:D23"/>
    <mergeCell ref="K22:M23"/>
    <mergeCell ref="B20:D21"/>
    <mergeCell ref="K26:M27"/>
    <mergeCell ref="E26:I26"/>
    <mergeCell ref="E22:I22"/>
    <mergeCell ref="T16:V18"/>
    <mergeCell ref="AO16:AQ18"/>
    <mergeCell ref="AR16:AT18"/>
    <mergeCell ref="W16:X18"/>
    <mergeCell ref="AM16:AN18"/>
    <mergeCell ref="AZ16:BB18"/>
    <mergeCell ref="Y16:AA18"/>
    <mergeCell ref="AW16:AY18"/>
    <mergeCell ref="AU16:AV18"/>
    <mergeCell ref="AW20:AY22"/>
    <mergeCell ref="AZ20:BB22"/>
    <mergeCell ref="AG20:AI22"/>
    <mergeCell ref="BE20:BG22"/>
    <mergeCell ref="Y24:AA26"/>
    <mergeCell ref="AB24:AD26"/>
    <mergeCell ref="AZ24:BB26"/>
    <mergeCell ref="BC20:BD22"/>
    <mergeCell ref="Y20:AA22"/>
    <mergeCell ref="T28:V30"/>
    <mergeCell ref="AO28:AQ30"/>
    <mergeCell ref="AR28:AT30"/>
    <mergeCell ref="W28:X30"/>
    <mergeCell ref="AE28:AF30"/>
    <mergeCell ref="AM28:AN30"/>
    <mergeCell ref="AU28:AV30"/>
    <mergeCell ref="Y28:AA30"/>
    <mergeCell ref="AB28:AD30"/>
    <mergeCell ref="AW28:AY30"/>
    <mergeCell ref="AG28:AI30"/>
    <mergeCell ref="AJ28:AL30"/>
    <mergeCell ref="BL14:BO15"/>
    <mergeCell ref="BI20:BK21"/>
    <mergeCell ref="BL26:BO27"/>
    <mergeCell ref="BI24:BK25"/>
    <mergeCell ref="BL20:BO21"/>
    <mergeCell ref="BL28:BO29"/>
    <mergeCell ref="BI28:BK29"/>
    <mergeCell ref="BI16:BK17"/>
    <mergeCell ref="BI30:BK31"/>
    <mergeCell ref="BL24:BO25"/>
    <mergeCell ref="BL16:BO17"/>
    <mergeCell ref="BI18:BK19"/>
    <mergeCell ref="BL18:BO19"/>
    <mergeCell ref="BL22:BO23"/>
    <mergeCell ref="BI22:BK23"/>
    <mergeCell ref="BI26:BK27"/>
    <mergeCell ref="BL30:BO31"/>
    <mergeCell ref="BL12:BO13"/>
    <mergeCell ref="BJ8:BO9"/>
    <mergeCell ref="T10:AA11"/>
    <mergeCell ref="AB10:AI11"/>
    <mergeCell ref="AJ10:AQ11"/>
    <mergeCell ref="AR10:AY11"/>
    <mergeCell ref="AZ10:BG11"/>
    <mergeCell ref="BH10:BI11"/>
    <mergeCell ref="BJ10:BO11"/>
    <mergeCell ref="T8:AA9"/>
    <mergeCell ref="AB8:AI9"/>
    <mergeCell ref="AJ8:AQ9"/>
    <mergeCell ref="AR8:AY9"/>
    <mergeCell ref="AZ8:BG9"/>
    <mergeCell ref="AB12:AD14"/>
    <mergeCell ref="AW12:AY14"/>
    <mergeCell ref="AZ12:BB14"/>
    <mergeCell ref="AG12:AI14"/>
    <mergeCell ref="AJ12:AL14"/>
    <mergeCell ref="BE12:BG14"/>
    <mergeCell ref="BI12:BK13"/>
    <mergeCell ref="BI14:BK15"/>
    <mergeCell ref="B12:D13"/>
    <mergeCell ref="K12:M13"/>
    <mergeCell ref="B14:D15"/>
    <mergeCell ref="K14:M15"/>
    <mergeCell ref="AO12:AQ14"/>
    <mergeCell ref="AR12:AT14"/>
    <mergeCell ref="AE12:AF14"/>
    <mergeCell ref="AM12:AN14"/>
    <mergeCell ref="AU12:AV14"/>
    <mergeCell ref="BC12:BD14"/>
    <mergeCell ref="B2:BG3"/>
    <mergeCell ref="B6:BG7"/>
    <mergeCell ref="B8:S11"/>
    <mergeCell ref="AJ20:AQ23"/>
    <mergeCell ref="AB16:AI19"/>
    <mergeCell ref="AJ16:AL18"/>
    <mergeCell ref="BE16:BG18"/>
    <mergeCell ref="E20:I21"/>
    <mergeCell ref="AZ28:BG31"/>
    <mergeCell ref="AR24:AY27"/>
    <mergeCell ref="E12:I13"/>
    <mergeCell ref="E16:I17"/>
    <mergeCell ref="T20:V22"/>
    <mergeCell ref="AR20:AT22"/>
    <mergeCell ref="N20:R21"/>
    <mergeCell ref="N12:R13"/>
    <mergeCell ref="T12:AA15"/>
    <mergeCell ref="N16:R17"/>
  </mergeCells>
  <conditionalFormatting sqref="B26:B27 B14 B22 B18 K14 N14 K18 N18 K22 N22 K26:K27 N26:N27 K30 N30">
    <cfRule type="expression" priority="3" dxfId="17" stopIfTrue="1">
      <formula>$AV$14=2</formula>
    </cfRule>
    <cfRule type="expression" priority="4" dxfId="18" stopIfTrue="1">
      <formula>$AV$14=1</formula>
    </cfRule>
  </conditionalFormatting>
  <conditionalFormatting sqref="E14">
    <cfRule type="expression" priority="1" dxfId="17" stopIfTrue="1">
      <formula>$AV$14=2</formula>
    </cfRule>
    <cfRule type="expression" priority="2" dxfId="18" stopIfTrue="1">
      <formula>$AV$14=1</formula>
    </cfRule>
  </conditionalFormatting>
  <conditionalFormatting sqref="E18">
    <cfRule type="expression" priority="5" dxfId="17" stopIfTrue="1">
      <formula>$AV$14=2</formula>
    </cfRule>
    <cfRule type="expression" priority="6" dxfId="18" stopIfTrue="1">
      <formula>$AV$14=1</formula>
    </cfRule>
  </conditionalFormatting>
  <conditionalFormatting sqref="E22">
    <cfRule type="expression" priority="7" dxfId="17" stopIfTrue="1">
      <formula>$AV$14=2</formula>
    </cfRule>
    <cfRule type="expression" priority="8" dxfId="18" stopIfTrue="1">
      <formula>$AV$14=1</formula>
    </cfRule>
  </conditionalFormatting>
  <conditionalFormatting sqref="E26:E27">
    <cfRule type="expression" priority="9" dxfId="17" stopIfTrue="1">
      <formula>$AV$14=2</formula>
    </cfRule>
    <cfRule type="expression" priority="10" dxfId="18" stopIfTrue="1">
      <formula>$AV$14=1</formula>
    </cfRule>
  </conditionalFormatting>
  <conditionalFormatting sqref="E30">
    <cfRule type="expression" priority="11" dxfId="17" stopIfTrue="1">
      <formula>$AV$14=2</formula>
    </cfRule>
    <cfRule type="expression" priority="12" dxfId="18" stopIfTrue="1">
      <formula>$AV$14=1</formula>
    </cfRule>
  </conditionalFormatting>
  <printOptions/>
  <pageMargins left="0" right="0" top="0" bottom="0" header="0.31" footer="0.3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FA108"/>
  <sheetViews>
    <sheetView zoomScaleSheetLayoutView="100" zoomScalePageLayoutView="0" workbookViewId="0" topLeftCell="A7">
      <selection activeCell="AE36" sqref="AE36"/>
    </sheetView>
  </sheetViews>
  <sheetFormatPr defaultColWidth="1.875" defaultRowHeight="7.5" customHeight="1"/>
  <cols>
    <col min="1" max="1" width="1.875" style="14" customWidth="1"/>
    <col min="2" max="2" width="0.74609375" style="14" hidden="1" customWidth="1"/>
    <col min="3" max="5" width="1.875" style="14" hidden="1" customWidth="1"/>
    <col min="6" max="11" width="1.875" style="14" customWidth="1"/>
    <col min="12" max="14" width="1.875" style="14" hidden="1" customWidth="1"/>
    <col min="15" max="19" width="1.875" style="14" customWidth="1"/>
    <col min="20" max="20" width="0.875" style="14" customWidth="1"/>
    <col min="21" max="21" width="1.875" style="14" customWidth="1"/>
    <col min="22" max="22" width="3.50390625" style="14" customWidth="1"/>
    <col min="23" max="27" width="1.875" style="14" customWidth="1"/>
    <col min="28" max="28" width="0.875" style="14" hidden="1" customWidth="1"/>
    <col min="29" max="29" width="1.875" style="14" customWidth="1"/>
    <col min="30" max="30" width="3.50390625" style="14" customWidth="1"/>
    <col min="31" max="35" width="1.875" style="14" customWidth="1"/>
    <col min="36" max="36" width="0.74609375" style="14" hidden="1" customWidth="1"/>
    <col min="37" max="37" width="1.875" style="14" customWidth="1"/>
    <col min="38" max="38" width="3.875" style="14" customWidth="1"/>
    <col min="39" max="43" width="1.875" style="14" customWidth="1"/>
    <col min="44" max="44" width="0.6171875" style="14" customWidth="1"/>
    <col min="45" max="49" width="1.875" style="14" customWidth="1"/>
    <col min="50" max="51" width="1.875" style="14" hidden="1" customWidth="1"/>
    <col min="52" max="52" width="8.375" style="14" customWidth="1"/>
    <col min="53" max="16384" width="1.875" style="14" customWidth="1"/>
  </cols>
  <sheetData>
    <row r="1" ht="29.25" customHeight="1"/>
    <row r="2" spans="3:97" ht="12" customHeight="1">
      <c r="C2" s="555" t="s">
        <v>1274</v>
      </c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</row>
    <row r="3" spans="3:97" ht="12" customHeight="1"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5"/>
      <c r="AO3" s="555"/>
      <c r="AP3" s="555"/>
      <c r="AQ3" s="555"/>
      <c r="AR3" s="555"/>
      <c r="AS3" s="555"/>
      <c r="AT3" s="555"/>
      <c r="AU3" s="555"/>
      <c r="AV3" s="555"/>
      <c r="AW3" s="555"/>
      <c r="AX3" s="555"/>
      <c r="AY3" s="555"/>
      <c r="AZ3" s="555"/>
      <c r="BA3" s="555"/>
      <c r="BB3" s="555"/>
      <c r="BC3" s="555"/>
      <c r="BD3" s="555"/>
      <c r="BE3" s="555"/>
      <c r="BF3" s="555"/>
      <c r="BG3" s="555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</row>
    <row r="4" spans="3:97" ht="46.5" customHeight="1">
      <c r="C4" s="292"/>
      <c r="D4" s="292"/>
      <c r="E4" s="570" t="s">
        <v>1273</v>
      </c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  <c r="AH4" s="570"/>
      <c r="AI4" s="570"/>
      <c r="AJ4" s="570"/>
      <c r="AK4" s="570"/>
      <c r="AL4" s="570"/>
      <c r="AM4" s="570"/>
      <c r="AN4" s="570"/>
      <c r="AO4" s="570"/>
      <c r="AP4" s="570"/>
      <c r="AQ4" s="570"/>
      <c r="AR4" s="570"/>
      <c r="AS4" s="570"/>
      <c r="AT4" s="570"/>
      <c r="AU4" s="570"/>
      <c r="AV4" s="570"/>
      <c r="AW4" s="570"/>
      <c r="AX4" s="570"/>
      <c r="AY4" s="570"/>
      <c r="AZ4" s="570"/>
      <c r="BA4" s="570"/>
      <c r="BB4" s="570"/>
      <c r="BC4" s="570"/>
      <c r="BD4" s="570"/>
      <c r="BE4" s="570"/>
      <c r="BF4" s="570"/>
      <c r="BG4" s="292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</row>
    <row r="5" spans="3:97" ht="46.5" customHeight="1">
      <c r="C5" s="292"/>
      <c r="D5" s="292"/>
      <c r="E5" s="217"/>
      <c r="F5" s="764" t="s">
        <v>1294</v>
      </c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764"/>
      <c r="U5" s="764"/>
      <c r="V5" s="764"/>
      <c r="W5" s="764"/>
      <c r="X5" s="764"/>
      <c r="Y5" s="764"/>
      <c r="Z5" s="764"/>
      <c r="AA5" s="764"/>
      <c r="AB5" s="764"/>
      <c r="AC5" s="764"/>
      <c r="AD5" s="764"/>
      <c r="AE5" s="764"/>
      <c r="AF5" s="764"/>
      <c r="AG5" s="764"/>
      <c r="AH5" s="764"/>
      <c r="AI5" s="764"/>
      <c r="AJ5" s="764"/>
      <c r="AK5" s="764"/>
      <c r="AL5" s="764"/>
      <c r="AM5" s="764"/>
      <c r="AN5" s="764"/>
      <c r="AO5" s="764"/>
      <c r="AP5" s="764"/>
      <c r="AQ5" s="764"/>
      <c r="AR5" s="764"/>
      <c r="AS5" s="764"/>
      <c r="AT5" s="764"/>
      <c r="AU5" s="764"/>
      <c r="AV5" s="764"/>
      <c r="AW5" s="764"/>
      <c r="AX5" s="764"/>
      <c r="AY5" s="764"/>
      <c r="AZ5" s="764"/>
      <c r="BA5" s="764"/>
      <c r="BB5" s="764"/>
      <c r="BC5" s="764"/>
      <c r="BD5" s="764"/>
      <c r="BE5" s="764"/>
      <c r="BF5" s="764"/>
      <c r="BG5" s="292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</row>
    <row r="6" spans="3:59" ht="12" customHeight="1">
      <c r="C6" s="556" t="s">
        <v>1275</v>
      </c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56"/>
      <c r="AU6" s="556"/>
      <c r="AV6" s="556"/>
      <c r="AW6" s="556"/>
      <c r="AX6" s="556"/>
      <c r="AY6" s="556"/>
      <c r="AZ6" s="556"/>
      <c r="BA6" s="556"/>
      <c r="BB6" s="556"/>
      <c r="BC6" s="556"/>
      <c r="BD6" s="556"/>
      <c r="BE6" s="556"/>
      <c r="BF6" s="556"/>
      <c r="BG6" s="556"/>
    </row>
    <row r="7" spans="3:59" ht="22.5" customHeight="1" thickBot="1"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/>
      <c r="AI7" s="557"/>
      <c r="AJ7" s="557"/>
      <c r="AK7" s="557"/>
      <c r="AL7" s="557"/>
      <c r="AM7" s="557"/>
      <c r="AN7" s="557"/>
      <c r="AO7" s="557"/>
      <c r="AP7" s="557"/>
      <c r="AQ7" s="557"/>
      <c r="AR7" s="557"/>
      <c r="AS7" s="557"/>
      <c r="AT7" s="557"/>
      <c r="AU7" s="557"/>
      <c r="AV7" s="557"/>
      <c r="AW7" s="557"/>
      <c r="AX7" s="557"/>
      <c r="AY7" s="557"/>
      <c r="AZ7" s="557"/>
      <c r="BA7" s="557"/>
      <c r="BB7" s="557"/>
      <c r="BC7" s="557"/>
      <c r="BD7" s="557"/>
      <c r="BE7" s="557"/>
      <c r="BF7" s="557"/>
      <c r="BG7" s="557"/>
    </row>
    <row r="8" spans="1:59" ht="18.75" customHeight="1">
      <c r="A8" s="294"/>
      <c r="C8" s="721" t="s">
        <v>0</v>
      </c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84"/>
      <c r="T8" s="683" t="str">
        <f>F12</f>
        <v>青木</v>
      </c>
      <c r="U8" s="675"/>
      <c r="V8" s="675"/>
      <c r="W8" s="675"/>
      <c r="X8" s="675"/>
      <c r="Y8" s="675"/>
      <c r="Z8" s="675"/>
      <c r="AA8" s="684"/>
      <c r="AB8" s="683" t="str">
        <f>F17</f>
        <v>池端</v>
      </c>
      <c r="AC8" s="675"/>
      <c r="AD8" s="675"/>
      <c r="AE8" s="675"/>
      <c r="AF8" s="675"/>
      <c r="AG8" s="675"/>
      <c r="AH8" s="675"/>
      <c r="AI8" s="684"/>
      <c r="AJ8" s="683" t="str">
        <f>F22</f>
        <v>辰巳</v>
      </c>
      <c r="AK8" s="675"/>
      <c r="AL8" s="675"/>
      <c r="AM8" s="675"/>
      <c r="AN8" s="675"/>
      <c r="AO8" s="675"/>
      <c r="AP8" s="675"/>
      <c r="AQ8" s="684"/>
      <c r="AR8" s="675"/>
      <c r="AS8" s="675"/>
      <c r="AT8" s="675"/>
      <c r="AU8" s="675"/>
      <c r="AV8" s="675"/>
      <c r="AW8" s="675"/>
      <c r="AX8" s="675"/>
      <c r="AY8" s="722"/>
      <c r="AZ8" s="708"/>
      <c r="BA8" s="24"/>
      <c r="BB8" s="675" t="s">
        <v>1</v>
      </c>
      <c r="BC8" s="675"/>
      <c r="BD8" s="675"/>
      <c r="BE8" s="675"/>
      <c r="BF8" s="675"/>
      <c r="BG8" s="676"/>
    </row>
    <row r="9" spans="1:59" ht="18.75" customHeight="1">
      <c r="A9" s="294"/>
      <c r="C9" s="639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0"/>
      <c r="R9" s="620"/>
      <c r="S9" s="628"/>
      <c r="T9" s="669"/>
      <c r="U9" s="620"/>
      <c r="V9" s="620"/>
      <c r="W9" s="620"/>
      <c r="X9" s="620"/>
      <c r="Y9" s="620"/>
      <c r="Z9" s="620"/>
      <c r="AA9" s="628"/>
      <c r="AB9" s="669"/>
      <c r="AC9" s="620"/>
      <c r="AD9" s="620"/>
      <c r="AE9" s="620"/>
      <c r="AF9" s="620"/>
      <c r="AG9" s="620"/>
      <c r="AH9" s="620"/>
      <c r="AI9" s="628"/>
      <c r="AJ9" s="669"/>
      <c r="AK9" s="620"/>
      <c r="AL9" s="620"/>
      <c r="AM9" s="620"/>
      <c r="AN9" s="620"/>
      <c r="AO9" s="620"/>
      <c r="AP9" s="620"/>
      <c r="AQ9" s="628"/>
      <c r="AR9" s="620"/>
      <c r="AS9" s="620"/>
      <c r="AT9" s="620"/>
      <c r="AU9" s="620"/>
      <c r="AV9" s="620"/>
      <c r="AW9" s="620"/>
      <c r="AX9" s="620"/>
      <c r="AY9" s="670"/>
      <c r="AZ9" s="680"/>
      <c r="BB9" s="620"/>
      <c r="BC9" s="620"/>
      <c r="BD9" s="620"/>
      <c r="BE9" s="620"/>
      <c r="BF9" s="620"/>
      <c r="BG9" s="677"/>
    </row>
    <row r="10" spans="1:59" ht="18.75" customHeight="1">
      <c r="A10" s="294"/>
      <c r="C10" s="639"/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0"/>
      <c r="R10" s="620"/>
      <c r="S10" s="628"/>
      <c r="T10" s="669" t="str">
        <f>O12</f>
        <v>脇田</v>
      </c>
      <c r="U10" s="620"/>
      <c r="V10" s="620"/>
      <c r="W10" s="620"/>
      <c r="X10" s="620"/>
      <c r="Y10" s="620"/>
      <c r="Z10" s="620"/>
      <c r="AA10" s="628"/>
      <c r="AB10" s="669" t="str">
        <f>O17</f>
        <v>土肥</v>
      </c>
      <c r="AC10" s="620"/>
      <c r="AD10" s="620"/>
      <c r="AE10" s="620"/>
      <c r="AF10" s="620"/>
      <c r="AG10" s="620"/>
      <c r="AH10" s="620"/>
      <c r="AI10" s="628"/>
      <c r="AJ10" s="669" t="str">
        <f>O22</f>
        <v>川上</v>
      </c>
      <c r="AK10" s="620"/>
      <c r="AL10" s="620"/>
      <c r="AM10" s="620"/>
      <c r="AN10" s="620"/>
      <c r="AO10" s="620"/>
      <c r="AP10" s="620"/>
      <c r="AQ10" s="628"/>
      <c r="AR10" s="620"/>
      <c r="AS10" s="620"/>
      <c r="AT10" s="620"/>
      <c r="AU10" s="620"/>
      <c r="AV10" s="620"/>
      <c r="AW10" s="620"/>
      <c r="AX10" s="620"/>
      <c r="AY10" s="670"/>
      <c r="AZ10" s="680"/>
      <c r="BA10" s="620"/>
      <c r="BB10" s="620" t="s">
        <v>2</v>
      </c>
      <c r="BC10" s="620"/>
      <c r="BD10" s="620"/>
      <c r="BE10" s="620"/>
      <c r="BF10" s="620"/>
      <c r="BG10" s="677"/>
    </row>
    <row r="11" spans="1:59" ht="18.75" customHeight="1">
      <c r="A11" s="294"/>
      <c r="C11" s="640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641"/>
      <c r="S11" s="642"/>
      <c r="T11" s="678"/>
      <c r="U11" s="641"/>
      <c r="V11" s="641"/>
      <c r="W11" s="641"/>
      <c r="X11" s="641"/>
      <c r="Y11" s="641"/>
      <c r="Z11" s="641"/>
      <c r="AA11" s="642"/>
      <c r="AB11" s="678"/>
      <c r="AC11" s="641"/>
      <c r="AD11" s="641"/>
      <c r="AE11" s="641"/>
      <c r="AF11" s="641"/>
      <c r="AG11" s="641"/>
      <c r="AH11" s="641"/>
      <c r="AI11" s="642"/>
      <c r="AJ11" s="678"/>
      <c r="AK11" s="641"/>
      <c r="AL11" s="641"/>
      <c r="AM11" s="641"/>
      <c r="AN11" s="641"/>
      <c r="AO11" s="641"/>
      <c r="AP11" s="641"/>
      <c r="AQ11" s="642"/>
      <c r="AR11" s="641"/>
      <c r="AS11" s="641"/>
      <c r="AT11" s="641"/>
      <c r="AU11" s="641"/>
      <c r="AV11" s="641"/>
      <c r="AW11" s="641"/>
      <c r="AX11" s="641"/>
      <c r="AY11" s="679"/>
      <c r="AZ11" s="681"/>
      <c r="BA11" s="641"/>
      <c r="BB11" s="641"/>
      <c r="BC11" s="641"/>
      <c r="BD11" s="641"/>
      <c r="BE11" s="641"/>
      <c r="BF11" s="641"/>
      <c r="BG11" s="682"/>
    </row>
    <row r="12" spans="1:60" s="10" customFormat="1" ht="18.75" customHeight="1">
      <c r="A12" s="295"/>
      <c r="B12" s="723">
        <f>BD15</f>
        <v>3</v>
      </c>
      <c r="C12" s="724" t="s">
        <v>252</v>
      </c>
      <c r="D12" s="725"/>
      <c r="E12" s="725"/>
      <c r="F12" s="495" t="str">
        <f>IF(C12="ここに","",VLOOKUP(C12,'登録ナンバー'!$A$1:$C$620,2,0))</f>
        <v>青木</v>
      </c>
      <c r="G12" s="495"/>
      <c r="H12" s="495"/>
      <c r="I12" s="495"/>
      <c r="J12" s="495"/>
      <c r="K12" s="727" t="s">
        <v>4</v>
      </c>
      <c r="L12" s="725" t="s">
        <v>1251</v>
      </c>
      <c r="M12" s="725"/>
      <c r="N12" s="725"/>
      <c r="O12" s="495" t="s">
        <v>1583</v>
      </c>
      <c r="P12" s="495"/>
      <c r="Q12" s="495"/>
      <c r="R12" s="495"/>
      <c r="S12" s="495"/>
      <c r="T12" s="728" t="str">
        <f>IF(AB12="","丸付き数字は  試合順番","")</f>
        <v>丸付き数字は  試合順番</v>
      </c>
      <c r="U12" s="729"/>
      <c r="V12" s="729"/>
      <c r="W12" s="729"/>
      <c r="X12" s="729"/>
      <c r="Y12" s="729"/>
      <c r="Z12" s="729"/>
      <c r="AA12" s="730"/>
      <c r="AB12" s="323"/>
      <c r="AC12" s="635">
        <v>5</v>
      </c>
      <c r="AD12" s="635"/>
      <c r="AE12" s="635" t="s">
        <v>5</v>
      </c>
      <c r="AF12" s="635"/>
      <c r="AG12" s="635">
        <v>7</v>
      </c>
      <c r="AH12" s="635"/>
      <c r="AI12" s="667"/>
      <c r="AJ12" s="323" t="s">
        <v>6</v>
      </c>
      <c r="AK12" s="635" t="s">
        <v>1289</v>
      </c>
      <c r="AL12" s="635"/>
      <c r="AM12" s="635" t="s">
        <v>5</v>
      </c>
      <c r="AN12" s="635"/>
      <c r="AO12" s="635">
        <v>5</v>
      </c>
      <c r="AP12" s="635"/>
      <c r="AQ12" s="667"/>
      <c r="AR12" s="739"/>
      <c r="AS12" s="739"/>
      <c r="AT12" s="739"/>
      <c r="AU12" s="635"/>
      <c r="AV12" s="635"/>
      <c r="AW12" s="716"/>
      <c r="AX12" s="716"/>
      <c r="AY12" s="717"/>
      <c r="AZ12" s="700"/>
      <c r="BA12" s="662">
        <v>1</v>
      </c>
      <c r="BB12" s="662"/>
      <c r="BC12" s="662"/>
      <c r="BD12" s="671">
        <v>1</v>
      </c>
      <c r="BE12" s="671"/>
      <c r="BF12" s="671"/>
      <c r="BG12" s="672"/>
      <c r="BH12" s="21"/>
    </row>
    <row r="13" spans="1:60" s="10" customFormat="1" ht="18.75" customHeight="1">
      <c r="A13" s="295"/>
      <c r="B13" s="723"/>
      <c r="C13" s="726"/>
      <c r="D13" s="727"/>
      <c r="E13" s="727"/>
      <c r="F13" s="496"/>
      <c r="G13" s="496"/>
      <c r="H13" s="496"/>
      <c r="I13" s="496"/>
      <c r="J13" s="496"/>
      <c r="K13" s="727"/>
      <c r="L13" s="727"/>
      <c r="M13" s="727"/>
      <c r="N13" s="727"/>
      <c r="O13" s="496"/>
      <c r="P13" s="496"/>
      <c r="Q13" s="496"/>
      <c r="R13" s="496"/>
      <c r="S13" s="496"/>
      <c r="T13" s="731"/>
      <c r="U13" s="732"/>
      <c r="V13" s="732"/>
      <c r="W13" s="732"/>
      <c r="X13" s="732"/>
      <c r="Y13" s="732"/>
      <c r="Z13" s="732"/>
      <c r="AA13" s="733"/>
      <c r="AB13" s="13"/>
      <c r="AC13" s="636"/>
      <c r="AD13" s="636"/>
      <c r="AE13" s="636"/>
      <c r="AF13" s="636"/>
      <c r="AG13" s="636"/>
      <c r="AH13" s="636"/>
      <c r="AI13" s="668"/>
      <c r="AJ13" s="13"/>
      <c r="AK13" s="636"/>
      <c r="AL13" s="636"/>
      <c r="AM13" s="636"/>
      <c r="AN13" s="636"/>
      <c r="AO13" s="636"/>
      <c r="AP13" s="636"/>
      <c r="AQ13" s="668"/>
      <c r="AR13" s="740"/>
      <c r="AS13" s="740"/>
      <c r="AT13" s="740"/>
      <c r="AU13" s="636"/>
      <c r="AV13" s="636"/>
      <c r="AW13" s="718"/>
      <c r="AX13" s="718"/>
      <c r="AY13" s="719"/>
      <c r="AZ13" s="701"/>
      <c r="BA13" s="663"/>
      <c r="BB13" s="663"/>
      <c r="BC13" s="663"/>
      <c r="BD13" s="673"/>
      <c r="BE13" s="673"/>
      <c r="BF13" s="673"/>
      <c r="BG13" s="674"/>
      <c r="BH13" s="21"/>
    </row>
    <row r="14" spans="1:60" s="10" customFormat="1" ht="18.75" customHeight="1">
      <c r="A14" s="295"/>
      <c r="B14" s="723"/>
      <c r="C14" s="726"/>
      <c r="D14" s="727"/>
      <c r="E14" s="727"/>
      <c r="F14" s="496"/>
      <c r="G14" s="496"/>
      <c r="H14" s="496"/>
      <c r="I14" s="496"/>
      <c r="J14" s="496"/>
      <c r="K14" s="727"/>
      <c r="L14" s="727"/>
      <c r="M14" s="727"/>
      <c r="N14" s="727"/>
      <c r="O14" s="496"/>
      <c r="P14" s="496"/>
      <c r="Q14" s="496"/>
      <c r="R14" s="496"/>
      <c r="S14" s="496"/>
      <c r="T14" s="731"/>
      <c r="U14" s="732"/>
      <c r="V14" s="732"/>
      <c r="W14" s="732"/>
      <c r="X14" s="732"/>
      <c r="Y14" s="732"/>
      <c r="Z14" s="732"/>
      <c r="AA14" s="733"/>
      <c r="AB14" s="13"/>
      <c r="AC14" s="636" t="s">
        <v>1289</v>
      </c>
      <c r="AD14" s="636"/>
      <c r="AE14" s="636" t="s">
        <v>1282</v>
      </c>
      <c r="AF14" s="636"/>
      <c r="AG14" s="636">
        <v>5</v>
      </c>
      <c r="AH14" s="636"/>
      <c r="AI14" s="668"/>
      <c r="AJ14" s="13"/>
      <c r="AK14" s="636">
        <v>2</v>
      </c>
      <c r="AL14" s="636"/>
      <c r="AM14" s="636" t="s">
        <v>1282</v>
      </c>
      <c r="AN14" s="636"/>
      <c r="AO14" s="636">
        <v>6</v>
      </c>
      <c r="AP14" s="636"/>
      <c r="AQ14" s="668"/>
      <c r="AR14" s="740"/>
      <c r="AS14" s="740"/>
      <c r="AT14" s="740"/>
      <c r="AU14" s="636"/>
      <c r="AV14" s="636"/>
      <c r="AW14" s="718"/>
      <c r="AX14" s="718"/>
      <c r="AY14" s="719"/>
      <c r="AZ14" s="701"/>
      <c r="BA14" s="663"/>
      <c r="BB14" s="663"/>
      <c r="BC14" s="663"/>
      <c r="BD14" s="673"/>
      <c r="BE14" s="673"/>
      <c r="BF14" s="673"/>
      <c r="BG14" s="674"/>
      <c r="BH14" s="21"/>
    </row>
    <row r="15" spans="1:60" ht="18.75" customHeight="1">
      <c r="A15" s="294"/>
      <c r="C15" s="726" t="s">
        <v>7</v>
      </c>
      <c r="D15" s="727"/>
      <c r="E15" s="727"/>
      <c r="F15" s="496" t="str">
        <f>IF(C12="ここに","",VLOOKUP(C12,'登録ナンバー'!$A$1:$D$620,4,0))</f>
        <v>アビックＢＢ</v>
      </c>
      <c r="G15" s="496"/>
      <c r="H15" s="496"/>
      <c r="I15" s="496"/>
      <c r="J15" s="496"/>
      <c r="K15" s="5"/>
      <c r="L15" s="727" t="s">
        <v>7</v>
      </c>
      <c r="M15" s="727"/>
      <c r="N15" s="727"/>
      <c r="O15" s="496" t="str">
        <f>IF(L12="ここに","",VLOOKUP(L12,'登録ナンバー'!$A$1:$D$620,4,0))</f>
        <v>フレンズ</v>
      </c>
      <c r="P15" s="496"/>
      <c r="Q15" s="496"/>
      <c r="R15" s="496"/>
      <c r="S15" s="511"/>
      <c r="T15" s="732"/>
      <c r="U15" s="732"/>
      <c r="V15" s="732"/>
      <c r="W15" s="732"/>
      <c r="X15" s="732"/>
      <c r="Y15" s="732"/>
      <c r="Z15" s="732"/>
      <c r="AA15" s="733"/>
      <c r="AB15" s="13"/>
      <c r="AC15" s="636"/>
      <c r="AD15" s="636"/>
      <c r="AE15" s="636"/>
      <c r="AF15" s="636"/>
      <c r="AG15" s="636"/>
      <c r="AH15" s="636"/>
      <c r="AI15" s="668"/>
      <c r="AJ15" s="13"/>
      <c r="AK15" s="636"/>
      <c r="AL15" s="636"/>
      <c r="AM15" s="636"/>
      <c r="AN15" s="636"/>
      <c r="AO15" s="636"/>
      <c r="AP15" s="636"/>
      <c r="AQ15" s="668"/>
      <c r="AR15" s="740"/>
      <c r="AS15" s="740"/>
      <c r="AT15" s="740"/>
      <c r="AU15" s="636"/>
      <c r="AV15" s="636"/>
      <c r="AW15" s="718"/>
      <c r="AX15" s="718"/>
      <c r="AY15" s="719"/>
      <c r="AZ15" s="702">
        <v>0.478</v>
      </c>
      <c r="BA15" s="664"/>
      <c r="BB15" s="664"/>
      <c r="BC15" s="664"/>
      <c r="BD15" s="685">
        <f>IF(AZ15&lt;&gt;"",RANK(AZ15,AZ15:AZ31),RANK(BA12,BA12:BC29))</f>
        <v>3</v>
      </c>
      <c r="BE15" s="685"/>
      <c r="BF15" s="685"/>
      <c r="BG15" s="686"/>
      <c r="BH15" s="38"/>
    </row>
    <row r="16" spans="1:60" ht="34.5" customHeight="1">
      <c r="A16" s="294"/>
      <c r="C16" s="737"/>
      <c r="D16" s="738"/>
      <c r="E16" s="738"/>
      <c r="F16" s="261"/>
      <c r="G16" s="261"/>
      <c r="H16" s="261"/>
      <c r="I16" s="261"/>
      <c r="J16" s="261"/>
      <c r="K16" s="5"/>
      <c r="L16" s="738"/>
      <c r="M16" s="738"/>
      <c r="N16" s="738"/>
      <c r="O16" s="6"/>
      <c r="P16" s="6"/>
      <c r="Q16" s="6"/>
      <c r="R16" s="8"/>
      <c r="S16" s="9"/>
      <c r="T16" s="734"/>
      <c r="U16" s="735"/>
      <c r="V16" s="735"/>
      <c r="W16" s="735"/>
      <c r="X16" s="735"/>
      <c r="Y16" s="735"/>
      <c r="Z16" s="735"/>
      <c r="AA16" s="736"/>
      <c r="AB16" s="11">
        <f>IF(AB12="⑦","7",IF(AB12="⑥","6",AB12))</f>
        <v>0</v>
      </c>
      <c r="AC16" s="714" t="s">
        <v>1288</v>
      </c>
      <c r="AD16" s="714"/>
      <c r="AE16" s="15"/>
      <c r="AF16" s="15"/>
      <c r="AG16" s="714">
        <v>6</v>
      </c>
      <c r="AH16" s="714"/>
      <c r="AI16" s="720"/>
      <c r="AJ16" s="11" t="str">
        <f>IF(AJ12="⑦","7",IF(AJ12="⑥","6",AJ12))</f>
        <v>②</v>
      </c>
      <c r="AK16" s="714">
        <v>9</v>
      </c>
      <c r="AL16" s="714"/>
      <c r="AM16" s="15"/>
      <c r="AN16" s="15"/>
      <c r="AO16" s="714">
        <v>11</v>
      </c>
      <c r="AP16" s="714"/>
      <c r="AQ16" s="720"/>
      <c r="AR16" s="713"/>
      <c r="AS16" s="714"/>
      <c r="AT16" s="714"/>
      <c r="AU16" s="714"/>
      <c r="AV16" s="714"/>
      <c r="AW16" s="714"/>
      <c r="AX16" s="714"/>
      <c r="AY16" s="715"/>
      <c r="AZ16" s="703"/>
      <c r="BA16" s="665"/>
      <c r="BB16" s="665"/>
      <c r="BC16" s="665"/>
      <c r="BD16" s="687"/>
      <c r="BE16" s="687"/>
      <c r="BF16" s="687"/>
      <c r="BG16" s="688"/>
      <c r="BH16" s="38"/>
    </row>
    <row r="17" spans="1:60" ht="18.75" customHeight="1">
      <c r="A17" s="294"/>
      <c r="B17" s="723">
        <f>BD20</f>
        <v>2</v>
      </c>
      <c r="C17" s="724" t="s">
        <v>1252</v>
      </c>
      <c r="D17" s="725"/>
      <c r="E17" s="725"/>
      <c r="F17" s="495" t="str">
        <f>IF(C17="ここに","",VLOOKUP(C17,'登録ナンバー'!$A$1:$C$620,2,0))</f>
        <v>池端</v>
      </c>
      <c r="G17" s="495"/>
      <c r="H17" s="495"/>
      <c r="I17" s="495"/>
      <c r="J17" s="495"/>
      <c r="K17" s="725" t="s">
        <v>4</v>
      </c>
      <c r="L17" s="725" t="s">
        <v>271</v>
      </c>
      <c r="M17" s="725"/>
      <c r="N17" s="725"/>
      <c r="O17" s="741" t="s">
        <v>1297</v>
      </c>
      <c r="P17" s="741"/>
      <c r="Q17" s="741"/>
      <c r="R17" s="741"/>
      <c r="S17" s="741"/>
      <c r="T17" s="691">
        <f>IF(AB12="","",IF(AND(AG12=6,AB12&lt;&gt;"⑦"),"⑥",IF(AG12=7,"⑦",AG12)))</f>
      </c>
      <c r="U17" s="619"/>
      <c r="V17" s="619"/>
      <c r="W17" s="619" t="s">
        <v>5</v>
      </c>
      <c r="X17" s="619"/>
      <c r="Y17" s="619">
        <f>IF(AB12="","",IF(AB12="⑥",6,IF(AB12="⑦",7,AB12)))</f>
      </c>
      <c r="Z17" s="619"/>
      <c r="AA17" s="627"/>
      <c r="AB17" s="652"/>
      <c r="AC17" s="653"/>
      <c r="AD17" s="653"/>
      <c r="AE17" s="653"/>
      <c r="AF17" s="653"/>
      <c r="AG17" s="653"/>
      <c r="AH17" s="653"/>
      <c r="AI17" s="743"/>
      <c r="AJ17" s="323" t="s">
        <v>8</v>
      </c>
      <c r="AK17" s="635">
        <v>3</v>
      </c>
      <c r="AL17" s="635"/>
      <c r="AM17" s="635" t="s">
        <v>5</v>
      </c>
      <c r="AN17" s="635"/>
      <c r="AO17" s="635">
        <v>6</v>
      </c>
      <c r="AP17" s="635"/>
      <c r="AQ17" s="667"/>
      <c r="AR17" s="739"/>
      <c r="AS17" s="739"/>
      <c r="AT17" s="739"/>
      <c r="AU17" s="635"/>
      <c r="AV17" s="635"/>
      <c r="AW17" s="716"/>
      <c r="AX17" s="716"/>
      <c r="AY17" s="717"/>
      <c r="AZ17" s="700"/>
      <c r="BA17" s="662">
        <f>COUNTIF(T17:AY19,"⑥")+COUNTIF(T17:AY19,"⑦")</f>
        <v>1</v>
      </c>
      <c r="BB17" s="662"/>
      <c r="BC17" s="662"/>
      <c r="BD17" s="671">
        <v>1</v>
      </c>
      <c r="BE17" s="671"/>
      <c r="BF17" s="671"/>
      <c r="BG17" s="672"/>
      <c r="BH17" s="38"/>
    </row>
    <row r="18" spans="1:59" ht="18.75" customHeight="1">
      <c r="A18" s="294"/>
      <c r="B18" s="723"/>
      <c r="C18" s="726"/>
      <c r="D18" s="727"/>
      <c r="E18" s="727"/>
      <c r="F18" s="496"/>
      <c r="G18" s="496"/>
      <c r="H18" s="496"/>
      <c r="I18" s="496"/>
      <c r="J18" s="496"/>
      <c r="K18" s="727"/>
      <c r="L18" s="727"/>
      <c r="M18" s="727"/>
      <c r="N18" s="727"/>
      <c r="O18" s="742"/>
      <c r="P18" s="742"/>
      <c r="Q18" s="742"/>
      <c r="R18" s="742"/>
      <c r="S18" s="742"/>
      <c r="T18" s="669"/>
      <c r="U18" s="620"/>
      <c r="V18" s="620"/>
      <c r="W18" s="620"/>
      <c r="X18" s="620"/>
      <c r="Y18" s="620"/>
      <c r="Z18" s="620"/>
      <c r="AA18" s="628"/>
      <c r="AB18" s="654"/>
      <c r="AC18" s="655"/>
      <c r="AD18" s="655"/>
      <c r="AE18" s="655"/>
      <c r="AF18" s="655"/>
      <c r="AG18" s="655"/>
      <c r="AH18" s="655"/>
      <c r="AI18" s="744"/>
      <c r="AJ18" s="13"/>
      <c r="AK18" s="636"/>
      <c r="AL18" s="636"/>
      <c r="AM18" s="636"/>
      <c r="AN18" s="636"/>
      <c r="AO18" s="636"/>
      <c r="AP18" s="636"/>
      <c r="AQ18" s="668"/>
      <c r="AR18" s="740"/>
      <c r="AS18" s="740"/>
      <c r="AT18" s="740"/>
      <c r="AU18" s="636"/>
      <c r="AV18" s="636"/>
      <c r="AW18" s="718"/>
      <c r="AX18" s="718"/>
      <c r="AY18" s="719"/>
      <c r="AZ18" s="701"/>
      <c r="BA18" s="663"/>
      <c r="BB18" s="663"/>
      <c r="BC18" s="663"/>
      <c r="BD18" s="673"/>
      <c r="BE18" s="673"/>
      <c r="BF18" s="673"/>
      <c r="BG18" s="674"/>
    </row>
    <row r="19" spans="1:59" ht="30" customHeight="1">
      <c r="A19" s="294"/>
      <c r="B19" s="723"/>
      <c r="C19" s="726"/>
      <c r="D19" s="727"/>
      <c r="E19" s="727"/>
      <c r="F19" s="496"/>
      <c r="G19" s="496"/>
      <c r="H19" s="496"/>
      <c r="I19" s="496"/>
      <c r="J19" s="496"/>
      <c r="K19" s="727"/>
      <c r="L19" s="727"/>
      <c r="M19" s="727"/>
      <c r="N19" s="727"/>
      <c r="O19" s="742"/>
      <c r="P19" s="742"/>
      <c r="Q19" s="742"/>
      <c r="R19" s="742"/>
      <c r="S19" s="742"/>
      <c r="T19" s="669"/>
      <c r="U19" s="620"/>
      <c r="V19" s="620"/>
      <c r="W19" s="620"/>
      <c r="X19" s="620"/>
      <c r="Y19" s="620"/>
      <c r="Z19" s="620"/>
      <c r="AA19" s="628"/>
      <c r="AB19" s="654"/>
      <c r="AC19" s="655"/>
      <c r="AD19" s="655"/>
      <c r="AE19" s="655"/>
      <c r="AF19" s="655"/>
      <c r="AG19" s="655"/>
      <c r="AH19" s="655"/>
      <c r="AI19" s="744"/>
      <c r="AJ19" s="13"/>
      <c r="AK19" s="636" t="s">
        <v>1289</v>
      </c>
      <c r="AL19" s="636"/>
      <c r="AM19" s="636" t="s">
        <v>1282</v>
      </c>
      <c r="AN19" s="636"/>
      <c r="AO19" s="636">
        <v>5</v>
      </c>
      <c r="AP19" s="636"/>
      <c r="AQ19" s="668"/>
      <c r="AR19" s="740"/>
      <c r="AS19" s="740"/>
      <c r="AT19" s="740"/>
      <c r="AU19" s="636"/>
      <c r="AV19" s="636"/>
      <c r="AW19" s="718"/>
      <c r="AX19" s="718"/>
      <c r="AY19" s="719"/>
      <c r="AZ19" s="701"/>
      <c r="BA19" s="663"/>
      <c r="BB19" s="663"/>
      <c r="BC19" s="663"/>
      <c r="BD19" s="673"/>
      <c r="BE19" s="673"/>
      <c r="BF19" s="673"/>
      <c r="BG19" s="674"/>
    </row>
    <row r="20" spans="1:59" ht="27" customHeight="1">
      <c r="A20" s="294"/>
      <c r="B20" s="22"/>
      <c r="C20" s="726" t="s">
        <v>7</v>
      </c>
      <c r="D20" s="727"/>
      <c r="E20" s="727"/>
      <c r="F20" s="496" t="str">
        <f>IF(C17="ここに","",VLOOKUP(C17,'登録ナンバー'!$A$1:$D$620,4,0))</f>
        <v>フレンズ</v>
      </c>
      <c r="G20" s="496"/>
      <c r="H20" s="496"/>
      <c r="I20" s="496"/>
      <c r="J20" s="496"/>
      <c r="K20" s="224"/>
      <c r="L20" s="727" t="s">
        <v>7</v>
      </c>
      <c r="M20" s="727"/>
      <c r="N20" s="727"/>
      <c r="O20" s="742" t="str">
        <f>IF(L17="ここに","",VLOOKUP(L17,'登録ナンバー'!$A$1:$D$620,4,0))</f>
        <v>フレンズ</v>
      </c>
      <c r="P20" s="742"/>
      <c r="Q20" s="742"/>
      <c r="R20" s="742"/>
      <c r="S20" s="742"/>
      <c r="T20" s="669"/>
      <c r="U20" s="620"/>
      <c r="V20" s="620"/>
      <c r="W20" s="620"/>
      <c r="X20" s="620"/>
      <c r="Y20" s="620"/>
      <c r="Z20" s="620"/>
      <c r="AA20" s="628"/>
      <c r="AB20" s="654"/>
      <c r="AC20" s="655"/>
      <c r="AD20" s="655"/>
      <c r="AE20" s="655"/>
      <c r="AF20" s="655"/>
      <c r="AG20" s="655"/>
      <c r="AH20" s="655"/>
      <c r="AI20" s="744"/>
      <c r="AJ20" s="13"/>
      <c r="AK20" s="636" t="s">
        <v>1288</v>
      </c>
      <c r="AL20" s="636"/>
      <c r="AM20" s="636"/>
      <c r="AN20" s="636"/>
      <c r="AO20" s="714">
        <v>7</v>
      </c>
      <c r="AP20" s="714"/>
      <c r="AQ20" s="720"/>
      <c r="AR20" s="740"/>
      <c r="AS20" s="740"/>
      <c r="AT20" s="740"/>
      <c r="AU20" s="28"/>
      <c r="AV20" s="28"/>
      <c r="AW20" s="718"/>
      <c r="AX20" s="718"/>
      <c r="AY20" s="719"/>
      <c r="AZ20" s="702">
        <v>0.489</v>
      </c>
      <c r="BA20" s="620"/>
      <c r="BB20" s="620"/>
      <c r="BC20" s="620"/>
      <c r="BD20" s="685">
        <f>IF(AZ20&lt;&gt;"",RANK(AZ20,AZ15:AZ31),RANK(BA17,BA12:BC29))</f>
        <v>2</v>
      </c>
      <c r="BE20" s="685"/>
      <c r="BF20" s="685"/>
      <c r="BG20" s="686"/>
    </row>
    <row r="21" spans="1:59" ht="7.5" customHeight="1" hidden="1">
      <c r="A21" s="294"/>
      <c r="B21" s="22"/>
      <c r="C21" s="737"/>
      <c r="D21" s="738"/>
      <c r="E21" s="738"/>
      <c r="F21" s="261"/>
      <c r="G21" s="261"/>
      <c r="H21" s="261"/>
      <c r="I21" s="261"/>
      <c r="J21" s="261"/>
      <c r="K21" s="5"/>
      <c r="L21" s="738"/>
      <c r="M21" s="738"/>
      <c r="N21" s="738"/>
      <c r="O21" s="6"/>
      <c r="P21" s="6"/>
      <c r="Q21" s="6"/>
      <c r="R21" s="8"/>
      <c r="S21" s="9"/>
      <c r="T21" s="11">
        <f>IF(T17="⑦","7",IF(T17="⑥","6",T17))</f>
      </c>
      <c r="U21" s="12"/>
      <c r="V21" s="12"/>
      <c r="W21" s="12"/>
      <c r="X21" s="12"/>
      <c r="Y21" s="12"/>
      <c r="Z21" s="12"/>
      <c r="AA21" s="16"/>
      <c r="AB21" s="656"/>
      <c r="AC21" s="657"/>
      <c r="AD21" s="657"/>
      <c r="AE21" s="657"/>
      <c r="AF21" s="657"/>
      <c r="AG21" s="657"/>
      <c r="AH21" s="657"/>
      <c r="AI21" s="745"/>
      <c r="AJ21" s="11" t="str">
        <f>IF(AJ17="⑦","7",IF(AJ17="⑥","6",AJ17))</f>
        <v>①</v>
      </c>
      <c r="AK21" s="15"/>
      <c r="AL21" s="15"/>
      <c r="AM21" s="15"/>
      <c r="AN21" s="15"/>
      <c r="AO21" s="15"/>
      <c r="AP21" s="15"/>
      <c r="AQ21" s="17"/>
      <c r="AR21" s="15"/>
      <c r="AS21" s="15"/>
      <c r="AT21" s="15"/>
      <c r="AU21" s="15"/>
      <c r="AV21" s="15"/>
      <c r="AW21" s="15"/>
      <c r="AX21" s="15"/>
      <c r="AY21" s="42"/>
      <c r="AZ21" s="703"/>
      <c r="BA21" s="641"/>
      <c r="BB21" s="641"/>
      <c r="BC21" s="641"/>
      <c r="BD21" s="687"/>
      <c r="BE21" s="687"/>
      <c r="BF21" s="687"/>
      <c r="BG21" s="688"/>
    </row>
    <row r="22" spans="1:59" ht="18.75" customHeight="1">
      <c r="A22" s="294"/>
      <c r="B22" s="22"/>
      <c r="C22" s="724" t="s">
        <v>1253</v>
      </c>
      <c r="D22" s="725"/>
      <c r="E22" s="725"/>
      <c r="F22" s="541" t="str">
        <f>IF(C22="ここに","",VLOOKUP(C22,'登録ナンバー'!$A$1:$C$620,2,0))</f>
        <v>辰巳</v>
      </c>
      <c r="G22" s="541"/>
      <c r="H22" s="541"/>
      <c r="I22" s="541"/>
      <c r="J22" s="541"/>
      <c r="K22" s="542" t="s">
        <v>4</v>
      </c>
      <c r="L22" s="541" t="s">
        <v>1254</v>
      </c>
      <c r="M22" s="541"/>
      <c r="N22" s="541"/>
      <c r="O22" s="541" t="str">
        <f>IF(L22="ここに","",VLOOKUP(L22,'登録ナンバー'!$A$1:$C$620,2,0))</f>
        <v>川上</v>
      </c>
      <c r="P22" s="541"/>
      <c r="Q22" s="541"/>
      <c r="R22" s="541"/>
      <c r="S22" s="746"/>
      <c r="T22" s="573">
        <f>IF(AO12="","",IF(AND(AO12=6,AJ12&lt;&gt;"⑦"),"⑥",IF(AO12=7,"⑦",AO12)))</f>
        <v>5</v>
      </c>
      <c r="U22" s="440"/>
      <c r="V22" s="440"/>
      <c r="W22" s="440" t="s">
        <v>5</v>
      </c>
      <c r="X22" s="440"/>
      <c r="Y22" s="440">
        <v>7</v>
      </c>
      <c r="Z22" s="440"/>
      <c r="AA22" s="445"/>
      <c r="AB22" s="371" t="str">
        <f>IF(AO17="","",IF(AND(AO17=6,AJ17&lt;&gt;"⑦"),"⑥",IF(AO17=7,"⑦",AO17)))</f>
        <v>⑥</v>
      </c>
      <c r="AC22" s="440" t="s">
        <v>1287</v>
      </c>
      <c r="AD22" s="440"/>
      <c r="AE22" s="440" t="s">
        <v>5</v>
      </c>
      <c r="AF22" s="440"/>
      <c r="AG22" s="440">
        <v>3</v>
      </c>
      <c r="AH22" s="440"/>
      <c r="AI22" s="445"/>
      <c r="AJ22" s="610"/>
      <c r="AK22" s="611"/>
      <c r="AL22" s="611"/>
      <c r="AM22" s="611"/>
      <c r="AN22" s="611"/>
      <c r="AO22" s="611"/>
      <c r="AP22" s="614"/>
      <c r="AQ22" s="615"/>
      <c r="AR22" s="586"/>
      <c r="AS22" s="586"/>
      <c r="AT22" s="586"/>
      <c r="AU22" s="436"/>
      <c r="AV22" s="436"/>
      <c r="AW22" s="537"/>
      <c r="AX22" s="537"/>
      <c r="AY22" s="538"/>
      <c r="AZ22" s="589"/>
      <c r="BA22" s="534">
        <v>1</v>
      </c>
      <c r="BB22" s="534"/>
      <c r="BC22" s="534"/>
      <c r="BD22" s="512">
        <f>IF(AB8="","",2-BA22)</f>
        <v>1</v>
      </c>
      <c r="BE22" s="512"/>
      <c r="BF22" s="512"/>
      <c r="BG22" s="513"/>
    </row>
    <row r="23" spans="1:59" ht="18.75" customHeight="1">
      <c r="A23" s="294"/>
      <c r="B23" s="22"/>
      <c r="C23" s="726"/>
      <c r="D23" s="727"/>
      <c r="E23" s="727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747"/>
      <c r="T23" s="444"/>
      <c r="U23" s="441"/>
      <c r="V23" s="441"/>
      <c r="W23" s="441"/>
      <c r="X23" s="441"/>
      <c r="Y23" s="441"/>
      <c r="Z23" s="441"/>
      <c r="AA23" s="446"/>
      <c r="AB23" s="372"/>
      <c r="AC23" s="441"/>
      <c r="AD23" s="441"/>
      <c r="AE23" s="441"/>
      <c r="AF23" s="441"/>
      <c r="AG23" s="441"/>
      <c r="AH23" s="441"/>
      <c r="AI23" s="446"/>
      <c r="AJ23" s="613"/>
      <c r="AK23" s="614"/>
      <c r="AL23" s="614"/>
      <c r="AM23" s="614"/>
      <c r="AN23" s="614"/>
      <c r="AO23" s="614"/>
      <c r="AP23" s="614"/>
      <c r="AQ23" s="615"/>
      <c r="AR23" s="587"/>
      <c r="AS23" s="587"/>
      <c r="AT23" s="587"/>
      <c r="AU23" s="437"/>
      <c r="AV23" s="437"/>
      <c r="AW23" s="539"/>
      <c r="AX23" s="539"/>
      <c r="AY23" s="540"/>
      <c r="AZ23" s="590"/>
      <c r="BA23" s="535"/>
      <c r="BB23" s="535"/>
      <c r="BC23" s="535"/>
      <c r="BD23" s="514"/>
      <c r="BE23" s="514"/>
      <c r="BF23" s="514"/>
      <c r="BG23" s="515"/>
    </row>
    <row r="24" spans="1:59" ht="18.75" customHeight="1">
      <c r="A24" s="294"/>
      <c r="B24" s="22"/>
      <c r="C24" s="726"/>
      <c r="D24" s="727"/>
      <c r="E24" s="727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747"/>
      <c r="T24" s="444" t="s">
        <v>1287</v>
      </c>
      <c r="U24" s="441"/>
      <c r="V24" s="441"/>
      <c r="W24" s="441" t="s">
        <v>1282</v>
      </c>
      <c r="X24" s="441"/>
      <c r="Y24" s="441">
        <v>2</v>
      </c>
      <c r="Z24" s="441"/>
      <c r="AA24" s="446"/>
      <c r="AB24" s="372"/>
      <c r="AC24" s="441">
        <v>5</v>
      </c>
      <c r="AD24" s="441"/>
      <c r="AE24" s="441" t="s">
        <v>1282</v>
      </c>
      <c r="AF24" s="441"/>
      <c r="AG24" s="441">
        <v>7</v>
      </c>
      <c r="AH24" s="441"/>
      <c r="AI24" s="446"/>
      <c r="AJ24" s="613"/>
      <c r="AK24" s="614"/>
      <c r="AL24" s="614"/>
      <c r="AM24" s="614"/>
      <c r="AN24" s="614"/>
      <c r="AO24" s="614"/>
      <c r="AP24" s="614"/>
      <c r="AQ24" s="615"/>
      <c r="AR24" s="587"/>
      <c r="AS24" s="587"/>
      <c r="AT24" s="587"/>
      <c r="AU24" s="437"/>
      <c r="AV24" s="437"/>
      <c r="AW24" s="539"/>
      <c r="AX24" s="539"/>
      <c r="AY24" s="540"/>
      <c r="AZ24" s="590"/>
      <c r="BA24" s="535"/>
      <c r="BB24" s="535"/>
      <c r="BC24" s="535"/>
      <c r="BD24" s="514"/>
      <c r="BE24" s="514"/>
      <c r="BF24" s="514"/>
      <c r="BG24" s="515"/>
    </row>
    <row r="25" spans="1:59" ht="18.75" customHeight="1">
      <c r="A25" s="294"/>
      <c r="B25" s="22"/>
      <c r="C25" s="223"/>
      <c r="D25" s="5"/>
      <c r="E25" s="5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386"/>
      <c r="T25" s="444"/>
      <c r="U25" s="441"/>
      <c r="V25" s="441"/>
      <c r="W25" s="441"/>
      <c r="X25" s="441"/>
      <c r="Y25" s="441"/>
      <c r="Z25" s="441"/>
      <c r="AA25" s="446"/>
      <c r="AB25" s="372"/>
      <c r="AC25" s="441"/>
      <c r="AD25" s="441"/>
      <c r="AE25" s="441"/>
      <c r="AF25" s="441"/>
      <c r="AG25" s="441"/>
      <c r="AH25" s="441"/>
      <c r="AI25" s="446"/>
      <c r="AJ25" s="613"/>
      <c r="AK25" s="614"/>
      <c r="AL25" s="614"/>
      <c r="AM25" s="614"/>
      <c r="AN25" s="614"/>
      <c r="AO25" s="614"/>
      <c r="AP25" s="614"/>
      <c r="AQ25" s="615"/>
      <c r="AR25" s="587"/>
      <c r="AS25" s="587"/>
      <c r="AT25" s="587"/>
      <c r="AU25" s="437"/>
      <c r="AV25" s="437"/>
      <c r="AW25" s="539"/>
      <c r="AX25" s="539"/>
      <c r="AY25" s="540"/>
      <c r="AZ25" s="342"/>
      <c r="BA25" s="343"/>
      <c r="BB25" s="343"/>
      <c r="BC25" s="343"/>
      <c r="BD25" s="344"/>
      <c r="BE25" s="344"/>
      <c r="BF25" s="344"/>
      <c r="BG25" s="345"/>
    </row>
    <row r="26" spans="1:59" ht="36" customHeight="1" thickBot="1">
      <c r="A26" s="294"/>
      <c r="B26" s="22"/>
      <c r="C26" s="726" t="s">
        <v>7</v>
      </c>
      <c r="D26" s="727"/>
      <c r="E26" s="727"/>
      <c r="F26" s="542" t="str">
        <f>IF(C22="ここに","",VLOOKUP(C22,'登録ナンバー'!$A$1:$D$620,4,0))</f>
        <v>村田ＴＣ</v>
      </c>
      <c r="G26" s="542"/>
      <c r="H26" s="542"/>
      <c r="I26" s="542"/>
      <c r="J26" s="542"/>
      <c r="K26" s="289"/>
      <c r="L26" s="542" t="s">
        <v>7</v>
      </c>
      <c r="M26" s="542"/>
      <c r="N26" s="542"/>
      <c r="O26" s="542" t="str">
        <f>IF(L22="ここに","",VLOOKUP(L22,'登録ナンバー'!$A$1:$D$620,4,0))</f>
        <v>村田ＴＣ</v>
      </c>
      <c r="P26" s="542"/>
      <c r="Q26" s="542"/>
      <c r="R26" s="542"/>
      <c r="S26" s="747"/>
      <c r="T26" s="444" t="s">
        <v>1291</v>
      </c>
      <c r="U26" s="441"/>
      <c r="V26" s="441"/>
      <c r="W26" s="441"/>
      <c r="X26" s="441"/>
      <c r="Y26" s="441">
        <v>9</v>
      </c>
      <c r="Z26" s="441"/>
      <c r="AA26" s="446"/>
      <c r="AB26" s="372"/>
      <c r="AC26" s="441">
        <v>7</v>
      </c>
      <c r="AD26" s="441"/>
      <c r="AE26" s="346"/>
      <c r="AF26" s="346"/>
      <c r="AG26" s="441" t="s">
        <v>1288</v>
      </c>
      <c r="AH26" s="441"/>
      <c r="AI26" s="446"/>
      <c r="AJ26" s="613"/>
      <c r="AK26" s="614"/>
      <c r="AL26" s="614"/>
      <c r="AM26" s="614"/>
      <c r="AN26" s="614"/>
      <c r="AO26" s="614"/>
      <c r="AP26" s="614"/>
      <c r="AQ26" s="615"/>
      <c r="AR26" s="697"/>
      <c r="AS26" s="530"/>
      <c r="AT26" s="530"/>
      <c r="AU26" s="530"/>
      <c r="AV26" s="530"/>
      <c r="AW26" s="530"/>
      <c r="AX26" s="530"/>
      <c r="AY26" s="707"/>
      <c r="AZ26" s="591">
        <v>0.534</v>
      </c>
      <c r="BA26" s="689"/>
      <c r="BB26" s="689"/>
      <c r="BC26" s="689"/>
      <c r="BD26" s="526">
        <f>IF(AZ26&lt;&gt;"",RANK(AZ26,AZ15:AZ31),RANK(BA22,BA12:BC29))</f>
        <v>1</v>
      </c>
      <c r="BE26" s="526"/>
      <c r="BF26" s="526"/>
      <c r="BG26" s="527"/>
    </row>
    <row r="27" spans="2:59" ht="6" customHeight="1" hidden="1">
      <c r="B27" s="22"/>
      <c r="C27" s="737"/>
      <c r="D27" s="738"/>
      <c r="E27" s="738"/>
      <c r="F27" s="289"/>
      <c r="G27" s="289"/>
      <c r="H27" s="289"/>
      <c r="I27" s="289"/>
      <c r="J27" s="289"/>
      <c r="K27" s="289"/>
      <c r="L27" s="533"/>
      <c r="M27" s="533"/>
      <c r="N27" s="533"/>
      <c r="O27" s="289"/>
      <c r="P27" s="289"/>
      <c r="Q27" s="289"/>
      <c r="R27" s="302"/>
      <c r="S27" s="348"/>
      <c r="T27" s="349">
        <f>IF(T22="⑦","7",IF(T22="⑥","6",T22))</f>
        <v>5</v>
      </c>
      <c r="U27" s="346"/>
      <c r="V27" s="346"/>
      <c r="W27" s="346"/>
      <c r="X27" s="346"/>
      <c r="Y27" s="346"/>
      <c r="Z27" s="346"/>
      <c r="AA27" s="387"/>
      <c r="AB27" s="349" t="str">
        <f>IF(AB22="⑦","7",IF(AB22="⑥","6",AB22))</f>
        <v>6</v>
      </c>
      <c r="AC27" s="346"/>
      <c r="AD27" s="346"/>
      <c r="AE27" s="346"/>
      <c r="AF27" s="346"/>
      <c r="AG27" s="346"/>
      <c r="AH27" s="346"/>
      <c r="AI27" s="346"/>
      <c r="AJ27" s="616"/>
      <c r="AK27" s="617"/>
      <c r="AL27" s="617"/>
      <c r="AM27" s="617"/>
      <c r="AN27" s="617"/>
      <c r="AO27" s="617"/>
      <c r="AP27" s="617"/>
      <c r="AQ27" s="618"/>
      <c r="AR27" s="352"/>
      <c r="AS27" s="352"/>
      <c r="AT27" s="352"/>
      <c r="AU27" s="352"/>
      <c r="AV27" s="352"/>
      <c r="AW27" s="352"/>
      <c r="AX27" s="352"/>
      <c r="AY27" s="354"/>
      <c r="AZ27" s="592"/>
      <c r="BA27" s="690"/>
      <c r="BB27" s="690"/>
      <c r="BC27" s="690"/>
      <c r="BD27" s="528"/>
      <c r="BE27" s="528"/>
      <c r="BF27" s="528"/>
      <c r="BG27" s="529"/>
    </row>
    <row r="28" spans="2:59" ht="18.75" customHeight="1" hidden="1">
      <c r="B28" s="723">
        <f>BD30</f>
        <v>0</v>
      </c>
      <c r="C28" s="666"/>
      <c r="D28" s="619"/>
      <c r="E28" s="619"/>
      <c r="F28" s="666"/>
      <c r="G28" s="619"/>
      <c r="H28" s="619"/>
      <c r="I28" s="619"/>
      <c r="J28" s="619"/>
      <c r="K28" s="619"/>
      <c r="L28" s="619"/>
      <c r="M28" s="619"/>
      <c r="N28" s="619"/>
      <c r="O28" s="619"/>
      <c r="P28" s="619"/>
      <c r="Q28" s="619"/>
      <c r="R28" s="619"/>
      <c r="S28" s="627"/>
      <c r="T28" s="748"/>
      <c r="U28" s="749"/>
      <c r="V28" s="749"/>
      <c r="W28" s="619"/>
      <c r="X28" s="619"/>
      <c r="Y28" s="752"/>
      <c r="Z28" s="752"/>
      <c r="AA28" s="753"/>
      <c r="AB28" s="748"/>
      <c r="AC28" s="749"/>
      <c r="AD28" s="749"/>
      <c r="AE28" s="619"/>
      <c r="AF28" s="619"/>
      <c r="AG28" s="752"/>
      <c r="AH28" s="752"/>
      <c r="AI28" s="753"/>
      <c r="AJ28" s="748"/>
      <c r="AK28" s="749"/>
      <c r="AL28" s="749"/>
      <c r="AM28" s="619"/>
      <c r="AN28" s="619"/>
      <c r="AO28" s="752"/>
      <c r="AP28" s="752"/>
      <c r="AQ28" s="753"/>
      <c r="AR28" s="608"/>
      <c r="AS28" s="608"/>
      <c r="AT28" s="608"/>
      <c r="AU28" s="608"/>
      <c r="AV28" s="608"/>
      <c r="AW28" s="608"/>
      <c r="AX28" s="608"/>
      <c r="AY28" s="609"/>
      <c r="AZ28" s="55"/>
      <c r="BA28" s="662"/>
      <c r="BB28" s="662"/>
      <c r="BC28" s="662"/>
      <c r="BD28" s="671"/>
      <c r="BE28" s="671"/>
      <c r="BF28" s="671"/>
      <c r="BG28" s="672"/>
    </row>
    <row r="29" spans="2:59" ht="18.75" customHeight="1" hidden="1">
      <c r="B29" s="677"/>
      <c r="C29" s="639"/>
      <c r="D29" s="620"/>
      <c r="E29" s="620"/>
      <c r="F29" s="639"/>
      <c r="G29" s="620"/>
      <c r="H29" s="620"/>
      <c r="I29" s="620"/>
      <c r="J29" s="620"/>
      <c r="K29" s="620"/>
      <c r="L29" s="620"/>
      <c r="M29" s="620"/>
      <c r="N29" s="620"/>
      <c r="O29" s="620"/>
      <c r="P29" s="620"/>
      <c r="Q29" s="620"/>
      <c r="R29" s="620"/>
      <c r="S29" s="628"/>
      <c r="T29" s="750"/>
      <c r="U29" s="751"/>
      <c r="V29" s="751"/>
      <c r="W29" s="620"/>
      <c r="X29" s="620"/>
      <c r="Y29" s="754"/>
      <c r="Z29" s="754"/>
      <c r="AA29" s="755"/>
      <c r="AB29" s="750"/>
      <c r="AC29" s="751"/>
      <c r="AD29" s="751"/>
      <c r="AE29" s="620"/>
      <c r="AF29" s="620"/>
      <c r="AG29" s="754"/>
      <c r="AH29" s="754"/>
      <c r="AI29" s="755"/>
      <c r="AJ29" s="750"/>
      <c r="AK29" s="751"/>
      <c r="AL29" s="751"/>
      <c r="AM29" s="620"/>
      <c r="AN29" s="620"/>
      <c r="AO29" s="754"/>
      <c r="AP29" s="754"/>
      <c r="AQ29" s="755"/>
      <c r="AR29" s="608"/>
      <c r="AS29" s="608"/>
      <c r="AT29" s="608"/>
      <c r="AU29" s="608"/>
      <c r="AV29" s="608"/>
      <c r="AW29" s="608"/>
      <c r="AX29" s="608"/>
      <c r="AY29" s="609"/>
      <c r="AZ29" s="56"/>
      <c r="BA29" s="663"/>
      <c r="BB29" s="663"/>
      <c r="BC29" s="663"/>
      <c r="BD29" s="673"/>
      <c r="BE29" s="673"/>
      <c r="BF29" s="673"/>
      <c r="BG29" s="674"/>
    </row>
    <row r="30" spans="2:59" ht="18.75" customHeight="1" hidden="1" thickBot="1">
      <c r="B30" s="22"/>
      <c r="C30" s="765"/>
      <c r="D30" s="766"/>
      <c r="E30" s="766"/>
      <c r="F30" s="765"/>
      <c r="G30" s="766"/>
      <c r="H30" s="766"/>
      <c r="I30" s="766"/>
      <c r="J30" s="766"/>
      <c r="K30" s="19"/>
      <c r="L30" s="766"/>
      <c r="M30" s="766"/>
      <c r="N30" s="766"/>
      <c r="O30" s="766"/>
      <c r="P30" s="766"/>
      <c r="Q30" s="766"/>
      <c r="R30" s="766"/>
      <c r="S30" s="767"/>
      <c r="T30" s="750"/>
      <c r="U30" s="751"/>
      <c r="V30" s="751"/>
      <c r="W30" s="620"/>
      <c r="X30" s="620"/>
      <c r="Y30" s="754"/>
      <c r="Z30" s="754"/>
      <c r="AA30" s="755"/>
      <c r="AB30" s="750"/>
      <c r="AC30" s="751"/>
      <c r="AD30" s="751"/>
      <c r="AE30" s="620"/>
      <c r="AF30" s="620"/>
      <c r="AG30" s="756"/>
      <c r="AH30" s="756"/>
      <c r="AI30" s="757"/>
      <c r="AJ30" s="758"/>
      <c r="AK30" s="759"/>
      <c r="AL30" s="759"/>
      <c r="AM30" s="620"/>
      <c r="AN30" s="620"/>
      <c r="AO30" s="754"/>
      <c r="AP30" s="754"/>
      <c r="AQ30" s="755"/>
      <c r="AR30" s="608"/>
      <c r="AS30" s="608"/>
      <c r="AT30" s="608"/>
      <c r="AU30" s="608"/>
      <c r="AV30" s="608"/>
      <c r="AW30" s="608"/>
      <c r="AX30" s="608"/>
      <c r="AY30" s="609"/>
      <c r="AZ30" s="702"/>
      <c r="BA30" s="664"/>
      <c r="BB30" s="664"/>
      <c r="BC30" s="664"/>
      <c r="BD30" s="685"/>
      <c r="BE30" s="685"/>
      <c r="BF30" s="685"/>
      <c r="BG30" s="686"/>
    </row>
    <row r="31" spans="2:59" ht="6.75" customHeight="1" hidden="1">
      <c r="B31" s="22"/>
      <c r="C31" s="293"/>
      <c r="D31" s="45"/>
      <c r="E31" s="45"/>
      <c r="F31" s="45"/>
      <c r="G31" s="45"/>
      <c r="H31" s="45"/>
      <c r="I31" s="45"/>
      <c r="J31" s="45"/>
      <c r="K31" s="45"/>
      <c r="L31" s="293"/>
      <c r="M31" s="45"/>
      <c r="N31" s="45"/>
      <c r="O31" s="40"/>
      <c r="P31" s="40"/>
      <c r="Q31" s="40"/>
      <c r="R31" s="40"/>
      <c r="S31" s="44"/>
      <c r="T31" s="43"/>
      <c r="U31" s="40"/>
      <c r="V31" s="40"/>
      <c r="W31" s="40"/>
      <c r="X31" s="40"/>
      <c r="Y31" s="40"/>
      <c r="Z31" s="40"/>
      <c r="AA31" s="44"/>
      <c r="AB31" s="43"/>
      <c r="AC31" s="40"/>
      <c r="AD31" s="40"/>
      <c r="AE31" s="45"/>
      <c r="AF31" s="45"/>
      <c r="AG31" s="45"/>
      <c r="AH31" s="45"/>
      <c r="AI31" s="41"/>
      <c r="AJ31" s="46"/>
      <c r="AK31" s="45"/>
      <c r="AL31" s="45"/>
      <c r="AM31" s="45"/>
      <c r="AN31" s="45"/>
      <c r="AO31" s="45"/>
      <c r="AP31" s="45"/>
      <c r="AQ31" s="41"/>
      <c r="AR31" s="760"/>
      <c r="AS31" s="760"/>
      <c r="AT31" s="760"/>
      <c r="AU31" s="760"/>
      <c r="AV31" s="760"/>
      <c r="AW31" s="760"/>
      <c r="AX31" s="760"/>
      <c r="AY31" s="761"/>
      <c r="AZ31" s="768"/>
      <c r="BA31" s="769"/>
      <c r="BB31" s="769"/>
      <c r="BC31" s="769"/>
      <c r="BD31" s="762"/>
      <c r="BE31" s="762"/>
      <c r="BF31" s="762"/>
      <c r="BG31" s="763"/>
    </row>
    <row r="32" spans="3:59" ht="12" customHeight="1">
      <c r="C32" s="37"/>
      <c r="D32" s="37"/>
      <c r="E32" s="37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34"/>
      <c r="U32" s="24"/>
      <c r="V32" s="24"/>
      <c r="W32" s="24"/>
      <c r="X32" s="24"/>
      <c r="Y32" s="24"/>
      <c r="Z32" s="24"/>
      <c r="AA32" s="24"/>
      <c r="AB32" s="34"/>
      <c r="AC32" s="24"/>
      <c r="AD32" s="24"/>
      <c r="AE32" s="24"/>
      <c r="AF32" s="24"/>
      <c r="AG32" s="24"/>
      <c r="AH32" s="24"/>
      <c r="AI32" s="24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35"/>
      <c r="BA32" s="35"/>
      <c r="BB32" s="35"/>
      <c r="BC32" s="35"/>
      <c r="BD32" s="36"/>
      <c r="BE32" s="36"/>
      <c r="BF32" s="36"/>
      <c r="BG32" s="36"/>
    </row>
    <row r="33" spans="3:59" ht="12" customHeight="1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33"/>
      <c r="BA33" s="33"/>
      <c r="BB33" s="33"/>
      <c r="BC33" s="33"/>
      <c r="BD33" s="33"/>
      <c r="BE33" s="33"/>
      <c r="BF33" s="33"/>
      <c r="BG33" s="33"/>
    </row>
    <row r="34" spans="3:59" ht="12" customHeight="1"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28"/>
      <c r="AB34" s="28"/>
      <c r="AJ34" s="28"/>
      <c r="AR34" s="10"/>
      <c r="AS34" s="10"/>
      <c r="AT34" s="10"/>
      <c r="AU34" s="10"/>
      <c r="AV34" s="10"/>
      <c r="AW34" s="10"/>
      <c r="AX34" s="10"/>
      <c r="AY34" s="10"/>
      <c r="AZ34" s="25"/>
      <c r="BA34" s="25"/>
      <c r="BB34" s="25"/>
      <c r="BC34" s="25"/>
      <c r="BD34" s="26"/>
      <c r="BE34" s="26"/>
      <c r="BF34" s="26"/>
      <c r="BG34" s="26"/>
    </row>
    <row r="35" spans="3:65" s="3" customFormat="1" ht="32.25" customHeight="1">
      <c r="C35" s="605" t="s">
        <v>1276</v>
      </c>
      <c r="D35" s="605"/>
      <c r="E35" s="605"/>
      <c r="F35" s="605"/>
      <c r="G35" s="605"/>
      <c r="H35" s="605"/>
      <c r="I35" s="605"/>
      <c r="J35" s="605"/>
      <c r="K35" s="605"/>
      <c r="L35" s="605"/>
      <c r="M35" s="605"/>
      <c r="N35" s="605"/>
      <c r="O35" s="605"/>
      <c r="P35" s="605"/>
      <c r="Q35" s="605"/>
      <c r="R35" s="605"/>
      <c r="S35" s="605"/>
      <c r="T35" s="605"/>
      <c r="U35" s="605"/>
      <c r="V35" s="605"/>
      <c r="W35" s="605"/>
      <c r="X35" s="605"/>
      <c r="Y35" s="605"/>
      <c r="Z35" s="605"/>
      <c r="AA35" s="605"/>
      <c r="AB35" s="605"/>
      <c r="AC35" s="605"/>
      <c r="AD35" s="605"/>
      <c r="AE35" s="605"/>
      <c r="AF35" s="605"/>
      <c r="AG35" s="605"/>
      <c r="AH35" s="605"/>
      <c r="AI35" s="605"/>
      <c r="AJ35" s="605"/>
      <c r="AK35" s="605"/>
      <c r="AL35" s="605"/>
      <c r="AM35" s="605"/>
      <c r="AN35" s="605"/>
      <c r="AO35" s="605"/>
      <c r="AP35" s="605"/>
      <c r="AQ35" s="605"/>
      <c r="AR35" s="605"/>
      <c r="AS35" s="605"/>
      <c r="AT35" s="605"/>
      <c r="AU35" s="605"/>
      <c r="AV35" s="605"/>
      <c r="AW35" s="605"/>
      <c r="AX35" s="605"/>
      <c r="AY35" s="605"/>
      <c r="AZ35" s="605"/>
      <c r="BA35" s="605"/>
      <c r="BB35" s="605"/>
      <c r="BC35" s="605"/>
      <c r="BD35" s="605"/>
      <c r="BE35" s="605"/>
      <c r="BF35" s="605"/>
      <c r="BG35" s="605"/>
      <c r="BH35" s="605"/>
      <c r="BL35" s="14"/>
      <c r="BM35" s="14"/>
    </row>
    <row r="36" spans="49:65" s="3" customFormat="1" ht="21" customHeight="1">
      <c r="AW36" s="14"/>
      <c r="AX36" s="14"/>
      <c r="BL36" s="14"/>
      <c r="BM36" s="14"/>
    </row>
    <row r="37" spans="99:112" ht="7.5" customHeight="1"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</row>
    <row r="38" spans="60:112" ht="7.5" customHeight="1">
      <c r="BH38" s="10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</row>
    <row r="39" spans="60:112" ht="7.5" customHeight="1">
      <c r="BH39" s="10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</row>
    <row r="40" spans="98:112" ht="7.5" customHeight="1"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</row>
    <row r="41" spans="98:112" ht="7.5" customHeight="1"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</row>
    <row r="42" spans="60:112" ht="7.5" customHeight="1">
      <c r="BH42" s="10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</row>
    <row r="43" spans="60:112" ht="7.5" customHeight="1">
      <c r="BH43" s="10"/>
      <c r="CU43" s="28"/>
      <c r="CV43" s="29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</row>
    <row r="44" spans="2:112" s="18" customFormat="1" ht="7.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0"/>
      <c r="CU44" s="28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</row>
    <row r="45" spans="2:112" s="18" customFormat="1" ht="7.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28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</row>
    <row r="46" spans="2:112" s="18" customFormat="1" ht="7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</row>
    <row r="47" spans="2:112" s="18" customFormat="1" ht="7.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</row>
    <row r="48" spans="2:116" s="18" customFormat="1" ht="7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</row>
    <row r="49" spans="2:117" s="18" customFormat="1" ht="7.5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29"/>
      <c r="CV49" s="14"/>
      <c r="CW49" s="14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</row>
    <row r="50" spans="2:134" s="18" customFormat="1" ht="7.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29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</row>
    <row r="51" spans="2:148" s="18" customFormat="1" ht="7.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</row>
    <row r="52" spans="2:157" s="18" customFormat="1" ht="7.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</row>
    <row r="53" spans="2:149" s="18" customFormat="1" ht="7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</row>
    <row r="54" spans="2:135" s="18" customFormat="1" ht="7.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28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</row>
    <row r="55" spans="2:135" s="18" customFormat="1" ht="7.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28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</row>
    <row r="56" spans="2:134" s="18" customFormat="1" ht="7.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28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</row>
    <row r="57" spans="2:135" s="18" customFormat="1" ht="7.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28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</row>
    <row r="60" ht="7.5" customHeight="1">
      <c r="EF60" s="10"/>
    </row>
    <row r="70" ht="7.5" customHeight="1">
      <c r="CT70" s="28"/>
    </row>
    <row r="71" ht="7.5" customHeight="1">
      <c r="CT71" s="28"/>
    </row>
    <row r="72" ht="7.5" customHeight="1">
      <c r="CT72" s="28"/>
    </row>
    <row r="73" ht="7.5" customHeight="1">
      <c r="CT73" s="28"/>
    </row>
    <row r="74" ht="7.5" customHeight="1">
      <c r="CT74" s="28"/>
    </row>
    <row r="75" ht="7.5" customHeight="1">
      <c r="CT75" s="28"/>
    </row>
    <row r="76" spans="98:100" ht="7.5" customHeight="1">
      <c r="CT76" s="28"/>
      <c r="CV76" s="10"/>
    </row>
    <row r="77" spans="98:133" ht="7.5" customHeight="1">
      <c r="CT77" s="28"/>
      <c r="DU77" s="10"/>
      <c r="DV77" s="27"/>
      <c r="DW77" s="27"/>
      <c r="DX77" s="27"/>
      <c r="DY77" s="27"/>
      <c r="DZ77" s="27"/>
      <c r="EA77" s="27"/>
      <c r="EB77" s="27"/>
      <c r="EC77" s="27"/>
    </row>
    <row r="78" spans="98:99" ht="7.5" customHeight="1">
      <c r="CT78" s="28"/>
      <c r="CU78" s="10"/>
    </row>
    <row r="79" ht="7.5" customHeight="1">
      <c r="CT79" s="28"/>
    </row>
    <row r="80" spans="2:106" s="18" customFormat="1" ht="7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28"/>
      <c r="CU80" s="14"/>
      <c r="CV80" s="14"/>
      <c r="CW80" s="14"/>
      <c r="CX80" s="14"/>
      <c r="CY80" s="14"/>
      <c r="CZ80" s="14"/>
      <c r="DA80" s="14"/>
      <c r="DB80" s="14"/>
    </row>
    <row r="81" spans="2:142" s="18" customFormat="1" ht="7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28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</row>
    <row r="82" spans="2:149" s="18" customFormat="1" ht="7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</row>
    <row r="83" spans="2:141" s="18" customFormat="1" ht="7.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</row>
    <row r="84" spans="2:127" s="18" customFormat="1" ht="7.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</row>
    <row r="85" spans="2:127" s="18" customFormat="1" ht="7.5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</row>
    <row r="86" spans="2:127" s="18" customFormat="1" ht="7.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</row>
    <row r="87" spans="2:127" s="18" customFormat="1" ht="7.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</row>
    <row r="88" spans="107:127" ht="7.5" customHeight="1"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</row>
    <row r="90" ht="7.5" customHeight="1">
      <c r="DZ90" s="10"/>
    </row>
    <row r="94" spans="100:106" ht="7.5" customHeight="1">
      <c r="CV94" s="10"/>
      <c r="CW94" s="10"/>
      <c r="CX94" s="10"/>
      <c r="CY94" s="10"/>
      <c r="DA94" s="18"/>
      <c r="DB94" s="18"/>
    </row>
    <row r="95" spans="2:117" s="18" customFormat="1" ht="7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0"/>
      <c r="CW95" s="10"/>
      <c r="CX95" s="10"/>
      <c r="CY95" s="10"/>
      <c r="CZ95" s="10"/>
      <c r="DA95" s="10"/>
      <c r="DB95" s="10"/>
      <c r="DC95" s="10"/>
      <c r="DF95" s="14"/>
      <c r="DG95" s="14"/>
      <c r="DH95" s="14"/>
      <c r="DI95" s="14"/>
      <c r="DJ95" s="14"/>
      <c r="DK95" s="14"/>
      <c r="DL95" s="14"/>
      <c r="DM95" s="14"/>
    </row>
    <row r="96" spans="2:130" s="18" customFormat="1" ht="7.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</row>
    <row r="97" spans="2:139" s="18" customFormat="1" ht="7.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</row>
    <row r="98" spans="2:144" s="18" customFormat="1" ht="7.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0"/>
      <c r="CW98" s="10"/>
      <c r="CX98" s="10"/>
      <c r="CY98" s="10"/>
      <c r="CZ98" s="10"/>
      <c r="DA98" s="10"/>
      <c r="DB98" s="10"/>
      <c r="DC98" s="10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</row>
    <row r="99" spans="2:131" s="18" customFormat="1" ht="7.5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0"/>
      <c r="CW99" s="10"/>
      <c r="CX99" s="10"/>
      <c r="CY99" s="10"/>
      <c r="CZ99" s="10"/>
      <c r="DA99" s="10"/>
      <c r="DB99" s="10"/>
      <c r="DC99" s="10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0"/>
    </row>
    <row r="100" spans="2:131" s="18" customFormat="1" ht="7.5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0"/>
      <c r="CW100" s="10"/>
      <c r="CX100" s="10"/>
      <c r="CY100" s="10"/>
      <c r="CZ100" s="10"/>
      <c r="DA100" s="10"/>
      <c r="DB100" s="10"/>
      <c r="DC100" s="10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0"/>
    </row>
    <row r="101" spans="2:131" s="18" customFormat="1" ht="7.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0"/>
      <c r="CW101" s="10"/>
      <c r="CX101" s="10"/>
      <c r="CY101" s="10"/>
      <c r="CZ101" s="10"/>
      <c r="DA101" s="10"/>
      <c r="DB101" s="10"/>
      <c r="DC101" s="10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</row>
    <row r="102" spans="2:131" s="18" customFormat="1" ht="7.5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0"/>
      <c r="CW102" s="10"/>
      <c r="CX102" s="10"/>
      <c r="CY102" s="10"/>
      <c r="CZ102" s="10"/>
      <c r="DA102" s="10"/>
      <c r="DB102" s="10"/>
      <c r="DC102" s="10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14"/>
    </row>
    <row r="103" spans="100:131" ht="7.5" customHeight="1">
      <c r="CV103" s="10"/>
      <c r="CW103" s="10"/>
      <c r="CX103" s="10"/>
      <c r="CY103" s="10"/>
      <c r="CZ103" s="10"/>
      <c r="DA103" s="10"/>
      <c r="DB103" s="10"/>
      <c r="DC103" s="10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10"/>
    </row>
    <row r="104" spans="100:131" ht="7.5" customHeight="1">
      <c r="CV104" s="10"/>
      <c r="CW104" s="10"/>
      <c r="CX104" s="10"/>
      <c r="CY104" s="10"/>
      <c r="CZ104" s="10"/>
      <c r="DA104" s="10"/>
      <c r="DB104" s="10"/>
      <c r="DC104" s="10"/>
      <c r="EA104" s="10"/>
    </row>
    <row r="105" spans="100:131" ht="7.5" customHeight="1">
      <c r="CV105" s="10"/>
      <c r="CW105" s="10"/>
      <c r="CX105" s="10"/>
      <c r="CY105" s="10"/>
      <c r="CZ105" s="10"/>
      <c r="DA105" s="10"/>
      <c r="DB105" s="10"/>
      <c r="DC105" s="10"/>
      <c r="EA105" s="10"/>
    </row>
    <row r="106" spans="100:107" ht="7.5" customHeight="1">
      <c r="CV106" s="10"/>
      <c r="CW106" s="10"/>
      <c r="CX106" s="10"/>
      <c r="CY106" s="10"/>
      <c r="CZ106" s="10"/>
      <c r="DA106" s="10"/>
      <c r="DB106" s="10"/>
      <c r="DC106" s="10"/>
    </row>
    <row r="107" spans="100:104" ht="7.5" customHeight="1">
      <c r="CV107" s="10"/>
      <c r="CW107" s="10"/>
      <c r="CX107" s="10"/>
      <c r="CY107" s="10"/>
      <c r="CZ107" s="10"/>
    </row>
    <row r="108" ht="7.5" customHeight="1">
      <c r="CZ108" s="10"/>
    </row>
  </sheetData>
  <sheetProtection/>
  <mergeCells count="160">
    <mergeCell ref="AM28:AN30"/>
    <mergeCell ref="AE28:AF30"/>
    <mergeCell ref="C35:BH35"/>
    <mergeCell ref="F5:BF5"/>
    <mergeCell ref="C30:E30"/>
    <mergeCell ref="F30:J30"/>
    <mergeCell ref="L30:N30"/>
    <mergeCell ref="O30:S30"/>
    <mergeCell ref="AZ30:AZ31"/>
    <mergeCell ref="BA30:BC31"/>
    <mergeCell ref="AJ28:AL30"/>
    <mergeCell ref="O28:S29"/>
    <mergeCell ref="AO28:AQ30"/>
    <mergeCell ref="AR28:AY31"/>
    <mergeCell ref="BA28:BC29"/>
    <mergeCell ref="BD28:BG29"/>
    <mergeCell ref="BD30:BG31"/>
    <mergeCell ref="T28:V30"/>
    <mergeCell ref="W28:X30"/>
    <mergeCell ref="Y28:AA30"/>
    <mergeCell ref="AB28:AD30"/>
    <mergeCell ref="AZ26:AZ27"/>
    <mergeCell ref="BA26:BC27"/>
    <mergeCell ref="BD26:BG27"/>
    <mergeCell ref="AW22:AY25"/>
    <mergeCell ref="AG28:AI30"/>
    <mergeCell ref="AR22:AT25"/>
    <mergeCell ref="AU22:AV23"/>
    <mergeCell ref="AU24:AV25"/>
    <mergeCell ref="AR26:AT26"/>
    <mergeCell ref="B28:B29"/>
    <mergeCell ref="C28:E29"/>
    <mergeCell ref="F28:J29"/>
    <mergeCell ref="K28:K29"/>
    <mergeCell ref="L28:N29"/>
    <mergeCell ref="C26:E27"/>
    <mergeCell ref="F26:J26"/>
    <mergeCell ref="L26:N27"/>
    <mergeCell ref="O26:S26"/>
    <mergeCell ref="AJ22:AQ27"/>
    <mergeCell ref="AC22:AD23"/>
    <mergeCell ref="AG22:AI23"/>
    <mergeCell ref="AC24:AD25"/>
    <mergeCell ref="AG24:AI25"/>
    <mergeCell ref="T22:V23"/>
    <mergeCell ref="T24:V25"/>
    <mergeCell ref="T26:V26"/>
    <mergeCell ref="W22:X23"/>
    <mergeCell ref="BD20:BG21"/>
    <mergeCell ref="AR17:AT20"/>
    <mergeCell ref="C22:E24"/>
    <mergeCell ref="F22:J24"/>
    <mergeCell ref="K22:K24"/>
    <mergeCell ref="L22:N24"/>
    <mergeCell ref="O22:S24"/>
    <mergeCell ref="AZ22:AZ24"/>
    <mergeCell ref="BA22:BC24"/>
    <mergeCell ref="BD22:BG24"/>
    <mergeCell ref="BA17:BC19"/>
    <mergeCell ref="W17:X20"/>
    <mergeCell ref="AB17:AI21"/>
    <mergeCell ref="BD17:BG19"/>
    <mergeCell ref="C20:E21"/>
    <mergeCell ref="F20:J20"/>
    <mergeCell ref="L20:N21"/>
    <mergeCell ref="O20:S20"/>
    <mergeCell ref="AZ20:AZ21"/>
    <mergeCell ref="BA20:BC21"/>
    <mergeCell ref="BD15:BG16"/>
    <mergeCell ref="AR12:AT15"/>
    <mergeCell ref="B17:B19"/>
    <mergeCell ref="C17:E19"/>
    <mergeCell ref="F17:J19"/>
    <mergeCell ref="K17:K19"/>
    <mergeCell ref="L17:N19"/>
    <mergeCell ref="O17:S19"/>
    <mergeCell ref="AW17:AY20"/>
    <mergeCell ref="AZ17:AZ19"/>
    <mergeCell ref="AZ12:AZ14"/>
    <mergeCell ref="BA12:BC14"/>
    <mergeCell ref="T12:AA16"/>
    <mergeCell ref="BD12:BG14"/>
    <mergeCell ref="C15:E16"/>
    <mergeCell ref="F15:J15"/>
    <mergeCell ref="L15:N16"/>
    <mergeCell ref="O15:S15"/>
    <mergeCell ref="AZ15:AZ16"/>
    <mergeCell ref="BA15:BC16"/>
    <mergeCell ref="B12:B14"/>
    <mergeCell ref="C12:E14"/>
    <mergeCell ref="F12:J14"/>
    <mergeCell ref="K12:K14"/>
    <mergeCell ref="L12:N14"/>
    <mergeCell ref="O12:S14"/>
    <mergeCell ref="T10:AA11"/>
    <mergeCell ref="AB10:AI11"/>
    <mergeCell ref="AJ10:AQ11"/>
    <mergeCell ref="AR10:AY11"/>
    <mergeCell ref="AZ10:BA11"/>
    <mergeCell ref="BB10:BG11"/>
    <mergeCell ref="C2:BG3"/>
    <mergeCell ref="E4:BF4"/>
    <mergeCell ref="C6:BG7"/>
    <mergeCell ref="C8:S11"/>
    <mergeCell ref="T8:AA9"/>
    <mergeCell ref="AB8:AI9"/>
    <mergeCell ref="AJ8:AQ9"/>
    <mergeCell ref="AR8:AY9"/>
    <mergeCell ref="AZ8:AZ9"/>
    <mergeCell ref="BB8:BG9"/>
    <mergeCell ref="T17:V18"/>
    <mergeCell ref="T19:V19"/>
    <mergeCell ref="T20:V20"/>
    <mergeCell ref="Y17:AA18"/>
    <mergeCell ref="Y19:AA19"/>
    <mergeCell ref="Y20:AA20"/>
    <mergeCell ref="AC12:AD13"/>
    <mergeCell ref="AC14:AD15"/>
    <mergeCell ref="AC16:AD16"/>
    <mergeCell ref="AG16:AI16"/>
    <mergeCell ref="AG14:AI15"/>
    <mergeCell ref="AG12:AI13"/>
    <mergeCell ref="AE12:AF13"/>
    <mergeCell ref="AE14:AF15"/>
    <mergeCell ref="AK12:AL13"/>
    <mergeCell ref="AM12:AN13"/>
    <mergeCell ref="AO12:AQ13"/>
    <mergeCell ref="AK14:AL15"/>
    <mergeCell ref="AM14:AN15"/>
    <mergeCell ref="AO14:AQ15"/>
    <mergeCell ref="AK19:AL19"/>
    <mergeCell ref="AK20:AL20"/>
    <mergeCell ref="AO17:AQ18"/>
    <mergeCell ref="AO19:AQ19"/>
    <mergeCell ref="AO20:AQ20"/>
    <mergeCell ref="AM17:AN18"/>
    <mergeCell ref="AM19:AN19"/>
    <mergeCell ref="AU12:AV13"/>
    <mergeCell ref="AU14:AV15"/>
    <mergeCell ref="AM20:AN20"/>
    <mergeCell ref="AU17:AV18"/>
    <mergeCell ref="AU19:AV19"/>
    <mergeCell ref="AW12:AY15"/>
    <mergeCell ref="AO16:AQ16"/>
    <mergeCell ref="AW26:AY26"/>
    <mergeCell ref="AC26:AD26"/>
    <mergeCell ref="AG26:AI26"/>
    <mergeCell ref="AE22:AF23"/>
    <mergeCell ref="AE24:AF25"/>
    <mergeCell ref="AR16:AT16"/>
    <mergeCell ref="AW16:AY16"/>
    <mergeCell ref="AU16:AV16"/>
    <mergeCell ref="AK16:AL16"/>
    <mergeCell ref="AK17:AL18"/>
    <mergeCell ref="AU26:AV26"/>
    <mergeCell ref="W24:X25"/>
    <mergeCell ref="Y22:AA23"/>
    <mergeCell ref="Y24:AA25"/>
    <mergeCell ref="Y26:AA26"/>
    <mergeCell ref="W26:X26"/>
  </mergeCells>
  <printOptions/>
  <pageMargins left="0" right="0" top="0" bottom="0" header="0.31" footer="0.31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FA104"/>
  <sheetViews>
    <sheetView zoomScaleSheetLayoutView="100" zoomScalePageLayoutView="0" workbookViewId="0" topLeftCell="A1">
      <selection activeCell="V28" sqref="V28"/>
    </sheetView>
  </sheetViews>
  <sheetFormatPr defaultColWidth="1.875" defaultRowHeight="7.5" customHeight="1"/>
  <cols>
    <col min="1" max="1" width="1.875" style="14" customWidth="1"/>
    <col min="2" max="2" width="0.74609375" style="14" hidden="1" customWidth="1"/>
    <col min="3" max="5" width="1.875" style="14" hidden="1" customWidth="1"/>
    <col min="6" max="11" width="1.875" style="14" customWidth="1"/>
    <col min="12" max="14" width="1.875" style="14" hidden="1" customWidth="1"/>
    <col min="15" max="19" width="1.875" style="14" customWidth="1"/>
    <col min="20" max="20" width="0.875" style="14" hidden="1" customWidth="1"/>
    <col min="21" max="27" width="1.875" style="14" customWidth="1"/>
    <col min="28" max="28" width="0.875" style="14" hidden="1" customWidth="1"/>
    <col min="29" max="35" width="1.875" style="14" customWidth="1"/>
    <col min="36" max="36" width="0.74609375" style="14" hidden="1" customWidth="1"/>
    <col min="37" max="43" width="1.875" style="14" customWidth="1"/>
    <col min="44" max="44" width="0.6171875" style="14" hidden="1" customWidth="1"/>
    <col min="45" max="51" width="1.875" style="14" customWidth="1"/>
    <col min="52" max="52" width="8.375" style="14" customWidth="1"/>
    <col min="53" max="16384" width="1.875" style="14" customWidth="1"/>
  </cols>
  <sheetData>
    <row r="1" ht="29.25" customHeight="1"/>
    <row r="2" spans="3:97" ht="12" customHeight="1">
      <c r="C2" s="798" t="s">
        <v>1277</v>
      </c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798"/>
      <c r="AC2" s="798"/>
      <c r="AD2" s="798"/>
      <c r="AE2" s="798"/>
      <c r="AF2" s="798"/>
      <c r="AG2" s="798"/>
      <c r="AH2" s="798"/>
      <c r="AI2" s="798"/>
      <c r="AJ2" s="798"/>
      <c r="AK2" s="798"/>
      <c r="AL2" s="798"/>
      <c r="AM2" s="798"/>
      <c r="AN2" s="798"/>
      <c r="AO2" s="798"/>
      <c r="AP2" s="798"/>
      <c r="AQ2" s="798"/>
      <c r="AR2" s="798"/>
      <c r="AS2" s="798"/>
      <c r="AT2" s="798"/>
      <c r="AU2" s="798"/>
      <c r="AV2" s="798"/>
      <c r="AW2" s="798"/>
      <c r="AX2" s="798"/>
      <c r="AY2" s="798"/>
      <c r="AZ2" s="798"/>
      <c r="BA2" s="798"/>
      <c r="BB2" s="798"/>
      <c r="BC2" s="798"/>
      <c r="BD2" s="798"/>
      <c r="BE2" s="798"/>
      <c r="BF2" s="798"/>
      <c r="BG2" s="798"/>
      <c r="BH2" s="79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</row>
    <row r="3" spans="3:97" ht="12" customHeight="1"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  <c r="T3" s="798"/>
      <c r="U3" s="798"/>
      <c r="V3" s="798"/>
      <c r="W3" s="798"/>
      <c r="X3" s="798"/>
      <c r="Y3" s="798"/>
      <c r="Z3" s="798"/>
      <c r="AA3" s="798"/>
      <c r="AB3" s="798"/>
      <c r="AC3" s="798"/>
      <c r="AD3" s="798"/>
      <c r="AE3" s="798"/>
      <c r="AF3" s="798"/>
      <c r="AG3" s="798"/>
      <c r="AH3" s="798"/>
      <c r="AI3" s="798"/>
      <c r="AJ3" s="798"/>
      <c r="AK3" s="798"/>
      <c r="AL3" s="798"/>
      <c r="AM3" s="798"/>
      <c r="AN3" s="798"/>
      <c r="AO3" s="798"/>
      <c r="AP3" s="798"/>
      <c r="AQ3" s="798"/>
      <c r="AR3" s="798"/>
      <c r="AS3" s="798"/>
      <c r="AT3" s="798"/>
      <c r="AU3" s="798"/>
      <c r="AV3" s="798"/>
      <c r="AW3" s="798"/>
      <c r="AX3" s="798"/>
      <c r="AY3" s="798"/>
      <c r="AZ3" s="798"/>
      <c r="BA3" s="798"/>
      <c r="BB3" s="798"/>
      <c r="BC3" s="798"/>
      <c r="BD3" s="798"/>
      <c r="BE3" s="798"/>
      <c r="BF3" s="798"/>
      <c r="BG3" s="798"/>
      <c r="BH3" s="79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</row>
    <row r="4" spans="3:97" ht="46.5" customHeight="1">
      <c r="C4" s="291"/>
      <c r="D4" s="291"/>
      <c r="E4" s="637" t="s">
        <v>1286</v>
      </c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7"/>
      <c r="Z4" s="637"/>
      <c r="AA4" s="637"/>
      <c r="AB4" s="637"/>
      <c r="AC4" s="637"/>
      <c r="AD4" s="637"/>
      <c r="AE4" s="637"/>
      <c r="AF4" s="637"/>
      <c r="AG4" s="637"/>
      <c r="AH4" s="637"/>
      <c r="AI4" s="637"/>
      <c r="AJ4" s="637"/>
      <c r="AK4" s="637"/>
      <c r="AL4" s="637"/>
      <c r="AM4" s="637"/>
      <c r="AN4" s="637"/>
      <c r="AO4" s="637"/>
      <c r="AP4" s="637"/>
      <c r="AQ4" s="637"/>
      <c r="AR4" s="637"/>
      <c r="AS4" s="637"/>
      <c r="AT4" s="637"/>
      <c r="AU4" s="637"/>
      <c r="AV4" s="637"/>
      <c r="AW4" s="637"/>
      <c r="AX4" s="637"/>
      <c r="AY4" s="637"/>
      <c r="AZ4" s="637"/>
      <c r="BA4" s="637"/>
      <c r="BB4" s="637"/>
      <c r="BC4" s="637"/>
      <c r="BD4" s="637"/>
      <c r="BE4" s="637"/>
      <c r="BF4" s="637"/>
      <c r="BG4" s="291"/>
      <c r="BH4" s="291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</row>
    <row r="5" spans="3:97" ht="46.5" customHeight="1">
      <c r="C5" s="798" t="s">
        <v>1283</v>
      </c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X5" s="798"/>
      <c r="Y5" s="798"/>
      <c r="Z5" s="798"/>
      <c r="AA5" s="798"/>
      <c r="AB5" s="798"/>
      <c r="AC5" s="798"/>
      <c r="AD5" s="798"/>
      <c r="AE5" s="798"/>
      <c r="AF5" s="798"/>
      <c r="AG5" s="798"/>
      <c r="AH5" s="798"/>
      <c r="AI5" s="798"/>
      <c r="AJ5" s="798"/>
      <c r="AK5" s="798"/>
      <c r="AL5" s="798"/>
      <c r="AM5" s="798"/>
      <c r="AN5" s="798"/>
      <c r="AO5" s="798"/>
      <c r="AP5" s="798"/>
      <c r="AQ5" s="798"/>
      <c r="AR5" s="798"/>
      <c r="AS5" s="798"/>
      <c r="AT5" s="798"/>
      <c r="AU5" s="798"/>
      <c r="AV5" s="798"/>
      <c r="AW5" s="798"/>
      <c r="AX5" s="798"/>
      <c r="AY5" s="798"/>
      <c r="AZ5" s="798"/>
      <c r="BA5" s="798"/>
      <c r="BB5" s="798"/>
      <c r="BC5" s="798"/>
      <c r="BD5" s="798"/>
      <c r="BE5" s="798"/>
      <c r="BF5" s="798"/>
      <c r="BG5" s="291"/>
      <c r="BH5" s="291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</row>
    <row r="6" spans="3:59" ht="12" customHeight="1">
      <c r="C6" s="570" t="s">
        <v>1271</v>
      </c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0"/>
      <c r="AU6" s="570"/>
      <c r="AV6" s="570"/>
      <c r="AW6" s="570"/>
      <c r="AX6" s="570"/>
      <c r="AY6" s="570"/>
      <c r="AZ6" s="570"/>
      <c r="BA6" s="570"/>
      <c r="BB6" s="570"/>
      <c r="BC6" s="570"/>
      <c r="BD6" s="570"/>
      <c r="BE6" s="570"/>
      <c r="BF6" s="570"/>
      <c r="BG6" s="570"/>
    </row>
    <row r="7" spans="3:59" ht="22.5" customHeight="1"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8"/>
      <c r="AB7" s="638"/>
      <c r="AC7" s="638"/>
      <c r="AD7" s="638"/>
      <c r="AE7" s="638"/>
      <c r="AF7" s="638"/>
      <c r="AG7" s="638"/>
      <c r="AH7" s="638"/>
      <c r="AI7" s="638"/>
      <c r="AJ7" s="638"/>
      <c r="AK7" s="638"/>
      <c r="AL7" s="638"/>
      <c r="AM7" s="638"/>
      <c r="AN7" s="638"/>
      <c r="AO7" s="638"/>
      <c r="AP7" s="638"/>
      <c r="AQ7" s="638"/>
      <c r="AR7" s="638"/>
      <c r="AS7" s="638"/>
      <c r="AT7" s="638"/>
      <c r="AU7" s="638"/>
      <c r="AV7" s="638"/>
      <c r="AW7" s="638"/>
      <c r="AX7" s="638"/>
      <c r="AY7" s="638"/>
      <c r="AZ7" s="638"/>
      <c r="BA7" s="638"/>
      <c r="BB7" s="638"/>
      <c r="BC7" s="638"/>
      <c r="BD7" s="638"/>
      <c r="BE7" s="638"/>
      <c r="BF7" s="638"/>
      <c r="BG7" s="638"/>
    </row>
    <row r="8" spans="1:59" ht="18.75" customHeight="1">
      <c r="A8" s="22"/>
      <c r="C8" s="639" t="s">
        <v>0</v>
      </c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8"/>
      <c r="T8" s="683" t="str">
        <f>F12</f>
        <v>梅田</v>
      </c>
      <c r="U8" s="675"/>
      <c r="V8" s="675"/>
      <c r="W8" s="675"/>
      <c r="X8" s="675"/>
      <c r="Y8" s="675"/>
      <c r="Z8" s="675"/>
      <c r="AA8" s="684"/>
      <c r="AB8" s="669" t="str">
        <f>F16</f>
        <v>辻</v>
      </c>
      <c r="AC8" s="620"/>
      <c r="AD8" s="620"/>
      <c r="AE8" s="620"/>
      <c r="AF8" s="620"/>
      <c r="AG8" s="620"/>
      <c r="AH8" s="620"/>
      <c r="AI8" s="628"/>
      <c r="AJ8" s="669" t="str">
        <f>F20</f>
        <v>杉山</v>
      </c>
      <c r="AK8" s="620"/>
      <c r="AL8" s="620"/>
      <c r="AM8" s="620"/>
      <c r="AN8" s="620"/>
      <c r="AO8" s="620"/>
      <c r="AP8" s="620"/>
      <c r="AQ8" s="628"/>
      <c r="AR8" s="620" t="str">
        <f>F24</f>
        <v>佐治</v>
      </c>
      <c r="AS8" s="620"/>
      <c r="AT8" s="620"/>
      <c r="AU8" s="620"/>
      <c r="AV8" s="620"/>
      <c r="AW8" s="620"/>
      <c r="AX8" s="620"/>
      <c r="AY8" s="670"/>
      <c r="AZ8" s="708">
        <f>IF(AZ14&lt;&gt;"","取得","")</f>
      </c>
      <c r="BA8" s="24"/>
      <c r="BB8" s="675" t="s">
        <v>1</v>
      </c>
      <c r="BC8" s="675"/>
      <c r="BD8" s="675"/>
      <c r="BE8" s="675"/>
      <c r="BF8" s="675"/>
      <c r="BG8" s="676"/>
    </row>
    <row r="9" spans="1:59" ht="18.75" customHeight="1">
      <c r="A9" s="22"/>
      <c r="C9" s="639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0"/>
      <c r="R9" s="620"/>
      <c r="S9" s="628"/>
      <c r="T9" s="669"/>
      <c r="U9" s="620"/>
      <c r="V9" s="620"/>
      <c r="W9" s="620"/>
      <c r="X9" s="620"/>
      <c r="Y9" s="620"/>
      <c r="Z9" s="620"/>
      <c r="AA9" s="628"/>
      <c r="AB9" s="669"/>
      <c r="AC9" s="620"/>
      <c r="AD9" s="620"/>
      <c r="AE9" s="620"/>
      <c r="AF9" s="620"/>
      <c r="AG9" s="620"/>
      <c r="AH9" s="620"/>
      <c r="AI9" s="628"/>
      <c r="AJ9" s="669"/>
      <c r="AK9" s="620"/>
      <c r="AL9" s="620"/>
      <c r="AM9" s="620"/>
      <c r="AN9" s="620"/>
      <c r="AO9" s="620"/>
      <c r="AP9" s="620"/>
      <c r="AQ9" s="628"/>
      <c r="AR9" s="620"/>
      <c r="AS9" s="620"/>
      <c r="AT9" s="620"/>
      <c r="AU9" s="620"/>
      <c r="AV9" s="620"/>
      <c r="AW9" s="620"/>
      <c r="AX9" s="620"/>
      <c r="AY9" s="670"/>
      <c r="AZ9" s="680"/>
      <c r="BB9" s="620"/>
      <c r="BC9" s="620"/>
      <c r="BD9" s="620"/>
      <c r="BE9" s="620"/>
      <c r="BF9" s="620"/>
      <c r="BG9" s="677"/>
    </row>
    <row r="10" spans="1:59" ht="18.75" customHeight="1">
      <c r="A10" s="22"/>
      <c r="C10" s="639"/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0"/>
      <c r="R10" s="620"/>
      <c r="S10" s="628"/>
      <c r="T10" s="669" t="str">
        <f>O12</f>
        <v>小澤</v>
      </c>
      <c r="U10" s="620"/>
      <c r="V10" s="620"/>
      <c r="W10" s="620"/>
      <c r="X10" s="620"/>
      <c r="Y10" s="620"/>
      <c r="Z10" s="620"/>
      <c r="AA10" s="628"/>
      <c r="AB10" s="669" t="str">
        <f>O16</f>
        <v>竹下</v>
      </c>
      <c r="AC10" s="620"/>
      <c r="AD10" s="620"/>
      <c r="AE10" s="620"/>
      <c r="AF10" s="620"/>
      <c r="AG10" s="620"/>
      <c r="AH10" s="620"/>
      <c r="AI10" s="628"/>
      <c r="AJ10" s="669" t="str">
        <f>O20</f>
        <v>川上</v>
      </c>
      <c r="AK10" s="620"/>
      <c r="AL10" s="620"/>
      <c r="AM10" s="620"/>
      <c r="AN10" s="620"/>
      <c r="AO10" s="620"/>
      <c r="AP10" s="620"/>
      <c r="AQ10" s="628"/>
      <c r="AR10" s="620" t="str">
        <f>O24</f>
        <v>谷口</v>
      </c>
      <c r="AS10" s="620"/>
      <c r="AT10" s="620"/>
      <c r="AU10" s="620"/>
      <c r="AV10" s="620"/>
      <c r="AW10" s="620"/>
      <c r="AX10" s="620"/>
      <c r="AY10" s="670"/>
      <c r="AZ10" s="680">
        <f>IF(AZ14&lt;&gt;"","ゲーム率","")</f>
      </c>
      <c r="BA10" s="620"/>
      <c r="BB10" s="620" t="s">
        <v>2</v>
      </c>
      <c r="BC10" s="620"/>
      <c r="BD10" s="620"/>
      <c r="BE10" s="620"/>
      <c r="BF10" s="620"/>
      <c r="BG10" s="677"/>
    </row>
    <row r="11" spans="1:59" ht="18.75" customHeight="1">
      <c r="A11" s="22"/>
      <c r="C11" s="640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641"/>
      <c r="S11" s="642"/>
      <c r="T11" s="678"/>
      <c r="U11" s="641"/>
      <c r="V11" s="641"/>
      <c r="W11" s="641"/>
      <c r="X11" s="641"/>
      <c r="Y11" s="641"/>
      <c r="Z11" s="641"/>
      <c r="AA11" s="642"/>
      <c r="AB11" s="678"/>
      <c r="AC11" s="641"/>
      <c r="AD11" s="641"/>
      <c r="AE11" s="641"/>
      <c r="AF11" s="641"/>
      <c r="AG11" s="641"/>
      <c r="AH11" s="641"/>
      <c r="AI11" s="642"/>
      <c r="AJ11" s="678"/>
      <c r="AK11" s="641"/>
      <c r="AL11" s="641"/>
      <c r="AM11" s="641"/>
      <c r="AN11" s="641"/>
      <c r="AO11" s="641"/>
      <c r="AP11" s="641"/>
      <c r="AQ11" s="642"/>
      <c r="AR11" s="641"/>
      <c r="AS11" s="641"/>
      <c r="AT11" s="641"/>
      <c r="AU11" s="641"/>
      <c r="AV11" s="641"/>
      <c r="AW11" s="641"/>
      <c r="AX11" s="641"/>
      <c r="AY11" s="679"/>
      <c r="AZ11" s="681"/>
      <c r="BA11" s="641"/>
      <c r="BB11" s="641"/>
      <c r="BC11" s="641"/>
      <c r="BD11" s="641"/>
      <c r="BE11" s="641"/>
      <c r="BF11" s="641"/>
      <c r="BG11" s="682"/>
    </row>
    <row r="12" spans="1:60" s="10" customFormat="1" ht="18.75" customHeight="1">
      <c r="A12" s="23"/>
      <c r="B12" s="723">
        <f>BD14</f>
        <v>1</v>
      </c>
      <c r="C12" s="724" t="s">
        <v>1255</v>
      </c>
      <c r="D12" s="725"/>
      <c r="E12" s="725"/>
      <c r="F12" s="541" t="str">
        <f>IF(C12="ここに","",VLOOKUP(C12,'登録ナンバー'!$A$1:$C$620,2,0))</f>
        <v>梅田</v>
      </c>
      <c r="G12" s="541"/>
      <c r="H12" s="541"/>
      <c r="I12" s="541"/>
      <c r="J12" s="541"/>
      <c r="K12" s="532" t="s">
        <v>4</v>
      </c>
      <c r="L12" s="541" t="s">
        <v>1256</v>
      </c>
      <c r="M12" s="541"/>
      <c r="N12" s="541"/>
      <c r="O12" s="541" t="str">
        <f>IF(L12="ここに","",VLOOKUP(L12,'登録ナンバー'!$A$1:$C$620,2,0))</f>
        <v>小澤</v>
      </c>
      <c r="P12" s="541"/>
      <c r="Q12" s="541"/>
      <c r="R12" s="541"/>
      <c r="S12" s="746"/>
      <c r="T12" s="787">
        <f>IF(AB12="","丸付き数字は試合順番","")</f>
      </c>
      <c r="U12" s="788"/>
      <c r="V12" s="788"/>
      <c r="W12" s="788"/>
      <c r="X12" s="788"/>
      <c r="Y12" s="788"/>
      <c r="Z12" s="788"/>
      <c r="AA12" s="789"/>
      <c r="AB12" s="695" t="s">
        <v>1280</v>
      </c>
      <c r="AC12" s="436"/>
      <c r="AD12" s="436"/>
      <c r="AE12" s="436"/>
      <c r="AF12" s="436" t="s">
        <v>5</v>
      </c>
      <c r="AG12" s="436">
        <v>0</v>
      </c>
      <c r="AH12" s="436"/>
      <c r="AI12" s="447"/>
      <c r="AJ12" s="695" t="s">
        <v>1280</v>
      </c>
      <c r="AK12" s="436"/>
      <c r="AL12" s="436"/>
      <c r="AM12" s="436"/>
      <c r="AN12" s="436" t="s">
        <v>5</v>
      </c>
      <c r="AO12" s="436">
        <v>3</v>
      </c>
      <c r="AP12" s="436"/>
      <c r="AQ12" s="447"/>
      <c r="AR12" s="695" t="s">
        <v>1280</v>
      </c>
      <c r="AS12" s="436"/>
      <c r="AT12" s="436"/>
      <c r="AU12" s="436"/>
      <c r="AV12" s="436" t="s">
        <v>5</v>
      </c>
      <c r="AW12" s="436">
        <v>4</v>
      </c>
      <c r="AX12" s="436"/>
      <c r="AY12" s="705"/>
      <c r="AZ12" s="589">
        <f>IF(COUNTIF(BA12:BC25,1)=2,"直接対決","")</f>
      </c>
      <c r="BA12" s="534">
        <v>3</v>
      </c>
      <c r="BB12" s="534"/>
      <c r="BC12" s="534"/>
      <c r="BD12" s="512">
        <f>IF(AB12="","",3-BA12)</f>
        <v>0</v>
      </c>
      <c r="BE12" s="512"/>
      <c r="BF12" s="512"/>
      <c r="BG12" s="513"/>
      <c r="BH12" s="21"/>
    </row>
    <row r="13" spans="1:60" s="10" customFormat="1" ht="18.75" customHeight="1">
      <c r="A13" s="23"/>
      <c r="B13" s="723"/>
      <c r="C13" s="726"/>
      <c r="D13" s="727"/>
      <c r="E13" s="727"/>
      <c r="F13" s="542"/>
      <c r="G13" s="542"/>
      <c r="H13" s="542"/>
      <c r="I13" s="542"/>
      <c r="J13" s="542"/>
      <c r="K13" s="532"/>
      <c r="L13" s="542"/>
      <c r="M13" s="542"/>
      <c r="N13" s="542"/>
      <c r="O13" s="542"/>
      <c r="P13" s="542"/>
      <c r="Q13" s="542"/>
      <c r="R13" s="542"/>
      <c r="S13" s="747"/>
      <c r="T13" s="790"/>
      <c r="U13" s="791"/>
      <c r="V13" s="791"/>
      <c r="W13" s="791"/>
      <c r="X13" s="791"/>
      <c r="Y13" s="791"/>
      <c r="Z13" s="791"/>
      <c r="AA13" s="792"/>
      <c r="AB13" s="696"/>
      <c r="AC13" s="437"/>
      <c r="AD13" s="437"/>
      <c r="AE13" s="437"/>
      <c r="AF13" s="437"/>
      <c r="AG13" s="437"/>
      <c r="AH13" s="437"/>
      <c r="AI13" s="448"/>
      <c r="AJ13" s="696"/>
      <c r="AK13" s="437"/>
      <c r="AL13" s="437"/>
      <c r="AM13" s="437"/>
      <c r="AN13" s="437"/>
      <c r="AO13" s="437"/>
      <c r="AP13" s="437"/>
      <c r="AQ13" s="448"/>
      <c r="AR13" s="696"/>
      <c r="AS13" s="437"/>
      <c r="AT13" s="437"/>
      <c r="AU13" s="437"/>
      <c r="AV13" s="437"/>
      <c r="AW13" s="437"/>
      <c r="AX13" s="437"/>
      <c r="AY13" s="706"/>
      <c r="AZ13" s="590"/>
      <c r="BA13" s="535"/>
      <c r="BB13" s="535"/>
      <c r="BC13" s="535"/>
      <c r="BD13" s="514"/>
      <c r="BE13" s="514"/>
      <c r="BF13" s="514"/>
      <c r="BG13" s="515"/>
      <c r="BH13" s="21"/>
    </row>
    <row r="14" spans="1:60" ht="18.75" customHeight="1">
      <c r="A14" s="22"/>
      <c r="C14" s="726" t="s">
        <v>7</v>
      </c>
      <c r="D14" s="727"/>
      <c r="E14" s="727"/>
      <c r="F14" s="542" t="str">
        <f>IF(C12="ここに","",VLOOKUP(C12,'登録ナンバー'!$A$1:$D$620,4,0))</f>
        <v>うさかめ</v>
      </c>
      <c r="G14" s="542"/>
      <c r="H14" s="542"/>
      <c r="I14" s="542"/>
      <c r="J14" s="542"/>
      <c r="K14" s="301"/>
      <c r="L14" s="532" t="s">
        <v>7</v>
      </c>
      <c r="M14" s="532"/>
      <c r="N14" s="532"/>
      <c r="O14" s="542" t="str">
        <f>IF(L12="ここに","",VLOOKUP(L12,'登録ナンバー'!$A$1:$D$620,4,0))</f>
        <v>Kテニス</v>
      </c>
      <c r="P14" s="542"/>
      <c r="Q14" s="542"/>
      <c r="R14" s="542"/>
      <c r="S14" s="747"/>
      <c r="T14" s="790"/>
      <c r="U14" s="791"/>
      <c r="V14" s="791"/>
      <c r="W14" s="791"/>
      <c r="X14" s="791"/>
      <c r="Y14" s="791"/>
      <c r="Z14" s="791"/>
      <c r="AA14" s="792"/>
      <c r="AB14" s="696"/>
      <c r="AC14" s="437"/>
      <c r="AD14" s="437"/>
      <c r="AE14" s="437"/>
      <c r="AF14" s="437"/>
      <c r="AG14" s="437"/>
      <c r="AH14" s="437"/>
      <c r="AI14" s="448"/>
      <c r="AJ14" s="696"/>
      <c r="AK14" s="437"/>
      <c r="AL14" s="437"/>
      <c r="AM14" s="437"/>
      <c r="AN14" s="437"/>
      <c r="AO14" s="437"/>
      <c r="AP14" s="437"/>
      <c r="AQ14" s="448"/>
      <c r="AR14" s="696"/>
      <c r="AS14" s="437"/>
      <c r="AT14" s="437"/>
      <c r="AU14" s="437"/>
      <c r="AV14" s="437"/>
      <c r="AW14" s="437"/>
      <c r="AX14" s="437"/>
      <c r="AY14" s="706"/>
      <c r="AZ14" s="591"/>
      <c r="BA14" s="689"/>
      <c r="BB14" s="689"/>
      <c r="BC14" s="689"/>
      <c r="BD14" s="526">
        <f>IF(AZ14&lt;&gt;"",RANK(AZ14,AZ14:AZ27),RANK(BA12,BA12:BC25))</f>
        <v>1</v>
      </c>
      <c r="BE14" s="526"/>
      <c r="BF14" s="526"/>
      <c r="BG14" s="527"/>
      <c r="BH14" s="38"/>
    </row>
    <row r="15" spans="1:60" ht="5.25" customHeight="1" hidden="1">
      <c r="A15" s="22"/>
      <c r="C15" s="737"/>
      <c r="D15" s="738"/>
      <c r="E15" s="738"/>
      <c r="F15" s="301"/>
      <c r="G15" s="301"/>
      <c r="H15" s="301"/>
      <c r="I15" s="301"/>
      <c r="J15" s="289"/>
      <c r="K15" s="301"/>
      <c r="L15" s="533"/>
      <c r="M15" s="533"/>
      <c r="N15" s="533"/>
      <c r="O15" s="301"/>
      <c r="P15" s="301"/>
      <c r="Q15" s="301"/>
      <c r="R15" s="302"/>
      <c r="S15" s="303"/>
      <c r="T15" s="793"/>
      <c r="U15" s="794"/>
      <c r="V15" s="794"/>
      <c r="W15" s="794"/>
      <c r="X15" s="794"/>
      <c r="Y15" s="794"/>
      <c r="Z15" s="794"/>
      <c r="AA15" s="795"/>
      <c r="AB15" s="304" t="str">
        <f>IF(AB12="⑦","7",IF(AB12="⑥","6",AB12))</f>
        <v>⑧</v>
      </c>
      <c r="AC15" s="305"/>
      <c r="AD15" s="305"/>
      <c r="AE15" s="305"/>
      <c r="AF15" s="305"/>
      <c r="AG15" s="305"/>
      <c r="AH15" s="305"/>
      <c r="AI15" s="306"/>
      <c r="AJ15" s="304" t="str">
        <f>IF(AJ12="⑦","7",IF(AJ12="⑥","6",AJ12))</f>
        <v>⑧</v>
      </c>
      <c r="AK15" s="305"/>
      <c r="AL15" s="305"/>
      <c r="AM15" s="305"/>
      <c r="AN15" s="305"/>
      <c r="AO15" s="305"/>
      <c r="AP15" s="305"/>
      <c r="AQ15" s="306"/>
      <c r="AR15" s="305" t="str">
        <f>IF(AR12="⑦","7",IF(AR12="⑥","6",AR12))</f>
        <v>⑧</v>
      </c>
      <c r="AS15" s="305"/>
      <c r="AT15" s="305"/>
      <c r="AU15" s="305"/>
      <c r="AV15" s="305"/>
      <c r="AW15" s="305"/>
      <c r="AX15" s="305"/>
      <c r="AY15" s="306"/>
      <c r="AZ15" s="592"/>
      <c r="BA15" s="690"/>
      <c r="BB15" s="690"/>
      <c r="BC15" s="690"/>
      <c r="BD15" s="528"/>
      <c r="BE15" s="528"/>
      <c r="BF15" s="528"/>
      <c r="BG15" s="529"/>
      <c r="BH15" s="38"/>
    </row>
    <row r="16" spans="1:60" ht="18.75" customHeight="1">
      <c r="A16" s="22"/>
      <c r="B16" s="723">
        <f>BD18</f>
        <v>4</v>
      </c>
      <c r="C16" s="724" t="s">
        <v>1257</v>
      </c>
      <c r="D16" s="725"/>
      <c r="E16" s="725"/>
      <c r="F16" s="741" t="str">
        <f>IF(C16="ここに","",VLOOKUP(C16,'登録ナンバー'!$A$1:$C$620,2,0))</f>
        <v>辻</v>
      </c>
      <c r="G16" s="741"/>
      <c r="H16" s="741"/>
      <c r="I16" s="741"/>
      <c r="J16" s="741"/>
      <c r="K16" s="741" t="s">
        <v>4</v>
      </c>
      <c r="L16" s="741" t="s">
        <v>1258</v>
      </c>
      <c r="M16" s="741"/>
      <c r="N16" s="741"/>
      <c r="O16" s="741" t="str">
        <f>IF(L16="ここに","",VLOOKUP(L16,'登録ナンバー'!$A$1:$C$620,2,0))</f>
        <v>竹下</v>
      </c>
      <c r="P16" s="741"/>
      <c r="Q16" s="741"/>
      <c r="R16" s="741"/>
      <c r="S16" s="796"/>
      <c r="T16" s="691">
        <f>IF(AB12="","",IF(AND(AG12=6,AB12&lt;&gt;"⑦"),"⑥",IF(AG12=7,"⑦",AG12)))</f>
        <v>0</v>
      </c>
      <c r="U16" s="619"/>
      <c r="V16" s="619"/>
      <c r="W16" s="619"/>
      <c r="X16" s="619" t="s">
        <v>5</v>
      </c>
      <c r="Y16" s="619">
        <v>8</v>
      </c>
      <c r="Z16" s="619"/>
      <c r="AA16" s="627"/>
      <c r="AB16" s="652"/>
      <c r="AC16" s="653"/>
      <c r="AD16" s="653"/>
      <c r="AE16" s="653"/>
      <c r="AF16" s="653"/>
      <c r="AG16" s="653"/>
      <c r="AH16" s="653"/>
      <c r="AI16" s="743"/>
      <c r="AJ16" s="658">
        <v>4</v>
      </c>
      <c r="AK16" s="635"/>
      <c r="AL16" s="635"/>
      <c r="AM16" s="635"/>
      <c r="AN16" s="635" t="s">
        <v>5</v>
      </c>
      <c r="AO16" s="635">
        <v>8</v>
      </c>
      <c r="AP16" s="635"/>
      <c r="AQ16" s="667"/>
      <c r="AR16" s="658" t="s">
        <v>1280</v>
      </c>
      <c r="AS16" s="635"/>
      <c r="AT16" s="635"/>
      <c r="AU16" s="635"/>
      <c r="AV16" s="635" t="s">
        <v>5</v>
      </c>
      <c r="AW16" s="635">
        <v>4</v>
      </c>
      <c r="AX16" s="635"/>
      <c r="AY16" s="660"/>
      <c r="AZ16" s="700">
        <f>IF(COUNTIF(BA12:BC27,1)=2,"直接対決","")</f>
      </c>
      <c r="BA16" s="662">
        <v>1</v>
      </c>
      <c r="BB16" s="662"/>
      <c r="BC16" s="662"/>
      <c r="BD16" s="671">
        <f>IF(AB12="","",3-BA16)</f>
        <v>2</v>
      </c>
      <c r="BE16" s="671"/>
      <c r="BF16" s="671"/>
      <c r="BG16" s="672"/>
      <c r="BH16" s="38"/>
    </row>
    <row r="17" spans="1:59" ht="18.75" customHeight="1">
      <c r="A17" s="22"/>
      <c r="B17" s="723"/>
      <c r="C17" s="726"/>
      <c r="D17" s="727"/>
      <c r="E17" s="727"/>
      <c r="F17" s="742"/>
      <c r="G17" s="742"/>
      <c r="H17" s="742"/>
      <c r="I17" s="742"/>
      <c r="J17" s="742"/>
      <c r="K17" s="742"/>
      <c r="L17" s="742"/>
      <c r="M17" s="742"/>
      <c r="N17" s="742"/>
      <c r="O17" s="742"/>
      <c r="P17" s="742"/>
      <c r="Q17" s="742"/>
      <c r="R17" s="742"/>
      <c r="S17" s="797"/>
      <c r="T17" s="669"/>
      <c r="U17" s="620"/>
      <c r="V17" s="620"/>
      <c r="W17" s="620"/>
      <c r="X17" s="620"/>
      <c r="Y17" s="620"/>
      <c r="Z17" s="620"/>
      <c r="AA17" s="628"/>
      <c r="AB17" s="654"/>
      <c r="AC17" s="655"/>
      <c r="AD17" s="655"/>
      <c r="AE17" s="655"/>
      <c r="AF17" s="655"/>
      <c r="AG17" s="655"/>
      <c r="AH17" s="655"/>
      <c r="AI17" s="744"/>
      <c r="AJ17" s="659"/>
      <c r="AK17" s="636"/>
      <c r="AL17" s="636"/>
      <c r="AM17" s="636"/>
      <c r="AN17" s="636"/>
      <c r="AO17" s="636"/>
      <c r="AP17" s="636"/>
      <c r="AQ17" s="668"/>
      <c r="AR17" s="659"/>
      <c r="AS17" s="636"/>
      <c r="AT17" s="636"/>
      <c r="AU17" s="636"/>
      <c r="AV17" s="636"/>
      <c r="AW17" s="636"/>
      <c r="AX17" s="636"/>
      <c r="AY17" s="661"/>
      <c r="AZ17" s="701"/>
      <c r="BA17" s="663"/>
      <c r="BB17" s="663"/>
      <c r="BC17" s="663"/>
      <c r="BD17" s="673"/>
      <c r="BE17" s="673"/>
      <c r="BF17" s="673"/>
      <c r="BG17" s="674"/>
    </row>
    <row r="18" spans="1:59" ht="18.75" customHeight="1">
      <c r="A18" s="22"/>
      <c r="B18" s="22"/>
      <c r="C18" s="726" t="s">
        <v>7</v>
      </c>
      <c r="D18" s="727"/>
      <c r="E18" s="727"/>
      <c r="F18" s="742" t="str">
        <f>IF(C16="ここに","",VLOOKUP(C16,'登録ナンバー'!$A$1:$D$620,4,0))</f>
        <v>うさかめ</v>
      </c>
      <c r="G18" s="742"/>
      <c r="H18" s="742"/>
      <c r="I18" s="742"/>
      <c r="J18" s="742"/>
      <c r="K18" s="389"/>
      <c r="L18" s="785" t="s">
        <v>7</v>
      </c>
      <c r="M18" s="785"/>
      <c r="N18" s="785"/>
      <c r="O18" s="742" t="str">
        <f>IF(L16="ここに","",VLOOKUP(L16,'登録ナンバー'!$A$1:$D$620,4,0))</f>
        <v>うさかめ</v>
      </c>
      <c r="P18" s="742"/>
      <c r="Q18" s="742"/>
      <c r="R18" s="742"/>
      <c r="S18" s="797"/>
      <c r="T18" s="669"/>
      <c r="U18" s="620"/>
      <c r="V18" s="620"/>
      <c r="W18" s="620"/>
      <c r="X18" s="620"/>
      <c r="Y18" s="620"/>
      <c r="Z18" s="620"/>
      <c r="AA18" s="628"/>
      <c r="AB18" s="654"/>
      <c r="AC18" s="655"/>
      <c r="AD18" s="655"/>
      <c r="AE18" s="655"/>
      <c r="AF18" s="655"/>
      <c r="AG18" s="655"/>
      <c r="AH18" s="655"/>
      <c r="AI18" s="744"/>
      <c r="AJ18" s="659"/>
      <c r="AK18" s="636"/>
      <c r="AL18" s="636"/>
      <c r="AM18" s="636"/>
      <c r="AN18" s="636"/>
      <c r="AO18" s="714"/>
      <c r="AP18" s="714"/>
      <c r="AQ18" s="720"/>
      <c r="AR18" s="659"/>
      <c r="AS18" s="636"/>
      <c r="AT18" s="636"/>
      <c r="AU18" s="636"/>
      <c r="AV18" s="636"/>
      <c r="AW18" s="636"/>
      <c r="AX18" s="636"/>
      <c r="AY18" s="661"/>
      <c r="AZ18" s="702">
        <v>0.428</v>
      </c>
      <c r="BA18" s="620"/>
      <c r="BB18" s="620"/>
      <c r="BC18" s="620"/>
      <c r="BD18" s="685">
        <v>4</v>
      </c>
      <c r="BE18" s="685"/>
      <c r="BF18" s="685"/>
      <c r="BG18" s="686"/>
    </row>
    <row r="19" spans="1:59" ht="4.5" customHeight="1" hidden="1">
      <c r="A19" s="22"/>
      <c r="B19" s="22"/>
      <c r="C19" s="737"/>
      <c r="D19" s="738"/>
      <c r="E19" s="738"/>
      <c r="F19" s="318"/>
      <c r="G19" s="318"/>
      <c r="H19" s="318"/>
      <c r="I19" s="318"/>
      <c r="J19" s="319"/>
      <c r="K19" s="318"/>
      <c r="L19" s="786"/>
      <c r="M19" s="786"/>
      <c r="N19" s="786"/>
      <c r="O19" s="318"/>
      <c r="P19" s="318"/>
      <c r="Q19" s="318"/>
      <c r="R19" s="320"/>
      <c r="S19" s="321"/>
      <c r="T19" s="297">
        <f>IF(T16="⑦","7",IF(T16="⑥","6",T16))</f>
        <v>0</v>
      </c>
      <c r="U19" s="225"/>
      <c r="V19" s="225"/>
      <c r="W19" s="225"/>
      <c r="X19" s="225"/>
      <c r="Y19" s="225"/>
      <c r="Z19" s="225"/>
      <c r="AA19" s="226"/>
      <c r="AB19" s="656"/>
      <c r="AC19" s="657"/>
      <c r="AD19" s="657"/>
      <c r="AE19" s="657"/>
      <c r="AF19" s="657"/>
      <c r="AG19" s="657"/>
      <c r="AH19" s="657"/>
      <c r="AI19" s="745"/>
      <c r="AJ19" s="297">
        <f>IF(AJ16="⑦","7",IF(AJ16="⑥","6",AJ16))</f>
        <v>4</v>
      </c>
      <c r="AK19" s="222"/>
      <c r="AL19" s="222"/>
      <c r="AM19" s="222"/>
      <c r="AN19" s="222"/>
      <c r="AO19" s="222"/>
      <c r="AP19" s="222"/>
      <c r="AQ19" s="298"/>
      <c r="AR19" s="222" t="str">
        <f>IF(AR16="⑦","7",IF(AR16="⑥","6",AR16))</f>
        <v>⑧</v>
      </c>
      <c r="AS19" s="222"/>
      <c r="AT19" s="222"/>
      <c r="AU19" s="222"/>
      <c r="AV19" s="222"/>
      <c r="AW19" s="222"/>
      <c r="AX19" s="222"/>
      <c r="AY19" s="299"/>
      <c r="AZ19" s="703"/>
      <c r="BA19" s="641"/>
      <c r="BB19" s="641"/>
      <c r="BC19" s="641"/>
      <c r="BD19" s="687"/>
      <c r="BE19" s="687"/>
      <c r="BF19" s="687"/>
      <c r="BG19" s="688"/>
    </row>
    <row r="20" spans="1:59" ht="18.75" customHeight="1">
      <c r="A20" s="22"/>
      <c r="B20" s="22"/>
      <c r="C20" s="724" t="s">
        <v>1259</v>
      </c>
      <c r="D20" s="725"/>
      <c r="E20" s="725"/>
      <c r="F20" s="495" t="str">
        <f>IF(C20="ここに","",VLOOKUP(C20,'登録ナンバー'!$A$1:$C$620,2,0))</f>
        <v>杉山</v>
      </c>
      <c r="G20" s="495"/>
      <c r="H20" s="495"/>
      <c r="I20" s="495"/>
      <c r="J20" s="495"/>
      <c r="K20" s="725" t="s">
        <v>4</v>
      </c>
      <c r="L20" s="725" t="s">
        <v>1260</v>
      </c>
      <c r="M20" s="725"/>
      <c r="N20" s="725"/>
      <c r="O20" s="495" t="str">
        <f>IF(L20="ここに","",VLOOKUP(L20,'登録ナンバー'!$A$1:$C$620,2,0))</f>
        <v>川上</v>
      </c>
      <c r="P20" s="495"/>
      <c r="Q20" s="495"/>
      <c r="R20" s="495"/>
      <c r="S20" s="588"/>
      <c r="T20" s="691">
        <f>IF(AO12="","",IF(AND(AO12=6,AJ12&lt;&gt;"⑦"),"⑥",IF(AO12=7,"⑦",AO12)))</f>
        <v>3</v>
      </c>
      <c r="U20" s="619"/>
      <c r="V20" s="619"/>
      <c r="W20" s="619"/>
      <c r="X20" s="619" t="s">
        <v>5</v>
      </c>
      <c r="Y20" s="619" t="str">
        <f>IF(AO12="","",IF(AJ12="⑥",6,IF(AJ12="⑦",7,AJ12)))</f>
        <v>⑧</v>
      </c>
      <c r="Z20" s="619"/>
      <c r="AA20" s="627"/>
      <c r="AB20" s="691" t="s">
        <v>1280</v>
      </c>
      <c r="AC20" s="619"/>
      <c r="AD20" s="619"/>
      <c r="AE20" s="619"/>
      <c r="AF20" s="619" t="s">
        <v>5</v>
      </c>
      <c r="AG20" s="619">
        <f>IF(AO16="","",IF(AJ16="⑥",6,IF(AJ16="⑦",7,AJ16)))</f>
        <v>4</v>
      </c>
      <c r="AH20" s="619"/>
      <c r="AI20" s="627"/>
      <c r="AJ20" s="773"/>
      <c r="AK20" s="774"/>
      <c r="AL20" s="774"/>
      <c r="AM20" s="774"/>
      <c r="AN20" s="774"/>
      <c r="AO20" s="774"/>
      <c r="AP20" s="774"/>
      <c r="AQ20" s="775"/>
      <c r="AR20" s="658">
        <v>4</v>
      </c>
      <c r="AS20" s="635"/>
      <c r="AT20" s="635"/>
      <c r="AU20" s="635"/>
      <c r="AV20" s="635" t="s">
        <v>5</v>
      </c>
      <c r="AW20" s="635">
        <v>8</v>
      </c>
      <c r="AX20" s="635"/>
      <c r="AY20" s="660"/>
      <c r="AZ20" s="700"/>
      <c r="BA20" s="662">
        <v>1</v>
      </c>
      <c r="BB20" s="662"/>
      <c r="BC20" s="662"/>
      <c r="BD20" s="671">
        <f>IF(AB12="","",3-BA20)</f>
        <v>2</v>
      </c>
      <c r="BE20" s="671"/>
      <c r="BF20" s="671"/>
      <c r="BG20" s="672"/>
    </row>
    <row r="21" spans="1:59" ht="18.75" customHeight="1">
      <c r="A21" s="22"/>
      <c r="B21" s="22"/>
      <c r="C21" s="726"/>
      <c r="D21" s="727"/>
      <c r="E21" s="727"/>
      <c r="F21" s="496"/>
      <c r="G21" s="496"/>
      <c r="H21" s="496"/>
      <c r="I21" s="496"/>
      <c r="J21" s="496"/>
      <c r="K21" s="727"/>
      <c r="L21" s="727"/>
      <c r="M21" s="727"/>
      <c r="N21" s="727"/>
      <c r="O21" s="496"/>
      <c r="P21" s="496"/>
      <c r="Q21" s="496"/>
      <c r="R21" s="496"/>
      <c r="S21" s="511"/>
      <c r="T21" s="669"/>
      <c r="U21" s="620"/>
      <c r="V21" s="620"/>
      <c r="W21" s="620"/>
      <c r="X21" s="620"/>
      <c r="Y21" s="620"/>
      <c r="Z21" s="620"/>
      <c r="AA21" s="628"/>
      <c r="AB21" s="669"/>
      <c r="AC21" s="620"/>
      <c r="AD21" s="620"/>
      <c r="AE21" s="620"/>
      <c r="AF21" s="620"/>
      <c r="AG21" s="620"/>
      <c r="AH21" s="620"/>
      <c r="AI21" s="628"/>
      <c r="AJ21" s="776"/>
      <c r="AK21" s="608"/>
      <c r="AL21" s="608"/>
      <c r="AM21" s="608"/>
      <c r="AN21" s="608"/>
      <c r="AO21" s="608"/>
      <c r="AP21" s="608"/>
      <c r="AQ21" s="777"/>
      <c r="AR21" s="659"/>
      <c r="AS21" s="636"/>
      <c r="AT21" s="636"/>
      <c r="AU21" s="636"/>
      <c r="AV21" s="636"/>
      <c r="AW21" s="636"/>
      <c r="AX21" s="636"/>
      <c r="AY21" s="661"/>
      <c r="AZ21" s="701"/>
      <c r="BA21" s="663"/>
      <c r="BB21" s="663"/>
      <c r="BC21" s="663"/>
      <c r="BD21" s="673"/>
      <c r="BE21" s="673"/>
      <c r="BF21" s="673"/>
      <c r="BG21" s="674"/>
    </row>
    <row r="22" spans="1:59" ht="18.75" customHeight="1">
      <c r="A22" s="22"/>
      <c r="B22" s="22"/>
      <c r="C22" s="726" t="s">
        <v>7</v>
      </c>
      <c r="D22" s="727"/>
      <c r="E22" s="727"/>
      <c r="F22" s="496" t="str">
        <f>IF(C20="ここに","",VLOOKUP(C20,'登録ナンバー'!$A$1:$D$620,4,0))</f>
        <v>村田ＴＣ</v>
      </c>
      <c r="G22" s="496"/>
      <c r="H22" s="496"/>
      <c r="I22" s="496"/>
      <c r="J22" s="496"/>
      <c r="K22" s="224"/>
      <c r="L22" s="772" t="s">
        <v>7</v>
      </c>
      <c r="M22" s="772"/>
      <c r="N22" s="772"/>
      <c r="O22" s="496" t="str">
        <f>IF(L20="ここに","",VLOOKUP(L20,'登録ナンバー'!$A$1:$D$620,4,0))</f>
        <v>村田ＴＣ</v>
      </c>
      <c r="P22" s="496"/>
      <c r="Q22" s="496"/>
      <c r="R22" s="496"/>
      <c r="S22" s="511"/>
      <c r="T22" s="669"/>
      <c r="U22" s="620"/>
      <c r="V22" s="620"/>
      <c r="W22" s="620"/>
      <c r="X22" s="620"/>
      <c r="Y22" s="620"/>
      <c r="Z22" s="620"/>
      <c r="AA22" s="628"/>
      <c r="AB22" s="669"/>
      <c r="AC22" s="620"/>
      <c r="AD22" s="620"/>
      <c r="AE22" s="620"/>
      <c r="AF22" s="620"/>
      <c r="AG22" s="620"/>
      <c r="AH22" s="620"/>
      <c r="AI22" s="628"/>
      <c r="AJ22" s="776"/>
      <c r="AK22" s="608"/>
      <c r="AL22" s="608"/>
      <c r="AM22" s="608"/>
      <c r="AN22" s="608"/>
      <c r="AO22" s="608"/>
      <c r="AP22" s="608"/>
      <c r="AQ22" s="777"/>
      <c r="AR22" s="659"/>
      <c r="AS22" s="636"/>
      <c r="AT22" s="636"/>
      <c r="AU22" s="636"/>
      <c r="AV22" s="714"/>
      <c r="AW22" s="636"/>
      <c r="AX22" s="636"/>
      <c r="AY22" s="661"/>
      <c r="AZ22" s="702">
        <v>0.375</v>
      </c>
      <c r="BA22" s="664"/>
      <c r="BB22" s="664"/>
      <c r="BC22" s="664"/>
      <c r="BD22" s="685">
        <v>3</v>
      </c>
      <c r="BE22" s="685"/>
      <c r="BF22" s="685"/>
      <c r="BG22" s="686"/>
    </row>
    <row r="23" spans="1:59" ht="6" customHeight="1" hidden="1">
      <c r="A23" s="22"/>
      <c r="B23" s="22"/>
      <c r="C23" s="737"/>
      <c r="D23" s="738"/>
      <c r="E23" s="738"/>
      <c r="F23" s="7"/>
      <c r="G23" s="7"/>
      <c r="H23" s="7"/>
      <c r="I23" s="7"/>
      <c r="J23" s="7"/>
      <c r="K23" s="4"/>
      <c r="L23" s="738"/>
      <c r="M23" s="738"/>
      <c r="N23" s="738"/>
      <c r="O23" s="7"/>
      <c r="P23" s="7"/>
      <c r="Q23" s="7"/>
      <c r="R23" s="8"/>
      <c r="S23" s="39"/>
      <c r="T23" s="228">
        <f>IF(T20="⑦","7",IF(T20="⑥","6",T20))</f>
        <v>3</v>
      </c>
      <c r="U23" s="10"/>
      <c r="V23" s="10"/>
      <c r="W23" s="10"/>
      <c r="X23" s="10"/>
      <c r="Y23" s="10"/>
      <c r="Z23" s="10"/>
      <c r="AA23" s="221"/>
      <c r="AB23" s="228" t="str">
        <f>IF(AB20="⑦","7",IF(AB20="⑥","6",AB20))</f>
        <v>⑧</v>
      </c>
      <c r="AC23" s="10"/>
      <c r="AD23" s="10"/>
      <c r="AE23" s="10"/>
      <c r="AF23" s="10"/>
      <c r="AG23" s="10"/>
      <c r="AH23" s="10"/>
      <c r="AI23" s="10"/>
      <c r="AJ23" s="778"/>
      <c r="AK23" s="779"/>
      <c r="AL23" s="779"/>
      <c r="AM23" s="779"/>
      <c r="AN23" s="779"/>
      <c r="AO23" s="779"/>
      <c r="AP23" s="779"/>
      <c r="AQ23" s="780"/>
      <c r="AR23" s="222">
        <f>IF(AR20="⑦","7",IF(AR20="⑥","6",AR20))</f>
        <v>4</v>
      </c>
      <c r="AS23" s="222"/>
      <c r="AT23" s="222"/>
      <c r="AU23" s="222"/>
      <c r="AV23" s="222"/>
      <c r="AW23" s="222"/>
      <c r="AX23" s="222"/>
      <c r="AY23" s="299"/>
      <c r="AZ23" s="703"/>
      <c r="BA23" s="665"/>
      <c r="BB23" s="665"/>
      <c r="BC23" s="665"/>
      <c r="BD23" s="687"/>
      <c r="BE23" s="687"/>
      <c r="BF23" s="687"/>
      <c r="BG23" s="688"/>
    </row>
    <row r="24" spans="1:59" ht="18.75" customHeight="1">
      <c r="A24" s="22"/>
      <c r="B24" s="723">
        <f>BD26</f>
        <v>2</v>
      </c>
      <c r="C24" s="724" t="s">
        <v>1261</v>
      </c>
      <c r="D24" s="725"/>
      <c r="E24" s="725"/>
      <c r="F24" s="583" t="str">
        <f>IF(C24="ここに","",VLOOKUP(C24,'登録ナンバー'!$A$1:$C$620,2,0))</f>
        <v>佐治</v>
      </c>
      <c r="G24" s="583"/>
      <c r="H24" s="583"/>
      <c r="I24" s="583"/>
      <c r="J24" s="583"/>
      <c r="K24" s="552" t="s">
        <v>4</v>
      </c>
      <c r="L24" s="583" t="s">
        <v>3</v>
      </c>
      <c r="M24" s="583"/>
      <c r="N24" s="583"/>
      <c r="O24" s="583" t="s">
        <v>259</v>
      </c>
      <c r="P24" s="583"/>
      <c r="Q24" s="583"/>
      <c r="R24" s="583"/>
      <c r="S24" s="781"/>
      <c r="T24" s="709">
        <f>IF(AW12="","",IF(AND(AW12=6,AR12&lt;&gt;"⑦"),"⑥",IF(AW12=7,"⑦",AW12)))</f>
        <v>4</v>
      </c>
      <c r="U24" s="623"/>
      <c r="V24" s="623"/>
      <c r="W24" s="623"/>
      <c r="X24" s="623" t="s">
        <v>5</v>
      </c>
      <c r="Y24" s="623">
        <v>8</v>
      </c>
      <c r="Z24" s="623"/>
      <c r="AA24" s="625"/>
      <c r="AB24" s="709">
        <f>IF(AW16="","",IF(AND(AW16=6,AR16&lt;&gt;"⑦"),"⑥",IF(AW16=7,"⑦",AW16)))</f>
        <v>4</v>
      </c>
      <c r="AC24" s="623"/>
      <c r="AD24" s="623"/>
      <c r="AE24" s="623"/>
      <c r="AF24" s="623" t="s">
        <v>5</v>
      </c>
      <c r="AG24" s="623">
        <v>8</v>
      </c>
      <c r="AH24" s="623"/>
      <c r="AI24" s="625"/>
      <c r="AJ24" s="709" t="s">
        <v>1280</v>
      </c>
      <c r="AK24" s="623"/>
      <c r="AL24" s="623"/>
      <c r="AM24" s="623"/>
      <c r="AN24" s="623" t="s">
        <v>5</v>
      </c>
      <c r="AO24" s="623">
        <f>IF(AW20="","",IF(AR20="⑥",6,IF(AR20="⑦",7,AR20)))</f>
        <v>4</v>
      </c>
      <c r="AP24" s="623"/>
      <c r="AQ24" s="625"/>
      <c r="AR24" s="643"/>
      <c r="AS24" s="644"/>
      <c r="AT24" s="644"/>
      <c r="AU24" s="644"/>
      <c r="AV24" s="644"/>
      <c r="AW24" s="644"/>
      <c r="AX24" s="644"/>
      <c r="AY24" s="770"/>
      <c r="AZ24" s="307"/>
      <c r="BA24" s="470">
        <v>1</v>
      </c>
      <c r="BB24" s="470"/>
      <c r="BC24" s="470"/>
      <c r="BD24" s="594">
        <f>IF(AB12="","",3-BA24)</f>
        <v>2</v>
      </c>
      <c r="BE24" s="594"/>
      <c r="BF24" s="594"/>
      <c r="BG24" s="595"/>
    </row>
    <row r="25" spans="1:59" ht="18.75" customHeight="1">
      <c r="A25" s="22"/>
      <c r="B25" s="677"/>
      <c r="C25" s="726"/>
      <c r="D25" s="727"/>
      <c r="E25" s="727"/>
      <c r="F25" s="554"/>
      <c r="G25" s="554"/>
      <c r="H25" s="554"/>
      <c r="I25" s="554"/>
      <c r="J25" s="554"/>
      <c r="K25" s="552"/>
      <c r="L25" s="554"/>
      <c r="M25" s="554"/>
      <c r="N25" s="554"/>
      <c r="O25" s="554"/>
      <c r="P25" s="554"/>
      <c r="Q25" s="554"/>
      <c r="R25" s="554"/>
      <c r="S25" s="602"/>
      <c r="T25" s="710"/>
      <c r="U25" s="624"/>
      <c r="V25" s="624"/>
      <c r="W25" s="624"/>
      <c r="X25" s="624"/>
      <c r="Y25" s="624"/>
      <c r="Z25" s="624"/>
      <c r="AA25" s="626"/>
      <c r="AB25" s="710"/>
      <c r="AC25" s="624"/>
      <c r="AD25" s="624"/>
      <c r="AE25" s="624"/>
      <c r="AF25" s="624"/>
      <c r="AG25" s="624"/>
      <c r="AH25" s="624"/>
      <c r="AI25" s="626"/>
      <c r="AJ25" s="710"/>
      <c r="AK25" s="624"/>
      <c r="AL25" s="624"/>
      <c r="AM25" s="624"/>
      <c r="AN25" s="624"/>
      <c r="AO25" s="624"/>
      <c r="AP25" s="624"/>
      <c r="AQ25" s="626"/>
      <c r="AR25" s="646"/>
      <c r="AS25" s="647"/>
      <c r="AT25" s="647"/>
      <c r="AU25" s="647"/>
      <c r="AV25" s="647"/>
      <c r="AW25" s="647"/>
      <c r="AX25" s="647"/>
      <c r="AY25" s="771"/>
      <c r="AZ25" s="308"/>
      <c r="BA25" s="471"/>
      <c r="BB25" s="471"/>
      <c r="BC25" s="471"/>
      <c r="BD25" s="596"/>
      <c r="BE25" s="596"/>
      <c r="BF25" s="596"/>
      <c r="BG25" s="597"/>
    </row>
    <row r="26" spans="1:59" ht="18.75" customHeight="1">
      <c r="A26" s="22"/>
      <c r="B26" s="22"/>
      <c r="C26" s="726" t="s">
        <v>7</v>
      </c>
      <c r="D26" s="727"/>
      <c r="E26" s="727"/>
      <c r="F26" s="554" t="str">
        <f>IF(C24="ここに","",VLOOKUP(C24,'登録ナンバー'!$A$1:$D$620,4,0))</f>
        <v>京セラ</v>
      </c>
      <c r="G26" s="554"/>
      <c r="H26" s="554"/>
      <c r="I26" s="554"/>
      <c r="J26" s="554"/>
      <c r="K26" s="309"/>
      <c r="L26" s="552" t="s">
        <v>7</v>
      </c>
      <c r="M26" s="552"/>
      <c r="N26" s="552"/>
      <c r="O26" s="554" t="s">
        <v>265</v>
      </c>
      <c r="P26" s="554"/>
      <c r="Q26" s="554"/>
      <c r="R26" s="554"/>
      <c r="S26" s="602"/>
      <c r="T26" s="710"/>
      <c r="U26" s="624"/>
      <c r="V26" s="624"/>
      <c r="W26" s="624"/>
      <c r="X26" s="624"/>
      <c r="Y26" s="624"/>
      <c r="Z26" s="624"/>
      <c r="AA26" s="626"/>
      <c r="AB26" s="710"/>
      <c r="AC26" s="624"/>
      <c r="AD26" s="624"/>
      <c r="AE26" s="624"/>
      <c r="AF26" s="784"/>
      <c r="AG26" s="624"/>
      <c r="AH26" s="624"/>
      <c r="AI26" s="626"/>
      <c r="AJ26" s="783"/>
      <c r="AK26" s="784"/>
      <c r="AL26" s="784"/>
      <c r="AM26" s="784"/>
      <c r="AN26" s="784"/>
      <c r="AO26" s="624"/>
      <c r="AP26" s="624"/>
      <c r="AQ26" s="626"/>
      <c r="AR26" s="646"/>
      <c r="AS26" s="647"/>
      <c r="AT26" s="647"/>
      <c r="AU26" s="647"/>
      <c r="AV26" s="647"/>
      <c r="AW26" s="647"/>
      <c r="AX26" s="647"/>
      <c r="AY26" s="771"/>
      <c r="AZ26" s="442">
        <v>0.44</v>
      </c>
      <c r="BA26" s="468"/>
      <c r="BB26" s="468"/>
      <c r="BC26" s="468"/>
      <c r="BD26" s="598">
        <v>2</v>
      </c>
      <c r="BE26" s="598"/>
      <c r="BF26" s="598"/>
      <c r="BG26" s="599"/>
    </row>
    <row r="27" spans="2:59" ht="6.75" customHeight="1" hidden="1">
      <c r="B27" s="22"/>
      <c r="C27" s="737"/>
      <c r="D27" s="738"/>
      <c r="E27" s="738"/>
      <c r="F27" s="309"/>
      <c r="G27" s="309"/>
      <c r="H27" s="309"/>
      <c r="I27" s="309"/>
      <c r="J27" s="309"/>
      <c r="K27" s="309"/>
      <c r="L27" s="553"/>
      <c r="M27" s="553"/>
      <c r="N27" s="553"/>
      <c r="O27" s="309"/>
      <c r="P27" s="309"/>
      <c r="Q27" s="309"/>
      <c r="R27" s="310"/>
      <c r="S27" s="311"/>
      <c r="T27" s="312">
        <f>IF(T24="⑦","7",IF(T24="⑥","6",T24))</f>
        <v>4</v>
      </c>
      <c r="U27" s="313"/>
      <c r="V27" s="313"/>
      <c r="W27" s="313"/>
      <c r="X27" s="313"/>
      <c r="Y27" s="313"/>
      <c r="Z27" s="313"/>
      <c r="AA27" s="314"/>
      <c r="AB27" s="312">
        <f>IF(AB24="⑦","7",IF(AB24="⑥","6",AB24))</f>
        <v>4</v>
      </c>
      <c r="AC27" s="313"/>
      <c r="AD27" s="313"/>
      <c r="AE27" s="313"/>
      <c r="AF27" s="315"/>
      <c r="AG27" s="315"/>
      <c r="AH27" s="315"/>
      <c r="AI27" s="316"/>
      <c r="AJ27" s="317" t="str">
        <f>IF(AJ24="⑦","7",IF(AJ24="⑥","6",AJ24))</f>
        <v>⑧</v>
      </c>
      <c r="AK27" s="315"/>
      <c r="AL27" s="315"/>
      <c r="AM27" s="315"/>
      <c r="AN27" s="315"/>
      <c r="AO27" s="315"/>
      <c r="AP27" s="315"/>
      <c r="AQ27" s="316"/>
      <c r="AR27" s="646"/>
      <c r="AS27" s="647"/>
      <c r="AT27" s="647"/>
      <c r="AU27" s="647"/>
      <c r="AV27" s="647"/>
      <c r="AW27" s="647"/>
      <c r="AX27" s="647"/>
      <c r="AY27" s="771"/>
      <c r="AZ27" s="443"/>
      <c r="BA27" s="782"/>
      <c r="BB27" s="782"/>
      <c r="BC27" s="782"/>
      <c r="BD27" s="600"/>
      <c r="BE27" s="600"/>
      <c r="BF27" s="600"/>
      <c r="BG27" s="601"/>
    </row>
    <row r="28" spans="3:59" ht="12" customHeight="1">
      <c r="C28" s="49"/>
      <c r="D28" s="49"/>
      <c r="E28" s="49"/>
      <c r="F28" s="49"/>
      <c r="G28" s="49"/>
      <c r="H28" s="49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47"/>
      <c r="V28" s="47"/>
      <c r="W28" s="47"/>
      <c r="X28" s="47"/>
      <c r="Y28" s="47"/>
      <c r="Z28" s="47"/>
      <c r="AA28" s="47"/>
      <c r="AB28" s="51"/>
      <c r="AC28" s="47"/>
      <c r="AD28" s="47"/>
      <c r="AE28" s="47"/>
      <c r="AF28" s="24"/>
      <c r="AG28" s="24"/>
      <c r="AH28" s="24"/>
      <c r="AI28" s="24"/>
      <c r="AJ28" s="20"/>
      <c r="AK28" s="20"/>
      <c r="AL28" s="20"/>
      <c r="AM28" s="20"/>
      <c r="AN28" s="20"/>
      <c r="AO28" s="20"/>
      <c r="AP28" s="20"/>
      <c r="AQ28" s="20"/>
      <c r="AR28" s="20"/>
      <c r="AS28" s="52"/>
      <c r="AT28" s="52"/>
      <c r="AU28" s="52"/>
      <c r="AV28" s="52"/>
      <c r="AW28" s="52"/>
      <c r="AX28" s="52"/>
      <c r="AY28" s="52"/>
      <c r="AZ28" s="53"/>
      <c r="BA28" s="53"/>
      <c r="BB28" s="53"/>
      <c r="BC28" s="53"/>
      <c r="BD28" s="54"/>
      <c r="BE28" s="54"/>
      <c r="BF28" s="54"/>
      <c r="BG28" s="54"/>
    </row>
    <row r="29" spans="3:59" ht="12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33"/>
      <c r="BA29" s="33"/>
      <c r="BB29" s="33"/>
      <c r="BC29" s="33"/>
      <c r="BD29" s="33"/>
      <c r="BE29" s="33"/>
      <c r="BF29" s="33"/>
      <c r="BG29" s="33"/>
    </row>
    <row r="30" spans="3:59" ht="12" customHeight="1"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28"/>
      <c r="AB30" s="28"/>
      <c r="AJ30" s="28"/>
      <c r="AR30" s="10"/>
      <c r="AS30" s="10"/>
      <c r="AT30" s="10"/>
      <c r="AU30" s="10"/>
      <c r="AV30" s="10"/>
      <c r="AW30" s="10"/>
      <c r="AX30" s="10"/>
      <c r="AY30" s="10"/>
      <c r="AZ30" s="25"/>
      <c r="BA30" s="25"/>
      <c r="BB30" s="25"/>
      <c r="BC30" s="25"/>
      <c r="BD30" s="26"/>
      <c r="BE30" s="26"/>
      <c r="BF30" s="26"/>
      <c r="BG30" s="26"/>
    </row>
    <row r="31" spans="3:65" s="3" customFormat="1" ht="32.25" customHeight="1">
      <c r="C31" s="605" t="s">
        <v>1276</v>
      </c>
      <c r="D31" s="605"/>
      <c r="E31" s="605"/>
      <c r="F31" s="605"/>
      <c r="G31" s="605"/>
      <c r="H31" s="605"/>
      <c r="I31" s="605"/>
      <c r="J31" s="605"/>
      <c r="K31" s="605"/>
      <c r="L31" s="605"/>
      <c r="M31" s="605"/>
      <c r="N31" s="605"/>
      <c r="O31" s="605"/>
      <c r="P31" s="605"/>
      <c r="Q31" s="605"/>
      <c r="R31" s="605"/>
      <c r="S31" s="605"/>
      <c r="T31" s="605"/>
      <c r="U31" s="605"/>
      <c r="V31" s="605"/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605"/>
      <c r="AI31" s="605"/>
      <c r="AJ31" s="605"/>
      <c r="AK31" s="605"/>
      <c r="AL31" s="605"/>
      <c r="AM31" s="605"/>
      <c r="AN31" s="605"/>
      <c r="AO31" s="605"/>
      <c r="AP31" s="605"/>
      <c r="AQ31" s="605"/>
      <c r="AR31" s="605"/>
      <c r="AS31" s="605"/>
      <c r="AT31" s="605"/>
      <c r="AU31" s="605"/>
      <c r="AV31" s="605"/>
      <c r="AW31" s="605"/>
      <c r="AX31" s="605"/>
      <c r="AY31" s="605"/>
      <c r="AZ31" s="605"/>
      <c r="BA31" s="605"/>
      <c r="BB31" s="605"/>
      <c r="BC31" s="605"/>
      <c r="BD31" s="605"/>
      <c r="BE31" s="605"/>
      <c r="BF31" s="605"/>
      <c r="BG31" s="605"/>
      <c r="BH31" s="605"/>
      <c r="BL31" s="14"/>
      <c r="BM31" s="14"/>
    </row>
    <row r="32" spans="49:65" s="3" customFormat="1" ht="21" customHeight="1">
      <c r="AW32" s="14"/>
      <c r="AX32" s="14"/>
      <c r="BL32" s="14"/>
      <c r="BM32" s="14"/>
    </row>
    <row r="33" spans="99:112" ht="7.5" customHeight="1"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</row>
    <row r="34" spans="60:112" ht="7.5" customHeight="1">
      <c r="BH34" s="10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</row>
    <row r="35" spans="60:112" ht="7.5" customHeight="1">
      <c r="BH35" s="10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</row>
    <row r="36" spans="98:112" ht="7.5" customHeight="1"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</row>
    <row r="37" spans="98:112" ht="7.5" customHeight="1"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</row>
    <row r="38" spans="60:112" ht="7.5" customHeight="1">
      <c r="BH38" s="10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</row>
    <row r="39" spans="60:112" ht="7.5" customHeight="1">
      <c r="BH39" s="10"/>
      <c r="CU39" s="28"/>
      <c r="CV39" s="29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</row>
    <row r="40" spans="2:112" s="18" customFormat="1" ht="7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0"/>
      <c r="CU40" s="28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</row>
    <row r="41" spans="2:112" s="18" customFormat="1" ht="7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28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</row>
    <row r="42" spans="2:112" s="18" customFormat="1" ht="7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</row>
    <row r="43" spans="2:112" s="18" customFormat="1" ht="7.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</row>
    <row r="44" spans="2:116" s="18" customFormat="1" ht="7.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</row>
    <row r="45" spans="2:117" s="18" customFormat="1" ht="7.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29"/>
      <c r="CV45" s="14"/>
      <c r="CW45" s="14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</row>
    <row r="46" spans="2:134" s="18" customFormat="1" ht="7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29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</row>
    <row r="47" spans="2:148" s="18" customFormat="1" ht="7.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</row>
    <row r="48" spans="2:157" s="18" customFormat="1" ht="7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</row>
    <row r="49" spans="2:149" s="18" customFormat="1" ht="7.5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</row>
    <row r="50" spans="2:135" s="18" customFormat="1" ht="7.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28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</row>
    <row r="51" spans="2:135" s="18" customFormat="1" ht="7.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28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</row>
    <row r="52" spans="2:134" s="18" customFormat="1" ht="7.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28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</row>
    <row r="53" spans="2:135" s="18" customFormat="1" ht="7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28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</row>
    <row r="56" ht="7.5" customHeight="1">
      <c r="EF56" s="10"/>
    </row>
    <row r="66" ht="7.5" customHeight="1">
      <c r="CT66" s="28"/>
    </row>
    <row r="67" ht="7.5" customHeight="1">
      <c r="CT67" s="28"/>
    </row>
    <row r="68" ht="7.5" customHeight="1">
      <c r="CT68" s="28"/>
    </row>
    <row r="69" ht="7.5" customHeight="1">
      <c r="CT69" s="28"/>
    </row>
    <row r="70" ht="7.5" customHeight="1">
      <c r="CT70" s="28"/>
    </row>
    <row r="71" ht="7.5" customHeight="1">
      <c r="CT71" s="28"/>
    </row>
    <row r="72" spans="98:100" ht="7.5" customHeight="1">
      <c r="CT72" s="28"/>
      <c r="CV72" s="10"/>
    </row>
    <row r="73" spans="98:133" ht="7.5" customHeight="1">
      <c r="CT73" s="28"/>
      <c r="DU73" s="10"/>
      <c r="DV73" s="27"/>
      <c r="DW73" s="27"/>
      <c r="DX73" s="27"/>
      <c r="DY73" s="27"/>
      <c r="DZ73" s="27"/>
      <c r="EA73" s="27"/>
      <c r="EB73" s="27"/>
      <c r="EC73" s="27"/>
    </row>
    <row r="74" spans="98:99" ht="7.5" customHeight="1">
      <c r="CT74" s="28"/>
      <c r="CU74" s="10"/>
    </row>
    <row r="75" ht="7.5" customHeight="1">
      <c r="CT75" s="28"/>
    </row>
    <row r="76" spans="2:106" s="18" customFormat="1" ht="7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28"/>
      <c r="CU76" s="14"/>
      <c r="CV76" s="14"/>
      <c r="CW76" s="14"/>
      <c r="CX76" s="14"/>
      <c r="CY76" s="14"/>
      <c r="CZ76" s="14"/>
      <c r="DA76" s="14"/>
      <c r="DB76" s="14"/>
    </row>
    <row r="77" spans="2:142" s="18" customFormat="1" ht="7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28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</row>
    <row r="78" spans="2:149" s="18" customFormat="1" ht="7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</row>
    <row r="79" spans="2:141" s="18" customFormat="1" ht="7.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</row>
    <row r="80" spans="2:127" s="18" customFormat="1" ht="7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</row>
    <row r="81" spans="2:127" s="18" customFormat="1" ht="7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</row>
    <row r="82" spans="2:127" s="18" customFormat="1" ht="7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</row>
    <row r="83" spans="2:127" s="18" customFormat="1" ht="7.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</row>
    <row r="84" spans="107:127" ht="7.5" customHeight="1"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</row>
    <row r="86" ht="7.5" customHeight="1">
      <c r="DZ86" s="10"/>
    </row>
    <row r="90" spans="100:106" ht="7.5" customHeight="1">
      <c r="CV90" s="10"/>
      <c r="CW90" s="10"/>
      <c r="CX90" s="10"/>
      <c r="CY90" s="10"/>
      <c r="DA90" s="18"/>
      <c r="DB90" s="18"/>
    </row>
    <row r="91" spans="2:117" s="18" customFormat="1" ht="7.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0"/>
      <c r="CW91" s="10"/>
      <c r="CX91" s="10"/>
      <c r="CY91" s="10"/>
      <c r="CZ91" s="10"/>
      <c r="DA91" s="10"/>
      <c r="DB91" s="10"/>
      <c r="DC91" s="10"/>
      <c r="DF91" s="14"/>
      <c r="DG91" s="14"/>
      <c r="DH91" s="14"/>
      <c r="DI91" s="14"/>
      <c r="DJ91" s="14"/>
      <c r="DK91" s="14"/>
      <c r="DL91" s="14"/>
      <c r="DM91" s="14"/>
    </row>
    <row r="92" spans="2:130" s="18" customFormat="1" ht="7.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</row>
    <row r="93" spans="2:139" s="18" customFormat="1" ht="7.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</row>
    <row r="94" spans="2:144" s="18" customFormat="1" ht="7.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0"/>
      <c r="CW94" s="10"/>
      <c r="CX94" s="10"/>
      <c r="CY94" s="10"/>
      <c r="CZ94" s="10"/>
      <c r="DA94" s="10"/>
      <c r="DB94" s="10"/>
      <c r="DC94" s="10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</row>
    <row r="95" spans="2:131" s="18" customFormat="1" ht="7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0"/>
      <c r="CW95" s="10"/>
      <c r="CX95" s="10"/>
      <c r="CY95" s="10"/>
      <c r="CZ95" s="10"/>
      <c r="DA95" s="10"/>
      <c r="DB95" s="10"/>
      <c r="DC95" s="10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0"/>
    </row>
    <row r="96" spans="2:131" s="18" customFormat="1" ht="7.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0"/>
      <c r="CW96" s="10"/>
      <c r="CX96" s="10"/>
      <c r="CY96" s="10"/>
      <c r="CZ96" s="10"/>
      <c r="DA96" s="10"/>
      <c r="DB96" s="10"/>
      <c r="DC96" s="10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0"/>
    </row>
    <row r="97" spans="2:131" s="18" customFormat="1" ht="7.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0"/>
      <c r="CW97" s="10"/>
      <c r="CX97" s="10"/>
      <c r="CY97" s="10"/>
      <c r="CZ97" s="10"/>
      <c r="DA97" s="10"/>
      <c r="DB97" s="10"/>
      <c r="DC97" s="10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</row>
    <row r="98" spans="2:131" s="18" customFormat="1" ht="7.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0"/>
      <c r="CW98" s="10"/>
      <c r="CX98" s="10"/>
      <c r="CY98" s="10"/>
      <c r="CZ98" s="10"/>
      <c r="DA98" s="10"/>
      <c r="DB98" s="10"/>
      <c r="DC98" s="10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14"/>
    </row>
    <row r="99" spans="100:131" ht="7.5" customHeight="1">
      <c r="CV99" s="10"/>
      <c r="CW99" s="10"/>
      <c r="CX99" s="10"/>
      <c r="CY99" s="10"/>
      <c r="CZ99" s="10"/>
      <c r="DA99" s="10"/>
      <c r="DB99" s="10"/>
      <c r="DC99" s="10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10"/>
    </row>
    <row r="100" spans="100:131" ht="7.5" customHeight="1">
      <c r="CV100" s="10"/>
      <c r="CW100" s="10"/>
      <c r="CX100" s="10"/>
      <c r="CY100" s="10"/>
      <c r="CZ100" s="10"/>
      <c r="DA100" s="10"/>
      <c r="DB100" s="10"/>
      <c r="DC100" s="10"/>
      <c r="EA100" s="10"/>
    </row>
    <row r="101" spans="100:131" ht="7.5" customHeight="1">
      <c r="CV101" s="10"/>
      <c r="CW101" s="10"/>
      <c r="CX101" s="10"/>
      <c r="CY101" s="10"/>
      <c r="CZ101" s="10"/>
      <c r="DA101" s="10"/>
      <c r="DB101" s="10"/>
      <c r="DC101" s="10"/>
      <c r="EA101" s="10"/>
    </row>
    <row r="102" spans="100:107" ht="7.5" customHeight="1">
      <c r="CV102" s="10"/>
      <c r="CW102" s="10"/>
      <c r="CX102" s="10"/>
      <c r="CY102" s="10"/>
      <c r="CZ102" s="10"/>
      <c r="DA102" s="10"/>
      <c r="DB102" s="10"/>
      <c r="DC102" s="10"/>
    </row>
    <row r="103" spans="100:104" ht="7.5" customHeight="1">
      <c r="CV103" s="10"/>
      <c r="CW103" s="10"/>
      <c r="CX103" s="10"/>
      <c r="CY103" s="10"/>
      <c r="CZ103" s="10"/>
    </row>
    <row r="104" ht="7.5" customHeight="1">
      <c r="CZ104" s="10"/>
    </row>
  </sheetData>
  <sheetProtection/>
  <mergeCells count="120">
    <mergeCell ref="C2:BH3"/>
    <mergeCell ref="E4:BF4"/>
    <mergeCell ref="C6:BG7"/>
    <mergeCell ref="C5:BF5"/>
    <mergeCell ref="X20:X22"/>
    <mergeCell ref="AV12:AV14"/>
    <mergeCell ref="C16:E17"/>
    <mergeCell ref="F14:J14"/>
    <mergeCell ref="O14:S14"/>
    <mergeCell ref="F18:J18"/>
    <mergeCell ref="O18:S18"/>
    <mergeCell ref="X16:X18"/>
    <mergeCell ref="BA14:BC15"/>
    <mergeCell ref="AG12:AI14"/>
    <mergeCell ref="B12:B13"/>
    <mergeCell ref="B16:B17"/>
    <mergeCell ref="BA12:BC13"/>
    <mergeCell ref="AV16:AV18"/>
    <mergeCell ref="AJ12:AM14"/>
    <mergeCell ref="L14:N15"/>
    <mergeCell ref="B24:B25"/>
    <mergeCell ref="K12:K13"/>
    <mergeCell ref="K16:K17"/>
    <mergeCell ref="K20:K21"/>
    <mergeCell ref="K24:K25"/>
    <mergeCell ref="C18:E19"/>
    <mergeCell ref="C14:E15"/>
    <mergeCell ref="C12:E13"/>
    <mergeCell ref="C22:E23"/>
    <mergeCell ref="C20:E21"/>
    <mergeCell ref="BD12:BG13"/>
    <mergeCell ref="O26:S26"/>
    <mergeCell ref="C31:BH31"/>
    <mergeCell ref="AF12:AF14"/>
    <mergeCell ref="AF20:AF22"/>
    <mergeCell ref="AF24:AF26"/>
    <mergeCell ref="AN12:AN14"/>
    <mergeCell ref="AN24:AN26"/>
    <mergeCell ref="BD14:BG15"/>
    <mergeCell ref="AW12:AY14"/>
    <mergeCell ref="BA16:BC17"/>
    <mergeCell ref="AJ16:AM18"/>
    <mergeCell ref="AR16:AU18"/>
    <mergeCell ref="AZ20:AZ21"/>
    <mergeCell ref="BA18:BC19"/>
    <mergeCell ref="AZ16:AZ17"/>
    <mergeCell ref="C8:S11"/>
    <mergeCell ref="T8:AA9"/>
    <mergeCell ref="AB8:AI9"/>
    <mergeCell ref="AJ8:AQ9"/>
    <mergeCell ref="AR8:AY9"/>
    <mergeCell ref="T10:AA11"/>
    <mergeCell ref="AB10:AI11"/>
    <mergeCell ref="AJ10:AQ11"/>
    <mergeCell ref="L12:N13"/>
    <mergeCell ref="AB16:AI19"/>
    <mergeCell ref="AZ8:AZ9"/>
    <mergeCell ref="AZ12:AZ13"/>
    <mergeCell ref="AZ14:AZ15"/>
    <mergeCell ref="AR10:AY11"/>
    <mergeCell ref="AO12:AQ14"/>
    <mergeCell ref="Y16:AA18"/>
    <mergeCell ref="AW16:AY18"/>
    <mergeCell ref="O16:S17"/>
    <mergeCell ref="BB8:BG9"/>
    <mergeCell ref="BB10:BG11"/>
    <mergeCell ref="AZ10:BA11"/>
    <mergeCell ref="L18:N19"/>
    <mergeCell ref="AO16:AQ18"/>
    <mergeCell ref="AN16:AN18"/>
    <mergeCell ref="AB12:AE14"/>
    <mergeCell ref="BD16:BG17"/>
    <mergeCell ref="T12:AA15"/>
    <mergeCell ref="AR12:AU14"/>
    <mergeCell ref="AO24:AQ26"/>
    <mergeCell ref="Y24:AA26"/>
    <mergeCell ref="BD24:BG25"/>
    <mergeCell ref="F16:J17"/>
    <mergeCell ref="Y20:AA22"/>
    <mergeCell ref="BD18:BG19"/>
    <mergeCell ref="AZ18:AZ19"/>
    <mergeCell ref="F22:J22"/>
    <mergeCell ref="AZ26:AZ27"/>
    <mergeCell ref="X24:X26"/>
    <mergeCell ref="O24:S25"/>
    <mergeCell ref="BA26:BC27"/>
    <mergeCell ref="BD26:BG27"/>
    <mergeCell ref="T20:W22"/>
    <mergeCell ref="AB20:AE22"/>
    <mergeCell ref="AR20:AU22"/>
    <mergeCell ref="O22:S22"/>
    <mergeCell ref="BA24:BC25"/>
    <mergeCell ref="AJ24:AM26"/>
    <mergeCell ref="AG24:AI26"/>
    <mergeCell ref="BD22:BG23"/>
    <mergeCell ref="AG20:AI22"/>
    <mergeCell ref="AJ20:AQ23"/>
    <mergeCell ref="AW20:AY22"/>
    <mergeCell ref="BD20:BG21"/>
    <mergeCell ref="BA22:BC23"/>
    <mergeCell ref="BA20:BC21"/>
    <mergeCell ref="AZ22:AZ23"/>
    <mergeCell ref="AV20:AV22"/>
    <mergeCell ref="L22:N23"/>
    <mergeCell ref="F24:J25"/>
    <mergeCell ref="C26:E27"/>
    <mergeCell ref="L26:N27"/>
    <mergeCell ref="F26:J26"/>
    <mergeCell ref="C24:E25"/>
    <mergeCell ref="L24:N25"/>
    <mergeCell ref="T16:W18"/>
    <mergeCell ref="AR24:AY27"/>
    <mergeCell ref="O20:S21"/>
    <mergeCell ref="F20:J21"/>
    <mergeCell ref="F12:J13"/>
    <mergeCell ref="O12:S13"/>
    <mergeCell ref="T24:W26"/>
    <mergeCell ref="AB24:AE26"/>
    <mergeCell ref="L20:N21"/>
    <mergeCell ref="L16:N17"/>
  </mergeCells>
  <printOptions/>
  <pageMargins left="0" right="0" top="0" bottom="0" header="0.31" footer="0.31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FA104"/>
  <sheetViews>
    <sheetView zoomScaleSheetLayoutView="100" zoomScalePageLayoutView="0" workbookViewId="0" topLeftCell="A1">
      <selection activeCell="X28" sqref="X28"/>
    </sheetView>
  </sheetViews>
  <sheetFormatPr defaultColWidth="1.875" defaultRowHeight="7.5" customHeight="1"/>
  <cols>
    <col min="1" max="1" width="1.875" style="14" customWidth="1"/>
    <col min="2" max="2" width="0.74609375" style="14" hidden="1" customWidth="1"/>
    <col min="3" max="5" width="1.875" style="14" hidden="1" customWidth="1"/>
    <col min="6" max="11" width="1.875" style="14" customWidth="1"/>
    <col min="12" max="14" width="1.875" style="14" hidden="1" customWidth="1"/>
    <col min="15" max="19" width="1.875" style="14" customWidth="1"/>
    <col min="20" max="20" width="0.875" style="14" hidden="1" customWidth="1"/>
    <col min="21" max="27" width="1.875" style="14" customWidth="1"/>
    <col min="28" max="28" width="0.875" style="14" hidden="1" customWidth="1"/>
    <col min="29" max="35" width="1.875" style="14" customWidth="1"/>
    <col min="36" max="36" width="0.74609375" style="14" hidden="1" customWidth="1"/>
    <col min="37" max="43" width="1.875" style="14" customWidth="1"/>
    <col min="44" max="44" width="0.6171875" style="14" hidden="1" customWidth="1"/>
    <col min="45" max="51" width="1.875" style="14" customWidth="1"/>
    <col min="52" max="52" width="8.375" style="14" customWidth="1"/>
    <col min="53" max="16384" width="1.875" style="14" customWidth="1"/>
  </cols>
  <sheetData>
    <row r="1" ht="29.25" customHeight="1"/>
    <row r="2" spans="3:97" ht="12" customHeight="1">
      <c r="C2" s="798" t="s">
        <v>1277</v>
      </c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798"/>
      <c r="AC2" s="798"/>
      <c r="AD2" s="798"/>
      <c r="AE2" s="798"/>
      <c r="AF2" s="798"/>
      <c r="AG2" s="798"/>
      <c r="AH2" s="798"/>
      <c r="AI2" s="798"/>
      <c r="AJ2" s="798"/>
      <c r="AK2" s="798"/>
      <c r="AL2" s="798"/>
      <c r="AM2" s="798"/>
      <c r="AN2" s="798"/>
      <c r="AO2" s="798"/>
      <c r="AP2" s="798"/>
      <c r="AQ2" s="798"/>
      <c r="AR2" s="798"/>
      <c r="AS2" s="798"/>
      <c r="AT2" s="798"/>
      <c r="AU2" s="798"/>
      <c r="AV2" s="798"/>
      <c r="AW2" s="798"/>
      <c r="AX2" s="798"/>
      <c r="AY2" s="798"/>
      <c r="AZ2" s="798"/>
      <c r="BA2" s="798"/>
      <c r="BB2" s="798"/>
      <c r="BC2" s="798"/>
      <c r="BD2" s="798"/>
      <c r="BE2" s="798"/>
      <c r="BF2" s="798"/>
      <c r="BG2" s="798"/>
      <c r="BH2" s="79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</row>
    <row r="3" spans="3:97" ht="12" customHeight="1"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  <c r="T3" s="798"/>
      <c r="U3" s="798"/>
      <c r="V3" s="798"/>
      <c r="W3" s="798"/>
      <c r="X3" s="798"/>
      <c r="Y3" s="798"/>
      <c r="Z3" s="798"/>
      <c r="AA3" s="798"/>
      <c r="AB3" s="798"/>
      <c r="AC3" s="798"/>
      <c r="AD3" s="798"/>
      <c r="AE3" s="798"/>
      <c r="AF3" s="798"/>
      <c r="AG3" s="798"/>
      <c r="AH3" s="798"/>
      <c r="AI3" s="798"/>
      <c r="AJ3" s="798"/>
      <c r="AK3" s="798"/>
      <c r="AL3" s="798"/>
      <c r="AM3" s="798"/>
      <c r="AN3" s="798"/>
      <c r="AO3" s="798"/>
      <c r="AP3" s="798"/>
      <c r="AQ3" s="798"/>
      <c r="AR3" s="798"/>
      <c r="AS3" s="798"/>
      <c r="AT3" s="798"/>
      <c r="AU3" s="798"/>
      <c r="AV3" s="798"/>
      <c r="AW3" s="798"/>
      <c r="AX3" s="798"/>
      <c r="AY3" s="798"/>
      <c r="AZ3" s="798"/>
      <c r="BA3" s="798"/>
      <c r="BB3" s="798"/>
      <c r="BC3" s="798"/>
      <c r="BD3" s="798"/>
      <c r="BE3" s="798"/>
      <c r="BF3" s="798"/>
      <c r="BG3" s="798"/>
      <c r="BH3" s="79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</row>
    <row r="4" spans="3:97" ht="46.5" customHeight="1">
      <c r="C4" s="291"/>
      <c r="D4" s="291"/>
      <c r="E4" s="637" t="s">
        <v>1278</v>
      </c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7"/>
      <c r="Z4" s="637"/>
      <c r="AA4" s="637"/>
      <c r="AB4" s="637"/>
      <c r="AC4" s="637"/>
      <c r="AD4" s="637"/>
      <c r="AE4" s="637"/>
      <c r="AF4" s="637"/>
      <c r="AG4" s="637"/>
      <c r="AH4" s="637"/>
      <c r="AI4" s="637"/>
      <c r="AJ4" s="637"/>
      <c r="AK4" s="637"/>
      <c r="AL4" s="637"/>
      <c r="AM4" s="637"/>
      <c r="AN4" s="637"/>
      <c r="AO4" s="637"/>
      <c r="AP4" s="637"/>
      <c r="AQ4" s="637"/>
      <c r="AR4" s="637"/>
      <c r="AS4" s="637"/>
      <c r="AT4" s="637"/>
      <c r="AU4" s="637"/>
      <c r="AV4" s="637"/>
      <c r="AW4" s="637"/>
      <c r="AX4" s="637"/>
      <c r="AY4" s="637"/>
      <c r="AZ4" s="637"/>
      <c r="BA4" s="637"/>
      <c r="BB4" s="637"/>
      <c r="BC4" s="637"/>
      <c r="BD4" s="637"/>
      <c r="BE4" s="637"/>
      <c r="BF4" s="637"/>
      <c r="BG4" s="291"/>
      <c r="BH4" s="291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</row>
    <row r="5" spans="3:97" ht="46.5" customHeight="1">
      <c r="C5" s="798" t="s">
        <v>1284</v>
      </c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X5" s="798"/>
      <c r="Y5" s="798"/>
      <c r="Z5" s="798"/>
      <c r="AA5" s="798"/>
      <c r="AB5" s="798"/>
      <c r="AC5" s="798"/>
      <c r="AD5" s="798"/>
      <c r="AE5" s="798"/>
      <c r="AF5" s="798"/>
      <c r="AG5" s="798"/>
      <c r="AH5" s="798"/>
      <c r="AI5" s="798"/>
      <c r="AJ5" s="798"/>
      <c r="AK5" s="798"/>
      <c r="AL5" s="798"/>
      <c r="AM5" s="798"/>
      <c r="AN5" s="798"/>
      <c r="AO5" s="798"/>
      <c r="AP5" s="798"/>
      <c r="AQ5" s="798"/>
      <c r="AR5" s="798"/>
      <c r="AS5" s="798"/>
      <c r="AT5" s="798"/>
      <c r="AU5" s="798"/>
      <c r="AV5" s="798"/>
      <c r="AW5" s="798"/>
      <c r="AX5" s="798"/>
      <c r="AY5" s="798"/>
      <c r="AZ5" s="798"/>
      <c r="BA5" s="798"/>
      <c r="BB5" s="798"/>
      <c r="BC5" s="798"/>
      <c r="BD5" s="798"/>
      <c r="BE5" s="798"/>
      <c r="BF5" s="798"/>
      <c r="BG5" s="291"/>
      <c r="BH5" s="291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</row>
    <row r="6" spans="3:59" ht="12" customHeight="1">
      <c r="C6" s="570" t="s">
        <v>1271</v>
      </c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0"/>
      <c r="AU6" s="570"/>
      <c r="AV6" s="570"/>
      <c r="AW6" s="570"/>
      <c r="AX6" s="570"/>
      <c r="AY6" s="570"/>
      <c r="AZ6" s="570"/>
      <c r="BA6" s="570"/>
      <c r="BB6" s="570"/>
      <c r="BC6" s="570"/>
      <c r="BD6" s="570"/>
      <c r="BE6" s="570"/>
      <c r="BF6" s="570"/>
      <c r="BG6" s="570"/>
    </row>
    <row r="7" spans="3:59" ht="22.5" customHeight="1" thickBot="1"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8"/>
      <c r="AB7" s="638"/>
      <c r="AC7" s="638"/>
      <c r="AD7" s="638"/>
      <c r="AE7" s="638"/>
      <c r="AF7" s="638"/>
      <c r="AG7" s="638"/>
      <c r="AH7" s="638"/>
      <c r="AI7" s="638"/>
      <c r="AJ7" s="638"/>
      <c r="AK7" s="638"/>
      <c r="AL7" s="638"/>
      <c r="AM7" s="638"/>
      <c r="AN7" s="638"/>
      <c r="AO7" s="638"/>
      <c r="AP7" s="638"/>
      <c r="AQ7" s="638"/>
      <c r="AR7" s="638"/>
      <c r="AS7" s="638"/>
      <c r="AT7" s="638"/>
      <c r="AU7" s="638"/>
      <c r="AV7" s="638"/>
      <c r="AW7" s="638"/>
      <c r="AX7" s="638"/>
      <c r="AY7" s="638"/>
      <c r="AZ7" s="638"/>
      <c r="BA7" s="638"/>
      <c r="BB7" s="638"/>
      <c r="BC7" s="638"/>
      <c r="BD7" s="638"/>
      <c r="BE7" s="638"/>
      <c r="BF7" s="638"/>
      <c r="BG7" s="638"/>
    </row>
    <row r="8" spans="1:59" ht="18.75" customHeight="1">
      <c r="A8" s="22"/>
      <c r="C8" s="639" t="s">
        <v>1279</v>
      </c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8"/>
      <c r="T8" s="683" t="str">
        <f>F12</f>
        <v>永松</v>
      </c>
      <c r="U8" s="675"/>
      <c r="V8" s="675"/>
      <c r="W8" s="675"/>
      <c r="X8" s="675"/>
      <c r="Y8" s="675"/>
      <c r="Z8" s="675"/>
      <c r="AA8" s="684"/>
      <c r="AB8" s="669" t="str">
        <f>F16</f>
        <v>筒井</v>
      </c>
      <c r="AC8" s="620"/>
      <c r="AD8" s="620"/>
      <c r="AE8" s="620"/>
      <c r="AF8" s="620"/>
      <c r="AG8" s="620"/>
      <c r="AH8" s="620"/>
      <c r="AI8" s="628"/>
      <c r="AJ8" s="669" t="str">
        <f>F20</f>
        <v>福永</v>
      </c>
      <c r="AK8" s="620"/>
      <c r="AL8" s="620"/>
      <c r="AM8" s="620"/>
      <c r="AN8" s="620"/>
      <c r="AO8" s="620"/>
      <c r="AP8" s="620"/>
      <c r="AQ8" s="628"/>
      <c r="AR8" s="620" t="str">
        <f>F24</f>
        <v>西山</v>
      </c>
      <c r="AS8" s="620"/>
      <c r="AT8" s="620"/>
      <c r="AU8" s="620"/>
      <c r="AV8" s="620"/>
      <c r="AW8" s="620"/>
      <c r="AX8" s="620"/>
      <c r="AY8" s="670"/>
      <c r="AZ8" s="708">
        <f>IF(AZ14&lt;&gt;"","取得","")</f>
      </c>
      <c r="BA8" s="24"/>
      <c r="BB8" s="675" t="s">
        <v>1</v>
      </c>
      <c r="BC8" s="675"/>
      <c r="BD8" s="675"/>
      <c r="BE8" s="675"/>
      <c r="BF8" s="675"/>
      <c r="BG8" s="676"/>
    </row>
    <row r="9" spans="1:59" ht="18.75" customHeight="1">
      <c r="A9" s="22"/>
      <c r="C9" s="639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0"/>
      <c r="R9" s="620"/>
      <c r="S9" s="628"/>
      <c r="T9" s="669"/>
      <c r="U9" s="620"/>
      <c r="V9" s="620"/>
      <c r="W9" s="620"/>
      <c r="X9" s="620"/>
      <c r="Y9" s="620"/>
      <c r="Z9" s="620"/>
      <c r="AA9" s="628"/>
      <c r="AB9" s="669"/>
      <c r="AC9" s="620"/>
      <c r="AD9" s="620"/>
      <c r="AE9" s="620"/>
      <c r="AF9" s="620"/>
      <c r="AG9" s="620"/>
      <c r="AH9" s="620"/>
      <c r="AI9" s="628"/>
      <c r="AJ9" s="669"/>
      <c r="AK9" s="620"/>
      <c r="AL9" s="620"/>
      <c r="AM9" s="620"/>
      <c r="AN9" s="620"/>
      <c r="AO9" s="620"/>
      <c r="AP9" s="620"/>
      <c r="AQ9" s="628"/>
      <c r="AR9" s="620"/>
      <c r="AS9" s="620"/>
      <c r="AT9" s="620"/>
      <c r="AU9" s="620"/>
      <c r="AV9" s="620"/>
      <c r="AW9" s="620"/>
      <c r="AX9" s="620"/>
      <c r="AY9" s="670"/>
      <c r="AZ9" s="680"/>
      <c r="BB9" s="620"/>
      <c r="BC9" s="620"/>
      <c r="BD9" s="620"/>
      <c r="BE9" s="620"/>
      <c r="BF9" s="620"/>
      <c r="BG9" s="677"/>
    </row>
    <row r="10" spans="1:59" ht="18.75" customHeight="1">
      <c r="A10" s="22"/>
      <c r="C10" s="639"/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0"/>
      <c r="R10" s="620"/>
      <c r="S10" s="628"/>
      <c r="T10" s="669" t="str">
        <f>O12</f>
        <v>木村</v>
      </c>
      <c r="U10" s="620"/>
      <c r="V10" s="620"/>
      <c r="W10" s="620"/>
      <c r="X10" s="620"/>
      <c r="Y10" s="620"/>
      <c r="Z10" s="620"/>
      <c r="AA10" s="628"/>
      <c r="AB10" s="669" t="str">
        <f>O16</f>
        <v>三代</v>
      </c>
      <c r="AC10" s="620"/>
      <c r="AD10" s="620"/>
      <c r="AE10" s="620"/>
      <c r="AF10" s="620"/>
      <c r="AG10" s="620"/>
      <c r="AH10" s="620"/>
      <c r="AI10" s="628"/>
      <c r="AJ10" s="669" t="str">
        <f>O20</f>
        <v>川並</v>
      </c>
      <c r="AK10" s="620"/>
      <c r="AL10" s="620"/>
      <c r="AM10" s="620"/>
      <c r="AN10" s="620"/>
      <c r="AO10" s="620"/>
      <c r="AP10" s="620"/>
      <c r="AQ10" s="628"/>
      <c r="AR10" s="620" t="str">
        <f>O24</f>
        <v>大脇</v>
      </c>
      <c r="AS10" s="620"/>
      <c r="AT10" s="620"/>
      <c r="AU10" s="620"/>
      <c r="AV10" s="620"/>
      <c r="AW10" s="620"/>
      <c r="AX10" s="620"/>
      <c r="AY10" s="670"/>
      <c r="AZ10" s="680">
        <f>IF(AZ14&lt;&gt;"","ゲーム率","")</f>
      </c>
      <c r="BA10" s="620"/>
      <c r="BB10" s="620" t="s">
        <v>2</v>
      </c>
      <c r="BC10" s="620"/>
      <c r="BD10" s="620"/>
      <c r="BE10" s="620"/>
      <c r="BF10" s="620"/>
      <c r="BG10" s="677"/>
    </row>
    <row r="11" spans="1:59" ht="18.75" customHeight="1">
      <c r="A11" s="22"/>
      <c r="C11" s="640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641"/>
      <c r="S11" s="642"/>
      <c r="T11" s="678"/>
      <c r="U11" s="641"/>
      <c r="V11" s="641"/>
      <c r="W11" s="641"/>
      <c r="X11" s="641"/>
      <c r="Y11" s="641"/>
      <c r="Z11" s="641"/>
      <c r="AA11" s="642"/>
      <c r="AB11" s="678"/>
      <c r="AC11" s="641"/>
      <c r="AD11" s="641"/>
      <c r="AE11" s="641"/>
      <c r="AF11" s="641"/>
      <c r="AG11" s="641"/>
      <c r="AH11" s="641"/>
      <c r="AI11" s="642"/>
      <c r="AJ11" s="678"/>
      <c r="AK11" s="641"/>
      <c r="AL11" s="641"/>
      <c r="AM11" s="641"/>
      <c r="AN11" s="641"/>
      <c r="AO11" s="641"/>
      <c r="AP11" s="641"/>
      <c r="AQ11" s="642"/>
      <c r="AR11" s="641"/>
      <c r="AS11" s="641"/>
      <c r="AT11" s="641"/>
      <c r="AU11" s="641"/>
      <c r="AV11" s="641"/>
      <c r="AW11" s="641"/>
      <c r="AX11" s="641"/>
      <c r="AY11" s="679"/>
      <c r="AZ11" s="681"/>
      <c r="BA11" s="641"/>
      <c r="BB11" s="641"/>
      <c r="BC11" s="641"/>
      <c r="BD11" s="641"/>
      <c r="BE11" s="641"/>
      <c r="BF11" s="641"/>
      <c r="BG11" s="682"/>
    </row>
    <row r="12" spans="1:60" s="10" customFormat="1" ht="18.75" customHeight="1">
      <c r="A12" s="23"/>
      <c r="B12" s="723">
        <f>BD14</f>
        <v>1</v>
      </c>
      <c r="C12" s="724" t="s">
        <v>264</v>
      </c>
      <c r="D12" s="725"/>
      <c r="E12" s="725"/>
      <c r="F12" s="541" t="str">
        <f>IF(C12="ここに","",VLOOKUP(C12,'登録ナンバー'!$A$1:$C$620,2,0))</f>
        <v>永松</v>
      </c>
      <c r="G12" s="541"/>
      <c r="H12" s="541"/>
      <c r="I12" s="541"/>
      <c r="J12" s="541"/>
      <c r="K12" s="532" t="s">
        <v>4</v>
      </c>
      <c r="L12" s="541" t="s">
        <v>3</v>
      </c>
      <c r="M12" s="541"/>
      <c r="N12" s="541"/>
      <c r="O12" s="541" t="s">
        <v>1262</v>
      </c>
      <c r="P12" s="541"/>
      <c r="Q12" s="541"/>
      <c r="R12" s="541"/>
      <c r="S12" s="746"/>
      <c r="T12" s="787">
        <f>IF(AB12="","丸付き数字は試合順番","")</f>
      </c>
      <c r="U12" s="788"/>
      <c r="V12" s="788"/>
      <c r="W12" s="788"/>
      <c r="X12" s="788"/>
      <c r="Y12" s="788"/>
      <c r="Z12" s="788"/>
      <c r="AA12" s="789"/>
      <c r="AB12" s="695" t="s">
        <v>1290</v>
      </c>
      <c r="AC12" s="436"/>
      <c r="AD12" s="436"/>
      <c r="AE12" s="436"/>
      <c r="AF12" s="436" t="s">
        <v>5</v>
      </c>
      <c r="AG12" s="436">
        <v>8</v>
      </c>
      <c r="AH12" s="436"/>
      <c r="AI12" s="447"/>
      <c r="AJ12" s="695" t="s">
        <v>1280</v>
      </c>
      <c r="AK12" s="436"/>
      <c r="AL12" s="436"/>
      <c r="AM12" s="436"/>
      <c r="AN12" s="436" t="s">
        <v>5</v>
      </c>
      <c r="AO12" s="436">
        <v>1</v>
      </c>
      <c r="AP12" s="436"/>
      <c r="AQ12" s="447"/>
      <c r="AR12" s="695" t="s">
        <v>1280</v>
      </c>
      <c r="AS12" s="436"/>
      <c r="AT12" s="436"/>
      <c r="AU12" s="436"/>
      <c r="AV12" s="436" t="s">
        <v>5</v>
      </c>
      <c r="AW12" s="436">
        <v>0</v>
      </c>
      <c r="AX12" s="436"/>
      <c r="AY12" s="705"/>
      <c r="AZ12" s="589">
        <f>IF(COUNTIF(BA12:BC25,1)=2,"直接対決","")</f>
      </c>
      <c r="BA12" s="534">
        <v>3</v>
      </c>
      <c r="BB12" s="534"/>
      <c r="BC12" s="534"/>
      <c r="BD12" s="512">
        <f>IF(AB12="","",3-BA12)</f>
        <v>0</v>
      </c>
      <c r="BE12" s="512"/>
      <c r="BF12" s="512"/>
      <c r="BG12" s="513"/>
      <c r="BH12" s="21"/>
    </row>
    <row r="13" spans="1:60" s="10" customFormat="1" ht="18.75" customHeight="1">
      <c r="A13" s="23"/>
      <c r="B13" s="723"/>
      <c r="C13" s="726"/>
      <c r="D13" s="727"/>
      <c r="E13" s="727"/>
      <c r="F13" s="542"/>
      <c r="G13" s="542"/>
      <c r="H13" s="542"/>
      <c r="I13" s="542"/>
      <c r="J13" s="542"/>
      <c r="K13" s="532"/>
      <c r="L13" s="542"/>
      <c r="M13" s="542"/>
      <c r="N13" s="542"/>
      <c r="O13" s="542"/>
      <c r="P13" s="542"/>
      <c r="Q13" s="542"/>
      <c r="R13" s="542"/>
      <c r="S13" s="747"/>
      <c r="T13" s="790"/>
      <c r="U13" s="791"/>
      <c r="V13" s="791"/>
      <c r="W13" s="791"/>
      <c r="X13" s="791"/>
      <c r="Y13" s="791"/>
      <c r="Z13" s="791"/>
      <c r="AA13" s="792"/>
      <c r="AB13" s="696"/>
      <c r="AC13" s="437"/>
      <c r="AD13" s="437"/>
      <c r="AE13" s="437"/>
      <c r="AF13" s="437"/>
      <c r="AG13" s="437"/>
      <c r="AH13" s="437"/>
      <c r="AI13" s="448"/>
      <c r="AJ13" s="696"/>
      <c r="AK13" s="437"/>
      <c r="AL13" s="437"/>
      <c r="AM13" s="437"/>
      <c r="AN13" s="437"/>
      <c r="AO13" s="437"/>
      <c r="AP13" s="437"/>
      <c r="AQ13" s="448"/>
      <c r="AR13" s="696"/>
      <c r="AS13" s="437"/>
      <c r="AT13" s="437"/>
      <c r="AU13" s="437"/>
      <c r="AV13" s="437"/>
      <c r="AW13" s="437"/>
      <c r="AX13" s="437"/>
      <c r="AY13" s="706"/>
      <c r="AZ13" s="590"/>
      <c r="BA13" s="535"/>
      <c r="BB13" s="535"/>
      <c r="BC13" s="535"/>
      <c r="BD13" s="514"/>
      <c r="BE13" s="514"/>
      <c r="BF13" s="514"/>
      <c r="BG13" s="515"/>
      <c r="BH13" s="21"/>
    </row>
    <row r="14" spans="1:60" ht="18.75" customHeight="1">
      <c r="A14" s="22"/>
      <c r="C14" s="726" t="s">
        <v>7</v>
      </c>
      <c r="D14" s="727"/>
      <c r="E14" s="727"/>
      <c r="F14" s="542" t="str">
        <f>IF(C12="ここに","",VLOOKUP(C12,'登録ナンバー'!$A$1:$D$620,4,0))</f>
        <v>うさかめ</v>
      </c>
      <c r="G14" s="542"/>
      <c r="H14" s="542"/>
      <c r="I14" s="542"/>
      <c r="J14" s="542"/>
      <c r="K14" s="301"/>
      <c r="L14" s="532" t="s">
        <v>7</v>
      </c>
      <c r="M14" s="532"/>
      <c r="N14" s="532"/>
      <c r="O14" s="542" t="s">
        <v>265</v>
      </c>
      <c r="P14" s="542"/>
      <c r="Q14" s="542"/>
      <c r="R14" s="542"/>
      <c r="S14" s="747"/>
      <c r="T14" s="790"/>
      <c r="U14" s="791"/>
      <c r="V14" s="791"/>
      <c r="W14" s="791"/>
      <c r="X14" s="791"/>
      <c r="Y14" s="791"/>
      <c r="Z14" s="791"/>
      <c r="AA14" s="792"/>
      <c r="AB14" s="696"/>
      <c r="AC14" s="437"/>
      <c r="AD14" s="437"/>
      <c r="AE14" s="437"/>
      <c r="AF14" s="437"/>
      <c r="AG14" s="437"/>
      <c r="AH14" s="437"/>
      <c r="AI14" s="448"/>
      <c r="AJ14" s="696"/>
      <c r="AK14" s="437"/>
      <c r="AL14" s="437"/>
      <c r="AM14" s="437"/>
      <c r="AN14" s="437"/>
      <c r="AO14" s="437"/>
      <c r="AP14" s="437"/>
      <c r="AQ14" s="448"/>
      <c r="AR14" s="696"/>
      <c r="AS14" s="437"/>
      <c r="AT14" s="437"/>
      <c r="AU14" s="437"/>
      <c r="AV14" s="437"/>
      <c r="AW14" s="437"/>
      <c r="AX14" s="437"/>
      <c r="AY14" s="706"/>
      <c r="AZ14" s="591">
        <f>IF(OR(COUNTIF(BA12:BC25,2)=3,COUNTIF(BA12:BC25,1)=3),(AB15+AJ15+AR15)/(AB15+AJ15+AG12+AO12+AW12+AR15),"")</f>
      </c>
      <c r="BA14" s="689"/>
      <c r="BB14" s="689"/>
      <c r="BC14" s="689"/>
      <c r="BD14" s="526">
        <f>IF(AZ14&lt;&gt;"",RANK(AZ14,AZ14:AZ27),RANK(BA12,BA12:BC25))</f>
        <v>1</v>
      </c>
      <c r="BE14" s="526"/>
      <c r="BF14" s="526"/>
      <c r="BG14" s="527"/>
      <c r="BH14" s="38"/>
    </row>
    <row r="15" spans="1:60" ht="5.25" customHeight="1" hidden="1">
      <c r="A15" s="22"/>
      <c r="C15" s="737"/>
      <c r="D15" s="738"/>
      <c r="E15" s="738"/>
      <c r="F15" s="301"/>
      <c r="G15" s="301"/>
      <c r="H15" s="301"/>
      <c r="I15" s="301"/>
      <c r="J15" s="289"/>
      <c r="K15" s="301"/>
      <c r="L15" s="533"/>
      <c r="M15" s="533"/>
      <c r="N15" s="533"/>
      <c r="O15" s="301"/>
      <c r="P15" s="301"/>
      <c r="Q15" s="301"/>
      <c r="R15" s="302"/>
      <c r="S15" s="303"/>
      <c r="T15" s="793"/>
      <c r="U15" s="794"/>
      <c r="V15" s="794"/>
      <c r="W15" s="794"/>
      <c r="X15" s="794"/>
      <c r="Y15" s="794"/>
      <c r="Z15" s="794"/>
      <c r="AA15" s="795"/>
      <c r="AB15" s="304" t="str">
        <f>IF(AB12="⑦","7",IF(AB12="⑥","6",AB12))</f>
        <v>⑨</v>
      </c>
      <c r="AC15" s="305"/>
      <c r="AD15" s="305"/>
      <c r="AE15" s="305"/>
      <c r="AF15" s="305"/>
      <c r="AG15" s="305"/>
      <c r="AH15" s="305"/>
      <c r="AI15" s="306"/>
      <c r="AJ15" s="304" t="str">
        <f>IF(AJ12="⑦","7",IF(AJ12="⑥","6",AJ12))</f>
        <v>⑧</v>
      </c>
      <c r="AK15" s="305"/>
      <c r="AL15" s="305"/>
      <c r="AM15" s="305"/>
      <c r="AN15" s="305"/>
      <c r="AO15" s="305"/>
      <c r="AP15" s="305"/>
      <c r="AQ15" s="306"/>
      <c r="AR15" s="305" t="str">
        <f>IF(AR12="⑦","7",IF(AR12="⑥","6",AR12))</f>
        <v>⑧</v>
      </c>
      <c r="AS15" s="305"/>
      <c r="AT15" s="305"/>
      <c r="AU15" s="305"/>
      <c r="AV15" s="305"/>
      <c r="AW15" s="305"/>
      <c r="AX15" s="305"/>
      <c r="AY15" s="306"/>
      <c r="AZ15" s="592"/>
      <c r="BA15" s="690"/>
      <c r="BB15" s="690"/>
      <c r="BC15" s="690"/>
      <c r="BD15" s="528"/>
      <c r="BE15" s="528"/>
      <c r="BF15" s="528"/>
      <c r="BG15" s="529"/>
      <c r="BH15" s="38"/>
    </row>
    <row r="16" spans="1:60" ht="18.75" customHeight="1">
      <c r="A16" s="22"/>
      <c r="B16" s="723">
        <f>BD18</f>
        <v>2</v>
      </c>
      <c r="C16" s="724" t="s">
        <v>269</v>
      </c>
      <c r="D16" s="725"/>
      <c r="E16" s="725"/>
      <c r="F16" s="583" t="str">
        <f>IF(C16="ここに","",VLOOKUP(C16,'登録ナンバー'!$A$1:$C$620,2,0))</f>
        <v>筒井</v>
      </c>
      <c r="G16" s="583"/>
      <c r="H16" s="583"/>
      <c r="I16" s="583"/>
      <c r="J16" s="583"/>
      <c r="K16" s="583" t="s">
        <v>4</v>
      </c>
      <c r="L16" s="583" t="s">
        <v>270</v>
      </c>
      <c r="M16" s="583"/>
      <c r="N16" s="583"/>
      <c r="O16" s="583" t="str">
        <f>IF(L16="ここに","",VLOOKUP(L16,'登録ナンバー'!$A$1:$C$620,2,0))</f>
        <v>三代</v>
      </c>
      <c r="P16" s="583"/>
      <c r="Q16" s="583"/>
      <c r="R16" s="583"/>
      <c r="S16" s="781"/>
      <c r="T16" s="709">
        <f>IF(AB12="","",IF(AND(AG12=6,AB12&lt;&gt;"⑦"),"⑥",IF(AG12=7,"⑦",AG12)))</f>
        <v>8</v>
      </c>
      <c r="U16" s="623"/>
      <c r="V16" s="623"/>
      <c r="W16" s="623"/>
      <c r="X16" s="623" t="s">
        <v>5</v>
      </c>
      <c r="Y16" s="623">
        <v>9</v>
      </c>
      <c r="Z16" s="623"/>
      <c r="AA16" s="625"/>
      <c r="AB16" s="799"/>
      <c r="AC16" s="800"/>
      <c r="AD16" s="800"/>
      <c r="AE16" s="800"/>
      <c r="AF16" s="800"/>
      <c r="AG16" s="800"/>
      <c r="AH16" s="800"/>
      <c r="AI16" s="801"/>
      <c r="AJ16" s="808" t="s">
        <v>1280</v>
      </c>
      <c r="AK16" s="434"/>
      <c r="AL16" s="434"/>
      <c r="AM16" s="434"/>
      <c r="AN16" s="434" t="s">
        <v>5</v>
      </c>
      <c r="AO16" s="434">
        <v>2</v>
      </c>
      <c r="AP16" s="434"/>
      <c r="AQ16" s="438"/>
      <c r="AR16" s="808" t="s">
        <v>1280</v>
      </c>
      <c r="AS16" s="434"/>
      <c r="AT16" s="434"/>
      <c r="AU16" s="434"/>
      <c r="AV16" s="434" t="s">
        <v>5</v>
      </c>
      <c r="AW16" s="434">
        <v>4</v>
      </c>
      <c r="AX16" s="434"/>
      <c r="AY16" s="692"/>
      <c r="AZ16" s="474">
        <f>IF(COUNTIF(BA12:BC27,1)=2,"直接対決","")</f>
      </c>
      <c r="BA16" s="470">
        <v>2</v>
      </c>
      <c r="BB16" s="470"/>
      <c r="BC16" s="470"/>
      <c r="BD16" s="594">
        <f>IF(AB12="","",3-BA16)</f>
        <v>1</v>
      </c>
      <c r="BE16" s="594"/>
      <c r="BF16" s="594"/>
      <c r="BG16" s="595"/>
      <c r="BH16" s="38"/>
    </row>
    <row r="17" spans="1:59" ht="18.75" customHeight="1">
      <c r="A17" s="22"/>
      <c r="B17" s="723"/>
      <c r="C17" s="726"/>
      <c r="D17" s="727"/>
      <c r="E17" s="727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602"/>
      <c r="T17" s="710"/>
      <c r="U17" s="624"/>
      <c r="V17" s="624"/>
      <c r="W17" s="624"/>
      <c r="X17" s="624"/>
      <c r="Y17" s="624"/>
      <c r="Z17" s="624"/>
      <c r="AA17" s="626"/>
      <c r="AB17" s="802"/>
      <c r="AC17" s="803"/>
      <c r="AD17" s="803"/>
      <c r="AE17" s="803"/>
      <c r="AF17" s="803"/>
      <c r="AG17" s="803"/>
      <c r="AH17" s="803"/>
      <c r="AI17" s="804"/>
      <c r="AJ17" s="809"/>
      <c r="AK17" s="435"/>
      <c r="AL17" s="435"/>
      <c r="AM17" s="435"/>
      <c r="AN17" s="435"/>
      <c r="AO17" s="435"/>
      <c r="AP17" s="435"/>
      <c r="AQ17" s="439"/>
      <c r="AR17" s="809"/>
      <c r="AS17" s="435"/>
      <c r="AT17" s="435"/>
      <c r="AU17" s="435"/>
      <c r="AV17" s="435"/>
      <c r="AW17" s="435"/>
      <c r="AX17" s="435"/>
      <c r="AY17" s="693"/>
      <c r="AZ17" s="475"/>
      <c r="BA17" s="471"/>
      <c r="BB17" s="471"/>
      <c r="BC17" s="471"/>
      <c r="BD17" s="596"/>
      <c r="BE17" s="596"/>
      <c r="BF17" s="596"/>
      <c r="BG17" s="597"/>
    </row>
    <row r="18" spans="1:59" ht="18.75" customHeight="1">
      <c r="A18" s="22"/>
      <c r="B18" s="22"/>
      <c r="C18" s="726" t="s">
        <v>7</v>
      </c>
      <c r="D18" s="727"/>
      <c r="E18" s="727"/>
      <c r="F18" s="554" t="str">
        <f>IF(C16="ここに","",VLOOKUP(C16,'登録ナンバー'!$A$1:$D$620,4,0))</f>
        <v>フレンズ</v>
      </c>
      <c r="G18" s="554"/>
      <c r="H18" s="554"/>
      <c r="I18" s="554"/>
      <c r="J18" s="554"/>
      <c r="K18" s="390"/>
      <c r="L18" s="552" t="s">
        <v>7</v>
      </c>
      <c r="M18" s="552"/>
      <c r="N18" s="552"/>
      <c r="O18" s="554" t="str">
        <f>IF(L16="ここに","",VLOOKUP(L16,'登録ナンバー'!$A$1:$D$620,4,0))</f>
        <v>フレンズ</v>
      </c>
      <c r="P18" s="554"/>
      <c r="Q18" s="554"/>
      <c r="R18" s="554"/>
      <c r="S18" s="602"/>
      <c r="T18" s="710"/>
      <c r="U18" s="624"/>
      <c r="V18" s="624"/>
      <c r="W18" s="624"/>
      <c r="X18" s="624"/>
      <c r="Y18" s="624"/>
      <c r="Z18" s="624"/>
      <c r="AA18" s="626"/>
      <c r="AB18" s="802"/>
      <c r="AC18" s="803"/>
      <c r="AD18" s="803"/>
      <c r="AE18" s="803"/>
      <c r="AF18" s="803"/>
      <c r="AG18" s="803"/>
      <c r="AH18" s="803"/>
      <c r="AI18" s="804"/>
      <c r="AJ18" s="809"/>
      <c r="AK18" s="435"/>
      <c r="AL18" s="435"/>
      <c r="AM18" s="435"/>
      <c r="AN18" s="435"/>
      <c r="AO18" s="811"/>
      <c r="AP18" s="811"/>
      <c r="AQ18" s="812"/>
      <c r="AR18" s="809"/>
      <c r="AS18" s="435"/>
      <c r="AT18" s="435"/>
      <c r="AU18" s="435"/>
      <c r="AV18" s="435"/>
      <c r="AW18" s="435"/>
      <c r="AX18" s="435"/>
      <c r="AY18" s="693"/>
      <c r="AZ18" s="442">
        <f>IF(OR(COUNTIF(BA12:BC25,2)=3,COUNTIF(BA12:BC25,1)=3),(T19+AJ19+AR19)/(T19+AJ19+Y16+AO16+AW16+AR19),"")</f>
      </c>
      <c r="BA18" s="624"/>
      <c r="BB18" s="624"/>
      <c r="BC18" s="624"/>
      <c r="BD18" s="598">
        <f>IF(AZ18&lt;&gt;"",RANK(AZ18,AZ14:AZ27),RANK(BA16,BA12:BC25))</f>
        <v>2</v>
      </c>
      <c r="BE18" s="598"/>
      <c r="BF18" s="598"/>
      <c r="BG18" s="599"/>
    </row>
    <row r="19" spans="1:59" ht="4.5" customHeight="1" hidden="1">
      <c r="A19" s="22"/>
      <c r="B19" s="22"/>
      <c r="C19" s="737"/>
      <c r="D19" s="738"/>
      <c r="E19" s="738"/>
      <c r="F19" s="309"/>
      <c r="G19" s="309"/>
      <c r="H19" s="309"/>
      <c r="I19" s="309"/>
      <c r="J19" s="333"/>
      <c r="K19" s="309"/>
      <c r="L19" s="553"/>
      <c r="M19" s="553"/>
      <c r="N19" s="553"/>
      <c r="O19" s="309"/>
      <c r="P19" s="309"/>
      <c r="Q19" s="309"/>
      <c r="R19" s="310"/>
      <c r="S19" s="334"/>
      <c r="T19" s="312">
        <f>IF(T16="⑦","7",IF(T16="⑥","6",T16))</f>
        <v>8</v>
      </c>
      <c r="U19" s="335"/>
      <c r="V19" s="335"/>
      <c r="W19" s="335"/>
      <c r="X19" s="335"/>
      <c r="Y19" s="335"/>
      <c r="Z19" s="335"/>
      <c r="AA19" s="336"/>
      <c r="AB19" s="805"/>
      <c r="AC19" s="806"/>
      <c r="AD19" s="806"/>
      <c r="AE19" s="806"/>
      <c r="AF19" s="806"/>
      <c r="AG19" s="806"/>
      <c r="AH19" s="806"/>
      <c r="AI19" s="807"/>
      <c r="AJ19" s="312" t="str">
        <f>IF(AJ16="⑦","7",IF(AJ16="⑥","6",AJ16))</f>
        <v>⑧</v>
      </c>
      <c r="AK19" s="337"/>
      <c r="AL19" s="337"/>
      <c r="AM19" s="337"/>
      <c r="AN19" s="337"/>
      <c r="AO19" s="337"/>
      <c r="AP19" s="337"/>
      <c r="AQ19" s="338"/>
      <c r="AR19" s="337" t="str">
        <f>IF(AR16="⑦","7",IF(AR16="⑥","6",AR16))</f>
        <v>⑧</v>
      </c>
      <c r="AS19" s="337"/>
      <c r="AT19" s="337"/>
      <c r="AU19" s="337"/>
      <c r="AV19" s="337"/>
      <c r="AW19" s="337"/>
      <c r="AX19" s="337"/>
      <c r="AY19" s="339"/>
      <c r="AZ19" s="443"/>
      <c r="BA19" s="810"/>
      <c r="BB19" s="810"/>
      <c r="BC19" s="810"/>
      <c r="BD19" s="600"/>
      <c r="BE19" s="600"/>
      <c r="BF19" s="600"/>
      <c r="BG19" s="601"/>
    </row>
    <row r="20" spans="1:59" ht="18.75" customHeight="1">
      <c r="A20" s="22"/>
      <c r="B20" s="22"/>
      <c r="C20" s="724" t="s">
        <v>1263</v>
      </c>
      <c r="D20" s="725"/>
      <c r="E20" s="725"/>
      <c r="F20" s="741" t="str">
        <f>IF(C20="ここに","",VLOOKUP(C20,'登録ナンバー'!$A$1:$C$620,2,0))</f>
        <v>福永</v>
      </c>
      <c r="G20" s="741"/>
      <c r="H20" s="741"/>
      <c r="I20" s="741"/>
      <c r="J20" s="741"/>
      <c r="K20" s="741" t="s">
        <v>4</v>
      </c>
      <c r="L20" s="741" t="s">
        <v>1264</v>
      </c>
      <c r="M20" s="741"/>
      <c r="N20" s="741"/>
      <c r="O20" s="741" t="str">
        <f>IF(L20="ここに","",VLOOKUP(L20,'登録ナンバー'!$A$1:$C$620,2,0))</f>
        <v>川並</v>
      </c>
      <c r="P20" s="741"/>
      <c r="Q20" s="741"/>
      <c r="R20" s="741"/>
      <c r="S20" s="796"/>
      <c r="T20" s="691">
        <f>IF(AO12="","",IF(AND(AO12=6,AJ12&lt;&gt;"⑦"),"⑥",IF(AO12=7,"⑦",AO12)))</f>
        <v>1</v>
      </c>
      <c r="U20" s="619"/>
      <c r="V20" s="619"/>
      <c r="W20" s="619"/>
      <c r="X20" s="619" t="s">
        <v>5</v>
      </c>
      <c r="Y20" s="619">
        <v>8</v>
      </c>
      <c r="Z20" s="619"/>
      <c r="AA20" s="627"/>
      <c r="AB20" s="691">
        <f>IF(AO16="","",IF(AND(AO16=6,AJ16&lt;&gt;"⑦"),"⑥",IF(AO16=7,"⑦",AO16)))</f>
        <v>2</v>
      </c>
      <c r="AC20" s="619"/>
      <c r="AD20" s="619"/>
      <c r="AE20" s="619"/>
      <c r="AF20" s="619" t="s">
        <v>5</v>
      </c>
      <c r="AG20" s="619">
        <v>8</v>
      </c>
      <c r="AH20" s="619"/>
      <c r="AI20" s="627"/>
      <c r="AJ20" s="773"/>
      <c r="AK20" s="774"/>
      <c r="AL20" s="774"/>
      <c r="AM20" s="774"/>
      <c r="AN20" s="774"/>
      <c r="AO20" s="774"/>
      <c r="AP20" s="774"/>
      <c r="AQ20" s="775"/>
      <c r="AR20" s="658" t="s">
        <v>1280</v>
      </c>
      <c r="AS20" s="635"/>
      <c r="AT20" s="635"/>
      <c r="AU20" s="635"/>
      <c r="AV20" s="635" t="s">
        <v>5</v>
      </c>
      <c r="AW20" s="635">
        <v>4</v>
      </c>
      <c r="AX20" s="635"/>
      <c r="AY20" s="660"/>
      <c r="AZ20" s="700">
        <f>IF(COUNTIF(BA12:BC27,1)=2,"直接対決","")</f>
      </c>
      <c r="BA20" s="662">
        <v>1</v>
      </c>
      <c r="BB20" s="662"/>
      <c r="BC20" s="662"/>
      <c r="BD20" s="818">
        <v>2</v>
      </c>
      <c r="BE20" s="818"/>
      <c r="BF20" s="818"/>
      <c r="BG20" s="819"/>
    </row>
    <row r="21" spans="1:59" ht="18.75" customHeight="1">
      <c r="A21" s="22"/>
      <c r="B21" s="22"/>
      <c r="C21" s="726"/>
      <c r="D21" s="727"/>
      <c r="E21" s="727"/>
      <c r="F21" s="742"/>
      <c r="G21" s="742"/>
      <c r="H21" s="742"/>
      <c r="I21" s="742"/>
      <c r="J21" s="742"/>
      <c r="K21" s="742"/>
      <c r="L21" s="742"/>
      <c r="M21" s="742"/>
      <c r="N21" s="742"/>
      <c r="O21" s="742"/>
      <c r="P21" s="742"/>
      <c r="Q21" s="742"/>
      <c r="R21" s="742"/>
      <c r="S21" s="797"/>
      <c r="T21" s="669"/>
      <c r="U21" s="620"/>
      <c r="V21" s="620"/>
      <c r="W21" s="620"/>
      <c r="X21" s="620"/>
      <c r="Y21" s="620"/>
      <c r="Z21" s="620"/>
      <c r="AA21" s="628"/>
      <c r="AB21" s="669"/>
      <c r="AC21" s="620"/>
      <c r="AD21" s="620"/>
      <c r="AE21" s="620"/>
      <c r="AF21" s="620"/>
      <c r="AG21" s="620"/>
      <c r="AH21" s="620"/>
      <c r="AI21" s="628"/>
      <c r="AJ21" s="776"/>
      <c r="AK21" s="608"/>
      <c r="AL21" s="608"/>
      <c r="AM21" s="608"/>
      <c r="AN21" s="608"/>
      <c r="AO21" s="608"/>
      <c r="AP21" s="608"/>
      <c r="AQ21" s="777"/>
      <c r="AR21" s="659"/>
      <c r="AS21" s="636"/>
      <c r="AT21" s="636"/>
      <c r="AU21" s="636"/>
      <c r="AV21" s="636"/>
      <c r="AW21" s="636"/>
      <c r="AX21" s="636"/>
      <c r="AY21" s="661"/>
      <c r="AZ21" s="701"/>
      <c r="BA21" s="663"/>
      <c r="BB21" s="663"/>
      <c r="BC21" s="663"/>
      <c r="BD21" s="820"/>
      <c r="BE21" s="820"/>
      <c r="BF21" s="820"/>
      <c r="BG21" s="821"/>
    </row>
    <row r="22" spans="1:59" ht="18.75" customHeight="1">
      <c r="A22" s="22"/>
      <c r="B22" s="22"/>
      <c r="C22" s="726" t="s">
        <v>7</v>
      </c>
      <c r="D22" s="727"/>
      <c r="E22" s="727"/>
      <c r="F22" s="742" t="str">
        <f>IF(C20="ここに","",VLOOKUP(C20,'登録ナンバー'!$A$1:$D$620,4,0))</f>
        <v>Kテニス</v>
      </c>
      <c r="G22" s="742"/>
      <c r="H22" s="742"/>
      <c r="I22" s="742"/>
      <c r="J22" s="742"/>
      <c r="K22" s="389"/>
      <c r="L22" s="785" t="s">
        <v>7</v>
      </c>
      <c r="M22" s="785"/>
      <c r="N22" s="785"/>
      <c r="O22" s="742" t="str">
        <f>IF(L20="ここに","",VLOOKUP(L20,'登録ナンバー'!$A$1:$D$620,4,0))</f>
        <v>Kテニス</v>
      </c>
      <c r="P22" s="742"/>
      <c r="Q22" s="742"/>
      <c r="R22" s="742"/>
      <c r="S22" s="797"/>
      <c r="T22" s="669"/>
      <c r="U22" s="620"/>
      <c r="V22" s="620"/>
      <c r="W22" s="620"/>
      <c r="X22" s="620"/>
      <c r="Y22" s="620"/>
      <c r="Z22" s="620"/>
      <c r="AA22" s="628"/>
      <c r="AB22" s="669"/>
      <c r="AC22" s="620"/>
      <c r="AD22" s="620"/>
      <c r="AE22" s="620"/>
      <c r="AF22" s="620"/>
      <c r="AG22" s="620"/>
      <c r="AH22" s="620"/>
      <c r="AI22" s="628"/>
      <c r="AJ22" s="776"/>
      <c r="AK22" s="608"/>
      <c r="AL22" s="608"/>
      <c r="AM22" s="608"/>
      <c r="AN22" s="608"/>
      <c r="AO22" s="608"/>
      <c r="AP22" s="608"/>
      <c r="AQ22" s="777"/>
      <c r="AR22" s="659"/>
      <c r="AS22" s="636"/>
      <c r="AT22" s="636"/>
      <c r="AU22" s="636"/>
      <c r="AV22" s="714"/>
      <c r="AW22" s="636"/>
      <c r="AX22" s="636"/>
      <c r="AY22" s="661"/>
      <c r="AZ22" s="702">
        <f>IF(OR(COUNTIF(BA12:BC25,2)=3,COUNTIF(BA12:BC25,1)=3),(AB23+AR23+T23)/(T23+AG20+Y20+AW20+AR23+AB23),"")</f>
      </c>
      <c r="BA22" s="664"/>
      <c r="BB22" s="664"/>
      <c r="BC22" s="664"/>
      <c r="BD22" s="685">
        <f>IF(AZ22&lt;&gt;"",RANK(AZ22,AZ14:AZ27),RANK(BA20,BA12:BC25))</f>
        <v>3</v>
      </c>
      <c r="BE22" s="685"/>
      <c r="BF22" s="685"/>
      <c r="BG22" s="686"/>
    </row>
    <row r="23" spans="1:59" ht="6" customHeight="1" hidden="1">
      <c r="A23" s="22"/>
      <c r="B23" s="22"/>
      <c r="C23" s="737"/>
      <c r="D23" s="738"/>
      <c r="E23" s="738"/>
      <c r="F23" s="318"/>
      <c r="G23" s="318"/>
      <c r="H23" s="318"/>
      <c r="I23" s="318"/>
      <c r="J23" s="318"/>
      <c r="K23" s="318"/>
      <c r="L23" s="786"/>
      <c r="M23" s="786"/>
      <c r="N23" s="786"/>
      <c r="O23" s="318"/>
      <c r="P23" s="318"/>
      <c r="Q23" s="318"/>
      <c r="R23" s="320"/>
      <c r="S23" s="321"/>
      <c r="T23" s="228">
        <f>IF(T20="⑦","7",IF(T20="⑥","6",T20))</f>
        <v>1</v>
      </c>
      <c r="U23" s="10"/>
      <c r="V23" s="10"/>
      <c r="W23" s="10"/>
      <c r="X23" s="10"/>
      <c r="Y23" s="10"/>
      <c r="Z23" s="10"/>
      <c r="AA23" s="221"/>
      <c r="AB23" s="228">
        <f>IF(AB20="⑦","7",IF(AB20="⑥","6",AB20))</f>
        <v>2</v>
      </c>
      <c r="AC23" s="10"/>
      <c r="AD23" s="10"/>
      <c r="AE23" s="10"/>
      <c r="AF23" s="10"/>
      <c r="AG23" s="10"/>
      <c r="AH23" s="10"/>
      <c r="AI23" s="10"/>
      <c r="AJ23" s="778"/>
      <c r="AK23" s="779"/>
      <c r="AL23" s="779"/>
      <c r="AM23" s="779"/>
      <c r="AN23" s="779"/>
      <c r="AO23" s="779"/>
      <c r="AP23" s="779"/>
      <c r="AQ23" s="780"/>
      <c r="AR23" s="222" t="str">
        <f>IF(AR20="⑦","7",IF(AR20="⑥","6",AR20))</f>
        <v>⑧</v>
      </c>
      <c r="AS23" s="222"/>
      <c r="AT23" s="222"/>
      <c r="AU23" s="222"/>
      <c r="AV23" s="222"/>
      <c r="AW23" s="222"/>
      <c r="AX23" s="222"/>
      <c r="AY23" s="299"/>
      <c r="AZ23" s="703"/>
      <c r="BA23" s="665"/>
      <c r="BB23" s="665"/>
      <c r="BC23" s="665"/>
      <c r="BD23" s="687"/>
      <c r="BE23" s="687"/>
      <c r="BF23" s="687"/>
      <c r="BG23" s="688"/>
    </row>
    <row r="24" spans="1:59" ht="18.75" customHeight="1">
      <c r="A24" s="22"/>
      <c r="B24" s="723">
        <f>BD26</f>
        <v>4</v>
      </c>
      <c r="C24" s="724" t="s">
        <v>253</v>
      </c>
      <c r="D24" s="725"/>
      <c r="E24" s="725"/>
      <c r="F24" s="741" t="str">
        <f>IF(C24="ここに","",VLOOKUP(C24,'登録ナンバー'!$A$1:$C$620,2,0))</f>
        <v>西山</v>
      </c>
      <c r="G24" s="741"/>
      <c r="H24" s="741"/>
      <c r="I24" s="741"/>
      <c r="J24" s="741"/>
      <c r="K24" s="785" t="s">
        <v>4</v>
      </c>
      <c r="L24" s="741" t="s">
        <v>1265</v>
      </c>
      <c r="M24" s="741"/>
      <c r="N24" s="741"/>
      <c r="O24" s="741" t="str">
        <f>IF(L24="ここに","",VLOOKUP(L24,'登録ナンバー'!$A$1:$C$620,2,0))</f>
        <v>大脇</v>
      </c>
      <c r="P24" s="741"/>
      <c r="Q24" s="741"/>
      <c r="R24" s="741"/>
      <c r="S24" s="796"/>
      <c r="T24" s="691">
        <f>IF(AW12="","",IF(AND(AW12=6,AR12&lt;&gt;"⑦"),"⑥",IF(AW12=7,"⑦",AW12)))</f>
        <v>0</v>
      </c>
      <c r="U24" s="619"/>
      <c r="V24" s="619"/>
      <c r="W24" s="619"/>
      <c r="X24" s="619" t="s">
        <v>5</v>
      </c>
      <c r="Y24" s="619">
        <v>8</v>
      </c>
      <c r="Z24" s="619"/>
      <c r="AA24" s="627"/>
      <c r="AB24" s="691">
        <f>IF(AW16="","",IF(AND(AW16=6,AR16&lt;&gt;"⑦"),"⑥",IF(AW16=7,"⑦",AW16)))</f>
        <v>4</v>
      </c>
      <c r="AC24" s="619"/>
      <c r="AD24" s="619"/>
      <c r="AE24" s="619"/>
      <c r="AF24" s="619" t="s">
        <v>5</v>
      </c>
      <c r="AG24" s="619">
        <v>8</v>
      </c>
      <c r="AH24" s="619"/>
      <c r="AI24" s="627"/>
      <c r="AJ24" s="691">
        <f>IF(AW20="","",IF(AND(AW20=6,AR20&lt;&gt;"⑦"),"⑥",IF(AW20=7,"⑦",AW20)))</f>
        <v>4</v>
      </c>
      <c r="AK24" s="619"/>
      <c r="AL24" s="619"/>
      <c r="AM24" s="619"/>
      <c r="AN24" s="619" t="s">
        <v>5</v>
      </c>
      <c r="AO24" s="619">
        <v>8</v>
      </c>
      <c r="AP24" s="619"/>
      <c r="AQ24" s="627"/>
      <c r="AR24" s="773"/>
      <c r="AS24" s="774"/>
      <c r="AT24" s="774"/>
      <c r="AU24" s="774"/>
      <c r="AV24" s="774"/>
      <c r="AW24" s="774"/>
      <c r="AX24" s="774"/>
      <c r="AY24" s="815"/>
      <c r="AZ24" s="55">
        <f>IF(COUNTIF(BA12:BC25,1)=2,"直接対決","")</f>
      </c>
      <c r="BA24" s="662">
        <f>COUNTIF(T24:AQ25,"⑥")+COUNTIF(T24:AQ25,"⑦")</f>
        <v>0</v>
      </c>
      <c r="BB24" s="662"/>
      <c r="BC24" s="662"/>
      <c r="BD24" s="818">
        <v>3</v>
      </c>
      <c r="BE24" s="818"/>
      <c r="BF24" s="818"/>
      <c r="BG24" s="819"/>
    </row>
    <row r="25" spans="1:59" ht="18.75" customHeight="1">
      <c r="A25" s="22"/>
      <c r="B25" s="677"/>
      <c r="C25" s="726"/>
      <c r="D25" s="727"/>
      <c r="E25" s="727"/>
      <c r="F25" s="742"/>
      <c r="G25" s="742"/>
      <c r="H25" s="742"/>
      <c r="I25" s="742"/>
      <c r="J25" s="742"/>
      <c r="K25" s="785"/>
      <c r="L25" s="742"/>
      <c r="M25" s="742"/>
      <c r="N25" s="742"/>
      <c r="O25" s="742"/>
      <c r="P25" s="742"/>
      <c r="Q25" s="742"/>
      <c r="R25" s="742"/>
      <c r="S25" s="797"/>
      <c r="T25" s="669"/>
      <c r="U25" s="620"/>
      <c r="V25" s="620"/>
      <c r="W25" s="620"/>
      <c r="X25" s="620"/>
      <c r="Y25" s="620"/>
      <c r="Z25" s="620"/>
      <c r="AA25" s="628"/>
      <c r="AB25" s="669"/>
      <c r="AC25" s="620"/>
      <c r="AD25" s="620"/>
      <c r="AE25" s="620"/>
      <c r="AF25" s="620"/>
      <c r="AG25" s="620"/>
      <c r="AH25" s="620"/>
      <c r="AI25" s="628"/>
      <c r="AJ25" s="669"/>
      <c r="AK25" s="620"/>
      <c r="AL25" s="620"/>
      <c r="AM25" s="620"/>
      <c r="AN25" s="620"/>
      <c r="AO25" s="620"/>
      <c r="AP25" s="620"/>
      <c r="AQ25" s="628"/>
      <c r="AR25" s="776"/>
      <c r="AS25" s="608"/>
      <c r="AT25" s="608"/>
      <c r="AU25" s="608"/>
      <c r="AV25" s="608"/>
      <c r="AW25" s="608"/>
      <c r="AX25" s="608"/>
      <c r="AY25" s="609"/>
      <c r="AZ25" s="56"/>
      <c r="BA25" s="663"/>
      <c r="BB25" s="663"/>
      <c r="BC25" s="663"/>
      <c r="BD25" s="820"/>
      <c r="BE25" s="820"/>
      <c r="BF25" s="820"/>
      <c r="BG25" s="821"/>
    </row>
    <row r="26" spans="1:59" ht="18.75" customHeight="1" thickBot="1">
      <c r="A26" s="22"/>
      <c r="B26" s="22"/>
      <c r="C26" s="726" t="s">
        <v>7</v>
      </c>
      <c r="D26" s="727"/>
      <c r="E26" s="727"/>
      <c r="F26" s="742" t="str">
        <f>IF(C24="ここに","",VLOOKUP(C24,'登録ナンバー'!$A$1:$D$620,4,0))</f>
        <v>アビックＢＢ</v>
      </c>
      <c r="G26" s="742"/>
      <c r="H26" s="742"/>
      <c r="I26" s="742"/>
      <c r="J26" s="742"/>
      <c r="K26" s="318"/>
      <c r="L26" s="785" t="s">
        <v>7</v>
      </c>
      <c r="M26" s="785"/>
      <c r="N26" s="785"/>
      <c r="O26" s="742" t="str">
        <f>IF(L24="ここに","",VLOOKUP(L24,'登録ナンバー'!$A$1:$D$620,4,0))</f>
        <v>村田ＴＣ</v>
      </c>
      <c r="P26" s="742"/>
      <c r="Q26" s="742"/>
      <c r="R26" s="742"/>
      <c r="S26" s="797"/>
      <c r="T26" s="669"/>
      <c r="U26" s="620"/>
      <c r="V26" s="620"/>
      <c r="W26" s="620"/>
      <c r="X26" s="620"/>
      <c r="Y26" s="620"/>
      <c r="Z26" s="620"/>
      <c r="AA26" s="628"/>
      <c r="AB26" s="669"/>
      <c r="AC26" s="620"/>
      <c r="AD26" s="620"/>
      <c r="AE26" s="620"/>
      <c r="AF26" s="766"/>
      <c r="AG26" s="620"/>
      <c r="AH26" s="620"/>
      <c r="AI26" s="628"/>
      <c r="AJ26" s="814"/>
      <c r="AK26" s="766"/>
      <c r="AL26" s="766"/>
      <c r="AM26" s="766"/>
      <c r="AN26" s="766"/>
      <c r="AO26" s="620"/>
      <c r="AP26" s="620"/>
      <c r="AQ26" s="628"/>
      <c r="AR26" s="776"/>
      <c r="AS26" s="608"/>
      <c r="AT26" s="608"/>
      <c r="AU26" s="608"/>
      <c r="AV26" s="608"/>
      <c r="AW26" s="608"/>
      <c r="AX26" s="608"/>
      <c r="AY26" s="609"/>
      <c r="AZ26" s="702">
        <f>IF(OR(COUNTIF(BA12:BC25,2)=3,COUNTIF(BA12:BC25,1)=3),(AB27+AJ27+T27)/(AB27+AJ27+AG24+AO24+Y24+T27),"")</f>
      </c>
      <c r="BA26" s="664"/>
      <c r="BB26" s="664"/>
      <c r="BC26" s="664"/>
      <c r="BD26" s="685">
        <f>IF(AZ26&lt;&gt;"",RANK(AZ26,AZ14:AZ27),RANK(BA24,BA12:BC25))</f>
        <v>4</v>
      </c>
      <c r="BE26" s="685"/>
      <c r="BF26" s="685"/>
      <c r="BG26" s="686"/>
    </row>
    <row r="27" spans="2:59" ht="6.75" customHeight="1" hidden="1">
      <c r="B27" s="22"/>
      <c r="C27" s="737"/>
      <c r="D27" s="738"/>
      <c r="E27" s="738"/>
      <c r="F27" s="318"/>
      <c r="G27" s="318"/>
      <c r="H27" s="318"/>
      <c r="I27" s="318"/>
      <c r="J27" s="318"/>
      <c r="K27" s="318"/>
      <c r="L27" s="786"/>
      <c r="M27" s="786"/>
      <c r="N27" s="786"/>
      <c r="O27" s="318"/>
      <c r="P27" s="318"/>
      <c r="Q27" s="318"/>
      <c r="R27" s="320"/>
      <c r="S27" s="322"/>
      <c r="T27" s="297">
        <f>IF(T24="⑦","7",IF(T24="⑥","6",T24))</f>
        <v>0</v>
      </c>
      <c r="U27" s="10"/>
      <c r="V27" s="10"/>
      <c r="W27" s="10"/>
      <c r="X27" s="10"/>
      <c r="Y27" s="10"/>
      <c r="Z27" s="10"/>
      <c r="AA27" s="221"/>
      <c r="AB27" s="297">
        <f>IF(AB24="⑦","7",IF(AB24="⑥","6",AB24))</f>
        <v>4</v>
      </c>
      <c r="AC27" s="10"/>
      <c r="AD27" s="10"/>
      <c r="AE27" s="10"/>
      <c r="AF27" s="20"/>
      <c r="AG27" s="20"/>
      <c r="AH27" s="20"/>
      <c r="AI27" s="227"/>
      <c r="AJ27" s="300">
        <f>IF(AJ24="⑦","7",IF(AJ24="⑥","6",AJ24))</f>
        <v>4</v>
      </c>
      <c r="AK27" s="20"/>
      <c r="AL27" s="20"/>
      <c r="AM27" s="20"/>
      <c r="AN27" s="20"/>
      <c r="AO27" s="20"/>
      <c r="AP27" s="20"/>
      <c r="AQ27" s="227"/>
      <c r="AR27" s="776"/>
      <c r="AS27" s="608"/>
      <c r="AT27" s="608"/>
      <c r="AU27" s="608"/>
      <c r="AV27" s="608"/>
      <c r="AW27" s="608"/>
      <c r="AX27" s="608"/>
      <c r="AY27" s="609"/>
      <c r="AZ27" s="703"/>
      <c r="BA27" s="813"/>
      <c r="BB27" s="813"/>
      <c r="BC27" s="813"/>
      <c r="BD27" s="816"/>
      <c r="BE27" s="816"/>
      <c r="BF27" s="816"/>
      <c r="BG27" s="817"/>
    </row>
    <row r="28" spans="3:59" ht="12" customHeight="1">
      <c r="C28" s="49"/>
      <c r="D28" s="49"/>
      <c r="E28" s="49"/>
      <c r="F28" s="49"/>
      <c r="G28" s="49"/>
      <c r="H28" s="49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47"/>
      <c r="V28" s="47"/>
      <c r="W28" s="47"/>
      <c r="X28" s="47"/>
      <c r="Y28" s="47"/>
      <c r="Z28" s="47"/>
      <c r="AA28" s="47"/>
      <c r="AB28" s="51"/>
      <c r="AC28" s="47"/>
      <c r="AD28" s="47"/>
      <c r="AE28" s="47"/>
      <c r="AF28" s="24"/>
      <c r="AG28" s="24"/>
      <c r="AH28" s="24"/>
      <c r="AI28" s="24"/>
      <c r="AJ28" s="20"/>
      <c r="AK28" s="20"/>
      <c r="AL28" s="20"/>
      <c r="AM28" s="20"/>
      <c r="AN28" s="20"/>
      <c r="AO28" s="20"/>
      <c r="AP28" s="20"/>
      <c r="AQ28" s="20"/>
      <c r="AR28" s="20"/>
      <c r="AS28" s="52"/>
      <c r="AT28" s="52"/>
      <c r="AU28" s="52"/>
      <c r="AV28" s="52"/>
      <c r="AW28" s="52"/>
      <c r="AX28" s="52"/>
      <c r="AY28" s="52"/>
      <c r="AZ28" s="53"/>
      <c r="BA28" s="53"/>
      <c r="BB28" s="53"/>
      <c r="BC28" s="53"/>
      <c r="BD28" s="54"/>
      <c r="BE28" s="54"/>
      <c r="BF28" s="54"/>
      <c r="BG28" s="54"/>
    </row>
    <row r="29" spans="3:59" ht="12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33"/>
      <c r="BA29" s="33"/>
      <c r="BB29" s="33"/>
      <c r="BC29" s="33"/>
      <c r="BD29" s="33"/>
      <c r="BE29" s="33"/>
      <c r="BF29" s="33"/>
      <c r="BG29" s="33"/>
    </row>
    <row r="30" spans="3:59" ht="12" customHeight="1"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28"/>
      <c r="AB30" s="28"/>
      <c r="AJ30" s="28"/>
      <c r="AR30" s="10"/>
      <c r="AS30" s="10"/>
      <c r="AT30" s="10"/>
      <c r="AU30" s="10"/>
      <c r="AV30" s="10"/>
      <c r="AW30" s="10"/>
      <c r="AX30" s="10"/>
      <c r="AY30" s="10"/>
      <c r="AZ30" s="25"/>
      <c r="BA30" s="25"/>
      <c r="BB30" s="25"/>
      <c r="BC30" s="25"/>
      <c r="BD30" s="26"/>
      <c r="BE30" s="26"/>
      <c r="BF30" s="26"/>
      <c r="BG30" s="26"/>
    </row>
    <row r="31" spans="3:65" s="3" customFormat="1" ht="32.25" customHeight="1">
      <c r="C31" s="605" t="s">
        <v>1276</v>
      </c>
      <c r="D31" s="605"/>
      <c r="E31" s="605"/>
      <c r="F31" s="605"/>
      <c r="G31" s="605"/>
      <c r="H31" s="605"/>
      <c r="I31" s="605"/>
      <c r="J31" s="605"/>
      <c r="K31" s="605"/>
      <c r="L31" s="605"/>
      <c r="M31" s="605"/>
      <c r="N31" s="605"/>
      <c r="O31" s="605"/>
      <c r="P31" s="605"/>
      <c r="Q31" s="605"/>
      <c r="R31" s="605"/>
      <c r="S31" s="605"/>
      <c r="T31" s="605"/>
      <c r="U31" s="605"/>
      <c r="V31" s="605"/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605"/>
      <c r="AI31" s="605"/>
      <c r="AJ31" s="605"/>
      <c r="AK31" s="605"/>
      <c r="AL31" s="605"/>
      <c r="AM31" s="605"/>
      <c r="AN31" s="605"/>
      <c r="AO31" s="605"/>
      <c r="AP31" s="605"/>
      <c r="AQ31" s="605"/>
      <c r="AR31" s="605"/>
      <c r="AS31" s="605"/>
      <c r="AT31" s="605"/>
      <c r="AU31" s="605"/>
      <c r="AV31" s="605"/>
      <c r="AW31" s="605"/>
      <c r="AX31" s="605"/>
      <c r="AY31" s="605"/>
      <c r="AZ31" s="605"/>
      <c r="BA31" s="605"/>
      <c r="BB31" s="605"/>
      <c r="BC31" s="605"/>
      <c r="BD31" s="605"/>
      <c r="BE31" s="605"/>
      <c r="BF31" s="605"/>
      <c r="BG31" s="605"/>
      <c r="BH31" s="605"/>
      <c r="BL31" s="14"/>
      <c r="BM31" s="14"/>
    </row>
    <row r="32" spans="49:65" s="3" customFormat="1" ht="21" customHeight="1">
      <c r="AW32" s="14"/>
      <c r="AX32" s="14"/>
      <c r="BL32" s="14"/>
      <c r="BM32" s="14"/>
    </row>
    <row r="33" spans="99:112" ht="7.5" customHeight="1"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</row>
    <row r="34" spans="60:112" ht="7.5" customHeight="1">
      <c r="BH34" s="10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</row>
    <row r="35" spans="60:112" ht="7.5" customHeight="1">
      <c r="BH35" s="10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</row>
    <row r="36" spans="98:112" ht="7.5" customHeight="1"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</row>
    <row r="37" spans="98:112" ht="7.5" customHeight="1"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</row>
    <row r="38" spans="60:112" ht="7.5" customHeight="1">
      <c r="BH38" s="10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</row>
    <row r="39" spans="60:112" ht="7.5" customHeight="1">
      <c r="BH39" s="10"/>
      <c r="CU39" s="28"/>
      <c r="CV39" s="29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</row>
    <row r="40" spans="2:112" s="18" customFormat="1" ht="7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0"/>
      <c r="CU40" s="28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</row>
    <row r="41" spans="2:112" s="18" customFormat="1" ht="7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28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</row>
    <row r="42" spans="2:112" s="18" customFormat="1" ht="7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</row>
    <row r="43" spans="2:112" s="18" customFormat="1" ht="7.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</row>
    <row r="44" spans="2:116" s="18" customFormat="1" ht="7.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</row>
    <row r="45" spans="2:117" s="18" customFormat="1" ht="7.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29"/>
      <c r="CV45" s="14"/>
      <c r="CW45" s="14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</row>
    <row r="46" spans="2:134" s="18" customFormat="1" ht="7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29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</row>
    <row r="47" spans="2:148" s="18" customFormat="1" ht="7.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</row>
    <row r="48" spans="2:157" s="18" customFormat="1" ht="7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</row>
    <row r="49" spans="2:149" s="18" customFormat="1" ht="7.5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</row>
    <row r="50" spans="2:135" s="18" customFormat="1" ht="7.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28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</row>
    <row r="51" spans="2:135" s="18" customFormat="1" ht="7.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28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</row>
    <row r="52" spans="2:134" s="18" customFormat="1" ht="7.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28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</row>
    <row r="53" spans="2:135" s="18" customFormat="1" ht="7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28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</row>
    <row r="56" ht="7.5" customHeight="1">
      <c r="EF56" s="10"/>
    </row>
    <row r="66" ht="7.5" customHeight="1">
      <c r="CT66" s="28"/>
    </row>
    <row r="67" ht="7.5" customHeight="1">
      <c r="CT67" s="28"/>
    </row>
    <row r="68" ht="7.5" customHeight="1">
      <c r="CT68" s="28"/>
    </row>
    <row r="69" ht="7.5" customHeight="1">
      <c r="CT69" s="28"/>
    </row>
    <row r="70" ht="7.5" customHeight="1">
      <c r="CT70" s="28"/>
    </row>
    <row r="71" ht="7.5" customHeight="1">
      <c r="CT71" s="28"/>
    </row>
    <row r="72" spans="98:100" ht="7.5" customHeight="1">
      <c r="CT72" s="28"/>
      <c r="CV72" s="10"/>
    </row>
    <row r="73" spans="98:133" ht="7.5" customHeight="1">
      <c r="CT73" s="28"/>
      <c r="DU73" s="10"/>
      <c r="DV73" s="27"/>
      <c r="DW73" s="27"/>
      <c r="DX73" s="27"/>
      <c r="DY73" s="27"/>
      <c r="DZ73" s="27"/>
      <c r="EA73" s="27"/>
      <c r="EB73" s="27"/>
      <c r="EC73" s="27"/>
    </row>
    <row r="74" spans="98:99" ht="7.5" customHeight="1">
      <c r="CT74" s="28"/>
      <c r="CU74" s="10"/>
    </row>
    <row r="75" ht="7.5" customHeight="1">
      <c r="CT75" s="28"/>
    </row>
    <row r="76" spans="2:106" s="18" customFormat="1" ht="7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28"/>
      <c r="CU76" s="14"/>
      <c r="CV76" s="14"/>
      <c r="CW76" s="14"/>
      <c r="CX76" s="14"/>
      <c r="CY76" s="14"/>
      <c r="CZ76" s="14"/>
      <c r="DA76" s="14"/>
      <c r="DB76" s="14"/>
    </row>
    <row r="77" spans="2:142" s="18" customFormat="1" ht="7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28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</row>
    <row r="78" spans="2:149" s="18" customFormat="1" ht="7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</row>
    <row r="79" spans="2:141" s="18" customFormat="1" ht="7.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</row>
    <row r="80" spans="2:127" s="18" customFormat="1" ht="7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</row>
    <row r="81" spans="2:127" s="18" customFormat="1" ht="7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</row>
    <row r="82" spans="2:127" s="18" customFormat="1" ht="7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</row>
    <row r="83" spans="2:127" s="18" customFormat="1" ht="7.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</row>
    <row r="84" spans="107:127" ht="7.5" customHeight="1"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</row>
    <row r="86" ht="7.5" customHeight="1">
      <c r="DZ86" s="10"/>
    </row>
    <row r="90" spans="100:106" ht="7.5" customHeight="1">
      <c r="CV90" s="10"/>
      <c r="CW90" s="10"/>
      <c r="CX90" s="10"/>
      <c r="CY90" s="10"/>
      <c r="DA90" s="18"/>
      <c r="DB90" s="18"/>
    </row>
    <row r="91" spans="2:117" s="18" customFormat="1" ht="7.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0"/>
      <c r="CW91" s="10"/>
      <c r="CX91" s="10"/>
      <c r="CY91" s="10"/>
      <c r="CZ91" s="10"/>
      <c r="DA91" s="10"/>
      <c r="DB91" s="10"/>
      <c r="DC91" s="10"/>
      <c r="DF91" s="14"/>
      <c r="DG91" s="14"/>
      <c r="DH91" s="14"/>
      <c r="DI91" s="14"/>
      <c r="DJ91" s="14"/>
      <c r="DK91" s="14"/>
      <c r="DL91" s="14"/>
      <c r="DM91" s="14"/>
    </row>
    <row r="92" spans="2:130" s="18" customFormat="1" ht="7.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</row>
    <row r="93" spans="2:139" s="18" customFormat="1" ht="7.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</row>
    <row r="94" spans="2:144" s="18" customFormat="1" ht="7.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0"/>
      <c r="CW94" s="10"/>
      <c r="CX94" s="10"/>
      <c r="CY94" s="10"/>
      <c r="CZ94" s="10"/>
      <c r="DA94" s="10"/>
      <c r="DB94" s="10"/>
      <c r="DC94" s="10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</row>
    <row r="95" spans="2:131" s="18" customFormat="1" ht="7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0"/>
      <c r="CW95" s="10"/>
      <c r="CX95" s="10"/>
      <c r="CY95" s="10"/>
      <c r="CZ95" s="10"/>
      <c r="DA95" s="10"/>
      <c r="DB95" s="10"/>
      <c r="DC95" s="10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0"/>
    </row>
    <row r="96" spans="2:131" s="18" customFormat="1" ht="7.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0"/>
      <c r="CW96" s="10"/>
      <c r="CX96" s="10"/>
      <c r="CY96" s="10"/>
      <c r="CZ96" s="10"/>
      <c r="DA96" s="10"/>
      <c r="DB96" s="10"/>
      <c r="DC96" s="10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0"/>
    </row>
    <row r="97" spans="2:131" s="18" customFormat="1" ht="7.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0"/>
      <c r="CW97" s="10"/>
      <c r="CX97" s="10"/>
      <c r="CY97" s="10"/>
      <c r="CZ97" s="10"/>
      <c r="DA97" s="10"/>
      <c r="DB97" s="10"/>
      <c r="DC97" s="10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</row>
    <row r="98" spans="2:131" s="18" customFormat="1" ht="7.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0"/>
      <c r="CW98" s="10"/>
      <c r="CX98" s="10"/>
      <c r="CY98" s="10"/>
      <c r="CZ98" s="10"/>
      <c r="DA98" s="10"/>
      <c r="DB98" s="10"/>
      <c r="DC98" s="10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14"/>
    </row>
    <row r="99" spans="100:131" ht="7.5" customHeight="1">
      <c r="CV99" s="10"/>
      <c r="CW99" s="10"/>
      <c r="CX99" s="10"/>
      <c r="CY99" s="10"/>
      <c r="CZ99" s="10"/>
      <c r="DA99" s="10"/>
      <c r="DB99" s="10"/>
      <c r="DC99" s="10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10"/>
    </row>
    <row r="100" spans="100:131" ht="7.5" customHeight="1">
      <c r="CV100" s="10"/>
      <c r="CW100" s="10"/>
      <c r="CX100" s="10"/>
      <c r="CY100" s="10"/>
      <c r="CZ100" s="10"/>
      <c r="DA100" s="10"/>
      <c r="DB100" s="10"/>
      <c r="DC100" s="10"/>
      <c r="EA100" s="10"/>
    </row>
    <row r="101" spans="100:131" ht="7.5" customHeight="1">
      <c r="CV101" s="10"/>
      <c r="CW101" s="10"/>
      <c r="CX101" s="10"/>
      <c r="CY101" s="10"/>
      <c r="CZ101" s="10"/>
      <c r="DA101" s="10"/>
      <c r="DB101" s="10"/>
      <c r="DC101" s="10"/>
      <c r="EA101" s="10"/>
    </row>
    <row r="102" spans="100:107" ht="7.5" customHeight="1">
      <c r="CV102" s="10"/>
      <c r="CW102" s="10"/>
      <c r="CX102" s="10"/>
      <c r="CY102" s="10"/>
      <c r="CZ102" s="10"/>
      <c r="DA102" s="10"/>
      <c r="DB102" s="10"/>
      <c r="DC102" s="10"/>
    </row>
    <row r="103" spans="100:104" ht="7.5" customHeight="1">
      <c r="CV103" s="10"/>
      <c r="CW103" s="10"/>
      <c r="CX103" s="10"/>
      <c r="CY103" s="10"/>
      <c r="CZ103" s="10"/>
    </row>
    <row r="104" ht="7.5" customHeight="1">
      <c r="CZ104" s="10"/>
    </row>
  </sheetData>
  <sheetProtection/>
  <mergeCells count="120">
    <mergeCell ref="C31:BH31"/>
    <mergeCell ref="C2:BH3"/>
    <mergeCell ref="BD26:BG27"/>
    <mergeCell ref="BD24:BG25"/>
    <mergeCell ref="BD22:BG23"/>
    <mergeCell ref="BD20:BG21"/>
    <mergeCell ref="BB10:BG11"/>
    <mergeCell ref="C5:BF5"/>
    <mergeCell ref="C26:E27"/>
    <mergeCell ref="F26:J26"/>
    <mergeCell ref="O26:S26"/>
    <mergeCell ref="AZ26:AZ27"/>
    <mergeCell ref="BA26:BC27"/>
    <mergeCell ref="AJ24:AM26"/>
    <mergeCell ref="AN24:AN26"/>
    <mergeCell ref="AO24:AQ26"/>
    <mergeCell ref="AR24:AY27"/>
    <mergeCell ref="BA24:BC25"/>
    <mergeCell ref="T24:W26"/>
    <mergeCell ref="B24:B25"/>
    <mergeCell ref="C24:E25"/>
    <mergeCell ref="F24:J25"/>
    <mergeCell ref="K24:K25"/>
    <mergeCell ref="L24:N25"/>
    <mergeCell ref="L26:N27"/>
    <mergeCell ref="BA20:BC21"/>
    <mergeCell ref="AZ22:AZ23"/>
    <mergeCell ref="BA22:BC23"/>
    <mergeCell ref="X20:X22"/>
    <mergeCell ref="Y20:AA22"/>
    <mergeCell ref="X24:X26"/>
    <mergeCell ref="Y24:AA26"/>
    <mergeCell ref="AB24:AE26"/>
    <mergeCell ref="AF24:AF26"/>
    <mergeCell ref="AG24:AI26"/>
    <mergeCell ref="T20:W22"/>
    <mergeCell ref="O24:S25"/>
    <mergeCell ref="AR20:AU22"/>
    <mergeCell ref="AV20:AV22"/>
    <mergeCell ref="AW20:AY22"/>
    <mergeCell ref="AZ20:AZ21"/>
    <mergeCell ref="AZ18:AZ19"/>
    <mergeCell ref="AB20:AE22"/>
    <mergeCell ref="AF20:AF22"/>
    <mergeCell ref="AG20:AI22"/>
    <mergeCell ref="AJ20:AQ23"/>
    <mergeCell ref="C20:E21"/>
    <mergeCell ref="F20:J21"/>
    <mergeCell ref="K20:K21"/>
    <mergeCell ref="L20:N21"/>
    <mergeCell ref="O20:S21"/>
    <mergeCell ref="BA16:BC17"/>
    <mergeCell ref="C22:E23"/>
    <mergeCell ref="F22:J22"/>
    <mergeCell ref="L22:N23"/>
    <mergeCell ref="O22:S22"/>
    <mergeCell ref="BD16:BG17"/>
    <mergeCell ref="C18:E19"/>
    <mergeCell ref="F18:J18"/>
    <mergeCell ref="L18:N19"/>
    <mergeCell ref="O18:S18"/>
    <mergeCell ref="AB16:AI19"/>
    <mergeCell ref="AJ16:AM18"/>
    <mergeCell ref="AN16:AN18"/>
    <mergeCell ref="BA18:BC19"/>
    <mergeCell ref="BD18:BG19"/>
    <mergeCell ref="AO16:AQ18"/>
    <mergeCell ref="AR16:AU18"/>
    <mergeCell ref="AV16:AV18"/>
    <mergeCell ref="AW16:AY18"/>
    <mergeCell ref="AZ16:AZ17"/>
    <mergeCell ref="AR12:AU14"/>
    <mergeCell ref="B16:B17"/>
    <mergeCell ref="C16:E17"/>
    <mergeCell ref="F16:J17"/>
    <mergeCell ref="K16:K17"/>
    <mergeCell ref="L16:N17"/>
    <mergeCell ref="O16:S17"/>
    <mergeCell ref="T16:W18"/>
    <mergeCell ref="X16:X18"/>
    <mergeCell ref="Y16:AA18"/>
    <mergeCell ref="AN12:AN14"/>
    <mergeCell ref="BD12:BG13"/>
    <mergeCell ref="C14:E15"/>
    <mergeCell ref="F14:J14"/>
    <mergeCell ref="L14:N15"/>
    <mergeCell ref="O14:S14"/>
    <mergeCell ref="AZ14:AZ15"/>
    <mergeCell ref="BA14:BC15"/>
    <mergeCell ref="BD14:BG15"/>
    <mergeCell ref="AO12:AQ14"/>
    <mergeCell ref="O12:S13"/>
    <mergeCell ref="AV12:AV14"/>
    <mergeCell ref="AW12:AY14"/>
    <mergeCell ref="AZ12:AZ13"/>
    <mergeCell ref="BA12:BC13"/>
    <mergeCell ref="T12:AA15"/>
    <mergeCell ref="AB12:AE14"/>
    <mergeCell ref="AF12:AF14"/>
    <mergeCell ref="AG12:AI14"/>
    <mergeCell ref="AJ12:AM14"/>
    <mergeCell ref="E4:BF4"/>
    <mergeCell ref="C6:BG7"/>
    <mergeCell ref="C8:S11"/>
    <mergeCell ref="T8:AA9"/>
    <mergeCell ref="AB8:AI9"/>
    <mergeCell ref="B12:B13"/>
    <mergeCell ref="C12:E13"/>
    <mergeCell ref="F12:J13"/>
    <mergeCell ref="K12:K13"/>
    <mergeCell ref="L12:N13"/>
    <mergeCell ref="AJ8:AQ9"/>
    <mergeCell ref="AR8:AY9"/>
    <mergeCell ref="AZ8:AZ9"/>
    <mergeCell ref="BB8:BG9"/>
    <mergeCell ref="T10:AA11"/>
    <mergeCell ref="AB10:AI11"/>
    <mergeCell ref="AJ10:AQ11"/>
    <mergeCell ref="AR10:AY11"/>
    <mergeCell ref="AZ10:BA11"/>
  </mergeCells>
  <printOptions/>
  <pageMargins left="0" right="0" top="0" bottom="0" header="0.31" footer="0.31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5:J85"/>
  <sheetViews>
    <sheetView zoomScalePageLayoutView="0" workbookViewId="0" topLeftCell="A1">
      <selection activeCell="F71" sqref="F71"/>
    </sheetView>
  </sheetViews>
  <sheetFormatPr defaultColWidth="8.75390625" defaultRowHeight="13.5"/>
  <cols>
    <col min="1" max="16384" width="8.75390625" style="94" customWidth="1"/>
  </cols>
  <sheetData>
    <row r="15" spans="1:10" ht="13.5">
      <c r="A15" s="822" t="s">
        <v>1296</v>
      </c>
      <c r="B15" s="822"/>
      <c r="C15" s="822"/>
      <c r="D15" s="822"/>
      <c r="E15" s="822"/>
      <c r="F15" s="822"/>
      <c r="G15" s="822"/>
      <c r="H15" s="822"/>
      <c r="I15" s="822"/>
      <c r="J15" s="822"/>
    </row>
    <row r="16" spans="1:10" ht="13.5">
      <c r="A16" s="822"/>
      <c r="B16" s="822"/>
      <c r="C16" s="822"/>
      <c r="D16" s="822"/>
      <c r="E16" s="822"/>
      <c r="F16" s="822"/>
      <c r="G16" s="822"/>
      <c r="H16" s="822"/>
      <c r="I16" s="822"/>
      <c r="J16" s="822"/>
    </row>
    <row r="33" spans="1:10" ht="13.5">
      <c r="A33" s="822" t="s">
        <v>1281</v>
      </c>
      <c r="B33" s="822"/>
      <c r="C33" s="822"/>
      <c r="D33" s="822"/>
      <c r="E33" s="822"/>
      <c r="F33" s="822"/>
      <c r="G33" s="822"/>
      <c r="H33" s="822"/>
      <c r="I33" s="822"/>
      <c r="J33" s="822"/>
    </row>
    <row r="34" spans="1:10" ht="13.5">
      <c r="A34" s="822"/>
      <c r="B34" s="822"/>
      <c r="C34" s="822"/>
      <c r="D34" s="822"/>
      <c r="E34" s="822"/>
      <c r="F34" s="822"/>
      <c r="G34" s="822"/>
      <c r="H34" s="822"/>
      <c r="I34" s="822"/>
      <c r="J34" s="822"/>
    </row>
    <row r="51" spans="1:10" ht="13.5">
      <c r="A51" s="822" t="s">
        <v>1295</v>
      </c>
      <c r="B51" s="822"/>
      <c r="C51" s="822"/>
      <c r="D51" s="822"/>
      <c r="E51" s="822"/>
      <c r="F51" s="822"/>
      <c r="G51" s="822"/>
      <c r="H51" s="822"/>
      <c r="I51" s="822"/>
      <c r="J51" s="822"/>
    </row>
    <row r="52" spans="1:10" ht="13.5">
      <c r="A52" s="822"/>
      <c r="B52" s="822"/>
      <c r="C52" s="822"/>
      <c r="D52" s="822"/>
      <c r="E52" s="822"/>
      <c r="F52" s="822"/>
      <c r="G52" s="822"/>
      <c r="H52" s="822"/>
      <c r="I52" s="822"/>
      <c r="J52" s="822"/>
    </row>
    <row r="68" spans="1:10" ht="13.5">
      <c r="A68" s="823" t="s">
        <v>1298</v>
      </c>
      <c r="B68" s="823"/>
      <c r="C68" s="823"/>
      <c r="D68" s="823"/>
      <c r="E68" s="823"/>
      <c r="F68" s="823"/>
      <c r="G68" s="823"/>
      <c r="H68" s="823"/>
      <c r="I68" s="823"/>
      <c r="J68" s="823"/>
    </row>
    <row r="69" spans="1:10" ht="13.5">
      <c r="A69" s="823"/>
      <c r="B69" s="823"/>
      <c r="C69" s="823"/>
      <c r="D69" s="823"/>
      <c r="E69" s="823"/>
      <c r="F69" s="823"/>
      <c r="G69" s="823"/>
      <c r="H69" s="823"/>
      <c r="I69" s="823"/>
      <c r="J69" s="823"/>
    </row>
    <row r="84" spans="1:10" ht="13.5">
      <c r="A84" s="824" t="s">
        <v>1299</v>
      </c>
      <c r="B84" s="824"/>
      <c r="C84" s="824"/>
      <c r="D84" s="824"/>
      <c r="E84" s="824"/>
      <c r="F84" s="824"/>
      <c r="G84" s="824"/>
      <c r="H84" s="824"/>
      <c r="I84" s="824"/>
      <c r="J84" s="824"/>
    </row>
    <row r="85" spans="1:10" ht="13.5">
      <c r="A85" s="824"/>
      <c r="B85" s="824"/>
      <c r="C85" s="824"/>
      <c r="D85" s="824"/>
      <c r="E85" s="824"/>
      <c r="F85" s="824"/>
      <c r="G85" s="824"/>
      <c r="H85" s="824"/>
      <c r="I85" s="824"/>
      <c r="J85" s="824"/>
    </row>
  </sheetData>
  <sheetProtection/>
  <mergeCells count="5">
    <mergeCell ref="A15:J16"/>
    <mergeCell ref="A33:J34"/>
    <mergeCell ref="A51:J52"/>
    <mergeCell ref="A68:J69"/>
    <mergeCell ref="A84:J8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FA104"/>
  <sheetViews>
    <sheetView zoomScaleSheetLayoutView="100" zoomScalePageLayoutView="0" workbookViewId="0" topLeftCell="A1">
      <selection activeCell="S30" sqref="S30"/>
    </sheetView>
  </sheetViews>
  <sheetFormatPr defaultColWidth="1.875" defaultRowHeight="7.5" customHeight="1"/>
  <cols>
    <col min="1" max="1" width="1.875" style="14" customWidth="1"/>
    <col min="2" max="2" width="0.74609375" style="14" hidden="1" customWidth="1"/>
    <col min="3" max="5" width="1.875" style="14" hidden="1" customWidth="1"/>
    <col min="6" max="11" width="1.875" style="14" customWidth="1"/>
    <col min="12" max="14" width="1.875" style="14" hidden="1" customWidth="1"/>
    <col min="15" max="19" width="1.875" style="14" customWidth="1"/>
    <col min="20" max="20" width="0.875" style="14" hidden="1" customWidth="1"/>
    <col min="21" max="27" width="1.875" style="14" customWidth="1"/>
    <col min="28" max="28" width="0.875" style="14" hidden="1" customWidth="1"/>
    <col min="29" max="35" width="1.875" style="14" customWidth="1"/>
    <col min="36" max="36" width="0.74609375" style="14" hidden="1" customWidth="1"/>
    <col min="37" max="43" width="1.875" style="14" customWidth="1"/>
    <col min="44" max="44" width="0.6171875" style="14" hidden="1" customWidth="1"/>
    <col min="45" max="51" width="1.875" style="14" customWidth="1"/>
    <col min="52" max="52" width="8.375" style="14" customWidth="1"/>
    <col min="53" max="16384" width="1.875" style="14" customWidth="1"/>
  </cols>
  <sheetData>
    <row r="1" ht="29.25" customHeight="1"/>
    <row r="2" spans="3:97" ht="12" customHeight="1">
      <c r="C2" s="798" t="s">
        <v>1277</v>
      </c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798"/>
      <c r="AC2" s="798"/>
      <c r="AD2" s="798"/>
      <c r="AE2" s="798"/>
      <c r="AF2" s="798"/>
      <c r="AG2" s="798"/>
      <c r="AH2" s="798"/>
      <c r="AI2" s="798"/>
      <c r="AJ2" s="798"/>
      <c r="AK2" s="798"/>
      <c r="AL2" s="798"/>
      <c r="AM2" s="798"/>
      <c r="AN2" s="798"/>
      <c r="AO2" s="798"/>
      <c r="AP2" s="798"/>
      <c r="AQ2" s="798"/>
      <c r="AR2" s="798"/>
      <c r="AS2" s="798"/>
      <c r="AT2" s="798"/>
      <c r="AU2" s="798"/>
      <c r="AV2" s="798"/>
      <c r="AW2" s="798"/>
      <c r="AX2" s="798"/>
      <c r="AY2" s="798"/>
      <c r="AZ2" s="798"/>
      <c r="BA2" s="798"/>
      <c r="BB2" s="798"/>
      <c r="BC2" s="798"/>
      <c r="BD2" s="798"/>
      <c r="BE2" s="798"/>
      <c r="BF2" s="798"/>
      <c r="BG2" s="798"/>
      <c r="BH2" s="79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</row>
    <row r="3" spans="3:97" ht="12" customHeight="1"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  <c r="T3" s="798"/>
      <c r="U3" s="798"/>
      <c r="V3" s="798"/>
      <c r="W3" s="798"/>
      <c r="X3" s="798"/>
      <c r="Y3" s="798"/>
      <c r="Z3" s="798"/>
      <c r="AA3" s="798"/>
      <c r="AB3" s="798"/>
      <c r="AC3" s="798"/>
      <c r="AD3" s="798"/>
      <c r="AE3" s="798"/>
      <c r="AF3" s="798"/>
      <c r="AG3" s="798"/>
      <c r="AH3" s="798"/>
      <c r="AI3" s="798"/>
      <c r="AJ3" s="798"/>
      <c r="AK3" s="798"/>
      <c r="AL3" s="798"/>
      <c r="AM3" s="798"/>
      <c r="AN3" s="798"/>
      <c r="AO3" s="798"/>
      <c r="AP3" s="798"/>
      <c r="AQ3" s="798"/>
      <c r="AR3" s="798"/>
      <c r="AS3" s="798"/>
      <c r="AT3" s="798"/>
      <c r="AU3" s="798"/>
      <c r="AV3" s="798"/>
      <c r="AW3" s="798"/>
      <c r="AX3" s="798"/>
      <c r="AY3" s="798"/>
      <c r="AZ3" s="798"/>
      <c r="BA3" s="798"/>
      <c r="BB3" s="798"/>
      <c r="BC3" s="798"/>
      <c r="BD3" s="798"/>
      <c r="BE3" s="798"/>
      <c r="BF3" s="798"/>
      <c r="BG3" s="798"/>
      <c r="BH3" s="79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</row>
    <row r="4" spans="3:97" ht="46.5" customHeight="1">
      <c r="C4" s="291"/>
      <c r="D4" s="291"/>
      <c r="E4" s="637" t="s">
        <v>1286</v>
      </c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7"/>
      <c r="Z4" s="637"/>
      <c r="AA4" s="637"/>
      <c r="AB4" s="637"/>
      <c r="AC4" s="637"/>
      <c r="AD4" s="637"/>
      <c r="AE4" s="637"/>
      <c r="AF4" s="637"/>
      <c r="AG4" s="637"/>
      <c r="AH4" s="637"/>
      <c r="AI4" s="637"/>
      <c r="AJ4" s="637"/>
      <c r="AK4" s="637"/>
      <c r="AL4" s="637"/>
      <c r="AM4" s="637"/>
      <c r="AN4" s="637"/>
      <c r="AO4" s="637"/>
      <c r="AP4" s="637"/>
      <c r="AQ4" s="637"/>
      <c r="AR4" s="637"/>
      <c r="AS4" s="637"/>
      <c r="AT4" s="637"/>
      <c r="AU4" s="637"/>
      <c r="AV4" s="637"/>
      <c r="AW4" s="637"/>
      <c r="AX4" s="637"/>
      <c r="AY4" s="637"/>
      <c r="AZ4" s="637"/>
      <c r="BA4" s="637"/>
      <c r="BB4" s="637"/>
      <c r="BC4" s="637"/>
      <c r="BD4" s="637"/>
      <c r="BE4" s="637"/>
      <c r="BF4" s="637"/>
      <c r="BG4" s="291"/>
      <c r="BH4" s="291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</row>
    <row r="5" spans="3:97" ht="46.5" customHeight="1">
      <c r="C5" s="798" t="s">
        <v>1285</v>
      </c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X5" s="798"/>
      <c r="Y5" s="798"/>
      <c r="Z5" s="798"/>
      <c r="AA5" s="798"/>
      <c r="AB5" s="798"/>
      <c r="AC5" s="798"/>
      <c r="AD5" s="798"/>
      <c r="AE5" s="798"/>
      <c r="AF5" s="798"/>
      <c r="AG5" s="798"/>
      <c r="AH5" s="798"/>
      <c r="AI5" s="798"/>
      <c r="AJ5" s="798"/>
      <c r="AK5" s="798"/>
      <c r="AL5" s="798"/>
      <c r="AM5" s="798"/>
      <c r="AN5" s="798"/>
      <c r="AO5" s="798"/>
      <c r="AP5" s="798"/>
      <c r="AQ5" s="798"/>
      <c r="AR5" s="798"/>
      <c r="AS5" s="798"/>
      <c r="AT5" s="798"/>
      <c r="AU5" s="798"/>
      <c r="AV5" s="798"/>
      <c r="AW5" s="798"/>
      <c r="AX5" s="798"/>
      <c r="AY5" s="798"/>
      <c r="AZ5" s="798"/>
      <c r="BA5" s="798"/>
      <c r="BB5" s="798"/>
      <c r="BC5" s="798"/>
      <c r="BD5" s="798"/>
      <c r="BE5" s="798"/>
      <c r="BF5" s="798"/>
      <c r="BG5" s="798"/>
      <c r="BH5" s="291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</row>
    <row r="6" spans="3:59" ht="12" customHeight="1">
      <c r="C6" s="570" t="s">
        <v>1271</v>
      </c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0"/>
      <c r="AU6" s="570"/>
      <c r="AV6" s="570"/>
      <c r="AW6" s="570"/>
      <c r="AX6" s="570"/>
      <c r="AY6" s="570"/>
      <c r="AZ6" s="570"/>
      <c r="BA6" s="570"/>
      <c r="BB6" s="570"/>
      <c r="BC6" s="570"/>
      <c r="BD6" s="570"/>
      <c r="BE6" s="570"/>
      <c r="BF6" s="570"/>
      <c r="BG6" s="570"/>
    </row>
    <row r="7" spans="3:59" ht="22.5" customHeight="1" thickBot="1"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8"/>
      <c r="AB7" s="638"/>
      <c r="AC7" s="638"/>
      <c r="AD7" s="638"/>
      <c r="AE7" s="638"/>
      <c r="AF7" s="638"/>
      <c r="AG7" s="638"/>
      <c r="AH7" s="638"/>
      <c r="AI7" s="638"/>
      <c r="AJ7" s="638"/>
      <c r="AK7" s="638"/>
      <c r="AL7" s="638"/>
      <c r="AM7" s="638"/>
      <c r="AN7" s="638"/>
      <c r="AO7" s="638"/>
      <c r="AP7" s="638"/>
      <c r="AQ7" s="638"/>
      <c r="AR7" s="638"/>
      <c r="AS7" s="638"/>
      <c r="AT7" s="638"/>
      <c r="AU7" s="638"/>
      <c r="AV7" s="638"/>
      <c r="AW7" s="638"/>
      <c r="AX7" s="638"/>
      <c r="AY7" s="638"/>
      <c r="AZ7" s="638"/>
      <c r="BA7" s="638"/>
      <c r="BB7" s="638"/>
      <c r="BC7" s="638"/>
      <c r="BD7" s="638"/>
      <c r="BE7" s="638"/>
      <c r="BF7" s="638"/>
      <c r="BG7" s="638"/>
    </row>
    <row r="8" spans="1:59" ht="18.75" customHeight="1">
      <c r="A8" s="22"/>
      <c r="C8" s="639" t="s">
        <v>0</v>
      </c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8"/>
      <c r="T8" s="683" t="str">
        <f>F12</f>
        <v>三原</v>
      </c>
      <c r="U8" s="675"/>
      <c r="V8" s="675"/>
      <c r="W8" s="675"/>
      <c r="X8" s="675"/>
      <c r="Y8" s="675"/>
      <c r="Z8" s="675"/>
      <c r="AA8" s="684"/>
      <c r="AB8" s="669" t="str">
        <f>F16</f>
        <v>中野</v>
      </c>
      <c r="AC8" s="620"/>
      <c r="AD8" s="620"/>
      <c r="AE8" s="620"/>
      <c r="AF8" s="620"/>
      <c r="AG8" s="620"/>
      <c r="AH8" s="620"/>
      <c r="AI8" s="628"/>
      <c r="AJ8" s="669" t="str">
        <f>F20</f>
        <v>吉岡</v>
      </c>
      <c r="AK8" s="620"/>
      <c r="AL8" s="620"/>
      <c r="AM8" s="620"/>
      <c r="AN8" s="620"/>
      <c r="AO8" s="620"/>
      <c r="AP8" s="620"/>
      <c r="AQ8" s="628"/>
      <c r="AR8" s="620" t="str">
        <f>F24</f>
        <v>油利</v>
      </c>
      <c r="AS8" s="620"/>
      <c r="AT8" s="620"/>
      <c r="AU8" s="620"/>
      <c r="AV8" s="620"/>
      <c r="AW8" s="620"/>
      <c r="AX8" s="620"/>
      <c r="AY8" s="670"/>
      <c r="AZ8" s="708">
        <f>IF(AZ14&lt;&gt;"","取得","")</f>
      </c>
      <c r="BA8" s="24"/>
      <c r="BB8" s="675" t="s">
        <v>1</v>
      </c>
      <c r="BC8" s="675"/>
      <c r="BD8" s="675"/>
      <c r="BE8" s="675"/>
      <c r="BF8" s="675"/>
      <c r="BG8" s="676"/>
    </row>
    <row r="9" spans="1:59" ht="18.75" customHeight="1">
      <c r="A9" s="22"/>
      <c r="C9" s="639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0"/>
      <c r="R9" s="620"/>
      <c r="S9" s="628"/>
      <c r="T9" s="669"/>
      <c r="U9" s="620"/>
      <c r="V9" s="620"/>
      <c r="W9" s="620"/>
      <c r="X9" s="620"/>
      <c r="Y9" s="620"/>
      <c r="Z9" s="620"/>
      <c r="AA9" s="628"/>
      <c r="AB9" s="669"/>
      <c r="AC9" s="620"/>
      <c r="AD9" s="620"/>
      <c r="AE9" s="620"/>
      <c r="AF9" s="620"/>
      <c r="AG9" s="620"/>
      <c r="AH9" s="620"/>
      <c r="AI9" s="628"/>
      <c r="AJ9" s="669"/>
      <c r="AK9" s="620"/>
      <c r="AL9" s="620"/>
      <c r="AM9" s="620"/>
      <c r="AN9" s="620"/>
      <c r="AO9" s="620"/>
      <c r="AP9" s="620"/>
      <c r="AQ9" s="628"/>
      <c r="AR9" s="620"/>
      <c r="AS9" s="620"/>
      <c r="AT9" s="620"/>
      <c r="AU9" s="620"/>
      <c r="AV9" s="620"/>
      <c r="AW9" s="620"/>
      <c r="AX9" s="620"/>
      <c r="AY9" s="670"/>
      <c r="AZ9" s="680"/>
      <c r="BB9" s="620"/>
      <c r="BC9" s="620"/>
      <c r="BD9" s="620"/>
      <c r="BE9" s="620"/>
      <c r="BF9" s="620"/>
      <c r="BG9" s="677"/>
    </row>
    <row r="10" spans="1:59" ht="18.75" customHeight="1">
      <c r="A10" s="22"/>
      <c r="C10" s="639"/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0"/>
      <c r="R10" s="620"/>
      <c r="S10" s="628"/>
      <c r="T10" s="669" t="str">
        <f>O12</f>
        <v>川村</v>
      </c>
      <c r="U10" s="620"/>
      <c r="V10" s="620"/>
      <c r="W10" s="620"/>
      <c r="X10" s="620"/>
      <c r="Y10" s="620"/>
      <c r="Z10" s="620"/>
      <c r="AA10" s="628"/>
      <c r="AB10" s="669" t="str">
        <f>O16</f>
        <v>村田</v>
      </c>
      <c r="AC10" s="620"/>
      <c r="AD10" s="620"/>
      <c r="AE10" s="620"/>
      <c r="AF10" s="620"/>
      <c r="AG10" s="620"/>
      <c r="AH10" s="620"/>
      <c r="AI10" s="628"/>
      <c r="AJ10" s="669" t="str">
        <f>O20</f>
        <v>羽田</v>
      </c>
      <c r="AK10" s="620"/>
      <c r="AL10" s="620"/>
      <c r="AM10" s="620"/>
      <c r="AN10" s="620"/>
      <c r="AO10" s="620"/>
      <c r="AP10" s="620"/>
      <c r="AQ10" s="628"/>
      <c r="AR10" s="620" t="str">
        <f>O24</f>
        <v>今井</v>
      </c>
      <c r="AS10" s="620"/>
      <c r="AT10" s="620"/>
      <c r="AU10" s="620"/>
      <c r="AV10" s="620"/>
      <c r="AW10" s="620"/>
      <c r="AX10" s="620"/>
      <c r="AY10" s="670"/>
      <c r="AZ10" s="680">
        <f>IF(AZ14&lt;&gt;"","ゲーム率","")</f>
      </c>
      <c r="BA10" s="620"/>
      <c r="BB10" s="620" t="s">
        <v>2</v>
      </c>
      <c r="BC10" s="620"/>
      <c r="BD10" s="620"/>
      <c r="BE10" s="620"/>
      <c r="BF10" s="620"/>
      <c r="BG10" s="677"/>
    </row>
    <row r="11" spans="1:59" ht="18.75" customHeight="1">
      <c r="A11" s="22"/>
      <c r="C11" s="640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641"/>
      <c r="S11" s="642"/>
      <c r="T11" s="678"/>
      <c r="U11" s="641"/>
      <c r="V11" s="641"/>
      <c r="W11" s="641"/>
      <c r="X11" s="641"/>
      <c r="Y11" s="641"/>
      <c r="Z11" s="641"/>
      <c r="AA11" s="642"/>
      <c r="AB11" s="678"/>
      <c r="AC11" s="641"/>
      <c r="AD11" s="641"/>
      <c r="AE11" s="641"/>
      <c r="AF11" s="641"/>
      <c r="AG11" s="641"/>
      <c r="AH11" s="641"/>
      <c r="AI11" s="642"/>
      <c r="AJ11" s="678"/>
      <c r="AK11" s="641"/>
      <c r="AL11" s="641"/>
      <c r="AM11" s="641"/>
      <c r="AN11" s="641"/>
      <c r="AO11" s="641"/>
      <c r="AP11" s="641"/>
      <c r="AQ11" s="642"/>
      <c r="AR11" s="641"/>
      <c r="AS11" s="641"/>
      <c r="AT11" s="641"/>
      <c r="AU11" s="641"/>
      <c r="AV11" s="641"/>
      <c r="AW11" s="641"/>
      <c r="AX11" s="641"/>
      <c r="AY11" s="679"/>
      <c r="AZ11" s="681"/>
      <c r="BA11" s="641"/>
      <c r="BB11" s="641"/>
      <c r="BC11" s="641"/>
      <c r="BD11" s="641"/>
      <c r="BE11" s="641"/>
      <c r="BF11" s="641"/>
      <c r="BG11" s="682"/>
    </row>
    <row r="12" spans="1:60" s="10" customFormat="1" ht="18.75" customHeight="1">
      <c r="A12" s="23"/>
      <c r="B12" s="723">
        <f>BD14</f>
        <v>4</v>
      </c>
      <c r="C12" s="724" t="s">
        <v>254</v>
      </c>
      <c r="D12" s="725"/>
      <c r="E12" s="725"/>
      <c r="F12" s="741" t="str">
        <f>IF(C12="ここに","",VLOOKUP(C12,'登録ナンバー'!$A$1:$C$620,2,0))</f>
        <v>三原</v>
      </c>
      <c r="G12" s="741"/>
      <c r="H12" s="741"/>
      <c r="I12" s="741"/>
      <c r="J12" s="741"/>
      <c r="K12" s="785" t="s">
        <v>4</v>
      </c>
      <c r="L12" s="741" t="s">
        <v>3</v>
      </c>
      <c r="M12" s="741"/>
      <c r="N12" s="741"/>
      <c r="O12" s="741" t="s">
        <v>1266</v>
      </c>
      <c r="P12" s="741"/>
      <c r="Q12" s="741"/>
      <c r="R12" s="741"/>
      <c r="S12" s="796"/>
      <c r="T12" s="728">
        <f>IF(AB12="","丸付き数字は試合順番","")</f>
      </c>
      <c r="U12" s="729"/>
      <c r="V12" s="729"/>
      <c r="W12" s="729"/>
      <c r="X12" s="729"/>
      <c r="Y12" s="729"/>
      <c r="Z12" s="729"/>
      <c r="AA12" s="730"/>
      <c r="AB12" s="658">
        <v>3</v>
      </c>
      <c r="AC12" s="635"/>
      <c r="AD12" s="635"/>
      <c r="AE12" s="635"/>
      <c r="AF12" s="635" t="s">
        <v>5</v>
      </c>
      <c r="AG12" s="635">
        <v>8</v>
      </c>
      <c r="AH12" s="635"/>
      <c r="AI12" s="667"/>
      <c r="AJ12" s="658">
        <v>4</v>
      </c>
      <c r="AK12" s="635"/>
      <c r="AL12" s="635"/>
      <c r="AM12" s="635"/>
      <c r="AN12" s="635" t="s">
        <v>5</v>
      </c>
      <c r="AO12" s="635">
        <v>8</v>
      </c>
      <c r="AP12" s="635"/>
      <c r="AQ12" s="667"/>
      <c r="AR12" s="658">
        <v>5</v>
      </c>
      <c r="AS12" s="635"/>
      <c r="AT12" s="635"/>
      <c r="AU12" s="635"/>
      <c r="AV12" s="635" t="s">
        <v>5</v>
      </c>
      <c r="AW12" s="635">
        <v>8</v>
      </c>
      <c r="AX12" s="635"/>
      <c r="AY12" s="660"/>
      <c r="AZ12" s="700">
        <f>IF(COUNTIF(BA12:BC25,1)=2,"直接対決","")</f>
      </c>
      <c r="BA12" s="662">
        <f>COUNTIF(T12:AY13,"⑥")+COUNTIF(T12:AY13,"⑦")</f>
        <v>0</v>
      </c>
      <c r="BB12" s="662"/>
      <c r="BC12" s="662"/>
      <c r="BD12" s="671">
        <f>IF(AB12="","",3-BA12)</f>
        <v>3</v>
      </c>
      <c r="BE12" s="671"/>
      <c r="BF12" s="671"/>
      <c r="BG12" s="672"/>
      <c r="BH12" s="21"/>
    </row>
    <row r="13" spans="1:60" s="10" customFormat="1" ht="18.75" customHeight="1">
      <c r="A13" s="23"/>
      <c r="B13" s="723"/>
      <c r="C13" s="726"/>
      <c r="D13" s="727"/>
      <c r="E13" s="727"/>
      <c r="F13" s="742"/>
      <c r="G13" s="742"/>
      <c r="H13" s="742"/>
      <c r="I13" s="742"/>
      <c r="J13" s="742"/>
      <c r="K13" s="785"/>
      <c r="L13" s="742"/>
      <c r="M13" s="742"/>
      <c r="N13" s="742"/>
      <c r="O13" s="742"/>
      <c r="P13" s="742"/>
      <c r="Q13" s="742"/>
      <c r="R13" s="742"/>
      <c r="S13" s="797"/>
      <c r="T13" s="731"/>
      <c r="U13" s="732"/>
      <c r="V13" s="732"/>
      <c r="W13" s="732"/>
      <c r="X13" s="732"/>
      <c r="Y13" s="732"/>
      <c r="Z13" s="732"/>
      <c r="AA13" s="733"/>
      <c r="AB13" s="659"/>
      <c r="AC13" s="636"/>
      <c r="AD13" s="636"/>
      <c r="AE13" s="636"/>
      <c r="AF13" s="636"/>
      <c r="AG13" s="636"/>
      <c r="AH13" s="636"/>
      <c r="AI13" s="668"/>
      <c r="AJ13" s="659"/>
      <c r="AK13" s="636"/>
      <c r="AL13" s="636"/>
      <c r="AM13" s="636"/>
      <c r="AN13" s="636"/>
      <c r="AO13" s="636"/>
      <c r="AP13" s="636"/>
      <c r="AQ13" s="668"/>
      <c r="AR13" s="659"/>
      <c r="AS13" s="636"/>
      <c r="AT13" s="636"/>
      <c r="AU13" s="636"/>
      <c r="AV13" s="636"/>
      <c r="AW13" s="636"/>
      <c r="AX13" s="636"/>
      <c r="AY13" s="661"/>
      <c r="AZ13" s="701"/>
      <c r="BA13" s="663"/>
      <c r="BB13" s="663"/>
      <c r="BC13" s="663"/>
      <c r="BD13" s="673"/>
      <c r="BE13" s="673"/>
      <c r="BF13" s="673"/>
      <c r="BG13" s="674"/>
      <c r="BH13" s="21"/>
    </row>
    <row r="14" spans="1:60" ht="18.75" customHeight="1">
      <c r="A14" s="22"/>
      <c r="C14" s="726" t="s">
        <v>7</v>
      </c>
      <c r="D14" s="727"/>
      <c r="E14" s="727"/>
      <c r="F14" s="742" t="str">
        <f>IF(C12="ここに","",VLOOKUP(C12,'登録ナンバー'!$A$1:$D$620,4,0))</f>
        <v>アビックＢＢ</v>
      </c>
      <c r="G14" s="742"/>
      <c r="H14" s="742"/>
      <c r="I14" s="742"/>
      <c r="J14" s="742"/>
      <c r="K14" s="318"/>
      <c r="L14" s="785" t="s">
        <v>7</v>
      </c>
      <c r="M14" s="785"/>
      <c r="N14" s="785"/>
      <c r="O14" s="742" t="s">
        <v>265</v>
      </c>
      <c r="P14" s="742"/>
      <c r="Q14" s="742"/>
      <c r="R14" s="742"/>
      <c r="S14" s="797"/>
      <c r="T14" s="731"/>
      <c r="U14" s="732"/>
      <c r="V14" s="732"/>
      <c r="W14" s="732"/>
      <c r="X14" s="732"/>
      <c r="Y14" s="732"/>
      <c r="Z14" s="732"/>
      <c r="AA14" s="733"/>
      <c r="AB14" s="659"/>
      <c r="AC14" s="636"/>
      <c r="AD14" s="636"/>
      <c r="AE14" s="636"/>
      <c r="AF14" s="636"/>
      <c r="AG14" s="636"/>
      <c r="AH14" s="636"/>
      <c r="AI14" s="668"/>
      <c r="AJ14" s="659"/>
      <c r="AK14" s="636"/>
      <c r="AL14" s="636"/>
      <c r="AM14" s="636"/>
      <c r="AN14" s="636"/>
      <c r="AO14" s="636"/>
      <c r="AP14" s="636"/>
      <c r="AQ14" s="668"/>
      <c r="AR14" s="659"/>
      <c r="AS14" s="636"/>
      <c r="AT14" s="636"/>
      <c r="AU14" s="636"/>
      <c r="AV14" s="636"/>
      <c r="AW14" s="636"/>
      <c r="AX14" s="636"/>
      <c r="AY14" s="661"/>
      <c r="AZ14" s="702">
        <f>IF(OR(COUNTIF(BA12:BC25,2)=3,COUNTIF(BA12:BC25,1)=3),(AB15+AJ15+AR15)/(AB15+AJ15+AG12+AO12+AW12+AR15),"")</f>
      </c>
      <c r="BA14" s="664"/>
      <c r="BB14" s="664"/>
      <c r="BC14" s="664"/>
      <c r="BD14" s="685">
        <f>IF(AZ14&lt;&gt;"",RANK(AZ14,AZ14:AZ27),RANK(BA12,BA12:BC25))</f>
        <v>4</v>
      </c>
      <c r="BE14" s="685"/>
      <c r="BF14" s="685"/>
      <c r="BG14" s="686"/>
      <c r="BH14" s="38"/>
    </row>
    <row r="15" spans="1:60" ht="5.25" customHeight="1" hidden="1">
      <c r="A15" s="22"/>
      <c r="C15" s="737"/>
      <c r="D15" s="738"/>
      <c r="E15" s="738"/>
      <c r="F15" s="318"/>
      <c r="G15" s="318"/>
      <c r="H15" s="318"/>
      <c r="I15" s="318"/>
      <c r="J15" s="319"/>
      <c r="K15" s="318"/>
      <c r="L15" s="786"/>
      <c r="M15" s="786"/>
      <c r="N15" s="786"/>
      <c r="O15" s="318"/>
      <c r="P15" s="318"/>
      <c r="Q15" s="318"/>
      <c r="R15" s="320"/>
      <c r="S15" s="321"/>
      <c r="T15" s="734"/>
      <c r="U15" s="735"/>
      <c r="V15" s="735"/>
      <c r="W15" s="735"/>
      <c r="X15" s="735"/>
      <c r="Y15" s="735"/>
      <c r="Z15" s="735"/>
      <c r="AA15" s="736"/>
      <c r="AB15" s="297">
        <f>IF(AB12="⑦","7",IF(AB12="⑥","6",AB12))</f>
        <v>3</v>
      </c>
      <c r="AC15" s="222"/>
      <c r="AD15" s="222"/>
      <c r="AE15" s="222"/>
      <c r="AF15" s="222"/>
      <c r="AG15" s="222"/>
      <c r="AH15" s="222"/>
      <c r="AI15" s="298"/>
      <c r="AJ15" s="297">
        <f>IF(AJ12="⑦","7",IF(AJ12="⑥","6",AJ12))</f>
        <v>4</v>
      </c>
      <c r="AK15" s="222"/>
      <c r="AL15" s="222"/>
      <c r="AM15" s="222"/>
      <c r="AN15" s="222"/>
      <c r="AO15" s="222"/>
      <c r="AP15" s="222"/>
      <c r="AQ15" s="298"/>
      <c r="AR15" s="222">
        <f>IF(AR12="⑦","7",IF(AR12="⑥","6",AR12))</f>
        <v>5</v>
      </c>
      <c r="AS15" s="222"/>
      <c r="AT15" s="222"/>
      <c r="AU15" s="222"/>
      <c r="AV15" s="222"/>
      <c r="AW15" s="222"/>
      <c r="AX15" s="222"/>
      <c r="AY15" s="298"/>
      <c r="AZ15" s="703"/>
      <c r="BA15" s="665"/>
      <c r="BB15" s="665"/>
      <c r="BC15" s="665"/>
      <c r="BD15" s="687"/>
      <c r="BE15" s="687"/>
      <c r="BF15" s="687"/>
      <c r="BG15" s="688"/>
      <c r="BH15" s="38"/>
    </row>
    <row r="16" spans="1:60" ht="18.75" customHeight="1">
      <c r="A16" s="22"/>
      <c r="B16" s="723">
        <f>BD18</f>
        <v>2</v>
      </c>
      <c r="C16" s="724" t="s">
        <v>1267</v>
      </c>
      <c r="D16" s="725"/>
      <c r="E16" s="725"/>
      <c r="F16" s="583" t="str">
        <f>IF(C16="ここに","",VLOOKUP(C16,'登録ナンバー'!$A$1:$C$620,2,0))</f>
        <v>中野</v>
      </c>
      <c r="G16" s="583"/>
      <c r="H16" s="583"/>
      <c r="I16" s="583"/>
      <c r="J16" s="583"/>
      <c r="K16" s="552" t="s">
        <v>4</v>
      </c>
      <c r="L16" s="583" t="s">
        <v>3</v>
      </c>
      <c r="M16" s="583"/>
      <c r="N16" s="583"/>
      <c r="O16" s="583" t="s">
        <v>1268</v>
      </c>
      <c r="P16" s="583"/>
      <c r="Q16" s="583"/>
      <c r="R16" s="583"/>
      <c r="S16" s="781"/>
      <c r="T16" s="709" t="s">
        <v>1280</v>
      </c>
      <c r="U16" s="623"/>
      <c r="V16" s="623"/>
      <c r="W16" s="623"/>
      <c r="X16" s="623" t="s">
        <v>5</v>
      </c>
      <c r="Y16" s="623">
        <v>3</v>
      </c>
      <c r="Z16" s="623"/>
      <c r="AA16" s="625"/>
      <c r="AB16" s="799"/>
      <c r="AC16" s="800"/>
      <c r="AD16" s="800"/>
      <c r="AE16" s="800"/>
      <c r="AF16" s="800"/>
      <c r="AG16" s="800"/>
      <c r="AH16" s="800"/>
      <c r="AI16" s="801"/>
      <c r="AJ16" s="808" t="s">
        <v>1290</v>
      </c>
      <c r="AK16" s="434"/>
      <c r="AL16" s="434"/>
      <c r="AM16" s="434"/>
      <c r="AN16" s="434" t="s">
        <v>5</v>
      </c>
      <c r="AO16" s="434">
        <v>7</v>
      </c>
      <c r="AP16" s="434"/>
      <c r="AQ16" s="438"/>
      <c r="AR16" s="808">
        <v>6</v>
      </c>
      <c r="AS16" s="434"/>
      <c r="AT16" s="434"/>
      <c r="AU16" s="434"/>
      <c r="AV16" s="434" t="s">
        <v>5</v>
      </c>
      <c r="AW16" s="434">
        <v>8</v>
      </c>
      <c r="AX16" s="434"/>
      <c r="AY16" s="692"/>
      <c r="AZ16" s="474">
        <f>IF(COUNTIF(BA12:BC27,1)=2,"直接対決","")</f>
      </c>
      <c r="BA16" s="470">
        <v>2</v>
      </c>
      <c r="BB16" s="470"/>
      <c r="BC16" s="470"/>
      <c r="BD16" s="594">
        <v>1</v>
      </c>
      <c r="BE16" s="594"/>
      <c r="BF16" s="594"/>
      <c r="BG16" s="595"/>
      <c r="BH16" s="38"/>
    </row>
    <row r="17" spans="1:59" ht="18.75" customHeight="1">
      <c r="A17" s="22"/>
      <c r="B17" s="723"/>
      <c r="C17" s="726"/>
      <c r="D17" s="727"/>
      <c r="E17" s="727"/>
      <c r="F17" s="554"/>
      <c r="G17" s="554"/>
      <c r="H17" s="554"/>
      <c r="I17" s="554"/>
      <c r="J17" s="554"/>
      <c r="K17" s="552"/>
      <c r="L17" s="554"/>
      <c r="M17" s="554"/>
      <c r="N17" s="554"/>
      <c r="O17" s="554"/>
      <c r="P17" s="554"/>
      <c r="Q17" s="554"/>
      <c r="R17" s="554"/>
      <c r="S17" s="602"/>
      <c r="T17" s="710"/>
      <c r="U17" s="624"/>
      <c r="V17" s="624"/>
      <c r="W17" s="624"/>
      <c r="X17" s="624"/>
      <c r="Y17" s="624"/>
      <c r="Z17" s="624"/>
      <c r="AA17" s="626"/>
      <c r="AB17" s="802"/>
      <c r="AC17" s="803"/>
      <c r="AD17" s="803"/>
      <c r="AE17" s="803"/>
      <c r="AF17" s="803"/>
      <c r="AG17" s="803"/>
      <c r="AH17" s="803"/>
      <c r="AI17" s="804"/>
      <c r="AJ17" s="809"/>
      <c r="AK17" s="435"/>
      <c r="AL17" s="435"/>
      <c r="AM17" s="435"/>
      <c r="AN17" s="435"/>
      <c r="AO17" s="435"/>
      <c r="AP17" s="435"/>
      <c r="AQ17" s="439"/>
      <c r="AR17" s="809"/>
      <c r="AS17" s="435"/>
      <c r="AT17" s="435"/>
      <c r="AU17" s="435"/>
      <c r="AV17" s="435"/>
      <c r="AW17" s="435"/>
      <c r="AX17" s="435"/>
      <c r="AY17" s="693"/>
      <c r="AZ17" s="475"/>
      <c r="BA17" s="471"/>
      <c r="BB17" s="471"/>
      <c r="BC17" s="471"/>
      <c r="BD17" s="596"/>
      <c r="BE17" s="596"/>
      <c r="BF17" s="596"/>
      <c r="BG17" s="597"/>
    </row>
    <row r="18" spans="1:59" ht="18.75" customHeight="1">
      <c r="A18" s="22"/>
      <c r="B18" s="22"/>
      <c r="C18" s="726" t="s">
        <v>7</v>
      </c>
      <c r="D18" s="727"/>
      <c r="E18" s="727"/>
      <c r="F18" s="554" t="str">
        <f>IF(C16="ここに","",VLOOKUP(C16,'登録ナンバー'!$A$1:$D$620,4,0))</f>
        <v>村田ＴＣ</v>
      </c>
      <c r="G18" s="554"/>
      <c r="H18" s="554"/>
      <c r="I18" s="554"/>
      <c r="J18" s="554"/>
      <c r="K18" s="309"/>
      <c r="L18" s="552" t="s">
        <v>7</v>
      </c>
      <c r="M18" s="552"/>
      <c r="N18" s="552"/>
      <c r="O18" s="554" t="s">
        <v>265</v>
      </c>
      <c r="P18" s="554"/>
      <c r="Q18" s="554"/>
      <c r="R18" s="554"/>
      <c r="S18" s="602"/>
      <c r="T18" s="710"/>
      <c r="U18" s="624"/>
      <c r="V18" s="624"/>
      <c r="W18" s="624"/>
      <c r="X18" s="624"/>
      <c r="Y18" s="624"/>
      <c r="Z18" s="624"/>
      <c r="AA18" s="626"/>
      <c r="AB18" s="802"/>
      <c r="AC18" s="803"/>
      <c r="AD18" s="803"/>
      <c r="AE18" s="803"/>
      <c r="AF18" s="803"/>
      <c r="AG18" s="803"/>
      <c r="AH18" s="803"/>
      <c r="AI18" s="804"/>
      <c r="AJ18" s="809"/>
      <c r="AK18" s="435"/>
      <c r="AL18" s="435"/>
      <c r="AM18" s="435"/>
      <c r="AN18" s="435"/>
      <c r="AO18" s="811"/>
      <c r="AP18" s="811"/>
      <c r="AQ18" s="812"/>
      <c r="AR18" s="809"/>
      <c r="AS18" s="435"/>
      <c r="AT18" s="435"/>
      <c r="AU18" s="435"/>
      <c r="AV18" s="435"/>
      <c r="AW18" s="435"/>
      <c r="AX18" s="435"/>
      <c r="AY18" s="693"/>
      <c r="AZ18" s="442">
        <f>IF(OR(COUNTIF(BA12:BC25,2)=3,COUNTIF(BA12:BC25,1)=3),(T19+AJ19+AR19)/(T19+AJ19+Y16+AO16+AW16+AR19),"")</f>
      </c>
      <c r="BA18" s="624"/>
      <c r="BB18" s="624"/>
      <c r="BC18" s="624"/>
      <c r="BD18" s="598">
        <f>IF(AZ18&lt;&gt;"",RANK(AZ18,AZ14:AZ27),RANK(BA16,BA12:BC25))</f>
        <v>2</v>
      </c>
      <c r="BE18" s="598"/>
      <c r="BF18" s="598"/>
      <c r="BG18" s="599"/>
    </row>
    <row r="19" spans="1:59" ht="4.5" customHeight="1" hidden="1">
      <c r="A19" s="22"/>
      <c r="B19" s="22"/>
      <c r="C19" s="737"/>
      <c r="D19" s="738"/>
      <c r="E19" s="738"/>
      <c r="F19" s="309"/>
      <c r="G19" s="309"/>
      <c r="H19" s="309"/>
      <c r="I19" s="309"/>
      <c r="J19" s="333"/>
      <c r="K19" s="309"/>
      <c r="L19" s="553"/>
      <c r="M19" s="553"/>
      <c r="N19" s="553"/>
      <c r="O19" s="309"/>
      <c r="P19" s="309"/>
      <c r="Q19" s="309"/>
      <c r="R19" s="310"/>
      <c r="S19" s="334"/>
      <c r="T19" s="312" t="str">
        <f>IF(T16="⑦","7",IF(T16="⑥","6",T16))</f>
        <v>⑧</v>
      </c>
      <c r="U19" s="335"/>
      <c r="V19" s="335"/>
      <c r="W19" s="335"/>
      <c r="X19" s="335"/>
      <c r="Y19" s="335"/>
      <c r="Z19" s="335"/>
      <c r="AA19" s="336"/>
      <c r="AB19" s="805"/>
      <c r="AC19" s="806"/>
      <c r="AD19" s="806"/>
      <c r="AE19" s="806"/>
      <c r="AF19" s="806"/>
      <c r="AG19" s="806"/>
      <c r="AH19" s="806"/>
      <c r="AI19" s="807"/>
      <c r="AJ19" s="312" t="str">
        <f>IF(AJ16="⑦","7",IF(AJ16="⑥","6",AJ16))</f>
        <v>⑨</v>
      </c>
      <c r="AK19" s="337"/>
      <c r="AL19" s="337"/>
      <c r="AM19" s="337"/>
      <c r="AN19" s="337"/>
      <c r="AO19" s="337"/>
      <c r="AP19" s="337"/>
      <c r="AQ19" s="338"/>
      <c r="AR19" s="337">
        <f>IF(AR16="⑦","7",IF(AR16="⑥","6",AR16))</f>
        <v>6</v>
      </c>
      <c r="AS19" s="337"/>
      <c r="AT19" s="337"/>
      <c r="AU19" s="337"/>
      <c r="AV19" s="337"/>
      <c r="AW19" s="337"/>
      <c r="AX19" s="337"/>
      <c r="AY19" s="339"/>
      <c r="AZ19" s="443"/>
      <c r="BA19" s="810"/>
      <c r="BB19" s="810"/>
      <c r="BC19" s="810"/>
      <c r="BD19" s="600"/>
      <c r="BE19" s="600"/>
      <c r="BF19" s="600"/>
      <c r="BG19" s="601"/>
    </row>
    <row r="20" spans="1:59" ht="18.75" customHeight="1">
      <c r="A20" s="22"/>
      <c r="B20" s="22"/>
      <c r="C20" s="724" t="s">
        <v>272</v>
      </c>
      <c r="D20" s="725"/>
      <c r="E20" s="725"/>
      <c r="F20" s="741" t="str">
        <f>IF(C20="ここに","",VLOOKUP(C20,'登録ナンバー'!$A$1:$C$620,2,0))</f>
        <v>吉岡</v>
      </c>
      <c r="G20" s="741"/>
      <c r="H20" s="741"/>
      <c r="I20" s="741"/>
      <c r="J20" s="741"/>
      <c r="K20" s="741" t="s">
        <v>4</v>
      </c>
      <c r="L20" s="741" t="s">
        <v>1269</v>
      </c>
      <c r="M20" s="741"/>
      <c r="N20" s="741"/>
      <c r="O20" s="741" t="str">
        <f>IF(L20="ここに","",VLOOKUP(L20,'登録ナンバー'!$A$1:$C$620,2,0))</f>
        <v>羽田</v>
      </c>
      <c r="P20" s="741"/>
      <c r="Q20" s="741"/>
      <c r="R20" s="741"/>
      <c r="S20" s="796"/>
      <c r="T20" s="691" t="s">
        <v>1280</v>
      </c>
      <c r="U20" s="619"/>
      <c r="V20" s="619"/>
      <c r="W20" s="619"/>
      <c r="X20" s="619" t="s">
        <v>5</v>
      </c>
      <c r="Y20" s="619">
        <f>IF(AO12="","",IF(AJ12="⑥",6,IF(AJ12="⑦",7,AJ12)))</f>
        <v>4</v>
      </c>
      <c r="Z20" s="619"/>
      <c r="AA20" s="627"/>
      <c r="AB20" s="691">
        <v>7</v>
      </c>
      <c r="AC20" s="619"/>
      <c r="AD20" s="619"/>
      <c r="AE20" s="619"/>
      <c r="AF20" s="619" t="s">
        <v>5</v>
      </c>
      <c r="AG20" s="619">
        <v>9</v>
      </c>
      <c r="AH20" s="619"/>
      <c r="AI20" s="627"/>
      <c r="AJ20" s="773"/>
      <c r="AK20" s="774"/>
      <c r="AL20" s="774"/>
      <c r="AM20" s="774"/>
      <c r="AN20" s="774"/>
      <c r="AO20" s="774"/>
      <c r="AP20" s="774"/>
      <c r="AQ20" s="775"/>
      <c r="AR20" s="658">
        <v>2</v>
      </c>
      <c r="AS20" s="635"/>
      <c r="AT20" s="635"/>
      <c r="AU20" s="635"/>
      <c r="AV20" s="635" t="s">
        <v>5</v>
      </c>
      <c r="AW20" s="635">
        <v>8</v>
      </c>
      <c r="AX20" s="635"/>
      <c r="AY20" s="660"/>
      <c r="AZ20" s="700">
        <f>IF(COUNTIF(BA12:BC27,1)=2,"直接対決","")</f>
      </c>
      <c r="BA20" s="662">
        <v>1</v>
      </c>
      <c r="BB20" s="662"/>
      <c r="BC20" s="662"/>
      <c r="BD20" s="671">
        <v>2</v>
      </c>
      <c r="BE20" s="671"/>
      <c r="BF20" s="671"/>
      <c r="BG20" s="672"/>
    </row>
    <row r="21" spans="1:59" ht="18.75" customHeight="1">
      <c r="A21" s="22"/>
      <c r="B21" s="22"/>
      <c r="C21" s="726"/>
      <c r="D21" s="727"/>
      <c r="E21" s="727"/>
      <c r="F21" s="742"/>
      <c r="G21" s="742"/>
      <c r="H21" s="742"/>
      <c r="I21" s="742"/>
      <c r="J21" s="742"/>
      <c r="K21" s="742"/>
      <c r="L21" s="742"/>
      <c r="M21" s="742"/>
      <c r="N21" s="742"/>
      <c r="O21" s="742"/>
      <c r="P21" s="742"/>
      <c r="Q21" s="742"/>
      <c r="R21" s="742"/>
      <c r="S21" s="797"/>
      <c r="T21" s="669"/>
      <c r="U21" s="620"/>
      <c r="V21" s="620"/>
      <c r="W21" s="620"/>
      <c r="X21" s="620"/>
      <c r="Y21" s="620"/>
      <c r="Z21" s="620"/>
      <c r="AA21" s="628"/>
      <c r="AB21" s="669"/>
      <c r="AC21" s="620"/>
      <c r="AD21" s="620"/>
      <c r="AE21" s="620"/>
      <c r="AF21" s="620"/>
      <c r="AG21" s="620"/>
      <c r="AH21" s="620"/>
      <c r="AI21" s="628"/>
      <c r="AJ21" s="776"/>
      <c r="AK21" s="608"/>
      <c r="AL21" s="608"/>
      <c r="AM21" s="608"/>
      <c r="AN21" s="608"/>
      <c r="AO21" s="608"/>
      <c r="AP21" s="608"/>
      <c r="AQ21" s="777"/>
      <c r="AR21" s="659"/>
      <c r="AS21" s="636"/>
      <c r="AT21" s="636"/>
      <c r="AU21" s="636"/>
      <c r="AV21" s="636"/>
      <c r="AW21" s="636"/>
      <c r="AX21" s="636"/>
      <c r="AY21" s="661"/>
      <c r="AZ21" s="701"/>
      <c r="BA21" s="663"/>
      <c r="BB21" s="663"/>
      <c r="BC21" s="663"/>
      <c r="BD21" s="673"/>
      <c r="BE21" s="673"/>
      <c r="BF21" s="673"/>
      <c r="BG21" s="674"/>
    </row>
    <row r="22" spans="1:59" ht="18.75" customHeight="1">
      <c r="A22" s="22"/>
      <c r="B22" s="22"/>
      <c r="C22" s="726" t="s">
        <v>7</v>
      </c>
      <c r="D22" s="727"/>
      <c r="E22" s="727"/>
      <c r="F22" s="742" t="str">
        <f>IF(C20="ここに","",VLOOKUP(C20,'登録ナンバー'!$A$1:$D$620,4,0))</f>
        <v>フレンズ</v>
      </c>
      <c r="G22" s="742"/>
      <c r="H22" s="742"/>
      <c r="I22" s="742"/>
      <c r="J22" s="742"/>
      <c r="K22" s="389"/>
      <c r="L22" s="785" t="s">
        <v>7</v>
      </c>
      <c r="M22" s="785"/>
      <c r="N22" s="785"/>
      <c r="O22" s="742" t="str">
        <f>IF(L20="ここに","",VLOOKUP(L20,'登録ナンバー'!$A$1:$D$620,4,0))</f>
        <v>プラチナ</v>
      </c>
      <c r="P22" s="742"/>
      <c r="Q22" s="742"/>
      <c r="R22" s="742"/>
      <c r="S22" s="797"/>
      <c r="T22" s="669"/>
      <c r="U22" s="620"/>
      <c r="V22" s="620"/>
      <c r="W22" s="620"/>
      <c r="X22" s="620"/>
      <c r="Y22" s="620"/>
      <c r="Z22" s="620"/>
      <c r="AA22" s="628"/>
      <c r="AB22" s="669"/>
      <c r="AC22" s="620"/>
      <c r="AD22" s="620"/>
      <c r="AE22" s="620"/>
      <c r="AF22" s="620"/>
      <c r="AG22" s="620"/>
      <c r="AH22" s="620"/>
      <c r="AI22" s="628"/>
      <c r="AJ22" s="776"/>
      <c r="AK22" s="608"/>
      <c r="AL22" s="608"/>
      <c r="AM22" s="608"/>
      <c r="AN22" s="608"/>
      <c r="AO22" s="608"/>
      <c r="AP22" s="608"/>
      <c r="AQ22" s="777"/>
      <c r="AR22" s="659"/>
      <c r="AS22" s="636"/>
      <c r="AT22" s="636"/>
      <c r="AU22" s="636"/>
      <c r="AV22" s="714"/>
      <c r="AW22" s="636"/>
      <c r="AX22" s="636"/>
      <c r="AY22" s="661"/>
      <c r="AZ22" s="702">
        <f>IF(OR(COUNTIF(BA12:BC25,2)=3,COUNTIF(BA12:BC25,1)=3),(AB23+AR23+T23)/(T23+AG20+Y20+AW20+AR23+AB23),"")</f>
      </c>
      <c r="BA22" s="664"/>
      <c r="BB22" s="664"/>
      <c r="BC22" s="664"/>
      <c r="BD22" s="685">
        <v>3</v>
      </c>
      <c r="BE22" s="685"/>
      <c r="BF22" s="685"/>
      <c r="BG22" s="686"/>
    </row>
    <row r="23" spans="1:59" ht="6" customHeight="1" hidden="1">
      <c r="A23" s="22"/>
      <c r="B23" s="22"/>
      <c r="C23" s="737"/>
      <c r="D23" s="738"/>
      <c r="E23" s="738"/>
      <c r="F23" s="318"/>
      <c r="G23" s="318"/>
      <c r="H23" s="318"/>
      <c r="I23" s="318"/>
      <c r="J23" s="318"/>
      <c r="K23" s="318"/>
      <c r="L23" s="786"/>
      <c r="M23" s="786"/>
      <c r="N23" s="786"/>
      <c r="O23" s="318"/>
      <c r="P23" s="318"/>
      <c r="Q23" s="318"/>
      <c r="R23" s="320"/>
      <c r="S23" s="321"/>
      <c r="T23" s="228" t="str">
        <f>IF(T20="⑦","7",IF(T20="⑥","6",T20))</f>
        <v>⑧</v>
      </c>
      <c r="U23" s="10"/>
      <c r="V23" s="10"/>
      <c r="W23" s="10"/>
      <c r="X23" s="10"/>
      <c r="Y23" s="10"/>
      <c r="Z23" s="10"/>
      <c r="AA23" s="221"/>
      <c r="AB23" s="228">
        <f>IF(AB20="⑦","7",IF(AB20="⑥","6",AB20))</f>
        <v>7</v>
      </c>
      <c r="AC23" s="10"/>
      <c r="AD23" s="10"/>
      <c r="AE23" s="10"/>
      <c r="AF23" s="10"/>
      <c r="AG23" s="10"/>
      <c r="AH23" s="10"/>
      <c r="AI23" s="10"/>
      <c r="AJ23" s="778"/>
      <c r="AK23" s="779"/>
      <c r="AL23" s="779"/>
      <c r="AM23" s="779"/>
      <c r="AN23" s="779"/>
      <c r="AO23" s="779"/>
      <c r="AP23" s="779"/>
      <c r="AQ23" s="780"/>
      <c r="AR23" s="222">
        <f>IF(AR20="⑦","7",IF(AR20="⑥","6",AR20))</f>
        <v>2</v>
      </c>
      <c r="AS23" s="222"/>
      <c r="AT23" s="222"/>
      <c r="AU23" s="222"/>
      <c r="AV23" s="222"/>
      <c r="AW23" s="222"/>
      <c r="AX23" s="222"/>
      <c r="AY23" s="299"/>
      <c r="AZ23" s="703"/>
      <c r="BA23" s="665"/>
      <c r="BB23" s="665"/>
      <c r="BC23" s="665"/>
      <c r="BD23" s="687"/>
      <c r="BE23" s="687"/>
      <c r="BF23" s="687"/>
      <c r="BG23" s="688"/>
    </row>
    <row r="24" spans="1:59" ht="18.75" customHeight="1">
      <c r="A24" s="22"/>
      <c r="B24" s="723">
        <f>BD26</f>
        <v>1</v>
      </c>
      <c r="C24" s="724" t="s">
        <v>1270</v>
      </c>
      <c r="D24" s="725"/>
      <c r="E24" s="725"/>
      <c r="F24" s="541" t="str">
        <f>IF(C24="ここに","",VLOOKUP(C24,'登録ナンバー'!$A$1:$C$620,2,0))</f>
        <v>油利</v>
      </c>
      <c r="G24" s="541"/>
      <c r="H24" s="541"/>
      <c r="I24" s="541"/>
      <c r="J24" s="541"/>
      <c r="K24" s="532" t="s">
        <v>4</v>
      </c>
      <c r="L24" s="541" t="s">
        <v>3</v>
      </c>
      <c r="M24" s="541"/>
      <c r="N24" s="541"/>
      <c r="O24" s="541" t="s">
        <v>260</v>
      </c>
      <c r="P24" s="541"/>
      <c r="Q24" s="541"/>
      <c r="R24" s="541"/>
      <c r="S24" s="746"/>
      <c r="T24" s="573" t="s">
        <v>1280</v>
      </c>
      <c r="U24" s="440"/>
      <c r="V24" s="440"/>
      <c r="W24" s="440"/>
      <c r="X24" s="440" t="s">
        <v>5</v>
      </c>
      <c r="Y24" s="440">
        <f>IF(AW12="","",IF(AR12="⑥",6,IF(AR12="⑦",7,AR12)))</f>
        <v>5</v>
      </c>
      <c r="Z24" s="440"/>
      <c r="AA24" s="445"/>
      <c r="AB24" s="573" t="s">
        <v>1280</v>
      </c>
      <c r="AC24" s="440"/>
      <c r="AD24" s="440"/>
      <c r="AE24" s="440"/>
      <c r="AF24" s="440" t="s">
        <v>5</v>
      </c>
      <c r="AG24" s="440">
        <f>IF(AW16="","",IF(AR16="⑥",6,IF(AR16="⑦",7,AR16)))</f>
        <v>6</v>
      </c>
      <c r="AH24" s="440"/>
      <c r="AI24" s="445"/>
      <c r="AJ24" s="573" t="s">
        <v>1280</v>
      </c>
      <c r="AK24" s="440"/>
      <c r="AL24" s="440"/>
      <c r="AM24" s="440"/>
      <c r="AN24" s="440" t="s">
        <v>5</v>
      </c>
      <c r="AO24" s="440">
        <v>2</v>
      </c>
      <c r="AP24" s="440"/>
      <c r="AQ24" s="445"/>
      <c r="AR24" s="610"/>
      <c r="AS24" s="611"/>
      <c r="AT24" s="611"/>
      <c r="AU24" s="611"/>
      <c r="AV24" s="611"/>
      <c r="AW24" s="611"/>
      <c r="AX24" s="611"/>
      <c r="AY24" s="826"/>
      <c r="AZ24" s="365">
        <f>IF(COUNTIF(BA12:BC25,1)=2,"直接対決","")</f>
      </c>
      <c r="BA24" s="534">
        <v>3</v>
      </c>
      <c r="BB24" s="534"/>
      <c r="BC24" s="534"/>
      <c r="BD24" s="512">
        <f>IF(AB12="","",3-BA24)</f>
        <v>0</v>
      </c>
      <c r="BE24" s="512"/>
      <c r="BF24" s="512"/>
      <c r="BG24" s="513"/>
    </row>
    <row r="25" spans="1:59" ht="18.75" customHeight="1">
      <c r="A25" s="22"/>
      <c r="B25" s="677"/>
      <c r="C25" s="726"/>
      <c r="D25" s="727"/>
      <c r="E25" s="727"/>
      <c r="F25" s="542"/>
      <c r="G25" s="542"/>
      <c r="H25" s="542"/>
      <c r="I25" s="542"/>
      <c r="J25" s="542"/>
      <c r="K25" s="532"/>
      <c r="L25" s="542"/>
      <c r="M25" s="542"/>
      <c r="N25" s="542"/>
      <c r="O25" s="542"/>
      <c r="P25" s="542"/>
      <c r="Q25" s="542"/>
      <c r="R25" s="542"/>
      <c r="S25" s="747"/>
      <c r="T25" s="444"/>
      <c r="U25" s="441"/>
      <c r="V25" s="441"/>
      <c r="W25" s="441"/>
      <c r="X25" s="441"/>
      <c r="Y25" s="441"/>
      <c r="Z25" s="441"/>
      <c r="AA25" s="446"/>
      <c r="AB25" s="444"/>
      <c r="AC25" s="441"/>
      <c r="AD25" s="441"/>
      <c r="AE25" s="441"/>
      <c r="AF25" s="441"/>
      <c r="AG25" s="441"/>
      <c r="AH25" s="441"/>
      <c r="AI25" s="446"/>
      <c r="AJ25" s="444"/>
      <c r="AK25" s="441"/>
      <c r="AL25" s="441"/>
      <c r="AM25" s="441"/>
      <c r="AN25" s="441"/>
      <c r="AO25" s="441"/>
      <c r="AP25" s="441"/>
      <c r="AQ25" s="446"/>
      <c r="AR25" s="613"/>
      <c r="AS25" s="614"/>
      <c r="AT25" s="614"/>
      <c r="AU25" s="614"/>
      <c r="AV25" s="614"/>
      <c r="AW25" s="614"/>
      <c r="AX25" s="614"/>
      <c r="AY25" s="827"/>
      <c r="AZ25" s="366"/>
      <c r="BA25" s="535"/>
      <c r="BB25" s="535"/>
      <c r="BC25" s="535"/>
      <c r="BD25" s="514"/>
      <c r="BE25" s="514"/>
      <c r="BF25" s="514"/>
      <c r="BG25" s="515"/>
    </row>
    <row r="26" spans="1:59" ht="18.75" customHeight="1" thickBot="1">
      <c r="A26" s="22"/>
      <c r="B26" s="22"/>
      <c r="C26" s="726" t="s">
        <v>7</v>
      </c>
      <c r="D26" s="727"/>
      <c r="E26" s="727"/>
      <c r="F26" s="542" t="str">
        <f>IF(C24="ここに","",VLOOKUP(C24,'登録ナンバー'!$A$1:$D$620,4,0))</f>
        <v>プラチナ</v>
      </c>
      <c r="G26" s="542"/>
      <c r="H26" s="542"/>
      <c r="I26" s="542"/>
      <c r="J26" s="542"/>
      <c r="K26" s="301"/>
      <c r="L26" s="532" t="s">
        <v>7</v>
      </c>
      <c r="M26" s="532"/>
      <c r="N26" s="532"/>
      <c r="O26" s="542" t="s">
        <v>265</v>
      </c>
      <c r="P26" s="542"/>
      <c r="Q26" s="542"/>
      <c r="R26" s="542"/>
      <c r="S26" s="747"/>
      <c r="T26" s="444"/>
      <c r="U26" s="441"/>
      <c r="V26" s="441"/>
      <c r="W26" s="441"/>
      <c r="X26" s="441"/>
      <c r="Y26" s="441"/>
      <c r="Z26" s="441"/>
      <c r="AA26" s="446"/>
      <c r="AB26" s="444"/>
      <c r="AC26" s="441"/>
      <c r="AD26" s="441"/>
      <c r="AE26" s="441"/>
      <c r="AF26" s="825"/>
      <c r="AG26" s="441"/>
      <c r="AH26" s="441"/>
      <c r="AI26" s="446"/>
      <c r="AJ26" s="829"/>
      <c r="AK26" s="825"/>
      <c r="AL26" s="825"/>
      <c r="AM26" s="825"/>
      <c r="AN26" s="825"/>
      <c r="AO26" s="441"/>
      <c r="AP26" s="441"/>
      <c r="AQ26" s="446"/>
      <c r="AR26" s="613"/>
      <c r="AS26" s="614"/>
      <c r="AT26" s="614"/>
      <c r="AU26" s="614"/>
      <c r="AV26" s="614"/>
      <c r="AW26" s="614"/>
      <c r="AX26" s="614"/>
      <c r="AY26" s="827"/>
      <c r="AZ26" s="591">
        <f>IF(OR(COUNTIF(BA12:BC25,2)=3,COUNTIF(BA12:BC25,1)=3),(AB27+AJ27+T27)/(AB27+AJ27+AG24+AO24+Y24+T27),"")</f>
      </c>
      <c r="BA26" s="689"/>
      <c r="BB26" s="689"/>
      <c r="BC26" s="689"/>
      <c r="BD26" s="526">
        <f>IF(AZ26&lt;&gt;"",RANK(AZ26,AZ14:AZ27),RANK(BA24,BA12:BC25))</f>
        <v>1</v>
      </c>
      <c r="BE26" s="526"/>
      <c r="BF26" s="526"/>
      <c r="BG26" s="527"/>
    </row>
    <row r="27" spans="2:59" ht="6.75" customHeight="1" hidden="1">
      <c r="B27" s="22"/>
      <c r="C27" s="737"/>
      <c r="D27" s="738"/>
      <c r="E27" s="738"/>
      <c r="F27" s="301"/>
      <c r="G27" s="301"/>
      <c r="H27" s="301"/>
      <c r="I27" s="301"/>
      <c r="J27" s="301"/>
      <c r="K27" s="301"/>
      <c r="L27" s="533"/>
      <c r="M27" s="533"/>
      <c r="N27" s="533"/>
      <c r="O27" s="301"/>
      <c r="P27" s="301"/>
      <c r="Q27" s="301"/>
      <c r="R27" s="302"/>
      <c r="S27" s="348"/>
      <c r="T27" s="304" t="str">
        <f>IF(T24="⑦","7",IF(T24="⑥","6",T24))</f>
        <v>⑧</v>
      </c>
      <c r="U27" s="290"/>
      <c r="V27" s="290"/>
      <c r="W27" s="290"/>
      <c r="X27" s="290"/>
      <c r="Y27" s="290"/>
      <c r="Z27" s="290"/>
      <c r="AA27" s="367"/>
      <c r="AB27" s="304" t="str">
        <f>IF(AB24="⑦","7",IF(AB24="⑥","6",AB24))</f>
        <v>⑧</v>
      </c>
      <c r="AC27" s="290"/>
      <c r="AD27" s="290"/>
      <c r="AE27" s="290"/>
      <c r="AF27" s="368"/>
      <c r="AG27" s="368"/>
      <c r="AH27" s="368"/>
      <c r="AI27" s="369"/>
      <c r="AJ27" s="370" t="str">
        <f>IF(AJ24="⑦","7",IF(AJ24="⑥","6",AJ24))</f>
        <v>⑧</v>
      </c>
      <c r="AK27" s="368"/>
      <c r="AL27" s="368"/>
      <c r="AM27" s="368"/>
      <c r="AN27" s="368"/>
      <c r="AO27" s="368"/>
      <c r="AP27" s="368"/>
      <c r="AQ27" s="369"/>
      <c r="AR27" s="613"/>
      <c r="AS27" s="614"/>
      <c r="AT27" s="614"/>
      <c r="AU27" s="614"/>
      <c r="AV27" s="614"/>
      <c r="AW27" s="614"/>
      <c r="AX27" s="614"/>
      <c r="AY27" s="827"/>
      <c r="AZ27" s="592"/>
      <c r="BA27" s="828"/>
      <c r="BB27" s="828"/>
      <c r="BC27" s="828"/>
      <c r="BD27" s="528"/>
      <c r="BE27" s="528"/>
      <c r="BF27" s="528"/>
      <c r="BG27" s="529"/>
    </row>
    <row r="28" spans="3:59" ht="12" customHeight="1">
      <c r="C28" s="49"/>
      <c r="D28" s="49"/>
      <c r="E28" s="49"/>
      <c r="F28" s="49"/>
      <c r="G28" s="49"/>
      <c r="H28" s="49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47"/>
      <c r="V28" s="47"/>
      <c r="W28" s="47"/>
      <c r="X28" s="47"/>
      <c r="Y28" s="47"/>
      <c r="Z28" s="47"/>
      <c r="AA28" s="47"/>
      <c r="AB28" s="51"/>
      <c r="AC28" s="47"/>
      <c r="AD28" s="47"/>
      <c r="AE28" s="47"/>
      <c r="AF28" s="24"/>
      <c r="AG28" s="24"/>
      <c r="AH28" s="24"/>
      <c r="AI28" s="24"/>
      <c r="AJ28" s="20"/>
      <c r="AK28" s="20"/>
      <c r="AL28" s="20"/>
      <c r="AM28" s="20"/>
      <c r="AN28" s="20"/>
      <c r="AO28" s="20"/>
      <c r="AP28" s="20"/>
      <c r="AQ28" s="20"/>
      <c r="AR28" s="20"/>
      <c r="AS28" s="52"/>
      <c r="AT28" s="52"/>
      <c r="AU28" s="52"/>
      <c r="AV28" s="52"/>
      <c r="AW28" s="52"/>
      <c r="AX28" s="52"/>
      <c r="AY28" s="52"/>
      <c r="AZ28" s="53"/>
      <c r="BA28" s="53"/>
      <c r="BB28" s="53"/>
      <c r="BC28" s="53"/>
      <c r="BD28" s="54"/>
      <c r="BE28" s="54"/>
      <c r="BF28" s="54"/>
      <c r="BG28" s="54"/>
    </row>
    <row r="29" spans="3:59" ht="12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33"/>
      <c r="BA29" s="33"/>
      <c r="BB29" s="33"/>
      <c r="BC29" s="33"/>
      <c r="BD29" s="33"/>
      <c r="BE29" s="33"/>
      <c r="BF29" s="33"/>
      <c r="BG29" s="33"/>
    </row>
    <row r="30" spans="3:59" ht="12" customHeight="1"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28"/>
      <c r="AB30" s="28"/>
      <c r="AJ30" s="28"/>
      <c r="AR30" s="10"/>
      <c r="AS30" s="10"/>
      <c r="AT30" s="10"/>
      <c r="AU30" s="10"/>
      <c r="AV30" s="10"/>
      <c r="AW30" s="10"/>
      <c r="AX30" s="10"/>
      <c r="AY30" s="10"/>
      <c r="AZ30" s="25"/>
      <c r="BA30" s="25"/>
      <c r="BB30" s="25"/>
      <c r="BC30" s="25"/>
      <c r="BD30" s="26"/>
      <c r="BE30" s="26"/>
      <c r="BF30" s="26"/>
      <c r="BG30" s="26"/>
    </row>
    <row r="31" spans="3:65" s="3" customFormat="1" ht="32.25" customHeight="1">
      <c r="C31" s="605" t="s">
        <v>1276</v>
      </c>
      <c r="D31" s="605"/>
      <c r="E31" s="605"/>
      <c r="F31" s="605"/>
      <c r="G31" s="605"/>
      <c r="H31" s="605"/>
      <c r="I31" s="605"/>
      <c r="J31" s="605"/>
      <c r="K31" s="605"/>
      <c r="L31" s="605"/>
      <c r="M31" s="605"/>
      <c r="N31" s="605"/>
      <c r="O31" s="605"/>
      <c r="P31" s="605"/>
      <c r="Q31" s="605"/>
      <c r="R31" s="605"/>
      <c r="S31" s="605"/>
      <c r="T31" s="605"/>
      <c r="U31" s="605"/>
      <c r="V31" s="605"/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605"/>
      <c r="AI31" s="605"/>
      <c r="AJ31" s="605"/>
      <c r="AK31" s="605"/>
      <c r="AL31" s="605"/>
      <c r="AM31" s="605"/>
      <c r="AN31" s="605"/>
      <c r="AO31" s="605"/>
      <c r="AP31" s="605"/>
      <c r="AQ31" s="605"/>
      <c r="AR31" s="605"/>
      <c r="AS31" s="605"/>
      <c r="AT31" s="605"/>
      <c r="AU31" s="605"/>
      <c r="AV31" s="605"/>
      <c r="AW31" s="605"/>
      <c r="AX31" s="605"/>
      <c r="AY31" s="605"/>
      <c r="AZ31" s="605"/>
      <c r="BA31" s="605"/>
      <c r="BB31" s="605"/>
      <c r="BC31" s="605"/>
      <c r="BD31" s="605"/>
      <c r="BE31" s="605"/>
      <c r="BF31" s="605"/>
      <c r="BG31" s="605"/>
      <c r="BH31" s="605"/>
      <c r="BL31" s="14"/>
      <c r="BM31" s="14"/>
    </row>
    <row r="32" spans="49:65" s="3" customFormat="1" ht="21" customHeight="1">
      <c r="AW32" s="14"/>
      <c r="AX32" s="14"/>
      <c r="BL32" s="14"/>
      <c r="BM32" s="14"/>
    </row>
    <row r="33" spans="99:112" ht="7.5" customHeight="1"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</row>
    <row r="34" spans="60:112" ht="7.5" customHeight="1">
      <c r="BH34" s="10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</row>
    <row r="35" spans="60:112" ht="7.5" customHeight="1">
      <c r="BH35" s="10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</row>
    <row r="36" spans="98:112" ht="7.5" customHeight="1"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</row>
    <row r="37" spans="98:112" ht="7.5" customHeight="1"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</row>
    <row r="38" spans="60:112" ht="7.5" customHeight="1">
      <c r="BH38" s="10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</row>
    <row r="39" spans="60:112" ht="7.5" customHeight="1">
      <c r="BH39" s="10"/>
      <c r="CU39" s="28"/>
      <c r="CV39" s="29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</row>
    <row r="40" spans="2:112" s="18" customFormat="1" ht="7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0"/>
      <c r="CU40" s="28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</row>
    <row r="41" spans="2:112" s="18" customFormat="1" ht="7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28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</row>
    <row r="42" spans="2:112" s="18" customFormat="1" ht="7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</row>
    <row r="43" spans="2:112" s="18" customFormat="1" ht="7.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</row>
    <row r="44" spans="2:116" s="18" customFormat="1" ht="7.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</row>
    <row r="45" spans="2:117" s="18" customFormat="1" ht="7.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29"/>
      <c r="CV45" s="14"/>
      <c r="CW45" s="14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</row>
    <row r="46" spans="2:134" s="18" customFormat="1" ht="7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29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</row>
    <row r="47" spans="2:148" s="18" customFormat="1" ht="7.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</row>
    <row r="48" spans="2:157" s="18" customFormat="1" ht="7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</row>
    <row r="49" spans="2:149" s="18" customFormat="1" ht="7.5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</row>
    <row r="50" spans="2:135" s="18" customFormat="1" ht="7.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28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</row>
    <row r="51" spans="2:135" s="18" customFormat="1" ht="7.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28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</row>
    <row r="52" spans="2:134" s="18" customFormat="1" ht="7.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28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</row>
    <row r="53" spans="2:135" s="18" customFormat="1" ht="7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28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</row>
    <row r="56" ht="7.5" customHeight="1">
      <c r="EF56" s="10"/>
    </row>
    <row r="66" ht="7.5" customHeight="1">
      <c r="CT66" s="28"/>
    </row>
    <row r="67" ht="7.5" customHeight="1">
      <c r="CT67" s="28"/>
    </row>
    <row r="68" ht="7.5" customHeight="1">
      <c r="CT68" s="28"/>
    </row>
    <row r="69" ht="7.5" customHeight="1">
      <c r="CT69" s="28"/>
    </row>
    <row r="70" ht="7.5" customHeight="1">
      <c r="CT70" s="28"/>
    </row>
    <row r="71" ht="7.5" customHeight="1">
      <c r="CT71" s="28"/>
    </row>
    <row r="72" spans="98:100" ht="7.5" customHeight="1">
      <c r="CT72" s="28"/>
      <c r="CV72" s="10"/>
    </row>
    <row r="73" spans="98:133" ht="7.5" customHeight="1">
      <c r="CT73" s="28"/>
      <c r="DU73" s="10"/>
      <c r="DV73" s="27"/>
      <c r="DW73" s="27"/>
      <c r="DX73" s="27"/>
      <c r="DY73" s="27"/>
      <c r="DZ73" s="27"/>
      <c r="EA73" s="27"/>
      <c r="EB73" s="27"/>
      <c r="EC73" s="27"/>
    </row>
    <row r="74" spans="98:99" ht="7.5" customHeight="1">
      <c r="CT74" s="28"/>
      <c r="CU74" s="10"/>
    </row>
    <row r="75" ht="7.5" customHeight="1">
      <c r="CT75" s="28"/>
    </row>
    <row r="76" spans="2:106" s="18" customFormat="1" ht="7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28"/>
      <c r="CU76" s="14"/>
      <c r="CV76" s="14"/>
      <c r="CW76" s="14"/>
      <c r="CX76" s="14"/>
      <c r="CY76" s="14"/>
      <c r="CZ76" s="14"/>
      <c r="DA76" s="14"/>
      <c r="DB76" s="14"/>
    </row>
    <row r="77" spans="2:142" s="18" customFormat="1" ht="7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28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</row>
    <row r="78" spans="2:149" s="18" customFormat="1" ht="7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</row>
    <row r="79" spans="2:141" s="18" customFormat="1" ht="7.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</row>
    <row r="80" spans="2:127" s="18" customFormat="1" ht="7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</row>
    <row r="81" spans="2:127" s="18" customFormat="1" ht="7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</row>
    <row r="82" spans="2:127" s="18" customFormat="1" ht="7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</row>
    <row r="83" spans="2:127" s="18" customFormat="1" ht="7.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</row>
    <row r="84" spans="107:127" ht="7.5" customHeight="1"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</row>
    <row r="86" ht="7.5" customHeight="1">
      <c r="DZ86" s="10"/>
    </row>
    <row r="90" spans="100:106" ht="7.5" customHeight="1">
      <c r="CV90" s="10"/>
      <c r="CW90" s="10"/>
      <c r="CX90" s="10"/>
      <c r="CY90" s="10"/>
      <c r="DA90" s="18"/>
      <c r="DB90" s="18"/>
    </row>
    <row r="91" spans="2:117" s="18" customFormat="1" ht="7.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0"/>
      <c r="CW91" s="10"/>
      <c r="CX91" s="10"/>
      <c r="CY91" s="10"/>
      <c r="CZ91" s="10"/>
      <c r="DA91" s="10"/>
      <c r="DB91" s="10"/>
      <c r="DC91" s="10"/>
      <c r="DF91" s="14"/>
      <c r="DG91" s="14"/>
      <c r="DH91" s="14"/>
      <c r="DI91" s="14"/>
      <c r="DJ91" s="14"/>
      <c r="DK91" s="14"/>
      <c r="DL91" s="14"/>
      <c r="DM91" s="14"/>
    </row>
    <row r="92" spans="2:130" s="18" customFormat="1" ht="7.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</row>
    <row r="93" spans="2:139" s="18" customFormat="1" ht="7.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</row>
    <row r="94" spans="2:144" s="18" customFormat="1" ht="7.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0"/>
      <c r="CW94" s="10"/>
      <c r="CX94" s="10"/>
      <c r="CY94" s="10"/>
      <c r="CZ94" s="10"/>
      <c r="DA94" s="10"/>
      <c r="DB94" s="10"/>
      <c r="DC94" s="10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</row>
    <row r="95" spans="2:131" s="18" customFormat="1" ht="7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0"/>
      <c r="CW95" s="10"/>
      <c r="CX95" s="10"/>
      <c r="CY95" s="10"/>
      <c r="CZ95" s="10"/>
      <c r="DA95" s="10"/>
      <c r="DB95" s="10"/>
      <c r="DC95" s="10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0"/>
    </row>
    <row r="96" spans="2:131" s="18" customFormat="1" ht="7.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0"/>
      <c r="CW96" s="10"/>
      <c r="CX96" s="10"/>
      <c r="CY96" s="10"/>
      <c r="CZ96" s="10"/>
      <c r="DA96" s="10"/>
      <c r="DB96" s="10"/>
      <c r="DC96" s="10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0"/>
    </row>
    <row r="97" spans="2:131" s="18" customFormat="1" ht="7.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0"/>
      <c r="CW97" s="10"/>
      <c r="CX97" s="10"/>
      <c r="CY97" s="10"/>
      <c r="CZ97" s="10"/>
      <c r="DA97" s="10"/>
      <c r="DB97" s="10"/>
      <c r="DC97" s="10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</row>
    <row r="98" spans="2:131" s="18" customFormat="1" ht="7.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0"/>
      <c r="CW98" s="10"/>
      <c r="CX98" s="10"/>
      <c r="CY98" s="10"/>
      <c r="CZ98" s="10"/>
      <c r="DA98" s="10"/>
      <c r="DB98" s="10"/>
      <c r="DC98" s="10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14"/>
    </row>
    <row r="99" spans="100:131" ht="7.5" customHeight="1">
      <c r="CV99" s="10"/>
      <c r="CW99" s="10"/>
      <c r="CX99" s="10"/>
      <c r="CY99" s="10"/>
      <c r="CZ99" s="10"/>
      <c r="DA99" s="10"/>
      <c r="DB99" s="10"/>
      <c r="DC99" s="10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10"/>
    </row>
    <row r="100" spans="100:131" ht="7.5" customHeight="1">
      <c r="CV100" s="10"/>
      <c r="CW100" s="10"/>
      <c r="CX100" s="10"/>
      <c r="CY100" s="10"/>
      <c r="CZ100" s="10"/>
      <c r="DA100" s="10"/>
      <c r="DB100" s="10"/>
      <c r="DC100" s="10"/>
      <c r="EA100" s="10"/>
    </row>
    <row r="101" spans="100:131" ht="7.5" customHeight="1">
      <c r="CV101" s="10"/>
      <c r="CW101" s="10"/>
      <c r="CX101" s="10"/>
      <c r="CY101" s="10"/>
      <c r="CZ101" s="10"/>
      <c r="DA101" s="10"/>
      <c r="DB101" s="10"/>
      <c r="DC101" s="10"/>
      <c r="EA101" s="10"/>
    </row>
    <row r="102" spans="100:107" ht="7.5" customHeight="1">
      <c r="CV102" s="10"/>
      <c r="CW102" s="10"/>
      <c r="CX102" s="10"/>
      <c r="CY102" s="10"/>
      <c r="CZ102" s="10"/>
      <c r="DA102" s="10"/>
      <c r="DB102" s="10"/>
      <c r="DC102" s="10"/>
    </row>
    <row r="103" spans="100:104" ht="7.5" customHeight="1">
      <c r="CV103" s="10"/>
      <c r="CW103" s="10"/>
      <c r="CX103" s="10"/>
      <c r="CY103" s="10"/>
      <c r="CZ103" s="10"/>
    </row>
    <row r="104" ht="7.5" customHeight="1">
      <c r="CZ104" s="10"/>
    </row>
  </sheetData>
  <sheetProtection/>
  <mergeCells count="120">
    <mergeCell ref="C31:BH31"/>
    <mergeCell ref="C2:BH3"/>
    <mergeCell ref="C5:BG5"/>
    <mergeCell ref="C26:E27"/>
    <mergeCell ref="F26:J26"/>
    <mergeCell ref="L26:N27"/>
    <mergeCell ref="O26:S26"/>
    <mergeCell ref="AZ26:AZ27"/>
    <mergeCell ref="BA26:BC27"/>
    <mergeCell ref="AJ24:AM26"/>
    <mergeCell ref="AN24:AN26"/>
    <mergeCell ref="AO24:AQ26"/>
    <mergeCell ref="AR24:AY27"/>
    <mergeCell ref="BA24:BC25"/>
    <mergeCell ref="BD24:BG25"/>
    <mergeCell ref="BD26:BG27"/>
    <mergeCell ref="T24:W26"/>
    <mergeCell ref="X24:X26"/>
    <mergeCell ref="Y24:AA26"/>
    <mergeCell ref="AB24:AE26"/>
    <mergeCell ref="AF24:AF26"/>
    <mergeCell ref="AG24:AI26"/>
    <mergeCell ref="BD20:BG21"/>
    <mergeCell ref="AZ22:AZ23"/>
    <mergeCell ref="BA22:BC23"/>
    <mergeCell ref="BD22:BG23"/>
    <mergeCell ref="B24:B25"/>
    <mergeCell ref="C24:E25"/>
    <mergeCell ref="F24:J25"/>
    <mergeCell ref="K24:K25"/>
    <mergeCell ref="L24:N25"/>
    <mergeCell ref="O24:S25"/>
    <mergeCell ref="AJ20:AQ23"/>
    <mergeCell ref="AR20:AU22"/>
    <mergeCell ref="AV20:AV22"/>
    <mergeCell ref="AW20:AY22"/>
    <mergeCell ref="AZ20:AZ21"/>
    <mergeCell ref="BA20:BC21"/>
    <mergeCell ref="O22:S22"/>
    <mergeCell ref="X20:X22"/>
    <mergeCell ref="Y20:AA22"/>
    <mergeCell ref="AB20:AE22"/>
    <mergeCell ref="AF20:AF22"/>
    <mergeCell ref="AG20:AI22"/>
    <mergeCell ref="AR16:AU18"/>
    <mergeCell ref="C20:E21"/>
    <mergeCell ref="F20:J21"/>
    <mergeCell ref="K20:K21"/>
    <mergeCell ref="L20:N21"/>
    <mergeCell ref="O20:S21"/>
    <mergeCell ref="T20:W22"/>
    <mergeCell ref="C22:E23"/>
    <mergeCell ref="F22:J22"/>
    <mergeCell ref="L22:N23"/>
    <mergeCell ref="AN16:AN18"/>
    <mergeCell ref="BD16:BG17"/>
    <mergeCell ref="C18:E19"/>
    <mergeCell ref="F18:J18"/>
    <mergeCell ref="L18:N19"/>
    <mergeCell ref="O18:S18"/>
    <mergeCell ref="AZ18:AZ19"/>
    <mergeCell ref="BA18:BC19"/>
    <mergeCell ref="BD18:BG19"/>
    <mergeCell ref="AO16:AQ18"/>
    <mergeCell ref="AN12:AN14"/>
    <mergeCell ref="AV16:AV18"/>
    <mergeCell ref="AW16:AY18"/>
    <mergeCell ref="AZ16:AZ17"/>
    <mergeCell ref="BA16:BC17"/>
    <mergeCell ref="T16:W18"/>
    <mergeCell ref="X16:X18"/>
    <mergeCell ref="Y16:AA18"/>
    <mergeCell ref="AB16:AI19"/>
    <mergeCell ref="AJ16:AM18"/>
    <mergeCell ref="B16:B17"/>
    <mergeCell ref="C16:E17"/>
    <mergeCell ref="F16:J17"/>
    <mergeCell ref="K16:K17"/>
    <mergeCell ref="L16:N17"/>
    <mergeCell ref="O16:S17"/>
    <mergeCell ref="BD12:BG13"/>
    <mergeCell ref="C14:E15"/>
    <mergeCell ref="F14:J14"/>
    <mergeCell ref="L14:N15"/>
    <mergeCell ref="O14:S14"/>
    <mergeCell ref="AZ14:AZ15"/>
    <mergeCell ref="BA14:BC15"/>
    <mergeCell ref="BD14:BG15"/>
    <mergeCell ref="AO12:AQ14"/>
    <mergeCell ref="O12:S13"/>
    <mergeCell ref="AV12:AV14"/>
    <mergeCell ref="AW12:AY14"/>
    <mergeCell ref="AZ12:AZ13"/>
    <mergeCell ref="BA12:BC13"/>
    <mergeCell ref="T12:AA15"/>
    <mergeCell ref="AB12:AE14"/>
    <mergeCell ref="AF12:AF14"/>
    <mergeCell ref="AG12:AI14"/>
    <mergeCell ref="AJ12:AM14"/>
    <mergeCell ref="AR12:AU14"/>
    <mergeCell ref="AB10:AI11"/>
    <mergeCell ref="AJ10:AQ11"/>
    <mergeCell ref="AR10:AY11"/>
    <mergeCell ref="AZ10:BA11"/>
    <mergeCell ref="BB10:BG11"/>
    <mergeCell ref="B12:B13"/>
    <mergeCell ref="C12:E13"/>
    <mergeCell ref="F12:J13"/>
    <mergeCell ref="K12:K13"/>
    <mergeCell ref="L12:N13"/>
    <mergeCell ref="E4:BF4"/>
    <mergeCell ref="C6:BG7"/>
    <mergeCell ref="C8:S11"/>
    <mergeCell ref="T8:AA9"/>
    <mergeCell ref="AB8:AI9"/>
    <mergeCell ref="AJ8:AQ9"/>
    <mergeCell ref="AR8:AY9"/>
    <mergeCell ref="AZ8:AZ9"/>
    <mergeCell ref="BB8:BG9"/>
    <mergeCell ref="T10:AA11"/>
  </mergeCells>
  <printOptions/>
  <pageMargins left="0" right="0" top="0" bottom="0" header="0.31" footer="0.31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10"/>
  <sheetViews>
    <sheetView zoomScaleSheetLayoutView="100" zoomScalePageLayoutView="0" workbookViewId="0" topLeftCell="A1">
      <selection activeCell="T16" sqref="T16"/>
    </sheetView>
  </sheetViews>
  <sheetFormatPr defaultColWidth="16.125" defaultRowHeight="13.5" customHeight="1"/>
  <cols>
    <col min="1" max="1" width="12.00390625" style="73" customWidth="1"/>
    <col min="2" max="2" width="6.00390625" style="73" customWidth="1"/>
    <col min="3" max="3" width="8.75390625" style="73" hidden="1" customWidth="1"/>
    <col min="4" max="4" width="8.375" style="73" hidden="1" customWidth="1"/>
    <col min="5" max="5" width="4.75390625" style="73" hidden="1" customWidth="1"/>
    <col min="6" max="6" width="7.375" style="73" hidden="1" customWidth="1"/>
    <col min="7" max="7" width="11.125" style="73" hidden="1" customWidth="1"/>
    <col min="8" max="8" width="19.75390625" style="73" hidden="1" customWidth="1"/>
    <col min="9" max="9" width="4.75390625" style="73" hidden="1" customWidth="1"/>
    <col min="10" max="10" width="8.875" style="81" hidden="1" customWidth="1"/>
    <col min="11" max="11" width="4.75390625" style="81" hidden="1" customWidth="1"/>
    <col min="12" max="12" width="6.00390625" style="73" hidden="1" customWidth="1"/>
    <col min="13" max="14" width="4.75390625" style="73" hidden="1" customWidth="1"/>
    <col min="15" max="19" width="4.75390625" style="73" customWidth="1"/>
    <col min="20" max="16384" width="16.125" style="73" customWidth="1"/>
  </cols>
  <sheetData>
    <row r="1" spans="2:12" ht="13.5">
      <c r="B1" s="236" t="s">
        <v>313</v>
      </c>
      <c r="C1" s="236"/>
      <c r="D1" s="237" t="s">
        <v>314</v>
      </c>
      <c r="E1" s="237"/>
      <c r="F1" s="237"/>
      <c r="G1" s="237"/>
      <c r="H1" s="73" t="s">
        <v>20</v>
      </c>
      <c r="I1" s="229" t="s">
        <v>21</v>
      </c>
      <c r="J1" s="229"/>
      <c r="K1" s="229"/>
      <c r="L1" s="75"/>
    </row>
    <row r="2" spans="2:12" ht="13.5">
      <c r="B2" s="236"/>
      <c r="C2" s="236"/>
      <c r="D2" s="237"/>
      <c r="E2" s="237"/>
      <c r="F2" s="237"/>
      <c r="G2" s="237"/>
      <c r="H2" s="76">
        <v>0</v>
      </c>
      <c r="J2" s="73"/>
      <c r="K2" s="73"/>
      <c r="L2" s="75"/>
    </row>
    <row r="3" spans="2:12" ht="13.5">
      <c r="B3" s="77" t="s">
        <v>315</v>
      </c>
      <c r="C3" s="77"/>
      <c r="D3" s="78" t="s">
        <v>22</v>
      </c>
      <c r="F3" s="75">
        <v>0</v>
      </c>
      <c r="I3" s="230">
        <v>0</v>
      </c>
      <c r="J3" s="230"/>
      <c r="K3" s="230"/>
      <c r="L3" s="75"/>
    </row>
    <row r="4" spans="2:12" ht="13.5">
      <c r="B4" s="239" t="s">
        <v>316</v>
      </c>
      <c r="C4" s="239"/>
      <c r="D4" s="73" t="s">
        <v>23</v>
      </c>
      <c r="F4" s="75">
        <v>0</v>
      </c>
      <c r="G4" s="73" t="s">
        <v>316</v>
      </c>
      <c r="K4" s="82" t="s">
        <v>317</v>
      </c>
      <c r="L4" s="75"/>
    </row>
    <row r="5" spans="1:13" ht="13.5">
      <c r="A5" s="73" t="s">
        <v>318</v>
      </c>
      <c r="B5" s="77" t="s">
        <v>319</v>
      </c>
      <c r="C5" s="77" t="s">
        <v>320</v>
      </c>
      <c r="D5" s="73" t="s">
        <v>316</v>
      </c>
      <c r="F5" s="75" t="s">
        <v>318</v>
      </c>
      <c r="G5" s="73" t="s">
        <v>321</v>
      </c>
      <c r="H5" s="83" t="s">
        <v>316</v>
      </c>
      <c r="I5" s="83" t="s">
        <v>24</v>
      </c>
      <c r="J5" s="84">
        <v>1970</v>
      </c>
      <c r="K5" s="82">
        <v>52</v>
      </c>
      <c r="L5" s="75" t="s">
        <v>267</v>
      </c>
      <c r="M5" s="77" t="s">
        <v>322</v>
      </c>
    </row>
    <row r="6" spans="1:13" ht="13.5">
      <c r="A6" s="73" t="s">
        <v>323</v>
      </c>
      <c r="B6" s="73" t="s">
        <v>324</v>
      </c>
      <c r="C6" s="73" t="s">
        <v>325</v>
      </c>
      <c r="D6" s="73" t="s">
        <v>316</v>
      </c>
      <c r="F6" s="73" t="s">
        <v>323</v>
      </c>
      <c r="G6" s="73" t="s">
        <v>326</v>
      </c>
      <c r="H6" s="83" t="s">
        <v>316</v>
      </c>
      <c r="I6" s="83" t="s">
        <v>24</v>
      </c>
      <c r="J6" s="81">
        <v>1971</v>
      </c>
      <c r="K6" s="82">
        <v>51</v>
      </c>
      <c r="L6" s="75" t="s">
        <v>267</v>
      </c>
      <c r="M6" s="77" t="s">
        <v>327</v>
      </c>
    </row>
    <row r="7" spans="1:13" ht="13.5">
      <c r="A7" s="73" t="s">
        <v>328</v>
      </c>
      <c r="B7" s="77" t="s">
        <v>329</v>
      </c>
      <c r="C7" s="77" t="s">
        <v>330</v>
      </c>
      <c r="D7" s="73" t="s">
        <v>316</v>
      </c>
      <c r="F7" s="75" t="s">
        <v>328</v>
      </c>
      <c r="G7" s="73" t="s">
        <v>331</v>
      </c>
      <c r="H7" s="83" t="s">
        <v>316</v>
      </c>
      <c r="I7" s="83" t="s">
        <v>24</v>
      </c>
      <c r="J7" s="84">
        <v>1970</v>
      </c>
      <c r="K7" s="82">
        <v>52</v>
      </c>
      <c r="L7" s="75" t="s">
        <v>267</v>
      </c>
      <c r="M7" s="77" t="s">
        <v>332</v>
      </c>
    </row>
    <row r="8" spans="1:13" ht="13.5">
      <c r="A8" s="73" t="s">
        <v>333</v>
      </c>
      <c r="B8" s="77" t="s">
        <v>334</v>
      </c>
      <c r="C8" s="77" t="s">
        <v>335</v>
      </c>
      <c r="D8" s="73" t="s">
        <v>316</v>
      </c>
      <c r="F8" s="75" t="s">
        <v>333</v>
      </c>
      <c r="G8" s="73" t="s">
        <v>336</v>
      </c>
      <c r="H8" s="83" t="s">
        <v>316</v>
      </c>
      <c r="I8" s="83" t="s">
        <v>24</v>
      </c>
      <c r="J8" s="84">
        <v>1974</v>
      </c>
      <c r="K8" s="82">
        <v>48</v>
      </c>
      <c r="L8" s="75" t="s">
        <v>267</v>
      </c>
      <c r="M8" s="77" t="s">
        <v>322</v>
      </c>
    </row>
    <row r="9" spans="1:13" ht="13.5">
      <c r="A9" s="73" t="s">
        <v>337</v>
      </c>
      <c r="B9" s="77" t="s">
        <v>338</v>
      </c>
      <c r="C9" s="77" t="s">
        <v>339</v>
      </c>
      <c r="D9" s="73" t="s">
        <v>316</v>
      </c>
      <c r="F9" s="75" t="s">
        <v>337</v>
      </c>
      <c r="G9" s="73" t="s">
        <v>340</v>
      </c>
      <c r="H9" s="83" t="s">
        <v>316</v>
      </c>
      <c r="I9" s="83" t="s">
        <v>24</v>
      </c>
      <c r="J9" s="84">
        <v>1988</v>
      </c>
      <c r="K9" s="82">
        <v>34</v>
      </c>
      <c r="L9" s="75" t="s">
        <v>267</v>
      </c>
      <c r="M9" s="77" t="s">
        <v>341</v>
      </c>
    </row>
    <row r="10" spans="1:13" ht="13.5">
      <c r="A10" s="73" t="s">
        <v>342</v>
      </c>
      <c r="B10" s="77" t="s">
        <v>343</v>
      </c>
      <c r="C10" s="77" t="s">
        <v>344</v>
      </c>
      <c r="D10" s="73" t="s">
        <v>316</v>
      </c>
      <c r="F10" s="75" t="s">
        <v>342</v>
      </c>
      <c r="G10" s="73" t="s">
        <v>345</v>
      </c>
      <c r="H10" s="83" t="s">
        <v>316</v>
      </c>
      <c r="I10" s="83" t="s">
        <v>24</v>
      </c>
      <c r="J10" s="84">
        <v>1972</v>
      </c>
      <c r="K10" s="82">
        <v>50</v>
      </c>
      <c r="L10" s="75" t="s">
        <v>267</v>
      </c>
      <c r="M10" s="77" t="s">
        <v>332</v>
      </c>
    </row>
    <row r="11" spans="1:13" ht="13.5">
      <c r="A11" s="73" t="s">
        <v>346</v>
      </c>
      <c r="B11" s="77" t="s">
        <v>347</v>
      </c>
      <c r="C11" s="77" t="s">
        <v>348</v>
      </c>
      <c r="D11" s="73" t="s">
        <v>316</v>
      </c>
      <c r="F11" s="75" t="s">
        <v>346</v>
      </c>
      <c r="G11" s="73" t="s">
        <v>349</v>
      </c>
      <c r="H11" s="83" t="s">
        <v>316</v>
      </c>
      <c r="I11" s="83" t="s">
        <v>24</v>
      </c>
      <c r="J11" s="84">
        <v>1970</v>
      </c>
      <c r="K11" s="82">
        <v>52</v>
      </c>
      <c r="L11" s="75" t="s">
        <v>267</v>
      </c>
      <c r="M11" s="77" t="s">
        <v>322</v>
      </c>
    </row>
    <row r="12" spans="1:13" ht="13.5">
      <c r="A12" s="73" t="s">
        <v>350</v>
      </c>
      <c r="B12" s="85" t="s">
        <v>351</v>
      </c>
      <c r="C12" s="85" t="s">
        <v>352</v>
      </c>
      <c r="D12" s="73" t="s">
        <v>316</v>
      </c>
      <c r="F12" s="75" t="s">
        <v>350</v>
      </c>
      <c r="G12" s="73" t="s">
        <v>353</v>
      </c>
      <c r="H12" s="83" t="s">
        <v>316</v>
      </c>
      <c r="I12" s="86" t="s">
        <v>354</v>
      </c>
      <c r="J12" s="84">
        <v>1970</v>
      </c>
      <c r="K12" s="82">
        <v>52</v>
      </c>
      <c r="L12" s="75" t="s">
        <v>267</v>
      </c>
      <c r="M12" s="77" t="s">
        <v>322</v>
      </c>
    </row>
    <row r="13" spans="1:13" ht="13.5">
      <c r="A13" s="73" t="s">
        <v>355</v>
      </c>
      <c r="B13" s="77" t="s">
        <v>356</v>
      </c>
      <c r="C13" s="77" t="s">
        <v>357</v>
      </c>
      <c r="D13" s="73" t="s">
        <v>316</v>
      </c>
      <c r="F13" s="75" t="s">
        <v>355</v>
      </c>
      <c r="G13" s="73" t="s">
        <v>358</v>
      </c>
      <c r="H13" s="83" t="s">
        <v>316</v>
      </c>
      <c r="I13" s="83" t="s">
        <v>24</v>
      </c>
      <c r="J13" s="84">
        <v>1972</v>
      </c>
      <c r="K13" s="82">
        <v>50</v>
      </c>
      <c r="L13" s="75" t="s">
        <v>267</v>
      </c>
      <c r="M13" s="77" t="s">
        <v>359</v>
      </c>
    </row>
    <row r="14" spans="1:13" ht="13.5">
      <c r="A14" s="73" t="s">
        <v>360</v>
      </c>
      <c r="B14" s="77" t="s">
        <v>361</v>
      </c>
      <c r="C14" s="77" t="s">
        <v>362</v>
      </c>
      <c r="D14" s="73" t="s">
        <v>316</v>
      </c>
      <c r="F14" s="75" t="s">
        <v>360</v>
      </c>
      <c r="G14" s="73" t="s">
        <v>363</v>
      </c>
      <c r="H14" s="83" t="s">
        <v>316</v>
      </c>
      <c r="I14" s="83" t="s">
        <v>24</v>
      </c>
      <c r="J14" s="84">
        <v>1989</v>
      </c>
      <c r="K14" s="82">
        <v>33</v>
      </c>
      <c r="L14" s="75" t="s">
        <v>267</v>
      </c>
      <c r="M14" s="77" t="s">
        <v>364</v>
      </c>
    </row>
    <row r="15" spans="1:13" ht="13.5">
      <c r="A15" s="73" t="s">
        <v>365</v>
      </c>
      <c r="B15" s="85" t="s">
        <v>366</v>
      </c>
      <c r="C15" s="85" t="s">
        <v>367</v>
      </c>
      <c r="D15" s="73" t="s">
        <v>316</v>
      </c>
      <c r="F15" s="75" t="s">
        <v>365</v>
      </c>
      <c r="G15" s="73" t="s">
        <v>368</v>
      </c>
      <c r="H15" s="83" t="s">
        <v>316</v>
      </c>
      <c r="I15" s="86" t="s">
        <v>354</v>
      </c>
      <c r="J15" s="84">
        <v>1968</v>
      </c>
      <c r="K15" s="82">
        <v>54</v>
      </c>
      <c r="L15" s="75" t="s">
        <v>267</v>
      </c>
      <c r="M15" s="77" t="s">
        <v>369</v>
      </c>
    </row>
    <row r="16" spans="1:13" ht="13.5">
      <c r="A16" s="73" t="s">
        <v>370</v>
      </c>
      <c r="B16" s="85" t="s">
        <v>371</v>
      </c>
      <c r="C16" s="85" t="s">
        <v>372</v>
      </c>
      <c r="D16" s="73" t="s">
        <v>316</v>
      </c>
      <c r="F16" s="75" t="s">
        <v>370</v>
      </c>
      <c r="G16" s="73" t="s">
        <v>373</v>
      </c>
      <c r="H16" s="83" t="s">
        <v>316</v>
      </c>
      <c r="I16" s="86" t="s">
        <v>354</v>
      </c>
      <c r="J16" s="84">
        <v>1972</v>
      </c>
      <c r="K16" s="82">
        <v>50</v>
      </c>
      <c r="L16" s="75" t="s">
        <v>267</v>
      </c>
      <c r="M16" s="77" t="s">
        <v>374</v>
      </c>
    </row>
    <row r="17" spans="1:13" ht="13.5">
      <c r="A17" s="73" t="s">
        <v>375</v>
      </c>
      <c r="B17" s="85" t="s">
        <v>376</v>
      </c>
      <c r="C17" s="85" t="s">
        <v>377</v>
      </c>
      <c r="D17" s="73" t="s">
        <v>316</v>
      </c>
      <c r="F17" s="75" t="s">
        <v>375</v>
      </c>
      <c r="G17" s="73" t="s">
        <v>378</v>
      </c>
      <c r="H17" s="83" t="s">
        <v>316</v>
      </c>
      <c r="I17" s="86" t="s">
        <v>354</v>
      </c>
      <c r="J17" s="84">
        <v>1964</v>
      </c>
      <c r="K17" s="82">
        <v>58</v>
      </c>
      <c r="L17" s="75" t="s">
        <v>267</v>
      </c>
      <c r="M17" s="77" t="s">
        <v>322</v>
      </c>
    </row>
    <row r="18" spans="1:13" ht="13.5">
      <c r="A18" s="73" t="s">
        <v>379</v>
      </c>
      <c r="B18" s="77" t="s">
        <v>380</v>
      </c>
      <c r="C18" s="77" t="s">
        <v>381</v>
      </c>
      <c r="D18" s="73" t="s">
        <v>316</v>
      </c>
      <c r="F18" s="75" t="s">
        <v>379</v>
      </c>
      <c r="G18" s="73" t="s">
        <v>382</v>
      </c>
      <c r="H18" s="83" t="s">
        <v>316</v>
      </c>
      <c r="I18" s="83" t="s">
        <v>24</v>
      </c>
      <c r="J18" s="84">
        <v>1968</v>
      </c>
      <c r="K18" s="82">
        <v>54</v>
      </c>
      <c r="L18" s="75" t="s">
        <v>267</v>
      </c>
      <c r="M18" s="77" t="s">
        <v>364</v>
      </c>
    </row>
    <row r="19" spans="1:13" ht="13.5">
      <c r="A19" s="73" t="s">
        <v>383</v>
      </c>
      <c r="B19" s="77" t="s">
        <v>384</v>
      </c>
      <c r="C19" s="77" t="s">
        <v>385</v>
      </c>
      <c r="D19" s="73" t="s">
        <v>316</v>
      </c>
      <c r="E19" s="73"/>
      <c r="F19" s="75" t="s">
        <v>383</v>
      </c>
      <c r="G19" s="73" t="s">
        <v>386</v>
      </c>
      <c r="H19" s="83" t="s">
        <v>316</v>
      </c>
      <c r="I19" s="83" t="s">
        <v>24</v>
      </c>
      <c r="J19" s="84">
        <v>1964</v>
      </c>
      <c r="K19" s="82">
        <v>58</v>
      </c>
      <c r="L19" s="75" t="s">
        <v>267</v>
      </c>
      <c r="M19" s="77" t="s">
        <v>322</v>
      </c>
    </row>
    <row r="20" spans="1:14" ht="13.5">
      <c r="A20" s="73" t="s">
        <v>387</v>
      </c>
      <c r="B20" s="87" t="s">
        <v>388</v>
      </c>
      <c r="C20" s="87" t="s">
        <v>389</v>
      </c>
      <c r="D20" s="73" t="s">
        <v>316</v>
      </c>
      <c r="E20" s="73"/>
      <c r="F20" s="73" t="s">
        <v>387</v>
      </c>
      <c r="G20" s="73" t="s">
        <v>390</v>
      </c>
      <c r="H20" s="83" t="s">
        <v>316</v>
      </c>
      <c r="I20" s="86" t="s">
        <v>354</v>
      </c>
      <c r="J20" s="73">
        <v>1979</v>
      </c>
      <c r="K20" s="73">
        <v>43</v>
      </c>
      <c r="L20" s="73" t="s">
        <v>267</v>
      </c>
      <c r="M20" s="87" t="s">
        <v>391</v>
      </c>
      <c r="N20" s="88"/>
    </row>
    <row r="21" spans="1:13" ht="13.5">
      <c r="A21" s="58" t="s">
        <v>392</v>
      </c>
      <c r="B21" s="59" t="s">
        <v>393</v>
      </c>
      <c r="C21" s="59" t="s">
        <v>394</v>
      </c>
      <c r="D21" s="73" t="s">
        <v>316</v>
      </c>
      <c r="E21" s="73"/>
      <c r="F21" s="58" t="s">
        <v>392</v>
      </c>
      <c r="G21" s="58" t="s">
        <v>395</v>
      </c>
      <c r="H21" s="83" t="s">
        <v>316</v>
      </c>
      <c r="I21" s="86" t="s">
        <v>24</v>
      </c>
      <c r="J21" s="60">
        <v>1987</v>
      </c>
      <c r="K21" s="60">
        <v>35</v>
      </c>
      <c r="L21" s="61" t="s">
        <v>267</v>
      </c>
      <c r="M21" s="61" t="s">
        <v>322</v>
      </c>
    </row>
    <row r="22" spans="1:13" ht="13.5">
      <c r="A22" s="61" t="s">
        <v>396</v>
      </c>
      <c r="B22" s="59" t="s">
        <v>397</v>
      </c>
      <c r="C22" s="59" t="s">
        <v>398</v>
      </c>
      <c r="D22" s="73" t="s">
        <v>316</v>
      </c>
      <c r="E22" s="73"/>
      <c r="F22" s="61" t="s">
        <v>396</v>
      </c>
      <c r="G22" s="61" t="s">
        <v>399</v>
      </c>
      <c r="H22" s="83" t="s">
        <v>316</v>
      </c>
      <c r="I22" s="86" t="s">
        <v>354</v>
      </c>
      <c r="J22" s="60">
        <v>1983</v>
      </c>
      <c r="K22" s="60">
        <v>39</v>
      </c>
      <c r="L22" s="61" t="s">
        <v>267</v>
      </c>
      <c r="M22" s="61" t="s">
        <v>341</v>
      </c>
    </row>
    <row r="23" spans="1:13" ht="13.5">
      <c r="A23" s="73" t="s">
        <v>400</v>
      </c>
      <c r="B23" s="59" t="s">
        <v>401</v>
      </c>
      <c r="C23" s="59" t="s">
        <v>402</v>
      </c>
      <c r="D23" s="73" t="s">
        <v>316</v>
      </c>
      <c r="E23" s="73"/>
      <c r="F23" s="61" t="s">
        <v>400</v>
      </c>
      <c r="G23" s="61" t="s">
        <v>403</v>
      </c>
      <c r="H23" s="83" t="s">
        <v>316</v>
      </c>
      <c r="I23" s="86" t="s">
        <v>24</v>
      </c>
      <c r="J23" s="60">
        <v>1973</v>
      </c>
      <c r="K23" s="60">
        <v>49</v>
      </c>
      <c r="L23" s="61" t="s">
        <v>267</v>
      </c>
      <c r="M23" s="61" t="s">
        <v>332</v>
      </c>
    </row>
    <row r="24" spans="1:13" ht="13.5">
      <c r="A24" s="73" t="s">
        <v>256</v>
      </c>
      <c r="B24" s="59" t="s">
        <v>404</v>
      </c>
      <c r="C24" s="59" t="s">
        <v>405</v>
      </c>
      <c r="D24" s="73" t="s">
        <v>316</v>
      </c>
      <c r="E24" s="73"/>
      <c r="F24" s="61" t="s">
        <v>256</v>
      </c>
      <c r="G24" s="61" t="s">
        <v>406</v>
      </c>
      <c r="H24" s="83" t="s">
        <v>316</v>
      </c>
      <c r="I24" s="86" t="s">
        <v>354</v>
      </c>
      <c r="J24" s="60">
        <v>1970</v>
      </c>
      <c r="K24" s="60">
        <v>52</v>
      </c>
      <c r="L24" s="61" t="s">
        <v>267</v>
      </c>
      <c r="M24" s="77" t="s">
        <v>322</v>
      </c>
    </row>
    <row r="25" spans="1:13" ht="13.5">
      <c r="A25" s="73" t="s">
        <v>407</v>
      </c>
      <c r="B25" s="59" t="s">
        <v>408</v>
      </c>
      <c r="C25" s="59" t="s">
        <v>409</v>
      </c>
      <c r="D25" s="73" t="s">
        <v>316</v>
      </c>
      <c r="E25" s="73"/>
      <c r="F25" s="61" t="s">
        <v>407</v>
      </c>
      <c r="G25" s="61" t="s">
        <v>410</v>
      </c>
      <c r="H25" s="83" t="s">
        <v>316</v>
      </c>
      <c r="I25" s="86" t="s">
        <v>354</v>
      </c>
      <c r="J25" s="60">
        <v>1971</v>
      </c>
      <c r="K25" s="60">
        <v>51</v>
      </c>
      <c r="L25" s="61" t="s">
        <v>267</v>
      </c>
      <c r="M25" s="77" t="s">
        <v>327</v>
      </c>
    </row>
    <row r="26" spans="1:13" ht="13.5">
      <c r="A26" s="73" t="s">
        <v>411</v>
      </c>
      <c r="B26" s="77" t="s">
        <v>412</v>
      </c>
      <c r="C26" s="77" t="s">
        <v>413</v>
      </c>
      <c r="D26" s="73" t="s">
        <v>316</v>
      </c>
      <c r="E26" s="73"/>
      <c r="F26" s="75" t="s">
        <v>411</v>
      </c>
      <c r="G26" s="73" t="s">
        <v>414</v>
      </c>
      <c r="H26" s="83" t="s">
        <v>316</v>
      </c>
      <c r="I26" s="83" t="s">
        <v>24</v>
      </c>
      <c r="J26" s="84">
        <v>1974</v>
      </c>
      <c r="K26" s="82">
        <v>48</v>
      </c>
      <c r="L26" s="75" t="s">
        <v>267</v>
      </c>
      <c r="M26" s="77" t="s">
        <v>327</v>
      </c>
    </row>
    <row r="27" spans="1:13" ht="13.5">
      <c r="A27" s="73" t="s">
        <v>415</v>
      </c>
      <c r="B27" s="77" t="s">
        <v>416</v>
      </c>
      <c r="C27" s="77" t="s">
        <v>417</v>
      </c>
      <c r="D27" s="73" t="s">
        <v>316</v>
      </c>
      <c r="F27" s="75" t="s">
        <v>415</v>
      </c>
      <c r="G27" s="73" t="s">
        <v>418</v>
      </c>
      <c r="H27" s="83" t="s">
        <v>316</v>
      </c>
      <c r="I27" s="83" t="s">
        <v>24</v>
      </c>
      <c r="J27" s="84">
        <v>1976</v>
      </c>
      <c r="K27" s="82">
        <v>46</v>
      </c>
      <c r="L27" s="61" t="s">
        <v>267</v>
      </c>
      <c r="M27" s="77" t="s">
        <v>322</v>
      </c>
    </row>
    <row r="28" spans="1:17" s="1" customFormat="1" ht="13.5">
      <c r="A28" s="1" t="s">
        <v>419</v>
      </c>
      <c r="B28" s="62" t="s">
        <v>420</v>
      </c>
      <c r="C28" s="62" t="s">
        <v>421</v>
      </c>
      <c r="D28" s="1" t="s">
        <v>316</v>
      </c>
      <c r="E28"/>
      <c r="F28" s="1" t="s">
        <v>419</v>
      </c>
      <c r="G28" s="1" t="s">
        <v>422</v>
      </c>
      <c r="H28" s="1" t="s">
        <v>316</v>
      </c>
      <c r="I28" s="1" t="s">
        <v>24</v>
      </c>
      <c r="J28" s="1">
        <v>1984</v>
      </c>
      <c r="K28" s="89">
        <v>38</v>
      </c>
      <c r="L28" s="61" t="s">
        <v>267</v>
      </c>
      <c r="M28" s="1" t="s">
        <v>423</v>
      </c>
      <c r="Q28" s="90"/>
    </row>
    <row r="29" spans="1:17" s="71" customFormat="1" ht="13.5">
      <c r="A29" s="71" t="s">
        <v>424</v>
      </c>
      <c r="B29" s="2" t="s">
        <v>425</v>
      </c>
      <c r="C29" s="2" t="s">
        <v>426</v>
      </c>
      <c r="D29" s="1" t="s">
        <v>316</v>
      </c>
      <c r="E29" s="1"/>
      <c r="F29" s="1" t="s">
        <v>424</v>
      </c>
      <c r="G29" s="1" t="s">
        <v>427</v>
      </c>
      <c r="H29" s="1" t="s">
        <v>316</v>
      </c>
      <c r="I29" s="2" t="s">
        <v>24</v>
      </c>
      <c r="J29" s="1">
        <v>1971</v>
      </c>
      <c r="K29" s="89">
        <v>51</v>
      </c>
      <c r="L29" s="61" t="s">
        <v>267</v>
      </c>
      <c r="M29" s="1" t="s">
        <v>428</v>
      </c>
      <c r="Q29" s="91"/>
    </row>
    <row r="30" spans="1:17" s="71" customFormat="1" ht="13.5">
      <c r="A30" s="71" t="s">
        <v>429</v>
      </c>
      <c r="B30" s="71" t="s">
        <v>430</v>
      </c>
      <c r="C30" s="71" t="s">
        <v>431</v>
      </c>
      <c r="D30" s="71" t="s">
        <v>316</v>
      </c>
      <c r="F30" s="71" t="s">
        <v>429</v>
      </c>
      <c r="G30" s="71" t="s">
        <v>432</v>
      </c>
      <c r="H30" s="71" t="s">
        <v>316</v>
      </c>
      <c r="I30" s="92" t="s">
        <v>24</v>
      </c>
      <c r="J30" s="71">
        <v>1972</v>
      </c>
      <c r="K30" s="71">
        <v>50</v>
      </c>
      <c r="L30" s="61" t="s">
        <v>267</v>
      </c>
      <c r="M30" s="71" t="s">
        <v>433</v>
      </c>
      <c r="Q30" s="91"/>
    </row>
    <row r="31" spans="1:17" ht="13.5">
      <c r="A31" t="s">
        <v>434</v>
      </c>
      <c r="B31" t="s">
        <v>435</v>
      </c>
      <c r="C31" t="s">
        <v>436</v>
      </c>
      <c r="D31" t="s">
        <v>316</v>
      </c>
      <c r="F31" t="s">
        <v>434</v>
      </c>
      <c r="G31" t="s">
        <v>437</v>
      </c>
      <c r="H31" t="s">
        <v>316</v>
      </c>
      <c r="I31" t="s">
        <v>24</v>
      </c>
      <c r="J31">
        <v>1969</v>
      </c>
      <c r="K31">
        <v>53</v>
      </c>
      <c r="L31" s="61" t="s">
        <v>267</v>
      </c>
      <c r="M31" t="s">
        <v>423</v>
      </c>
      <c r="Q31" s="91"/>
    </row>
    <row r="32" spans="1:17" s="71" customFormat="1" ht="13.5">
      <c r="A32" s="71" t="s">
        <v>438</v>
      </c>
      <c r="B32" s="92" t="s">
        <v>439</v>
      </c>
      <c r="C32" s="92" t="s">
        <v>440</v>
      </c>
      <c r="D32" s="71" t="s">
        <v>316</v>
      </c>
      <c r="F32" s="71" t="s">
        <v>438</v>
      </c>
      <c r="G32" s="71" t="s">
        <v>441</v>
      </c>
      <c r="H32" s="71" t="s">
        <v>316</v>
      </c>
      <c r="I32" s="71" t="s">
        <v>354</v>
      </c>
      <c r="J32" s="71">
        <v>1996</v>
      </c>
      <c r="K32" s="82">
        <v>26</v>
      </c>
      <c r="L32" s="61" t="s">
        <v>267</v>
      </c>
      <c r="M32" s="71" t="s">
        <v>423</v>
      </c>
      <c r="Q32" s="91"/>
    </row>
    <row r="33" spans="2:17" s="71" customFormat="1" ht="13.5">
      <c r="B33" s="92"/>
      <c r="C33" s="92"/>
      <c r="K33" s="82"/>
      <c r="L33" s="61"/>
      <c r="Q33" s="91"/>
    </row>
    <row r="34" spans="2:17" s="71" customFormat="1" ht="13.5">
      <c r="B34" s="92"/>
      <c r="C34" s="92"/>
      <c r="K34" s="82"/>
      <c r="L34" s="61"/>
      <c r="Q34" s="91"/>
    </row>
    <row r="35" spans="2:17" s="71" customFormat="1" ht="13.5">
      <c r="B35" s="92"/>
      <c r="C35" s="92"/>
      <c r="K35" s="82"/>
      <c r="L35" s="61" t="s">
        <v>317</v>
      </c>
      <c r="Q35" s="91"/>
    </row>
    <row r="36" spans="2:17" s="71" customFormat="1" ht="13.5">
      <c r="B36" s="92" t="s">
        <v>442</v>
      </c>
      <c r="C36" s="92"/>
      <c r="D36" s="71" t="s">
        <v>443</v>
      </c>
      <c r="H36" s="71" t="s">
        <v>20</v>
      </c>
      <c r="I36" s="71" t="s">
        <v>21</v>
      </c>
      <c r="K36" s="82"/>
      <c r="L36" s="61"/>
      <c r="Q36" s="91"/>
    </row>
    <row r="37" spans="2:17" s="71" customFormat="1" ht="13.5">
      <c r="B37" s="92"/>
      <c r="C37" s="92"/>
      <c r="H37" s="71">
        <v>1</v>
      </c>
      <c r="I37" s="71">
        <v>0.04</v>
      </c>
      <c r="K37" s="82"/>
      <c r="L37" s="61"/>
      <c r="Q37" s="91"/>
    </row>
    <row r="38" spans="2:17" s="71" customFormat="1" ht="13.5">
      <c r="B38" s="92" t="s">
        <v>444</v>
      </c>
      <c r="C38" s="92"/>
      <c r="D38" s="71" t="s">
        <v>22</v>
      </c>
      <c r="K38" s="82" t="s">
        <v>317</v>
      </c>
      <c r="L38" s="61"/>
      <c r="Q38" s="91"/>
    </row>
    <row r="39" spans="2:17" s="71" customFormat="1" ht="13.5">
      <c r="B39" s="92" t="s">
        <v>444</v>
      </c>
      <c r="C39" s="92"/>
      <c r="D39" s="71" t="s">
        <v>23</v>
      </c>
      <c r="K39" s="82" t="s">
        <v>317</v>
      </c>
      <c r="L39" s="61"/>
      <c r="Q39" s="91"/>
    </row>
    <row r="40" spans="1:15" s="94" customFormat="1" ht="13.5">
      <c r="A40" s="93" t="s">
        <v>445</v>
      </c>
      <c r="B40" s="91" t="s">
        <v>26</v>
      </c>
      <c r="C40" s="91" t="s">
        <v>309</v>
      </c>
      <c r="D40" s="93" t="s">
        <v>444</v>
      </c>
      <c r="F40" s="75" t="s">
        <v>445</v>
      </c>
      <c r="G40" s="85" t="s">
        <v>446</v>
      </c>
      <c r="H40" s="93" t="s">
        <v>444</v>
      </c>
      <c r="I40" s="75" t="s">
        <v>28</v>
      </c>
      <c r="J40" s="94">
        <v>1992</v>
      </c>
      <c r="K40" s="82">
        <v>30</v>
      </c>
      <c r="L40" s="61" t="s">
        <v>267</v>
      </c>
      <c r="M40" s="94" t="s">
        <v>447</v>
      </c>
      <c r="N40" s="73"/>
      <c r="O40" s="73"/>
    </row>
    <row r="41" spans="1:15" s="94" customFormat="1" ht="13.5">
      <c r="A41" s="93" t="s">
        <v>448</v>
      </c>
      <c r="B41" s="91" t="s">
        <v>449</v>
      </c>
      <c r="C41" s="91" t="s">
        <v>450</v>
      </c>
      <c r="D41" s="93" t="s">
        <v>444</v>
      </c>
      <c r="F41" s="75" t="s">
        <v>448</v>
      </c>
      <c r="G41" s="85" t="s">
        <v>451</v>
      </c>
      <c r="H41" s="93" t="s">
        <v>444</v>
      </c>
      <c r="I41" s="75" t="s">
        <v>354</v>
      </c>
      <c r="J41" s="94">
        <v>1986</v>
      </c>
      <c r="K41" s="82">
        <v>36</v>
      </c>
      <c r="L41" s="61" t="s">
        <v>267</v>
      </c>
      <c r="M41" s="94" t="s">
        <v>322</v>
      </c>
      <c r="N41" s="73"/>
      <c r="O41" s="73"/>
    </row>
    <row r="42" spans="1:15" s="94" customFormat="1" ht="13.5">
      <c r="A42" s="93" t="s">
        <v>452</v>
      </c>
      <c r="B42" s="91" t="s">
        <v>453</v>
      </c>
      <c r="C42" s="91" t="s">
        <v>454</v>
      </c>
      <c r="D42" s="93" t="s">
        <v>444</v>
      </c>
      <c r="F42" s="75" t="s">
        <v>452</v>
      </c>
      <c r="G42" s="85" t="s">
        <v>455</v>
      </c>
      <c r="H42" s="93" t="s">
        <v>444</v>
      </c>
      <c r="I42" s="75" t="s">
        <v>354</v>
      </c>
      <c r="J42" s="94">
        <v>1977</v>
      </c>
      <c r="K42" s="82">
        <v>45</v>
      </c>
      <c r="L42" s="61" t="s">
        <v>267</v>
      </c>
      <c r="M42" s="94" t="s">
        <v>322</v>
      </c>
      <c r="N42" s="73"/>
      <c r="O42" s="73"/>
    </row>
    <row r="43" spans="1:13" s="97" customFormat="1" ht="13.5">
      <c r="A43" s="93" t="s">
        <v>456</v>
      </c>
      <c r="B43" s="247" t="s">
        <v>310</v>
      </c>
      <c r="C43" s="247" t="s">
        <v>311</v>
      </c>
      <c r="D43" s="248" t="s">
        <v>444</v>
      </c>
      <c r="E43" s="248"/>
      <c r="F43" s="248" t="s">
        <v>456</v>
      </c>
      <c r="G43" s="248" t="s">
        <v>457</v>
      </c>
      <c r="H43" s="73" t="s">
        <v>444</v>
      </c>
      <c r="I43" s="229" t="s">
        <v>28</v>
      </c>
      <c r="J43" s="229">
        <v>1969</v>
      </c>
      <c r="K43" s="229">
        <v>53</v>
      </c>
      <c r="L43" s="96" t="s">
        <v>267</v>
      </c>
      <c r="M43" s="97" t="s">
        <v>312</v>
      </c>
    </row>
    <row r="44" spans="1:13" s="97" customFormat="1" ht="13.5">
      <c r="A44" s="93" t="s">
        <v>458</v>
      </c>
      <c r="B44" s="247" t="s">
        <v>459</v>
      </c>
      <c r="C44" s="247" t="s">
        <v>460</v>
      </c>
      <c r="D44" s="248" t="s">
        <v>444</v>
      </c>
      <c r="E44" s="248"/>
      <c r="F44" s="248" t="s">
        <v>458</v>
      </c>
      <c r="G44" s="248" t="s">
        <v>461</v>
      </c>
      <c r="H44" s="76" t="s">
        <v>444</v>
      </c>
      <c r="I44" s="230" t="s">
        <v>28</v>
      </c>
      <c r="J44" s="230">
        <v>1999</v>
      </c>
      <c r="K44" s="230">
        <v>23</v>
      </c>
      <c r="L44" s="96" t="s">
        <v>267</v>
      </c>
      <c r="M44" s="97" t="s">
        <v>462</v>
      </c>
    </row>
    <row r="45" spans="1:13" ht="13.5">
      <c r="A45" s="73" t="s">
        <v>463</v>
      </c>
      <c r="B45" s="77" t="s">
        <v>464</v>
      </c>
      <c r="C45" s="77" t="s">
        <v>465</v>
      </c>
      <c r="D45" s="83" t="s">
        <v>444</v>
      </c>
      <c r="F45" s="75" t="s">
        <v>463</v>
      </c>
      <c r="G45" s="73" t="s">
        <v>466</v>
      </c>
      <c r="H45" s="73" t="s">
        <v>444</v>
      </c>
      <c r="I45" s="73" t="s">
        <v>28</v>
      </c>
      <c r="J45" s="81">
        <v>1989</v>
      </c>
      <c r="K45" s="98">
        <v>33</v>
      </c>
      <c r="L45" s="96" t="s">
        <v>267</v>
      </c>
      <c r="M45" s="73" t="s">
        <v>322</v>
      </c>
    </row>
    <row r="46" spans="1:13" ht="13.5">
      <c r="A46" s="73" t="s">
        <v>467</v>
      </c>
      <c r="B46" s="239" t="s">
        <v>464</v>
      </c>
      <c r="C46" s="239" t="s">
        <v>468</v>
      </c>
      <c r="D46" s="73" t="s">
        <v>444</v>
      </c>
      <c r="F46" s="75" t="s">
        <v>467</v>
      </c>
      <c r="G46" s="73" t="s">
        <v>469</v>
      </c>
      <c r="H46" s="73" t="s">
        <v>444</v>
      </c>
      <c r="I46" s="73" t="s">
        <v>24</v>
      </c>
      <c r="J46" s="81">
        <v>1992</v>
      </c>
      <c r="K46" s="98">
        <v>30</v>
      </c>
      <c r="L46" s="96" t="s">
        <v>267</v>
      </c>
      <c r="M46" s="73" t="s">
        <v>322</v>
      </c>
    </row>
    <row r="47" spans="1:13" s="101" customFormat="1" ht="13.5">
      <c r="A47" s="73" t="s">
        <v>470</v>
      </c>
      <c r="B47" s="99" t="s">
        <v>471</v>
      </c>
      <c r="C47" s="99" t="s">
        <v>472</v>
      </c>
      <c r="D47" s="77" t="s">
        <v>444</v>
      </c>
      <c r="E47" s="73"/>
      <c r="F47" s="96" t="s">
        <v>470</v>
      </c>
      <c r="G47" s="73" t="s">
        <v>473</v>
      </c>
      <c r="H47" s="77" t="s">
        <v>444</v>
      </c>
      <c r="I47" s="77" t="s">
        <v>24</v>
      </c>
      <c r="J47" s="84">
        <v>1989</v>
      </c>
      <c r="K47" s="98">
        <v>33</v>
      </c>
      <c r="L47" s="96" t="s">
        <v>267</v>
      </c>
      <c r="M47" s="100" t="s">
        <v>474</v>
      </c>
    </row>
    <row r="48" spans="1:13" s="101" customFormat="1" ht="13.5">
      <c r="A48" s="73" t="s">
        <v>475</v>
      </c>
      <c r="B48" s="99" t="s">
        <v>476</v>
      </c>
      <c r="C48" s="99" t="s">
        <v>477</v>
      </c>
      <c r="D48" s="77" t="s">
        <v>444</v>
      </c>
      <c r="E48" s="73"/>
      <c r="F48" s="96" t="s">
        <v>475</v>
      </c>
      <c r="G48" s="73" t="s">
        <v>478</v>
      </c>
      <c r="H48" s="77" t="s">
        <v>444</v>
      </c>
      <c r="I48" s="77" t="s">
        <v>24</v>
      </c>
      <c r="J48" s="84">
        <v>1987</v>
      </c>
      <c r="K48" s="98">
        <v>35</v>
      </c>
      <c r="L48" s="96" t="s">
        <v>267</v>
      </c>
      <c r="M48" s="102" t="s">
        <v>447</v>
      </c>
    </row>
    <row r="49" spans="1:13" s="101" customFormat="1" ht="13.5">
      <c r="A49" s="73" t="s">
        <v>479</v>
      </c>
      <c r="B49" s="99" t="s">
        <v>480</v>
      </c>
      <c r="C49" s="83" t="s">
        <v>481</v>
      </c>
      <c r="D49" s="77" t="s">
        <v>444</v>
      </c>
      <c r="E49" s="73"/>
      <c r="F49" s="96" t="s">
        <v>479</v>
      </c>
      <c r="G49" s="73" t="s">
        <v>482</v>
      </c>
      <c r="H49" s="77" t="s">
        <v>444</v>
      </c>
      <c r="I49" s="77" t="s">
        <v>24</v>
      </c>
      <c r="J49" s="84">
        <v>1986</v>
      </c>
      <c r="K49" s="98">
        <v>36</v>
      </c>
      <c r="L49" s="96" t="s">
        <v>267</v>
      </c>
      <c r="M49" s="100" t="s">
        <v>447</v>
      </c>
    </row>
    <row r="50" spans="1:13" s="104" customFormat="1" ht="13.5">
      <c r="A50" s="73" t="s">
        <v>483</v>
      </c>
      <c r="B50" s="83" t="s">
        <v>484</v>
      </c>
      <c r="C50" s="83" t="s">
        <v>485</v>
      </c>
      <c r="D50" s="77" t="s">
        <v>444</v>
      </c>
      <c r="E50" s="73"/>
      <c r="F50" s="96" t="s">
        <v>483</v>
      </c>
      <c r="G50" s="73" t="s">
        <v>486</v>
      </c>
      <c r="H50" s="77" t="s">
        <v>444</v>
      </c>
      <c r="I50" s="77" t="s">
        <v>487</v>
      </c>
      <c r="J50" s="84">
        <v>1969</v>
      </c>
      <c r="K50" s="98">
        <v>53</v>
      </c>
      <c r="L50" s="96" t="s">
        <v>267</v>
      </c>
      <c r="M50" s="103" t="s">
        <v>98</v>
      </c>
    </row>
    <row r="51" spans="1:13" s="104" customFormat="1" ht="13.5">
      <c r="A51" s="73" t="s">
        <v>488</v>
      </c>
      <c r="B51" s="99" t="s">
        <v>489</v>
      </c>
      <c r="C51" s="83" t="s">
        <v>490</v>
      </c>
      <c r="D51" s="77" t="s">
        <v>444</v>
      </c>
      <c r="E51" s="73"/>
      <c r="F51" s="96" t="s">
        <v>488</v>
      </c>
      <c r="G51" s="73" t="s">
        <v>491</v>
      </c>
      <c r="H51" s="77" t="s">
        <v>444</v>
      </c>
      <c r="I51" s="77" t="s">
        <v>487</v>
      </c>
      <c r="J51" s="84">
        <v>1981</v>
      </c>
      <c r="K51" s="98">
        <v>41</v>
      </c>
      <c r="L51" s="96" t="s">
        <v>267</v>
      </c>
      <c r="M51" s="102" t="s">
        <v>128</v>
      </c>
    </row>
    <row r="52" spans="1:13" s="101" customFormat="1" ht="13.5">
      <c r="A52" s="73" t="s">
        <v>492</v>
      </c>
      <c r="B52" s="83" t="s">
        <v>493</v>
      </c>
      <c r="C52" s="83" t="s">
        <v>494</v>
      </c>
      <c r="D52" s="77" t="s">
        <v>444</v>
      </c>
      <c r="E52" s="73"/>
      <c r="F52" s="96" t="s">
        <v>492</v>
      </c>
      <c r="G52" s="73" t="s">
        <v>495</v>
      </c>
      <c r="H52" s="77" t="s">
        <v>444</v>
      </c>
      <c r="I52" s="77" t="s">
        <v>487</v>
      </c>
      <c r="J52" s="84">
        <v>1990</v>
      </c>
      <c r="K52" s="98">
        <v>32</v>
      </c>
      <c r="L52" s="96" t="s">
        <v>267</v>
      </c>
      <c r="M52" s="102" t="s">
        <v>27</v>
      </c>
    </row>
    <row r="53" spans="1:13" s="101" customFormat="1" ht="13.5">
      <c r="A53" s="73" t="s">
        <v>496</v>
      </c>
      <c r="B53" s="83" t="s">
        <v>497</v>
      </c>
      <c r="C53" s="83" t="s">
        <v>498</v>
      </c>
      <c r="D53" s="77" t="s">
        <v>444</v>
      </c>
      <c r="E53" s="73"/>
      <c r="F53" s="96" t="s">
        <v>496</v>
      </c>
      <c r="G53" s="73" t="s">
        <v>499</v>
      </c>
      <c r="H53" s="77" t="s">
        <v>444</v>
      </c>
      <c r="I53" s="77" t="s">
        <v>24</v>
      </c>
      <c r="J53" s="84">
        <v>1997</v>
      </c>
      <c r="K53" s="98">
        <v>25</v>
      </c>
      <c r="L53" s="96" t="s">
        <v>267</v>
      </c>
      <c r="M53" s="102" t="s">
        <v>369</v>
      </c>
    </row>
    <row r="54" spans="1:13" s="101" customFormat="1" ht="13.5">
      <c r="A54" s="73" t="s">
        <v>500</v>
      </c>
      <c r="B54" s="99" t="s">
        <v>501</v>
      </c>
      <c r="C54" s="99" t="s">
        <v>502</v>
      </c>
      <c r="D54" s="77" t="s">
        <v>444</v>
      </c>
      <c r="E54" s="73"/>
      <c r="F54" s="96" t="s">
        <v>500</v>
      </c>
      <c r="G54" s="73" t="s">
        <v>503</v>
      </c>
      <c r="H54" s="77" t="s">
        <v>444</v>
      </c>
      <c r="I54" s="77" t="s">
        <v>24</v>
      </c>
      <c r="J54" s="84">
        <v>1996</v>
      </c>
      <c r="K54" s="98">
        <v>26</v>
      </c>
      <c r="L54" s="96" t="s">
        <v>267</v>
      </c>
      <c r="M54" s="100" t="s">
        <v>327</v>
      </c>
    </row>
    <row r="55" spans="1:13" s="101" customFormat="1" ht="13.5">
      <c r="A55" s="73" t="s">
        <v>504</v>
      </c>
      <c r="B55" s="83" t="s">
        <v>505</v>
      </c>
      <c r="C55" s="83" t="s">
        <v>506</v>
      </c>
      <c r="D55" s="77" t="s">
        <v>444</v>
      </c>
      <c r="E55" s="73"/>
      <c r="F55" s="96" t="s">
        <v>504</v>
      </c>
      <c r="G55" s="73" t="s">
        <v>507</v>
      </c>
      <c r="H55" s="77" t="s">
        <v>444</v>
      </c>
      <c r="I55" s="77" t="s">
        <v>24</v>
      </c>
      <c r="J55" s="84">
        <v>1989</v>
      </c>
      <c r="K55" s="98">
        <v>33</v>
      </c>
      <c r="L55" s="96" t="s">
        <v>267</v>
      </c>
      <c r="M55" s="100" t="s">
        <v>364</v>
      </c>
    </row>
    <row r="56" spans="1:13" s="101" customFormat="1" ht="13.5">
      <c r="A56" s="73" t="s">
        <v>508</v>
      </c>
      <c r="B56" s="99" t="s">
        <v>307</v>
      </c>
      <c r="C56" s="99" t="s">
        <v>308</v>
      </c>
      <c r="D56" s="77" t="s">
        <v>444</v>
      </c>
      <c r="E56" s="73"/>
      <c r="F56" s="96" t="s">
        <v>508</v>
      </c>
      <c r="G56" s="73" t="s">
        <v>509</v>
      </c>
      <c r="H56" s="77" t="s">
        <v>444</v>
      </c>
      <c r="I56" s="77" t="s">
        <v>487</v>
      </c>
      <c r="J56" s="84">
        <v>1993</v>
      </c>
      <c r="K56" s="98">
        <v>29</v>
      </c>
      <c r="L56" s="96" t="s">
        <v>267</v>
      </c>
      <c r="M56" s="102" t="s">
        <v>31</v>
      </c>
    </row>
    <row r="57" spans="1:13" s="101" customFormat="1" ht="13.5">
      <c r="A57" s="73" t="s">
        <v>510</v>
      </c>
      <c r="B57" s="73" t="s">
        <v>511</v>
      </c>
      <c r="C57" s="105" t="s">
        <v>512</v>
      </c>
      <c r="D57" s="77" t="s">
        <v>444</v>
      </c>
      <c r="E57" s="73"/>
      <c r="F57" s="96" t="s">
        <v>510</v>
      </c>
      <c r="G57" s="73" t="s">
        <v>513</v>
      </c>
      <c r="H57" s="77" t="s">
        <v>444</v>
      </c>
      <c r="I57" s="77" t="s">
        <v>24</v>
      </c>
      <c r="J57" s="84">
        <v>1993</v>
      </c>
      <c r="K57" s="98">
        <v>29</v>
      </c>
      <c r="L57" s="96" t="s">
        <v>267</v>
      </c>
      <c r="M57" s="102" t="s">
        <v>369</v>
      </c>
    </row>
    <row r="58" spans="1:13" s="101" customFormat="1" ht="13.5">
      <c r="A58" s="73" t="s">
        <v>514</v>
      </c>
      <c r="B58" s="99" t="s">
        <v>515</v>
      </c>
      <c r="C58" s="83" t="s">
        <v>516</v>
      </c>
      <c r="D58" s="77" t="s">
        <v>444</v>
      </c>
      <c r="E58" s="73"/>
      <c r="F58" s="96" t="s">
        <v>514</v>
      </c>
      <c r="G58" s="73" t="s">
        <v>517</v>
      </c>
      <c r="H58" s="77" t="s">
        <v>444</v>
      </c>
      <c r="I58" s="77" t="s">
        <v>24</v>
      </c>
      <c r="J58" s="84">
        <v>1992</v>
      </c>
      <c r="K58" s="98">
        <v>30</v>
      </c>
      <c r="L58" s="96" t="s">
        <v>267</v>
      </c>
      <c r="M58" s="102" t="s">
        <v>518</v>
      </c>
    </row>
    <row r="59" spans="1:13" s="101" customFormat="1" ht="13.5">
      <c r="A59" s="73" t="s">
        <v>519</v>
      </c>
      <c r="B59" s="73" t="s">
        <v>520</v>
      </c>
      <c r="C59" s="73" t="s">
        <v>521</v>
      </c>
      <c r="D59" s="77" t="s">
        <v>444</v>
      </c>
      <c r="E59" s="73"/>
      <c r="F59" s="96" t="s">
        <v>519</v>
      </c>
      <c r="G59" s="73" t="s">
        <v>522</v>
      </c>
      <c r="H59" s="77" t="s">
        <v>444</v>
      </c>
      <c r="I59" s="77" t="s">
        <v>24</v>
      </c>
      <c r="J59" s="84">
        <v>1986</v>
      </c>
      <c r="K59" s="98">
        <v>36</v>
      </c>
      <c r="L59" s="96" t="s">
        <v>267</v>
      </c>
      <c r="M59" s="102" t="s">
        <v>322</v>
      </c>
    </row>
    <row r="60" spans="1:14" s="106" customFormat="1" ht="13.5">
      <c r="A60" s="73" t="s">
        <v>523</v>
      </c>
      <c r="B60" s="77" t="s">
        <v>524</v>
      </c>
      <c r="C60" s="77" t="s">
        <v>525</v>
      </c>
      <c r="D60" s="77" t="s">
        <v>444</v>
      </c>
      <c r="E60" s="73"/>
      <c r="F60" s="96" t="s">
        <v>523</v>
      </c>
      <c r="G60" s="73" t="s">
        <v>526</v>
      </c>
      <c r="H60" s="77" t="s">
        <v>444</v>
      </c>
      <c r="I60" s="77" t="s">
        <v>487</v>
      </c>
      <c r="J60" s="84">
        <v>1981</v>
      </c>
      <c r="K60" s="98">
        <v>41</v>
      </c>
      <c r="L60" s="96" t="s">
        <v>267</v>
      </c>
      <c r="M60" s="73" t="s">
        <v>527</v>
      </c>
      <c r="N60" s="213"/>
    </row>
    <row r="61" spans="1:15" s="101" customFormat="1" ht="13.5">
      <c r="A61" s="73" t="s">
        <v>528</v>
      </c>
      <c r="B61" s="83" t="s">
        <v>529</v>
      </c>
      <c r="C61" s="83" t="s">
        <v>530</v>
      </c>
      <c r="D61" s="77" t="s">
        <v>444</v>
      </c>
      <c r="E61" s="73"/>
      <c r="F61" s="96" t="s">
        <v>528</v>
      </c>
      <c r="G61" s="73" t="s">
        <v>531</v>
      </c>
      <c r="H61" s="77" t="s">
        <v>444</v>
      </c>
      <c r="I61" s="77" t="s">
        <v>487</v>
      </c>
      <c r="J61" s="84">
        <v>1986</v>
      </c>
      <c r="K61" s="98">
        <v>36</v>
      </c>
      <c r="L61" s="96" t="s">
        <v>267</v>
      </c>
      <c r="M61" s="103" t="s">
        <v>423</v>
      </c>
      <c r="O61" s="106"/>
    </row>
    <row r="62" spans="1:13" s="101" customFormat="1" ht="13.5">
      <c r="A62" s="73" t="s">
        <v>532</v>
      </c>
      <c r="B62" s="73" t="s">
        <v>533</v>
      </c>
      <c r="C62" s="73" t="s">
        <v>534</v>
      </c>
      <c r="D62" s="77" t="s">
        <v>444</v>
      </c>
      <c r="E62" s="106"/>
      <c r="F62" s="96" t="s">
        <v>532</v>
      </c>
      <c r="G62" s="73" t="s">
        <v>535</v>
      </c>
      <c r="H62" s="77" t="s">
        <v>444</v>
      </c>
      <c r="I62" s="77" t="s">
        <v>24</v>
      </c>
      <c r="J62" s="84">
        <v>1988</v>
      </c>
      <c r="K62" s="98">
        <v>34</v>
      </c>
      <c r="L62" s="96" t="s">
        <v>267</v>
      </c>
      <c r="M62" s="73" t="s">
        <v>322</v>
      </c>
    </row>
    <row r="63" spans="1:13" s="101" customFormat="1" ht="13.5">
      <c r="A63" s="73" t="s">
        <v>536</v>
      </c>
      <c r="B63" s="99" t="s">
        <v>537</v>
      </c>
      <c r="C63" s="83" t="s">
        <v>538</v>
      </c>
      <c r="D63" s="77" t="s">
        <v>444</v>
      </c>
      <c r="E63" s="73"/>
      <c r="F63" s="96" t="s">
        <v>536</v>
      </c>
      <c r="G63" s="73" t="s">
        <v>539</v>
      </c>
      <c r="H63" s="77" t="s">
        <v>444</v>
      </c>
      <c r="I63" s="77" t="s">
        <v>24</v>
      </c>
      <c r="J63" s="84">
        <v>1996</v>
      </c>
      <c r="K63" s="98">
        <v>26</v>
      </c>
      <c r="L63" s="96" t="s">
        <v>267</v>
      </c>
      <c r="M63" s="100" t="s">
        <v>327</v>
      </c>
    </row>
    <row r="64" spans="1:15" s="100" customFormat="1" ht="13.5">
      <c r="A64" s="73" t="s">
        <v>540</v>
      </c>
      <c r="B64" s="105" t="s">
        <v>541</v>
      </c>
      <c r="C64" s="105" t="s">
        <v>542</v>
      </c>
      <c r="D64" s="77" t="s">
        <v>444</v>
      </c>
      <c r="E64" s="73"/>
      <c r="F64" s="96" t="s">
        <v>540</v>
      </c>
      <c r="G64" s="73" t="s">
        <v>543</v>
      </c>
      <c r="H64" s="77" t="s">
        <v>444</v>
      </c>
      <c r="I64" s="77" t="s">
        <v>24</v>
      </c>
      <c r="J64" s="84">
        <v>1972</v>
      </c>
      <c r="K64" s="98">
        <v>50</v>
      </c>
      <c r="L64" s="96" t="s">
        <v>267</v>
      </c>
      <c r="M64" s="100" t="s">
        <v>29</v>
      </c>
      <c r="N64" s="101"/>
      <c r="O64" s="106"/>
    </row>
    <row r="65" spans="1:13" s="101" customFormat="1" ht="13.5">
      <c r="A65" s="73" t="s">
        <v>544</v>
      </c>
      <c r="B65" s="83" t="s">
        <v>545</v>
      </c>
      <c r="C65" s="83" t="s">
        <v>546</v>
      </c>
      <c r="D65" s="77" t="s">
        <v>444</v>
      </c>
      <c r="E65" s="73"/>
      <c r="F65" s="96" t="s">
        <v>544</v>
      </c>
      <c r="G65" s="73" t="s">
        <v>547</v>
      </c>
      <c r="H65" s="77" t="s">
        <v>444</v>
      </c>
      <c r="I65" s="77" t="s">
        <v>24</v>
      </c>
      <c r="J65" s="84">
        <v>1984</v>
      </c>
      <c r="K65" s="98">
        <v>38</v>
      </c>
      <c r="L65" s="96" t="s">
        <v>267</v>
      </c>
      <c r="M65" s="100" t="s">
        <v>447</v>
      </c>
    </row>
    <row r="66" spans="1:13" s="101" customFormat="1" ht="13.5">
      <c r="A66" s="73" t="s">
        <v>548</v>
      </c>
      <c r="B66" s="73" t="s">
        <v>549</v>
      </c>
      <c r="C66" s="73" t="s">
        <v>550</v>
      </c>
      <c r="D66" s="77" t="s">
        <v>444</v>
      </c>
      <c r="E66" s="106"/>
      <c r="F66" s="96" t="s">
        <v>548</v>
      </c>
      <c r="G66" s="73" t="s">
        <v>551</v>
      </c>
      <c r="H66" s="77" t="s">
        <v>444</v>
      </c>
      <c r="I66" s="77" t="s">
        <v>354</v>
      </c>
      <c r="J66" s="84">
        <v>1988</v>
      </c>
      <c r="K66" s="98">
        <v>34</v>
      </c>
      <c r="L66" s="96" t="s">
        <v>267</v>
      </c>
      <c r="M66" s="102" t="s">
        <v>364</v>
      </c>
    </row>
    <row r="67" spans="1:15" s="101" customFormat="1" ht="13.5">
      <c r="A67" s="73" t="s">
        <v>552</v>
      </c>
      <c r="B67" s="99" t="s">
        <v>553</v>
      </c>
      <c r="C67" s="83" t="s">
        <v>481</v>
      </c>
      <c r="D67" s="77" t="s">
        <v>444</v>
      </c>
      <c r="E67" s="73"/>
      <c r="F67" s="96" t="s">
        <v>552</v>
      </c>
      <c r="G67" s="73" t="s">
        <v>554</v>
      </c>
      <c r="H67" s="77" t="s">
        <v>444</v>
      </c>
      <c r="I67" s="77" t="s">
        <v>24</v>
      </c>
      <c r="J67" s="84">
        <v>1994</v>
      </c>
      <c r="K67" s="98">
        <v>28</v>
      </c>
      <c r="L67" s="96" t="s">
        <v>267</v>
      </c>
      <c r="M67" s="100" t="s">
        <v>364</v>
      </c>
      <c r="O67" s="106"/>
    </row>
    <row r="68" spans="1:14" s="106" customFormat="1" ht="13.5">
      <c r="A68" s="73" t="s">
        <v>555</v>
      </c>
      <c r="B68" s="77" t="s">
        <v>556</v>
      </c>
      <c r="C68" s="77" t="s">
        <v>557</v>
      </c>
      <c r="D68" s="77" t="s">
        <v>444</v>
      </c>
      <c r="E68" s="73"/>
      <c r="F68" s="96" t="s">
        <v>555</v>
      </c>
      <c r="G68" s="73" t="s">
        <v>558</v>
      </c>
      <c r="H68" s="77" t="s">
        <v>444</v>
      </c>
      <c r="I68" s="77" t="s">
        <v>487</v>
      </c>
      <c r="J68" s="84">
        <v>1997</v>
      </c>
      <c r="K68" s="98">
        <v>25</v>
      </c>
      <c r="L68" s="96" t="s">
        <v>267</v>
      </c>
      <c r="M68" s="100" t="s">
        <v>364</v>
      </c>
      <c r="N68" s="213"/>
    </row>
    <row r="69" spans="1:13" s="101" customFormat="1" ht="13.5">
      <c r="A69" s="73"/>
      <c r="B69" s="99"/>
      <c r="C69" s="99"/>
      <c r="D69" s="77"/>
      <c r="E69" s="73"/>
      <c r="F69" s="96"/>
      <c r="G69" s="73"/>
      <c r="H69" s="77"/>
      <c r="I69" s="77"/>
      <c r="J69" s="84"/>
      <c r="K69" s="98"/>
      <c r="L69" s="96"/>
      <c r="M69" s="100"/>
    </row>
    <row r="70" spans="1:13" s="101" customFormat="1" ht="13.5">
      <c r="A70" s="73"/>
      <c r="B70" s="99"/>
      <c r="C70" s="99"/>
      <c r="D70" s="77"/>
      <c r="E70" s="73"/>
      <c r="F70" s="96"/>
      <c r="G70" s="73"/>
      <c r="H70" s="77"/>
      <c r="I70" s="77"/>
      <c r="J70" s="84"/>
      <c r="K70" s="98"/>
      <c r="L70" s="96"/>
      <c r="M70" s="102"/>
    </row>
    <row r="71" spans="1:13" s="101" customFormat="1" ht="13.5">
      <c r="A71" s="73"/>
      <c r="B71" s="99"/>
      <c r="C71" s="99"/>
      <c r="D71" s="77"/>
      <c r="E71" s="73"/>
      <c r="F71" s="96"/>
      <c r="G71" s="73"/>
      <c r="H71" s="77"/>
      <c r="I71" s="77"/>
      <c r="J71" s="84"/>
      <c r="K71" s="98"/>
      <c r="L71" s="96"/>
      <c r="M71" s="102"/>
    </row>
    <row r="72" spans="1:15" s="101" customFormat="1" ht="13.5">
      <c r="A72" s="73"/>
      <c r="B72" s="105"/>
      <c r="C72" s="105"/>
      <c r="D72" s="77"/>
      <c r="E72" s="73"/>
      <c r="F72" s="96"/>
      <c r="G72" s="73"/>
      <c r="H72" s="77"/>
      <c r="I72" s="77"/>
      <c r="J72" s="84"/>
      <c r="K72" s="98"/>
      <c r="L72" s="96"/>
      <c r="M72" s="100"/>
      <c r="O72" s="106"/>
    </row>
    <row r="73" spans="1:13" s="101" customFormat="1" ht="13.5">
      <c r="A73" s="73"/>
      <c r="B73" s="99" t="s">
        <v>559</v>
      </c>
      <c r="C73" s="83"/>
      <c r="D73" s="77" t="s">
        <v>560</v>
      </c>
      <c r="E73" s="73"/>
      <c r="F73" s="96"/>
      <c r="G73" s="73"/>
      <c r="H73" s="77" t="s">
        <v>20</v>
      </c>
      <c r="I73" s="77" t="s">
        <v>21</v>
      </c>
      <c r="J73" s="84"/>
      <c r="K73" s="98"/>
      <c r="L73" s="96" t="s">
        <v>317</v>
      </c>
      <c r="M73" s="100"/>
    </row>
    <row r="74" spans="1:13" s="101" customFormat="1" ht="13.5">
      <c r="A74" s="73"/>
      <c r="B74" s="99"/>
      <c r="C74" s="83"/>
      <c r="D74" s="77"/>
      <c r="E74" s="73"/>
      <c r="F74" s="96"/>
      <c r="G74" s="73"/>
      <c r="H74" s="77">
        <v>12</v>
      </c>
      <c r="I74" s="77">
        <v>0.32432432432432434</v>
      </c>
      <c r="J74" s="84"/>
      <c r="K74" s="98"/>
      <c r="L74" s="96" t="s">
        <v>317</v>
      </c>
      <c r="M74" s="100"/>
    </row>
    <row r="75" spans="1:13" s="101" customFormat="1" ht="13.5">
      <c r="A75" s="73"/>
      <c r="B75" s="99" t="s">
        <v>561</v>
      </c>
      <c r="C75" s="99"/>
      <c r="D75" s="77" t="s">
        <v>22</v>
      </c>
      <c r="E75" s="73" t="s">
        <v>562</v>
      </c>
      <c r="F75" s="96">
        <v>0</v>
      </c>
      <c r="G75" s="73"/>
      <c r="H75" s="77"/>
      <c r="I75" s="77"/>
      <c r="J75" s="84"/>
      <c r="K75" s="98"/>
      <c r="L75" s="96"/>
      <c r="M75" s="102"/>
    </row>
    <row r="76" spans="1:13" s="101" customFormat="1" ht="13.5">
      <c r="A76" s="73"/>
      <c r="B76" s="99" t="s">
        <v>563</v>
      </c>
      <c r="C76" s="83"/>
      <c r="D76" s="77" t="s">
        <v>23</v>
      </c>
      <c r="E76" s="73" t="s">
        <v>564</v>
      </c>
      <c r="F76" s="96">
        <v>0</v>
      </c>
      <c r="G76" s="73"/>
      <c r="H76" s="77"/>
      <c r="I76" s="77"/>
      <c r="J76" s="84"/>
      <c r="K76" s="98" t="s">
        <v>317</v>
      </c>
      <c r="L76" s="96"/>
      <c r="M76" s="103"/>
    </row>
    <row r="77" spans="1:13" s="101" customFormat="1" ht="13.5">
      <c r="A77" s="73" t="s">
        <v>565</v>
      </c>
      <c r="B77" s="99" t="s">
        <v>566</v>
      </c>
      <c r="C77" s="99" t="s">
        <v>567</v>
      </c>
      <c r="D77" s="77" t="s">
        <v>35</v>
      </c>
      <c r="E77" s="73"/>
      <c r="F77" s="96" t="s">
        <v>565</v>
      </c>
      <c r="G77" s="73" t="s">
        <v>568</v>
      </c>
      <c r="H77" s="77" t="s">
        <v>34</v>
      </c>
      <c r="I77" s="77" t="s">
        <v>24</v>
      </c>
      <c r="J77" s="84">
        <v>1980</v>
      </c>
      <c r="K77" s="98">
        <v>42</v>
      </c>
      <c r="L77" s="96" t="s">
        <v>267</v>
      </c>
      <c r="M77" s="100" t="s">
        <v>569</v>
      </c>
    </row>
    <row r="78" spans="1:13" s="101" customFormat="1" ht="13.5">
      <c r="A78" s="73" t="s">
        <v>37</v>
      </c>
      <c r="B78" s="99" t="s">
        <v>257</v>
      </c>
      <c r="C78" s="83" t="s">
        <v>570</v>
      </c>
      <c r="D78" s="77" t="s">
        <v>35</v>
      </c>
      <c r="E78" s="73"/>
      <c r="F78" s="96" t="s">
        <v>37</v>
      </c>
      <c r="G78" s="73" t="s">
        <v>571</v>
      </c>
      <c r="H78" s="77" t="s">
        <v>34</v>
      </c>
      <c r="I78" s="77" t="s">
        <v>24</v>
      </c>
      <c r="J78" s="84">
        <v>1967</v>
      </c>
      <c r="K78" s="98">
        <v>55</v>
      </c>
      <c r="L78" s="96" t="s">
        <v>267</v>
      </c>
      <c r="M78" s="102" t="s">
        <v>572</v>
      </c>
    </row>
    <row r="79" spans="1:15" s="100" customFormat="1" ht="13.5">
      <c r="A79" s="73" t="s">
        <v>573</v>
      </c>
      <c r="B79" s="106" t="s">
        <v>574</v>
      </c>
      <c r="C79" s="106" t="s">
        <v>575</v>
      </c>
      <c r="D79" s="77" t="s">
        <v>35</v>
      </c>
      <c r="E79" s="106"/>
      <c r="F79" s="96" t="s">
        <v>573</v>
      </c>
      <c r="G79" s="73" t="s">
        <v>268</v>
      </c>
      <c r="H79" s="77" t="s">
        <v>34</v>
      </c>
      <c r="I79" s="77" t="s">
        <v>24</v>
      </c>
      <c r="J79" s="84">
        <v>1993</v>
      </c>
      <c r="K79" s="98">
        <v>29</v>
      </c>
      <c r="L79" s="96" t="s">
        <v>267</v>
      </c>
      <c r="M79" s="100" t="s">
        <v>569</v>
      </c>
      <c r="N79" s="101"/>
      <c r="O79" s="106"/>
    </row>
    <row r="80" spans="1:13" s="101" customFormat="1" ht="13.5">
      <c r="A80" s="73" t="s">
        <v>39</v>
      </c>
      <c r="B80" s="86" t="s">
        <v>574</v>
      </c>
      <c r="C80" s="86" t="s">
        <v>576</v>
      </c>
      <c r="D80" s="77" t="s">
        <v>35</v>
      </c>
      <c r="E80" s="73"/>
      <c r="F80" s="96" t="s">
        <v>39</v>
      </c>
      <c r="G80" s="85" t="s">
        <v>577</v>
      </c>
      <c r="H80" s="77" t="s">
        <v>34</v>
      </c>
      <c r="I80" s="77" t="s">
        <v>28</v>
      </c>
      <c r="J80" s="84">
        <v>1998</v>
      </c>
      <c r="K80" s="98">
        <v>24</v>
      </c>
      <c r="L80" s="96" t="s">
        <v>267</v>
      </c>
      <c r="M80" s="100" t="s">
        <v>569</v>
      </c>
    </row>
    <row r="81" spans="1:13" s="101" customFormat="1" ht="13.5">
      <c r="A81" s="73" t="s">
        <v>40</v>
      </c>
      <c r="B81" s="107" t="s">
        <v>578</v>
      </c>
      <c r="C81" s="108" t="s">
        <v>579</v>
      </c>
      <c r="D81" s="77" t="s">
        <v>35</v>
      </c>
      <c r="E81" s="73"/>
      <c r="F81" s="96" t="s">
        <v>40</v>
      </c>
      <c r="G81" s="87" t="s">
        <v>580</v>
      </c>
      <c r="H81" s="77" t="s">
        <v>34</v>
      </c>
      <c r="I81" s="77" t="s">
        <v>24</v>
      </c>
      <c r="J81" s="84">
        <v>1984</v>
      </c>
      <c r="K81" s="98">
        <v>38</v>
      </c>
      <c r="L81" s="96" t="s">
        <v>267</v>
      </c>
      <c r="M81" s="103" t="s">
        <v>581</v>
      </c>
    </row>
    <row r="82" spans="1:13" s="101" customFormat="1" ht="13.5">
      <c r="A82" s="73" t="s">
        <v>43</v>
      </c>
      <c r="B82" s="109" t="s">
        <v>582</v>
      </c>
      <c r="C82" s="109" t="s">
        <v>583</v>
      </c>
      <c r="D82" s="77" t="s">
        <v>35</v>
      </c>
      <c r="E82" s="73"/>
      <c r="F82" s="96" t="s">
        <v>43</v>
      </c>
      <c r="G82" s="85" t="s">
        <v>584</v>
      </c>
      <c r="H82" s="77" t="s">
        <v>34</v>
      </c>
      <c r="I82" s="77" t="s">
        <v>24</v>
      </c>
      <c r="J82" s="84">
        <v>1983</v>
      </c>
      <c r="K82" s="98">
        <v>39</v>
      </c>
      <c r="L82" s="96" t="s">
        <v>267</v>
      </c>
      <c r="M82" s="100" t="s">
        <v>447</v>
      </c>
    </row>
    <row r="83" spans="1:13" s="101" customFormat="1" ht="13.5">
      <c r="A83" s="73" t="s">
        <v>44</v>
      </c>
      <c r="B83" s="107" t="s">
        <v>13</v>
      </c>
      <c r="C83" s="107" t="s">
        <v>58</v>
      </c>
      <c r="D83" s="77" t="s">
        <v>35</v>
      </c>
      <c r="E83" s="106"/>
      <c r="F83" s="96" t="s">
        <v>44</v>
      </c>
      <c r="G83" s="87" t="s">
        <v>585</v>
      </c>
      <c r="H83" s="77" t="s">
        <v>34</v>
      </c>
      <c r="I83" s="77" t="s">
        <v>24</v>
      </c>
      <c r="J83" s="84">
        <v>1984</v>
      </c>
      <c r="K83" s="98">
        <v>38</v>
      </c>
      <c r="L83" s="96" t="s">
        <v>267</v>
      </c>
      <c r="M83" s="100" t="s">
        <v>586</v>
      </c>
    </row>
    <row r="84" spans="1:13" s="101" customFormat="1" ht="13.5">
      <c r="A84" s="73" t="s">
        <v>45</v>
      </c>
      <c r="B84" s="107" t="s">
        <v>587</v>
      </c>
      <c r="C84" s="107" t="s">
        <v>588</v>
      </c>
      <c r="D84" s="77" t="s">
        <v>35</v>
      </c>
      <c r="E84" s="106"/>
      <c r="F84" s="96" t="s">
        <v>45</v>
      </c>
      <c r="G84" s="87" t="s">
        <v>589</v>
      </c>
      <c r="H84" s="77" t="s">
        <v>34</v>
      </c>
      <c r="I84" s="77" t="s">
        <v>24</v>
      </c>
      <c r="J84" s="84">
        <v>1959</v>
      </c>
      <c r="K84" s="98">
        <v>63</v>
      </c>
      <c r="L84" s="96" t="s">
        <v>267</v>
      </c>
      <c r="M84" s="100" t="s">
        <v>447</v>
      </c>
    </row>
    <row r="85" spans="1:13" s="106" customFormat="1" ht="13.5">
      <c r="A85" s="73" t="s">
        <v>46</v>
      </c>
      <c r="B85" s="106" t="s">
        <v>78</v>
      </c>
      <c r="C85" s="106" t="s">
        <v>79</v>
      </c>
      <c r="D85" s="77" t="s">
        <v>35</v>
      </c>
      <c r="F85" s="96" t="s">
        <v>46</v>
      </c>
      <c r="G85" s="73" t="s">
        <v>590</v>
      </c>
      <c r="H85" s="77" t="s">
        <v>34</v>
      </c>
      <c r="I85" s="77" t="s">
        <v>24</v>
      </c>
      <c r="J85" s="84">
        <v>1981</v>
      </c>
      <c r="K85" s="98">
        <v>41</v>
      </c>
      <c r="L85" s="96" t="s">
        <v>267</v>
      </c>
      <c r="M85" s="73" t="s">
        <v>569</v>
      </c>
    </row>
    <row r="86" spans="1:14" s="106" customFormat="1" ht="12.75" customHeight="1">
      <c r="A86" s="73" t="s">
        <v>49</v>
      </c>
      <c r="B86" s="106" t="s">
        <v>591</v>
      </c>
      <c r="C86" s="77" t="s">
        <v>592</v>
      </c>
      <c r="D86" s="77" t="s">
        <v>35</v>
      </c>
      <c r="F86" s="96" t="s">
        <v>49</v>
      </c>
      <c r="G86" s="73" t="s">
        <v>593</v>
      </c>
      <c r="H86" s="77" t="s">
        <v>34</v>
      </c>
      <c r="I86" s="77" t="s">
        <v>24</v>
      </c>
      <c r="J86" s="84">
        <v>1985</v>
      </c>
      <c r="K86" s="98">
        <v>37</v>
      </c>
      <c r="L86" s="96" t="s">
        <v>267</v>
      </c>
      <c r="M86" s="106" t="s">
        <v>327</v>
      </c>
      <c r="N86" s="213"/>
    </row>
    <row r="87" spans="1:13" s="106" customFormat="1" ht="13.5">
      <c r="A87" s="73" t="s">
        <v>50</v>
      </c>
      <c r="B87" s="83" t="s">
        <v>54</v>
      </c>
      <c r="C87" s="83" t="s">
        <v>258</v>
      </c>
      <c r="D87" s="77" t="s">
        <v>35</v>
      </c>
      <c r="F87" s="96" t="s">
        <v>50</v>
      </c>
      <c r="G87" s="73" t="s">
        <v>594</v>
      </c>
      <c r="H87" s="77" t="s">
        <v>34</v>
      </c>
      <c r="I87" s="77" t="s">
        <v>24</v>
      </c>
      <c r="J87" s="84">
        <v>1986</v>
      </c>
      <c r="K87" s="98">
        <v>36</v>
      </c>
      <c r="L87" s="96" t="s">
        <v>267</v>
      </c>
      <c r="M87" s="106" t="s">
        <v>569</v>
      </c>
    </row>
    <row r="88" spans="1:13" s="101" customFormat="1" ht="13.5">
      <c r="A88" s="73" t="s">
        <v>52</v>
      </c>
      <c r="B88" s="73" t="s">
        <v>595</v>
      </c>
      <c r="C88" s="73" t="s">
        <v>596</v>
      </c>
      <c r="D88" s="77" t="s">
        <v>35</v>
      </c>
      <c r="E88" s="106"/>
      <c r="F88" s="96" t="s">
        <v>52</v>
      </c>
      <c r="G88" s="73" t="s">
        <v>597</v>
      </c>
      <c r="H88" s="77" t="s">
        <v>34</v>
      </c>
      <c r="I88" s="77" t="s">
        <v>24</v>
      </c>
      <c r="J88" s="84">
        <v>1997</v>
      </c>
      <c r="K88" s="98">
        <v>25</v>
      </c>
      <c r="L88" s="96" t="s">
        <v>267</v>
      </c>
      <c r="M88" s="73" t="s">
        <v>462</v>
      </c>
    </row>
    <row r="89" spans="1:13" s="106" customFormat="1" ht="13.5">
      <c r="A89" s="73" t="s">
        <v>53</v>
      </c>
      <c r="B89" s="73" t="s">
        <v>598</v>
      </c>
      <c r="C89" s="73" t="s">
        <v>599</v>
      </c>
      <c r="D89" s="77" t="s">
        <v>35</v>
      </c>
      <c r="F89" s="96" t="s">
        <v>53</v>
      </c>
      <c r="G89" s="73" t="s">
        <v>600</v>
      </c>
      <c r="H89" s="77" t="s">
        <v>34</v>
      </c>
      <c r="I89" s="77" t="s">
        <v>28</v>
      </c>
      <c r="J89" s="84">
        <v>2000</v>
      </c>
      <c r="K89" s="98">
        <v>22</v>
      </c>
      <c r="L89" s="96" t="s">
        <v>267</v>
      </c>
      <c r="M89" s="73" t="s">
        <v>369</v>
      </c>
    </row>
    <row r="90" spans="1:13" s="106" customFormat="1" ht="13.5">
      <c r="A90" s="73" t="s">
        <v>55</v>
      </c>
      <c r="B90" s="73" t="s">
        <v>601</v>
      </c>
      <c r="C90" s="73" t="s">
        <v>602</v>
      </c>
      <c r="D90" s="77" t="s">
        <v>35</v>
      </c>
      <c r="F90" s="96" t="s">
        <v>55</v>
      </c>
      <c r="G90" s="73" t="s">
        <v>603</v>
      </c>
      <c r="H90" s="77" t="s">
        <v>34</v>
      </c>
      <c r="I90" s="77" t="s">
        <v>24</v>
      </c>
      <c r="J90" s="84">
        <v>1997</v>
      </c>
      <c r="K90" s="98">
        <v>25</v>
      </c>
      <c r="L90" s="96" t="s">
        <v>267</v>
      </c>
      <c r="M90" s="106" t="s">
        <v>581</v>
      </c>
    </row>
    <row r="91" spans="1:13" s="106" customFormat="1" ht="13.5">
      <c r="A91" s="73" t="s">
        <v>56</v>
      </c>
      <c r="B91" s="73" t="s">
        <v>41</v>
      </c>
      <c r="C91" s="73" t="s">
        <v>42</v>
      </c>
      <c r="D91" s="77" t="s">
        <v>35</v>
      </c>
      <c r="F91" s="96" t="s">
        <v>56</v>
      </c>
      <c r="G91" s="73" t="s">
        <v>604</v>
      </c>
      <c r="H91" s="77" t="s">
        <v>34</v>
      </c>
      <c r="I91" s="77" t="s">
        <v>24</v>
      </c>
      <c r="J91" s="84">
        <v>1975</v>
      </c>
      <c r="K91" s="98">
        <v>47</v>
      </c>
      <c r="L91" s="96" t="s">
        <v>267</v>
      </c>
      <c r="M91" s="73" t="s">
        <v>586</v>
      </c>
    </row>
    <row r="92" spans="1:13" s="106" customFormat="1" ht="13.5">
      <c r="A92" s="73" t="s">
        <v>57</v>
      </c>
      <c r="B92" s="73" t="s">
        <v>605</v>
      </c>
      <c r="C92" s="73" t="s">
        <v>606</v>
      </c>
      <c r="D92" s="77" t="s">
        <v>35</v>
      </c>
      <c r="E92" s="73"/>
      <c r="F92" s="96" t="s">
        <v>57</v>
      </c>
      <c r="G92" s="73" t="s">
        <v>607</v>
      </c>
      <c r="H92" s="77" t="s">
        <v>34</v>
      </c>
      <c r="I92" s="77" t="s">
        <v>24</v>
      </c>
      <c r="J92" s="84">
        <v>1994</v>
      </c>
      <c r="K92" s="98">
        <v>28</v>
      </c>
      <c r="L92" s="96" t="s">
        <v>267</v>
      </c>
      <c r="M92" s="103" t="s">
        <v>586</v>
      </c>
    </row>
    <row r="93" spans="1:13" s="101" customFormat="1" ht="13.5">
      <c r="A93" s="73" t="s">
        <v>59</v>
      </c>
      <c r="B93" s="83" t="s">
        <v>608</v>
      </c>
      <c r="C93" s="83" t="s">
        <v>609</v>
      </c>
      <c r="D93" s="77" t="s">
        <v>35</v>
      </c>
      <c r="E93" s="73"/>
      <c r="F93" s="96" t="s">
        <v>59</v>
      </c>
      <c r="G93" s="73" t="s">
        <v>610</v>
      </c>
      <c r="H93" s="77" t="s">
        <v>34</v>
      </c>
      <c r="I93" s="77" t="s">
        <v>24</v>
      </c>
      <c r="J93" s="84">
        <v>1964</v>
      </c>
      <c r="K93" s="98">
        <v>58</v>
      </c>
      <c r="L93" s="96" t="s">
        <v>267</v>
      </c>
      <c r="M93" s="103" t="s">
        <v>27</v>
      </c>
    </row>
    <row r="94" spans="1:13" s="101" customFormat="1" ht="13.5">
      <c r="A94" s="73" t="s">
        <v>60</v>
      </c>
      <c r="B94" s="107" t="s">
        <v>556</v>
      </c>
      <c r="C94" s="107" t="s">
        <v>611</v>
      </c>
      <c r="D94" s="77" t="s">
        <v>35</v>
      </c>
      <c r="E94" s="106"/>
      <c r="F94" s="96" t="s">
        <v>60</v>
      </c>
      <c r="G94" s="87" t="s">
        <v>612</v>
      </c>
      <c r="H94" s="77" t="s">
        <v>34</v>
      </c>
      <c r="I94" s="77" t="s">
        <v>24</v>
      </c>
      <c r="J94" s="84">
        <v>1970</v>
      </c>
      <c r="K94" s="98">
        <v>52</v>
      </c>
      <c r="L94" s="96" t="s">
        <v>267</v>
      </c>
      <c r="M94" s="73" t="s">
        <v>572</v>
      </c>
    </row>
    <row r="95" spans="1:13" s="106" customFormat="1" ht="13.5">
      <c r="A95" s="73" t="s">
        <v>63</v>
      </c>
      <c r="B95" s="86" t="s">
        <v>613</v>
      </c>
      <c r="C95" s="86" t="s">
        <v>614</v>
      </c>
      <c r="D95" s="77" t="s">
        <v>35</v>
      </c>
      <c r="E95" s="73"/>
      <c r="F95" s="96" t="s">
        <v>63</v>
      </c>
      <c r="G95" s="87" t="s">
        <v>615</v>
      </c>
      <c r="H95" s="77" t="s">
        <v>34</v>
      </c>
      <c r="I95" s="77" t="s">
        <v>24</v>
      </c>
      <c r="J95" s="84">
        <v>1992</v>
      </c>
      <c r="K95" s="98">
        <v>30</v>
      </c>
      <c r="L95" s="96" t="s">
        <v>267</v>
      </c>
      <c r="M95" s="100" t="s">
        <v>341</v>
      </c>
    </row>
    <row r="96" spans="1:15" s="100" customFormat="1" ht="13.5">
      <c r="A96" s="73" t="s">
        <v>616</v>
      </c>
      <c r="B96" s="110" t="s">
        <v>617</v>
      </c>
      <c r="C96" s="110" t="s">
        <v>618</v>
      </c>
      <c r="D96" s="77" t="s">
        <v>35</v>
      </c>
      <c r="E96" s="106"/>
      <c r="F96" s="96" t="s">
        <v>616</v>
      </c>
      <c r="G96" s="87" t="s">
        <v>619</v>
      </c>
      <c r="H96" s="77" t="s">
        <v>34</v>
      </c>
      <c r="I96" s="77" t="s">
        <v>24</v>
      </c>
      <c r="J96" s="84">
        <v>1991</v>
      </c>
      <c r="K96" s="98">
        <v>31</v>
      </c>
      <c r="L96" s="96" t="s">
        <v>267</v>
      </c>
      <c r="M96" s="73" t="s">
        <v>341</v>
      </c>
      <c r="N96" s="101"/>
      <c r="O96" s="106"/>
    </row>
    <row r="97" spans="1:13" s="106" customFormat="1" ht="13.5">
      <c r="A97" s="73" t="s">
        <v>64</v>
      </c>
      <c r="B97" s="87" t="s">
        <v>61</v>
      </c>
      <c r="C97" s="87" t="s">
        <v>62</v>
      </c>
      <c r="D97" s="77" t="s">
        <v>35</v>
      </c>
      <c r="F97" s="96" t="s">
        <v>64</v>
      </c>
      <c r="G97" s="87" t="s">
        <v>620</v>
      </c>
      <c r="H97" s="77" t="s">
        <v>34</v>
      </c>
      <c r="I97" s="77" t="s">
        <v>24</v>
      </c>
      <c r="J97" s="84">
        <v>1986</v>
      </c>
      <c r="K97" s="98">
        <v>36</v>
      </c>
      <c r="L97" s="96" t="s">
        <v>267</v>
      </c>
      <c r="M97" s="73" t="s">
        <v>569</v>
      </c>
    </row>
    <row r="98" spans="1:13" s="106" customFormat="1" ht="13.5">
      <c r="A98" s="73" t="s">
        <v>621</v>
      </c>
      <c r="B98" s="87" t="s">
        <v>622</v>
      </c>
      <c r="C98" s="87" t="s">
        <v>623</v>
      </c>
      <c r="D98" s="77" t="s">
        <v>35</v>
      </c>
      <c r="F98" s="96" t="s">
        <v>621</v>
      </c>
      <c r="G98" s="87" t="s">
        <v>624</v>
      </c>
      <c r="H98" s="77" t="s">
        <v>34</v>
      </c>
      <c r="I98" s="77" t="s">
        <v>24</v>
      </c>
      <c r="J98" s="84">
        <v>1959</v>
      </c>
      <c r="K98" s="98">
        <v>63</v>
      </c>
      <c r="L98" s="96" t="s">
        <v>267</v>
      </c>
      <c r="M98" s="73" t="s">
        <v>581</v>
      </c>
    </row>
    <row r="99" spans="1:13" s="106" customFormat="1" ht="13.5">
      <c r="A99" s="73" t="s">
        <v>66</v>
      </c>
      <c r="B99" s="87" t="s">
        <v>625</v>
      </c>
      <c r="C99" s="87" t="s">
        <v>626</v>
      </c>
      <c r="D99" s="77" t="s">
        <v>35</v>
      </c>
      <c r="F99" s="96" t="s">
        <v>66</v>
      </c>
      <c r="G99" s="87" t="s">
        <v>627</v>
      </c>
      <c r="H99" s="77" t="s">
        <v>34</v>
      </c>
      <c r="I99" s="77" t="s">
        <v>24</v>
      </c>
      <c r="J99" s="81">
        <v>1992</v>
      </c>
      <c r="K99" s="98">
        <v>30</v>
      </c>
      <c r="L99" s="96" t="s">
        <v>267</v>
      </c>
      <c r="M99" s="73" t="s">
        <v>447</v>
      </c>
    </row>
    <row r="100" spans="1:13" s="106" customFormat="1" ht="13.5">
      <c r="A100" s="73" t="s">
        <v>67</v>
      </c>
      <c r="B100" s="87" t="s">
        <v>628</v>
      </c>
      <c r="C100" s="87" t="s">
        <v>629</v>
      </c>
      <c r="D100" s="77" t="s">
        <v>35</v>
      </c>
      <c r="F100" s="96" t="s">
        <v>67</v>
      </c>
      <c r="G100" s="87" t="s">
        <v>630</v>
      </c>
      <c r="H100" s="77" t="s">
        <v>34</v>
      </c>
      <c r="I100" s="77" t="s">
        <v>24</v>
      </c>
      <c r="J100" s="84">
        <v>1982</v>
      </c>
      <c r="K100" s="98">
        <v>40</v>
      </c>
      <c r="L100" s="96" t="s">
        <v>267</v>
      </c>
      <c r="M100" s="73" t="s">
        <v>447</v>
      </c>
    </row>
    <row r="101" spans="1:13" s="106" customFormat="1" ht="13.5">
      <c r="A101" s="73" t="s">
        <v>68</v>
      </c>
      <c r="B101" s="106" t="s">
        <v>631</v>
      </c>
      <c r="C101" s="106" t="s">
        <v>632</v>
      </c>
      <c r="D101" s="77" t="s">
        <v>35</v>
      </c>
      <c r="F101" s="96" t="s">
        <v>68</v>
      </c>
      <c r="G101" s="73" t="s">
        <v>633</v>
      </c>
      <c r="H101" s="77" t="s">
        <v>34</v>
      </c>
      <c r="I101" s="77" t="s">
        <v>24</v>
      </c>
      <c r="J101" s="84">
        <v>1993</v>
      </c>
      <c r="K101" s="98">
        <v>29</v>
      </c>
      <c r="L101" s="96" t="s">
        <v>267</v>
      </c>
      <c r="M101" s="73" t="s">
        <v>581</v>
      </c>
    </row>
    <row r="102" spans="1:13" s="106" customFormat="1" ht="13.5">
      <c r="A102" s="73" t="s">
        <v>70</v>
      </c>
      <c r="B102" s="111" t="s">
        <v>81</v>
      </c>
      <c r="C102" s="111" t="s">
        <v>82</v>
      </c>
      <c r="D102" s="77" t="s">
        <v>35</v>
      </c>
      <c r="F102" s="96" t="s">
        <v>70</v>
      </c>
      <c r="G102" s="73" t="s">
        <v>634</v>
      </c>
      <c r="H102" s="77" t="s">
        <v>34</v>
      </c>
      <c r="I102" s="77" t="s">
        <v>24</v>
      </c>
      <c r="J102" s="84">
        <v>1980</v>
      </c>
      <c r="K102" s="98">
        <v>42</v>
      </c>
      <c r="L102" s="96" t="s">
        <v>267</v>
      </c>
      <c r="M102" s="102" t="s">
        <v>586</v>
      </c>
    </row>
    <row r="103" spans="1:13" s="106" customFormat="1" ht="13.5">
      <c r="A103" s="73" t="s">
        <v>71</v>
      </c>
      <c r="B103" s="77" t="s">
        <v>635</v>
      </c>
      <c r="C103" s="77" t="s">
        <v>636</v>
      </c>
      <c r="D103" s="77" t="s">
        <v>35</v>
      </c>
      <c r="F103" s="96" t="s">
        <v>71</v>
      </c>
      <c r="G103" s="73" t="s">
        <v>637</v>
      </c>
      <c r="H103" s="77" t="s">
        <v>34</v>
      </c>
      <c r="I103" s="77" t="s">
        <v>354</v>
      </c>
      <c r="J103" s="84">
        <v>1993</v>
      </c>
      <c r="K103" s="98">
        <v>29</v>
      </c>
      <c r="L103" s="96" t="s">
        <v>267</v>
      </c>
      <c r="M103" s="103" t="s">
        <v>391</v>
      </c>
    </row>
    <row r="104" spans="1:13" s="106" customFormat="1" ht="14.25" thickBot="1">
      <c r="A104" s="73" t="s">
        <v>72</v>
      </c>
      <c r="B104" s="87" t="s">
        <v>638</v>
      </c>
      <c r="C104" s="87" t="s">
        <v>308</v>
      </c>
      <c r="D104" s="77" t="s">
        <v>35</v>
      </c>
      <c r="F104" s="96" t="s">
        <v>72</v>
      </c>
      <c r="G104" s="87" t="s">
        <v>639</v>
      </c>
      <c r="H104" s="77" t="s">
        <v>34</v>
      </c>
      <c r="I104" s="77" t="s">
        <v>24</v>
      </c>
      <c r="J104" s="84">
        <v>1993</v>
      </c>
      <c r="K104" s="98">
        <v>29</v>
      </c>
      <c r="L104" s="96" t="s">
        <v>267</v>
      </c>
      <c r="M104" s="103" t="s">
        <v>581</v>
      </c>
    </row>
    <row r="105" spans="1:14" s="106" customFormat="1" ht="13.5">
      <c r="A105" s="112" t="s">
        <v>73</v>
      </c>
      <c r="B105" s="111" t="s">
        <v>74</v>
      </c>
      <c r="C105" s="111" t="s">
        <v>75</v>
      </c>
      <c r="D105" s="77" t="s">
        <v>35</v>
      </c>
      <c r="F105" s="96" t="s">
        <v>73</v>
      </c>
      <c r="G105" s="73" t="s">
        <v>640</v>
      </c>
      <c r="H105" s="77" t="s">
        <v>34</v>
      </c>
      <c r="I105" s="77" t="s">
        <v>24</v>
      </c>
      <c r="J105" s="113">
        <v>1977</v>
      </c>
      <c r="K105" s="98">
        <v>45</v>
      </c>
      <c r="L105" s="96" t="s">
        <v>267</v>
      </c>
      <c r="M105" s="114" t="s">
        <v>447</v>
      </c>
      <c r="N105" s="115"/>
    </row>
    <row r="106" spans="1:13" s="106" customFormat="1" ht="13.5">
      <c r="A106" s="112" t="s">
        <v>76</v>
      </c>
      <c r="B106" s="77" t="s">
        <v>641</v>
      </c>
      <c r="C106" s="77" t="s">
        <v>642</v>
      </c>
      <c r="D106" s="77" t="s">
        <v>35</v>
      </c>
      <c r="F106" s="96" t="s">
        <v>76</v>
      </c>
      <c r="G106" s="73" t="s">
        <v>643</v>
      </c>
      <c r="H106" s="77" t="s">
        <v>34</v>
      </c>
      <c r="I106" s="77" t="s">
        <v>24</v>
      </c>
      <c r="J106" s="84">
        <v>1996</v>
      </c>
      <c r="K106" s="98">
        <v>26</v>
      </c>
      <c r="L106" s="96" t="s">
        <v>267</v>
      </c>
      <c r="M106" s="116" t="s">
        <v>581</v>
      </c>
    </row>
    <row r="107" spans="1:13" ht="13.5" customHeight="1">
      <c r="A107" s="112" t="s">
        <v>77</v>
      </c>
      <c r="B107" s="73" t="s">
        <v>644</v>
      </c>
      <c r="C107" s="73" t="s">
        <v>65</v>
      </c>
      <c r="D107" s="77" t="s">
        <v>35</v>
      </c>
      <c r="E107" s="106"/>
      <c r="F107" s="96" t="s">
        <v>77</v>
      </c>
      <c r="G107" s="73" t="s">
        <v>645</v>
      </c>
      <c r="H107" s="77" t="s">
        <v>34</v>
      </c>
      <c r="I107" s="77" t="s">
        <v>24</v>
      </c>
      <c r="J107" s="84">
        <v>1981</v>
      </c>
      <c r="K107" s="98">
        <v>41</v>
      </c>
      <c r="L107" s="96" t="s">
        <v>267</v>
      </c>
      <c r="M107" s="116" t="s">
        <v>423</v>
      </c>
    </row>
    <row r="108" spans="1:13" ht="13.5" customHeight="1">
      <c r="A108" s="112" t="s">
        <v>80</v>
      </c>
      <c r="B108" s="111" t="s">
        <v>47</v>
      </c>
      <c r="C108" s="111" t="s">
        <v>48</v>
      </c>
      <c r="D108" s="77" t="s">
        <v>35</v>
      </c>
      <c r="E108" s="106"/>
      <c r="F108" s="96" t="s">
        <v>80</v>
      </c>
      <c r="G108" s="73" t="s">
        <v>646</v>
      </c>
      <c r="H108" s="77" t="s">
        <v>34</v>
      </c>
      <c r="I108" s="77" t="s">
        <v>24</v>
      </c>
      <c r="J108" s="84">
        <v>1983</v>
      </c>
      <c r="K108" s="98">
        <v>39</v>
      </c>
      <c r="L108" s="96" t="s">
        <v>267</v>
      </c>
      <c r="M108" s="116" t="s">
        <v>322</v>
      </c>
    </row>
    <row r="109" spans="1:13" ht="13.5" customHeight="1" thickBot="1">
      <c r="A109" s="112" t="s">
        <v>83</v>
      </c>
      <c r="B109" s="77" t="s">
        <v>93</v>
      </c>
      <c r="C109" s="77" t="s">
        <v>94</v>
      </c>
      <c r="D109" s="77" t="s">
        <v>35</v>
      </c>
      <c r="E109" s="106"/>
      <c r="F109" s="96" t="s">
        <v>83</v>
      </c>
      <c r="G109" s="73" t="s">
        <v>647</v>
      </c>
      <c r="H109" s="77" t="s">
        <v>34</v>
      </c>
      <c r="I109" s="77" t="s">
        <v>24</v>
      </c>
      <c r="J109" s="117">
        <v>1982</v>
      </c>
      <c r="K109" s="98">
        <v>40</v>
      </c>
      <c r="L109" s="96" t="s">
        <v>267</v>
      </c>
      <c r="M109" s="118" t="s">
        <v>447</v>
      </c>
    </row>
    <row r="110" spans="1:13" s="100" customFormat="1" ht="13.5">
      <c r="A110" s="73" t="s">
        <v>84</v>
      </c>
      <c r="B110" s="86" t="s">
        <v>648</v>
      </c>
      <c r="C110" s="86" t="s">
        <v>649</v>
      </c>
      <c r="D110" s="77" t="s">
        <v>35</v>
      </c>
      <c r="E110" s="73"/>
      <c r="F110" s="75" t="s">
        <v>84</v>
      </c>
      <c r="G110" s="85" t="s">
        <v>650</v>
      </c>
      <c r="H110" s="77" t="s">
        <v>34</v>
      </c>
      <c r="I110" s="77" t="s">
        <v>24</v>
      </c>
      <c r="J110" s="84">
        <v>1988</v>
      </c>
      <c r="K110" s="98">
        <v>34</v>
      </c>
      <c r="L110" s="96" t="s">
        <v>267</v>
      </c>
      <c r="M110" s="100" t="s">
        <v>33</v>
      </c>
    </row>
    <row r="111" spans="1:13" s="100" customFormat="1" ht="13.5">
      <c r="A111" s="73" t="s">
        <v>86</v>
      </c>
      <c r="B111" s="86" t="s">
        <v>651</v>
      </c>
      <c r="C111" s="86" t="s">
        <v>652</v>
      </c>
      <c r="D111" s="77" t="s">
        <v>35</v>
      </c>
      <c r="E111" s="73"/>
      <c r="F111" s="75" t="s">
        <v>86</v>
      </c>
      <c r="G111" s="85" t="s">
        <v>653</v>
      </c>
      <c r="H111" s="77" t="s">
        <v>34</v>
      </c>
      <c r="I111" s="77" t="s">
        <v>28</v>
      </c>
      <c r="J111" s="84">
        <v>2003</v>
      </c>
      <c r="K111" s="98">
        <v>19</v>
      </c>
      <c r="L111" s="96" t="s">
        <v>267</v>
      </c>
      <c r="M111" s="100" t="s">
        <v>391</v>
      </c>
    </row>
    <row r="112" spans="1:13" s="94" customFormat="1" ht="13.5">
      <c r="A112" s="73" t="s">
        <v>87</v>
      </c>
      <c r="B112" s="242" t="s">
        <v>38</v>
      </c>
      <c r="C112" s="242" t="s">
        <v>654</v>
      </c>
      <c r="D112" s="237" t="s">
        <v>35</v>
      </c>
      <c r="E112" s="237"/>
      <c r="F112" s="237" t="s">
        <v>87</v>
      </c>
      <c r="G112" s="237" t="s">
        <v>655</v>
      </c>
      <c r="H112" s="237" t="s">
        <v>34</v>
      </c>
      <c r="I112" s="73" t="s">
        <v>24</v>
      </c>
      <c r="J112" s="81">
        <v>1997</v>
      </c>
      <c r="K112" s="98">
        <v>25</v>
      </c>
      <c r="L112" s="96" t="s">
        <v>267</v>
      </c>
      <c r="M112" s="73" t="s">
        <v>656</v>
      </c>
    </row>
    <row r="113" spans="1:13" s="94" customFormat="1" ht="13.5">
      <c r="A113" s="73" t="s">
        <v>88</v>
      </c>
      <c r="B113" s="242" t="s">
        <v>91</v>
      </c>
      <c r="C113" s="242" t="s">
        <v>92</v>
      </c>
      <c r="D113" s="237" t="s">
        <v>35</v>
      </c>
      <c r="E113" s="237"/>
      <c r="F113" s="237" t="s">
        <v>88</v>
      </c>
      <c r="G113" s="237" t="s">
        <v>657</v>
      </c>
      <c r="H113" s="237" t="s">
        <v>34</v>
      </c>
      <c r="I113" s="73" t="s">
        <v>24</v>
      </c>
      <c r="J113" s="81">
        <v>1976</v>
      </c>
      <c r="K113" s="98">
        <v>46</v>
      </c>
      <c r="L113" s="96" t="s">
        <v>267</v>
      </c>
      <c r="M113" s="73" t="s">
        <v>586</v>
      </c>
    </row>
    <row r="114" spans="1:13" s="94" customFormat="1" ht="13.5">
      <c r="A114" s="73" t="s">
        <v>89</v>
      </c>
      <c r="B114" s="77" t="s">
        <v>658</v>
      </c>
      <c r="C114" s="77" t="s">
        <v>659</v>
      </c>
      <c r="D114" s="78" t="s">
        <v>35</v>
      </c>
      <c r="E114" s="73"/>
      <c r="F114" s="75" t="s">
        <v>89</v>
      </c>
      <c r="G114" s="73" t="s">
        <v>660</v>
      </c>
      <c r="H114" s="229" t="s">
        <v>34</v>
      </c>
      <c r="I114" s="229" t="s">
        <v>24</v>
      </c>
      <c r="J114" s="229">
        <v>1995</v>
      </c>
      <c r="K114" s="98">
        <v>27</v>
      </c>
      <c r="L114" s="96" t="s">
        <v>267</v>
      </c>
      <c r="M114" s="94" t="s">
        <v>586</v>
      </c>
    </row>
    <row r="115" spans="1:13" s="94" customFormat="1" ht="13.5">
      <c r="A115" s="94" t="s">
        <v>90</v>
      </c>
      <c r="B115" s="239" t="s">
        <v>661</v>
      </c>
      <c r="C115" s="239" t="s">
        <v>662</v>
      </c>
      <c r="D115" s="73" t="s">
        <v>35</v>
      </c>
      <c r="E115" s="73"/>
      <c r="F115" s="75" t="s">
        <v>90</v>
      </c>
      <c r="G115" s="76" t="s">
        <v>663</v>
      </c>
      <c r="H115" s="230" t="s">
        <v>34</v>
      </c>
      <c r="I115" s="230" t="s">
        <v>24</v>
      </c>
      <c r="J115" s="230">
        <v>1996</v>
      </c>
      <c r="K115" s="98">
        <v>26</v>
      </c>
      <c r="L115" s="96" t="s">
        <v>267</v>
      </c>
      <c r="M115" s="94" t="s">
        <v>447</v>
      </c>
    </row>
    <row r="116" spans="2:12" s="94" customFormat="1" ht="13.5">
      <c r="B116" s="80"/>
      <c r="C116" s="80"/>
      <c r="G116" s="76"/>
      <c r="H116" s="119"/>
      <c r="I116" s="79"/>
      <c r="J116" s="79"/>
      <c r="K116" s="98"/>
      <c r="L116" s="96"/>
    </row>
    <row r="117" spans="1:13" s="94" customFormat="1" ht="13.5">
      <c r="A117" s="73"/>
      <c r="B117" s="120"/>
      <c r="C117" s="120"/>
      <c r="D117" s="121"/>
      <c r="E117" s="121"/>
      <c r="F117" s="121"/>
      <c r="G117" s="73"/>
      <c r="H117" s="121"/>
      <c r="I117" s="73"/>
      <c r="J117" s="81"/>
      <c r="K117" s="98"/>
      <c r="L117" s="96"/>
      <c r="M117" s="122"/>
    </row>
    <row r="118" spans="1:13" s="94" customFormat="1" ht="13.5">
      <c r="A118" s="73"/>
      <c r="B118" s="120"/>
      <c r="C118" s="120"/>
      <c r="D118" s="121"/>
      <c r="E118" s="121"/>
      <c r="F118" s="121"/>
      <c r="G118" s="73"/>
      <c r="H118" s="121"/>
      <c r="I118" s="73"/>
      <c r="J118" s="81"/>
      <c r="K118" s="98"/>
      <c r="L118" s="96"/>
      <c r="M118" s="111"/>
    </row>
    <row r="119" spans="1:13" s="94" customFormat="1" ht="13.5">
      <c r="A119" s="73"/>
      <c r="B119" s="120"/>
      <c r="C119" s="120"/>
      <c r="D119" s="121"/>
      <c r="E119" s="121"/>
      <c r="F119" s="121"/>
      <c r="G119" s="73"/>
      <c r="H119" s="121"/>
      <c r="I119" s="73"/>
      <c r="J119" s="81"/>
      <c r="K119" s="98"/>
      <c r="L119" s="96"/>
      <c r="M119" s="123"/>
    </row>
    <row r="120" spans="1:13" s="94" customFormat="1" ht="13.5">
      <c r="A120" s="73"/>
      <c r="B120" s="120"/>
      <c r="C120" s="120"/>
      <c r="D120" s="121"/>
      <c r="E120" s="121"/>
      <c r="F120" s="121"/>
      <c r="G120" s="73"/>
      <c r="H120" s="121"/>
      <c r="I120" s="73"/>
      <c r="J120" s="81"/>
      <c r="K120" s="98" t="s">
        <v>317</v>
      </c>
      <c r="L120" s="96" t="s">
        <v>317</v>
      </c>
      <c r="M120" s="123"/>
    </row>
    <row r="121" spans="1:13" s="94" customFormat="1" ht="13.5">
      <c r="A121" s="73"/>
      <c r="B121" s="120"/>
      <c r="C121" s="120"/>
      <c r="D121" s="121"/>
      <c r="E121" s="121"/>
      <c r="F121" s="121"/>
      <c r="G121" s="73"/>
      <c r="H121" s="121"/>
      <c r="I121" s="73"/>
      <c r="J121" s="81"/>
      <c r="K121" s="98" t="s">
        <v>317</v>
      </c>
      <c r="L121" s="96" t="s">
        <v>317</v>
      </c>
      <c r="M121" s="111"/>
    </row>
    <row r="122" spans="1:13" s="94" customFormat="1" ht="13.5">
      <c r="A122" s="73"/>
      <c r="B122" s="120" t="s">
        <v>664</v>
      </c>
      <c r="C122" s="120"/>
      <c r="D122" s="121" t="s">
        <v>665</v>
      </c>
      <c r="E122" s="121"/>
      <c r="F122" s="73"/>
      <c r="G122" s="73"/>
      <c r="H122" s="121"/>
      <c r="I122" s="73"/>
      <c r="J122" s="81"/>
      <c r="K122" s="98" t="s">
        <v>317</v>
      </c>
      <c r="L122" s="96" t="s">
        <v>317</v>
      </c>
      <c r="M122" s="73"/>
    </row>
    <row r="123" spans="1:13" s="94" customFormat="1" ht="13.5">
      <c r="A123" s="73"/>
      <c r="B123" s="73"/>
      <c r="C123" s="73"/>
      <c r="D123" s="73"/>
      <c r="E123" s="73"/>
      <c r="F123" s="124"/>
      <c r="G123" s="73"/>
      <c r="H123" s="121"/>
      <c r="I123" s="105"/>
      <c r="J123" s="84"/>
      <c r="K123" s="98" t="s">
        <v>317</v>
      </c>
      <c r="L123" s="96" t="s">
        <v>317</v>
      </c>
      <c r="M123" s="73"/>
    </row>
    <row r="124" spans="1:13" s="94" customFormat="1" ht="13.5">
      <c r="A124" s="73"/>
      <c r="B124" s="120"/>
      <c r="C124" s="120"/>
      <c r="D124" s="121"/>
      <c r="E124" s="121"/>
      <c r="F124" s="121">
        <v>0</v>
      </c>
      <c r="G124" s="73" t="s">
        <v>20</v>
      </c>
      <c r="H124" s="121" t="s">
        <v>21</v>
      </c>
      <c r="I124" s="73"/>
      <c r="J124" s="81"/>
      <c r="K124" s="98" t="s">
        <v>317</v>
      </c>
      <c r="L124" s="96"/>
      <c r="M124" s="73"/>
    </row>
    <row r="125" spans="1:13" s="94" customFormat="1" ht="13.5">
      <c r="A125" s="73"/>
      <c r="B125" s="120"/>
      <c r="C125" s="120"/>
      <c r="D125" s="121"/>
      <c r="E125" s="121"/>
      <c r="F125" s="121"/>
      <c r="G125" s="73">
        <v>0</v>
      </c>
      <c r="H125" s="121">
        <v>0</v>
      </c>
      <c r="I125" s="73"/>
      <c r="J125" s="81"/>
      <c r="K125" s="98" t="s">
        <v>317</v>
      </c>
      <c r="L125" s="96"/>
      <c r="M125" s="122"/>
    </row>
    <row r="126" spans="1:13" s="94" customFormat="1" ht="13.5">
      <c r="A126" s="73"/>
      <c r="B126" s="120"/>
      <c r="C126" s="120"/>
      <c r="D126" s="121" t="s">
        <v>666</v>
      </c>
      <c r="E126" s="121"/>
      <c r="F126" s="121"/>
      <c r="G126" s="73"/>
      <c r="H126" s="121" t="s">
        <v>667</v>
      </c>
      <c r="I126" s="73"/>
      <c r="J126" s="81"/>
      <c r="K126" s="98" t="s">
        <v>317</v>
      </c>
      <c r="L126" s="96" t="s">
        <v>317</v>
      </c>
      <c r="M126" s="111"/>
    </row>
    <row r="127" spans="1:13" s="94" customFormat="1" ht="13.5">
      <c r="A127" s="87" t="s">
        <v>668</v>
      </c>
      <c r="B127" s="125" t="s">
        <v>669</v>
      </c>
      <c r="C127" s="125" t="s">
        <v>670</v>
      </c>
      <c r="D127" s="126" t="s">
        <v>671</v>
      </c>
      <c r="E127" s="126"/>
      <c r="F127" s="126"/>
      <c r="G127" s="87" t="s">
        <v>672</v>
      </c>
      <c r="H127" s="126" t="s">
        <v>671</v>
      </c>
      <c r="I127" s="87" t="s">
        <v>24</v>
      </c>
      <c r="J127" s="127">
        <v>1967</v>
      </c>
      <c r="K127" s="98">
        <v>55</v>
      </c>
      <c r="L127" s="96" t="s">
        <v>267</v>
      </c>
      <c r="M127" s="122" t="s">
        <v>322</v>
      </c>
    </row>
    <row r="128" spans="1:13" s="94" customFormat="1" ht="13.5">
      <c r="A128" s="87" t="s">
        <v>673</v>
      </c>
      <c r="B128" s="125" t="s">
        <v>674</v>
      </c>
      <c r="C128" s="125" t="s">
        <v>675</v>
      </c>
      <c r="D128" s="126" t="s">
        <v>671</v>
      </c>
      <c r="E128" s="126"/>
      <c r="F128" s="126"/>
      <c r="G128" s="87" t="s">
        <v>676</v>
      </c>
      <c r="H128" s="126" t="s">
        <v>671</v>
      </c>
      <c r="I128" s="87" t="s">
        <v>24</v>
      </c>
      <c r="J128" s="127">
        <v>1952</v>
      </c>
      <c r="K128" s="98">
        <v>70</v>
      </c>
      <c r="L128" s="96" t="s">
        <v>267</v>
      </c>
      <c r="M128" s="122" t="s">
        <v>569</v>
      </c>
    </row>
    <row r="129" spans="1:13" s="94" customFormat="1" ht="13.5">
      <c r="A129" s="87" t="s">
        <v>677</v>
      </c>
      <c r="B129" s="87" t="s">
        <v>678</v>
      </c>
      <c r="C129" s="87" t="s">
        <v>679</v>
      </c>
      <c r="D129" s="126" t="s">
        <v>671</v>
      </c>
      <c r="E129" s="87"/>
      <c r="F129" s="128"/>
      <c r="G129" s="87" t="s">
        <v>680</v>
      </c>
      <c r="H129" s="126" t="s">
        <v>671</v>
      </c>
      <c r="I129" s="108" t="s">
        <v>24</v>
      </c>
      <c r="J129" s="127">
        <v>1982</v>
      </c>
      <c r="K129" s="98">
        <v>40</v>
      </c>
      <c r="L129" s="96" t="s">
        <v>267</v>
      </c>
      <c r="M129" s="73" t="s">
        <v>369</v>
      </c>
    </row>
    <row r="130" spans="1:13" s="94" customFormat="1" ht="13.5">
      <c r="A130" s="87" t="s">
        <v>681</v>
      </c>
      <c r="B130" s="87" t="s">
        <v>682</v>
      </c>
      <c r="C130" s="87" t="s">
        <v>683</v>
      </c>
      <c r="D130" s="126" t="s">
        <v>671</v>
      </c>
      <c r="E130" s="87"/>
      <c r="F130" s="87"/>
      <c r="G130" s="87" t="s">
        <v>684</v>
      </c>
      <c r="H130" s="126" t="s">
        <v>671</v>
      </c>
      <c r="I130" s="108" t="s">
        <v>24</v>
      </c>
      <c r="J130" s="127">
        <v>1980</v>
      </c>
      <c r="K130" s="98">
        <v>42</v>
      </c>
      <c r="L130" s="96" t="s">
        <v>267</v>
      </c>
      <c r="M130" s="73" t="s">
        <v>369</v>
      </c>
    </row>
    <row r="131" spans="1:13" s="94" customFormat="1" ht="13.5">
      <c r="A131" s="87" t="s">
        <v>685</v>
      </c>
      <c r="B131" s="87" t="s">
        <v>404</v>
      </c>
      <c r="C131" s="87" t="s">
        <v>686</v>
      </c>
      <c r="D131" s="126" t="s">
        <v>671</v>
      </c>
      <c r="E131" s="87"/>
      <c r="F131" s="128"/>
      <c r="G131" s="87" t="s">
        <v>687</v>
      </c>
      <c r="H131" s="126" t="s">
        <v>671</v>
      </c>
      <c r="I131" s="108" t="s">
        <v>24</v>
      </c>
      <c r="J131" s="127">
        <v>1970</v>
      </c>
      <c r="K131" s="98">
        <v>52</v>
      </c>
      <c r="L131" s="96" t="s">
        <v>267</v>
      </c>
      <c r="M131" s="73" t="s">
        <v>322</v>
      </c>
    </row>
    <row r="132" spans="1:13" s="94" customFormat="1" ht="13.5">
      <c r="A132" s="87" t="s">
        <v>688</v>
      </c>
      <c r="B132" s="87" t="s">
        <v>689</v>
      </c>
      <c r="C132" s="87" t="s">
        <v>690</v>
      </c>
      <c r="D132" s="126" t="s">
        <v>671</v>
      </c>
      <c r="E132" s="87"/>
      <c r="F132" s="128"/>
      <c r="G132" s="87" t="s">
        <v>691</v>
      </c>
      <c r="H132" s="126" t="s">
        <v>671</v>
      </c>
      <c r="I132" s="108" t="s">
        <v>24</v>
      </c>
      <c r="J132" s="127">
        <v>1991</v>
      </c>
      <c r="K132" s="98">
        <v>31</v>
      </c>
      <c r="L132" s="96" t="s">
        <v>267</v>
      </c>
      <c r="M132" s="73" t="s">
        <v>364</v>
      </c>
    </row>
    <row r="133" spans="1:13" s="94" customFormat="1" ht="13.5">
      <c r="A133" s="87" t="s">
        <v>692</v>
      </c>
      <c r="B133" s="87" t="s">
        <v>693</v>
      </c>
      <c r="C133" s="87" t="s">
        <v>694</v>
      </c>
      <c r="D133" s="126" t="s">
        <v>671</v>
      </c>
      <c r="E133" s="87"/>
      <c r="F133" s="128"/>
      <c r="G133" s="87" t="s">
        <v>695</v>
      </c>
      <c r="H133" s="126" t="s">
        <v>671</v>
      </c>
      <c r="I133" s="108" t="s">
        <v>24</v>
      </c>
      <c r="J133" s="127">
        <v>1960</v>
      </c>
      <c r="K133" s="98">
        <v>62</v>
      </c>
      <c r="L133" s="96" t="s">
        <v>267</v>
      </c>
      <c r="M133" s="73" t="s">
        <v>322</v>
      </c>
    </row>
    <row r="134" spans="1:13" s="94" customFormat="1" ht="13.5">
      <c r="A134" s="87" t="s">
        <v>696</v>
      </c>
      <c r="B134" s="87" t="s">
        <v>697</v>
      </c>
      <c r="C134" s="87" t="s">
        <v>698</v>
      </c>
      <c r="D134" s="87" t="s">
        <v>671</v>
      </c>
      <c r="E134" s="87"/>
      <c r="F134" s="128"/>
      <c r="G134" s="87" t="s">
        <v>699</v>
      </c>
      <c r="H134" s="126" t="s">
        <v>671</v>
      </c>
      <c r="I134" s="108" t="s">
        <v>24</v>
      </c>
      <c r="J134" s="127">
        <v>1972</v>
      </c>
      <c r="K134" s="98">
        <v>50</v>
      </c>
      <c r="L134" s="96" t="s">
        <v>267</v>
      </c>
      <c r="M134" s="73" t="s">
        <v>322</v>
      </c>
    </row>
    <row r="135" spans="1:13" s="94" customFormat="1" ht="13.5">
      <c r="A135" s="87" t="s">
        <v>700</v>
      </c>
      <c r="B135" s="125" t="s">
        <v>701</v>
      </c>
      <c r="C135" s="125" t="s">
        <v>702</v>
      </c>
      <c r="D135" s="126" t="s">
        <v>671</v>
      </c>
      <c r="E135" s="87"/>
      <c r="F135" s="126"/>
      <c r="G135" s="87" t="s">
        <v>703</v>
      </c>
      <c r="H135" s="126" t="s">
        <v>671</v>
      </c>
      <c r="I135" s="87" t="s">
        <v>24</v>
      </c>
      <c r="J135" s="127">
        <v>1968</v>
      </c>
      <c r="K135" s="98">
        <v>54</v>
      </c>
      <c r="L135" s="96" t="s">
        <v>267</v>
      </c>
      <c r="M135" s="73" t="s">
        <v>569</v>
      </c>
    </row>
    <row r="136" spans="1:13" s="94" customFormat="1" ht="13.5">
      <c r="A136" s="87" t="s">
        <v>704</v>
      </c>
      <c r="B136" s="87" t="s">
        <v>705</v>
      </c>
      <c r="C136" s="87" t="s">
        <v>706</v>
      </c>
      <c r="D136" s="87" t="s">
        <v>671</v>
      </c>
      <c r="E136" s="87"/>
      <c r="F136" s="87"/>
      <c r="G136" s="87" t="s">
        <v>707</v>
      </c>
      <c r="H136" s="126" t="s">
        <v>671</v>
      </c>
      <c r="I136" s="108" t="s">
        <v>24</v>
      </c>
      <c r="J136" s="127">
        <v>1974</v>
      </c>
      <c r="K136" s="98">
        <v>48</v>
      </c>
      <c r="L136" s="96" t="s">
        <v>267</v>
      </c>
      <c r="M136" s="73" t="s">
        <v>322</v>
      </c>
    </row>
    <row r="137" spans="1:13" s="94" customFormat="1" ht="13.5">
      <c r="A137" s="73" t="s">
        <v>708</v>
      </c>
      <c r="B137" s="85" t="s">
        <v>709</v>
      </c>
      <c r="C137" s="85" t="s">
        <v>710</v>
      </c>
      <c r="D137" s="129" t="s">
        <v>671</v>
      </c>
      <c r="E137" s="130"/>
      <c r="F137" s="130"/>
      <c r="G137" s="77" t="s">
        <v>711</v>
      </c>
      <c r="H137" s="63" t="s">
        <v>671</v>
      </c>
      <c r="I137" s="86" t="s">
        <v>24</v>
      </c>
      <c r="J137" s="81">
        <v>1964</v>
      </c>
      <c r="K137" s="98">
        <v>58</v>
      </c>
      <c r="L137" s="96" t="s">
        <v>267</v>
      </c>
      <c r="M137" s="73" t="s">
        <v>712</v>
      </c>
    </row>
    <row r="138" spans="1:13" s="94" customFormat="1" ht="13.5">
      <c r="A138" s="73" t="s">
        <v>713</v>
      </c>
      <c r="B138" s="85" t="s">
        <v>714</v>
      </c>
      <c r="C138" s="85" t="s">
        <v>715</v>
      </c>
      <c r="D138" s="63" t="s">
        <v>671</v>
      </c>
      <c r="E138" s="73"/>
      <c r="F138" s="75"/>
      <c r="G138" s="77" t="s">
        <v>716</v>
      </c>
      <c r="H138" s="63" t="s">
        <v>671</v>
      </c>
      <c r="I138" s="86" t="s">
        <v>354</v>
      </c>
      <c r="J138" s="84">
        <v>1967</v>
      </c>
      <c r="K138" s="98">
        <v>55</v>
      </c>
      <c r="L138" s="96" t="s">
        <v>267</v>
      </c>
      <c r="M138" s="73" t="s">
        <v>374</v>
      </c>
    </row>
    <row r="139" spans="1:13" s="94" customFormat="1" ht="13.5">
      <c r="A139" s="73" t="s">
        <v>717</v>
      </c>
      <c r="B139" s="123" t="s">
        <v>393</v>
      </c>
      <c r="C139" s="123" t="s">
        <v>718</v>
      </c>
      <c r="D139" s="63" t="s">
        <v>671</v>
      </c>
      <c r="E139" s="73"/>
      <c r="F139" s="75"/>
      <c r="G139" s="77" t="s">
        <v>719</v>
      </c>
      <c r="H139" s="63" t="s">
        <v>671</v>
      </c>
      <c r="I139" s="86" t="s">
        <v>354</v>
      </c>
      <c r="J139" s="84">
        <v>1969</v>
      </c>
      <c r="K139" s="98">
        <v>53</v>
      </c>
      <c r="L139" s="96" t="s">
        <v>267</v>
      </c>
      <c r="M139" s="73" t="s">
        <v>364</v>
      </c>
    </row>
    <row r="140" spans="1:13" s="94" customFormat="1" ht="13.5">
      <c r="A140" s="73" t="s">
        <v>720</v>
      </c>
      <c r="B140" s="85" t="s">
        <v>701</v>
      </c>
      <c r="C140" s="85" t="s">
        <v>721</v>
      </c>
      <c r="D140" s="63" t="s">
        <v>671</v>
      </c>
      <c r="E140" s="73"/>
      <c r="F140" s="75"/>
      <c r="G140" s="77" t="s">
        <v>722</v>
      </c>
      <c r="H140" s="63" t="s">
        <v>671</v>
      </c>
      <c r="I140" s="86" t="s">
        <v>354</v>
      </c>
      <c r="J140" s="84">
        <v>1976</v>
      </c>
      <c r="K140" s="98">
        <v>46</v>
      </c>
      <c r="L140" s="75" t="s">
        <v>267</v>
      </c>
      <c r="M140" s="73" t="s">
        <v>569</v>
      </c>
    </row>
    <row r="141" spans="1:13" s="94" customFormat="1" ht="13.5">
      <c r="A141" s="73" t="s">
        <v>723</v>
      </c>
      <c r="B141" s="85" t="s">
        <v>724</v>
      </c>
      <c r="C141" s="85" t="s">
        <v>725</v>
      </c>
      <c r="D141" s="63" t="s">
        <v>671</v>
      </c>
      <c r="E141" s="73"/>
      <c r="F141" s="73"/>
      <c r="G141" s="77" t="s">
        <v>726</v>
      </c>
      <c r="H141" s="63" t="s">
        <v>671</v>
      </c>
      <c r="I141" s="86" t="s">
        <v>354</v>
      </c>
      <c r="J141" s="81">
        <v>1971</v>
      </c>
      <c r="K141" s="82">
        <v>51</v>
      </c>
      <c r="L141" s="75" t="s">
        <v>267</v>
      </c>
      <c r="M141" s="73" t="s">
        <v>569</v>
      </c>
    </row>
    <row r="142" spans="1:13" s="94" customFormat="1" ht="13.5">
      <c r="A142" s="73" t="s">
        <v>727</v>
      </c>
      <c r="B142" s="85" t="s">
        <v>728</v>
      </c>
      <c r="C142" s="85" t="s">
        <v>729</v>
      </c>
      <c r="D142" s="63" t="s">
        <v>671</v>
      </c>
      <c r="E142" s="73"/>
      <c r="F142" s="75"/>
      <c r="G142" s="77" t="s">
        <v>730</v>
      </c>
      <c r="H142" s="63" t="s">
        <v>671</v>
      </c>
      <c r="I142" s="86" t="s">
        <v>354</v>
      </c>
      <c r="J142" s="84">
        <v>1989</v>
      </c>
      <c r="K142" s="82">
        <v>33</v>
      </c>
      <c r="L142" s="75" t="s">
        <v>267</v>
      </c>
      <c r="M142" s="73" t="s">
        <v>322</v>
      </c>
    </row>
    <row r="143" spans="1:13" s="94" customFormat="1" ht="13.5">
      <c r="A143" s="73" t="s">
        <v>731</v>
      </c>
      <c r="B143" s="123" t="s">
        <v>533</v>
      </c>
      <c r="C143" s="123" t="s">
        <v>732</v>
      </c>
      <c r="D143" s="63" t="s">
        <v>671</v>
      </c>
      <c r="E143" s="73"/>
      <c r="F143" s="75"/>
      <c r="G143" s="77" t="s">
        <v>733</v>
      </c>
      <c r="H143" s="63" t="s">
        <v>671</v>
      </c>
      <c r="I143" s="86" t="s">
        <v>354</v>
      </c>
      <c r="J143" s="84">
        <v>1994</v>
      </c>
      <c r="K143" s="82">
        <v>28</v>
      </c>
      <c r="L143" s="75" t="s">
        <v>267</v>
      </c>
      <c r="M143" s="73" t="s">
        <v>428</v>
      </c>
    </row>
    <row r="144" spans="1:13" s="94" customFormat="1" ht="13.5">
      <c r="A144" s="73" t="s">
        <v>734</v>
      </c>
      <c r="B144" s="85" t="s">
        <v>735</v>
      </c>
      <c r="C144" s="85" t="s">
        <v>736</v>
      </c>
      <c r="D144" s="73" t="s">
        <v>671</v>
      </c>
      <c r="E144" s="73"/>
      <c r="F144" s="73"/>
      <c r="G144" s="73" t="s">
        <v>737</v>
      </c>
      <c r="H144" s="63" t="s">
        <v>671</v>
      </c>
      <c r="I144" s="83" t="s">
        <v>354</v>
      </c>
      <c r="J144" s="81">
        <v>1988</v>
      </c>
      <c r="K144" s="82">
        <v>34</v>
      </c>
      <c r="L144" s="75" t="s">
        <v>267</v>
      </c>
      <c r="M144" s="73" t="s">
        <v>374</v>
      </c>
    </row>
    <row r="145" spans="1:13" s="94" customFormat="1" ht="13.5">
      <c r="A145" s="73" t="s">
        <v>738</v>
      </c>
      <c r="B145" s="85" t="s">
        <v>739</v>
      </c>
      <c r="C145" s="85" t="s">
        <v>389</v>
      </c>
      <c r="D145" s="73" t="s">
        <v>671</v>
      </c>
      <c r="E145" s="73"/>
      <c r="F145" s="73"/>
      <c r="G145" s="73" t="s">
        <v>740</v>
      </c>
      <c r="H145" s="63" t="s">
        <v>671</v>
      </c>
      <c r="I145" s="83" t="s">
        <v>354</v>
      </c>
      <c r="J145" s="81">
        <v>1959</v>
      </c>
      <c r="K145" s="82">
        <v>63</v>
      </c>
      <c r="L145" s="75" t="s">
        <v>267</v>
      </c>
      <c r="M145" s="73" t="s">
        <v>741</v>
      </c>
    </row>
    <row r="146" spans="1:13" ht="13.5">
      <c r="A146" s="73" t="s">
        <v>742</v>
      </c>
      <c r="B146" s="236" t="s">
        <v>743</v>
      </c>
      <c r="C146" s="236" t="s">
        <v>744</v>
      </c>
      <c r="D146" s="237" t="s">
        <v>671</v>
      </c>
      <c r="E146" s="237"/>
      <c r="F146" s="237"/>
      <c r="G146" s="237" t="s">
        <v>745</v>
      </c>
      <c r="H146" s="73" t="s">
        <v>671</v>
      </c>
      <c r="I146" s="229" t="s">
        <v>354</v>
      </c>
      <c r="J146" s="229">
        <v>1965</v>
      </c>
      <c r="K146" s="229">
        <v>57</v>
      </c>
      <c r="L146" s="75" t="s">
        <v>267</v>
      </c>
      <c r="M146" s="73" t="s">
        <v>746</v>
      </c>
    </row>
    <row r="147" spans="1:13" ht="13.5">
      <c r="A147" s="73" t="s">
        <v>747</v>
      </c>
      <c r="B147" s="236" t="s">
        <v>748</v>
      </c>
      <c r="C147" s="236" t="s">
        <v>749</v>
      </c>
      <c r="D147" s="237" t="s">
        <v>671</v>
      </c>
      <c r="E147" s="237"/>
      <c r="F147" s="237"/>
      <c r="G147" s="237" t="s">
        <v>750</v>
      </c>
      <c r="H147" s="76" t="s">
        <v>671</v>
      </c>
      <c r="I147" s="230" t="s">
        <v>354</v>
      </c>
      <c r="J147" s="230">
        <v>1965</v>
      </c>
      <c r="K147" s="230">
        <v>57</v>
      </c>
      <c r="L147" s="75" t="s">
        <v>267</v>
      </c>
      <c r="M147" s="73" t="s">
        <v>751</v>
      </c>
    </row>
    <row r="148" spans="1:13" ht="13.5">
      <c r="A148" s="73" t="s">
        <v>752</v>
      </c>
      <c r="B148" s="77" t="s">
        <v>753</v>
      </c>
      <c r="C148" s="77" t="s">
        <v>754</v>
      </c>
      <c r="D148" s="78" t="s">
        <v>671</v>
      </c>
      <c r="F148" s="75"/>
      <c r="G148" s="73" t="s">
        <v>755</v>
      </c>
      <c r="H148" s="73" t="s">
        <v>671</v>
      </c>
      <c r="I148" s="73" t="s">
        <v>354</v>
      </c>
      <c r="J148" s="81">
        <v>1993</v>
      </c>
      <c r="K148" s="82">
        <v>25</v>
      </c>
      <c r="L148" s="75" t="s">
        <v>267</v>
      </c>
      <c r="M148" s="73" t="s">
        <v>391</v>
      </c>
    </row>
    <row r="149" spans="10:17" ht="13.5">
      <c r="J149" s="73"/>
      <c r="K149" s="73"/>
      <c r="L149" s="75"/>
      <c r="N149"/>
      <c r="O149"/>
      <c r="P149"/>
      <c r="Q149"/>
    </row>
    <row r="150" spans="2:17" ht="13.5">
      <c r="B150" s="131"/>
      <c r="C150" s="77"/>
      <c r="F150" s="75"/>
      <c r="H150" s="83"/>
      <c r="I150" s="83"/>
      <c r="J150" s="84"/>
      <c r="K150" s="82"/>
      <c r="L150" s="75"/>
      <c r="M150" s="130"/>
      <c r="N150"/>
      <c r="O150"/>
      <c r="P150"/>
      <c r="Q150"/>
    </row>
    <row r="151" spans="3:17" ht="13.5">
      <c r="C151" s="130"/>
      <c r="H151" s="83"/>
      <c r="I151" s="132"/>
      <c r="K151" s="82"/>
      <c r="L151" s="75"/>
      <c r="M151" s="130"/>
      <c r="N151"/>
      <c r="O151"/>
      <c r="P151"/>
      <c r="Q151"/>
    </row>
    <row r="152" spans="2:17" ht="13.5">
      <c r="B152" s="131"/>
      <c r="C152" s="77"/>
      <c r="F152" s="75"/>
      <c r="H152" s="83"/>
      <c r="I152" s="83"/>
      <c r="J152" s="84"/>
      <c r="K152" s="82"/>
      <c r="L152" s="75" t="s">
        <v>317</v>
      </c>
      <c r="M152" s="130"/>
      <c r="N152"/>
      <c r="O152"/>
      <c r="P152"/>
      <c r="Q152"/>
    </row>
    <row r="153" spans="2:17" ht="13.5">
      <c r="B153" s="111" t="s">
        <v>756</v>
      </c>
      <c r="C153" s="111"/>
      <c r="D153" s="73" t="s">
        <v>757</v>
      </c>
      <c r="F153" s="75"/>
      <c r="H153" s="83" t="s">
        <v>20</v>
      </c>
      <c r="I153" s="83" t="s">
        <v>21</v>
      </c>
      <c r="J153" s="84"/>
      <c r="K153" s="82"/>
      <c r="L153" s="75" t="s">
        <v>317</v>
      </c>
      <c r="M153" s="130"/>
      <c r="N153"/>
      <c r="O153"/>
      <c r="P153"/>
      <c r="Q153"/>
    </row>
    <row r="154" spans="2:13" ht="13.5">
      <c r="B154" s="131"/>
      <c r="C154" s="77"/>
      <c r="F154" s="75"/>
      <c r="H154" s="83">
        <v>2</v>
      </c>
      <c r="I154" s="83">
        <v>0.0465</v>
      </c>
      <c r="J154" s="84"/>
      <c r="K154" s="82"/>
      <c r="L154" s="75" t="s">
        <v>317</v>
      </c>
      <c r="M154" s="130"/>
    </row>
    <row r="155" spans="1:13" ht="13.5">
      <c r="A155" s="73"/>
      <c r="B155" s="77" t="s">
        <v>758</v>
      </c>
      <c r="C155" s="77"/>
      <c r="D155" s="71" t="s">
        <v>22</v>
      </c>
      <c r="F155" s="75"/>
      <c r="H155" s="83"/>
      <c r="I155" s="71"/>
      <c r="J155" s="84"/>
      <c r="K155" s="82" t="s">
        <v>317</v>
      </c>
      <c r="L155" s="75" t="s">
        <v>317</v>
      </c>
      <c r="M155" s="130"/>
    </row>
    <row r="156" spans="1:13" ht="13.5">
      <c r="A156" s="73"/>
      <c r="B156" s="77" t="s">
        <v>759</v>
      </c>
      <c r="C156" s="77"/>
      <c r="D156" s="71" t="s">
        <v>23</v>
      </c>
      <c r="F156" s="75"/>
      <c r="H156" s="83"/>
      <c r="I156" s="71"/>
      <c r="J156" s="84"/>
      <c r="K156" s="82" t="s">
        <v>317</v>
      </c>
      <c r="L156" s="75" t="s">
        <v>317</v>
      </c>
      <c r="M156" s="130"/>
    </row>
    <row r="157" spans="1:13" ht="13.5">
      <c r="A157" s="73" t="s">
        <v>760</v>
      </c>
      <c r="B157" s="77" t="s">
        <v>761</v>
      </c>
      <c r="C157" s="77" t="s">
        <v>762</v>
      </c>
      <c r="D157" s="71" t="s">
        <v>758</v>
      </c>
      <c r="F157" s="75" t="s">
        <v>760</v>
      </c>
      <c r="G157" s="73" t="s">
        <v>763</v>
      </c>
      <c r="H157" s="83" t="s">
        <v>759</v>
      </c>
      <c r="I157" s="71" t="s">
        <v>24</v>
      </c>
      <c r="J157" s="84">
        <v>1991</v>
      </c>
      <c r="K157" s="82">
        <v>31</v>
      </c>
      <c r="L157" s="75" t="s">
        <v>267</v>
      </c>
      <c r="M157" s="130" t="s">
        <v>322</v>
      </c>
    </row>
    <row r="158" spans="1:13" ht="13.5">
      <c r="A158" s="73" t="s">
        <v>764</v>
      </c>
      <c r="B158" s="77" t="s">
        <v>765</v>
      </c>
      <c r="C158" s="77" t="s">
        <v>766</v>
      </c>
      <c r="D158" s="71" t="s">
        <v>758</v>
      </c>
      <c r="F158" s="75" t="s">
        <v>764</v>
      </c>
      <c r="G158" s="73" t="s">
        <v>767</v>
      </c>
      <c r="H158" s="83" t="s">
        <v>759</v>
      </c>
      <c r="I158" s="71" t="s">
        <v>24</v>
      </c>
      <c r="J158" s="84">
        <v>1986</v>
      </c>
      <c r="K158" s="82">
        <v>36</v>
      </c>
      <c r="L158" s="75" t="s">
        <v>267</v>
      </c>
      <c r="M158" s="130" t="s">
        <v>327</v>
      </c>
    </row>
    <row r="159" spans="1:13" ht="13.5">
      <c r="A159" s="73" t="s">
        <v>768</v>
      </c>
      <c r="B159" s="77" t="s">
        <v>769</v>
      </c>
      <c r="C159" s="77" t="s">
        <v>770</v>
      </c>
      <c r="D159" s="71" t="s">
        <v>758</v>
      </c>
      <c r="F159" s="75" t="s">
        <v>768</v>
      </c>
      <c r="G159" s="73" t="s">
        <v>771</v>
      </c>
      <c r="H159" s="83" t="s">
        <v>759</v>
      </c>
      <c r="I159" s="71" t="s">
        <v>24</v>
      </c>
      <c r="J159" s="84">
        <v>1992</v>
      </c>
      <c r="K159" s="82">
        <v>30</v>
      </c>
      <c r="L159" s="75" t="s">
        <v>267</v>
      </c>
      <c r="M159" s="85" t="s">
        <v>341</v>
      </c>
    </row>
    <row r="160" spans="1:13" ht="13.5">
      <c r="A160" s="73" t="s">
        <v>772</v>
      </c>
      <c r="B160" s="77" t="s">
        <v>773</v>
      </c>
      <c r="C160" s="77" t="s">
        <v>774</v>
      </c>
      <c r="D160" s="71" t="s">
        <v>758</v>
      </c>
      <c r="F160" s="75" t="s">
        <v>772</v>
      </c>
      <c r="G160" s="73" t="s">
        <v>775</v>
      </c>
      <c r="H160" s="83" t="s">
        <v>759</v>
      </c>
      <c r="I160" s="71" t="s">
        <v>487</v>
      </c>
      <c r="J160" s="84">
        <v>1985</v>
      </c>
      <c r="K160" s="82">
        <v>37</v>
      </c>
      <c r="L160" s="75" t="s">
        <v>267</v>
      </c>
      <c r="M160" s="85" t="s">
        <v>776</v>
      </c>
    </row>
    <row r="161" spans="1:13" ht="13.5">
      <c r="A161" s="73" t="s">
        <v>777</v>
      </c>
      <c r="B161" s="87" t="s">
        <v>778</v>
      </c>
      <c r="C161" s="87" t="s">
        <v>779</v>
      </c>
      <c r="D161" s="71" t="s">
        <v>758</v>
      </c>
      <c r="F161" s="75" t="s">
        <v>777</v>
      </c>
      <c r="G161" s="130" t="s">
        <v>780</v>
      </c>
      <c r="H161" s="83" t="s">
        <v>759</v>
      </c>
      <c r="I161" s="72" t="s">
        <v>24</v>
      </c>
      <c r="J161" s="84">
        <v>1993</v>
      </c>
      <c r="K161" s="82">
        <v>29</v>
      </c>
      <c r="L161" s="75" t="s">
        <v>267</v>
      </c>
      <c r="M161" s="85" t="s">
        <v>776</v>
      </c>
    </row>
    <row r="162" spans="1:13" ht="13.5">
      <c r="A162" s="73" t="s">
        <v>781</v>
      </c>
      <c r="B162" s="77" t="s">
        <v>782</v>
      </c>
      <c r="C162" s="77" t="s">
        <v>783</v>
      </c>
      <c r="D162" s="71" t="s">
        <v>758</v>
      </c>
      <c r="F162" s="75" t="s">
        <v>781</v>
      </c>
      <c r="G162" s="130" t="s">
        <v>784</v>
      </c>
      <c r="H162" s="83" t="s">
        <v>759</v>
      </c>
      <c r="I162" s="71" t="s">
        <v>24</v>
      </c>
      <c r="J162" s="84">
        <v>1990</v>
      </c>
      <c r="K162" s="82">
        <v>32</v>
      </c>
      <c r="L162" s="75" t="s">
        <v>267</v>
      </c>
      <c r="M162" s="130" t="s">
        <v>581</v>
      </c>
    </row>
    <row r="163" spans="2:13" ht="13.5">
      <c r="B163" s="77"/>
      <c r="C163" s="77"/>
      <c r="D163" s="71"/>
      <c r="F163" s="75"/>
      <c r="G163" s="130"/>
      <c r="H163" s="83"/>
      <c r="I163" s="71"/>
      <c r="J163" s="84"/>
      <c r="K163" s="82"/>
      <c r="L163" s="75"/>
      <c r="M163" s="130"/>
    </row>
    <row r="164" spans="2:13" ht="13.5">
      <c r="B164" s="77"/>
      <c r="C164" s="77"/>
      <c r="D164" s="71"/>
      <c r="F164" s="75"/>
      <c r="G164" s="130"/>
      <c r="H164" s="83"/>
      <c r="I164" s="71"/>
      <c r="J164" s="84"/>
      <c r="K164" s="82"/>
      <c r="L164" s="75"/>
      <c r="M164" s="130"/>
    </row>
    <row r="165" spans="2:13" ht="13.5">
      <c r="B165" s="87"/>
      <c r="C165" s="87"/>
      <c r="D165" s="71"/>
      <c r="F165" s="75"/>
      <c r="G165" s="130"/>
      <c r="H165" s="83"/>
      <c r="I165" s="72"/>
      <c r="J165" s="84"/>
      <c r="K165" s="82"/>
      <c r="L165" s="75"/>
      <c r="M165" s="130"/>
    </row>
    <row r="166" spans="2:13" ht="13.5">
      <c r="B166" s="87"/>
      <c r="C166" s="87"/>
      <c r="D166" s="71"/>
      <c r="F166" s="75"/>
      <c r="G166" s="130"/>
      <c r="H166" s="83"/>
      <c r="I166" s="72"/>
      <c r="J166" s="84"/>
      <c r="K166" s="82"/>
      <c r="L166" s="75"/>
      <c r="M166" s="130"/>
    </row>
    <row r="167" spans="2:13" ht="13.5">
      <c r="B167" s="87"/>
      <c r="C167" s="87"/>
      <c r="D167" s="71"/>
      <c r="F167" s="75"/>
      <c r="G167" s="130"/>
      <c r="H167" s="83"/>
      <c r="I167" s="72"/>
      <c r="J167" s="84"/>
      <c r="K167" s="82"/>
      <c r="L167" s="75"/>
      <c r="M167" s="130"/>
    </row>
    <row r="168" spans="2:13" ht="13.5">
      <c r="B168" s="77"/>
      <c r="C168" s="77"/>
      <c r="D168" s="71"/>
      <c r="F168" s="75"/>
      <c r="G168" s="130"/>
      <c r="H168" s="83"/>
      <c r="I168" s="71"/>
      <c r="J168" s="84"/>
      <c r="K168" s="82"/>
      <c r="L168" s="75"/>
      <c r="M168" s="130"/>
    </row>
    <row r="169" spans="2:13" ht="13.5">
      <c r="B169" s="77"/>
      <c r="C169" s="77"/>
      <c r="D169" s="71"/>
      <c r="F169" s="75"/>
      <c r="G169" s="130"/>
      <c r="H169" s="83"/>
      <c r="I169" s="71"/>
      <c r="J169" s="84"/>
      <c r="K169" s="82"/>
      <c r="L169" s="75"/>
      <c r="M169" s="130"/>
    </row>
    <row r="170" spans="2:13" ht="13.5">
      <c r="B170" s="87"/>
      <c r="C170" s="87"/>
      <c r="D170" s="71"/>
      <c r="F170" s="75"/>
      <c r="G170" s="130"/>
      <c r="H170" s="83"/>
      <c r="I170" s="72"/>
      <c r="J170" s="84"/>
      <c r="K170" s="82"/>
      <c r="L170" s="75"/>
      <c r="M170" s="130"/>
    </row>
    <row r="171" spans="2:13" ht="13.5">
      <c r="B171" s="87"/>
      <c r="C171" s="87"/>
      <c r="D171" s="71"/>
      <c r="F171" s="75"/>
      <c r="G171" s="130"/>
      <c r="H171" s="83"/>
      <c r="I171" s="72"/>
      <c r="J171" s="84"/>
      <c r="K171" s="82"/>
      <c r="L171" s="75"/>
      <c r="M171" s="130"/>
    </row>
    <row r="172" spans="2:13" ht="13.5">
      <c r="B172" s="87"/>
      <c r="C172" s="87"/>
      <c r="D172" s="71"/>
      <c r="F172" s="75"/>
      <c r="G172" s="130"/>
      <c r="H172" s="83"/>
      <c r="I172" s="72"/>
      <c r="J172" s="84"/>
      <c r="K172" s="82"/>
      <c r="L172" s="75"/>
      <c r="M172" s="130"/>
    </row>
    <row r="173" spans="2:13" ht="13.5">
      <c r="B173" s="77"/>
      <c r="C173" s="77"/>
      <c r="D173" s="71"/>
      <c r="F173" s="75"/>
      <c r="G173" s="130"/>
      <c r="H173" s="83"/>
      <c r="I173" s="71"/>
      <c r="J173" s="84"/>
      <c r="K173" s="82"/>
      <c r="L173" s="75"/>
      <c r="M173" s="130"/>
    </row>
    <row r="174" spans="2:13" ht="13.5">
      <c r="B174" s="77"/>
      <c r="C174" s="77" t="s">
        <v>101</v>
      </c>
      <c r="D174" s="71"/>
      <c r="F174" s="75"/>
      <c r="G174" s="130"/>
      <c r="H174" s="83"/>
      <c r="I174" s="71"/>
      <c r="J174" s="84"/>
      <c r="K174" s="82"/>
      <c r="L174" s="75"/>
      <c r="M174" s="130"/>
    </row>
    <row r="175" spans="2:13" ht="13.5">
      <c r="B175" s="87"/>
      <c r="C175" s="87"/>
      <c r="D175" s="71"/>
      <c r="F175" s="75"/>
      <c r="G175" s="130"/>
      <c r="H175" s="83"/>
      <c r="I175" s="72"/>
      <c r="J175" s="84"/>
      <c r="K175" s="82"/>
      <c r="L175" s="75"/>
      <c r="M175" s="130"/>
    </row>
    <row r="176" spans="2:13" ht="13.5">
      <c r="B176" s="77"/>
      <c r="C176" s="77"/>
      <c r="D176" s="71"/>
      <c r="F176" s="75"/>
      <c r="G176" s="130"/>
      <c r="H176" s="83"/>
      <c r="I176" s="71"/>
      <c r="J176" s="84"/>
      <c r="K176" s="82"/>
      <c r="L176" s="75"/>
      <c r="M176" s="130"/>
    </row>
    <row r="177" spans="1:13" ht="13.5">
      <c r="A177" s="73" t="s">
        <v>785</v>
      </c>
      <c r="B177" s="77" t="s">
        <v>786</v>
      </c>
      <c r="C177" s="77" t="s">
        <v>787</v>
      </c>
      <c r="D177" s="71" t="s">
        <v>758</v>
      </c>
      <c r="F177" s="75" t="s">
        <v>785</v>
      </c>
      <c r="G177" s="130" t="s">
        <v>788</v>
      </c>
      <c r="H177" s="83" t="s">
        <v>759</v>
      </c>
      <c r="I177" s="71" t="s">
        <v>487</v>
      </c>
      <c r="J177" s="84">
        <v>1988</v>
      </c>
      <c r="K177" s="82">
        <v>33</v>
      </c>
      <c r="L177" s="75" t="s">
        <v>267</v>
      </c>
      <c r="M177" s="130" t="s">
        <v>322</v>
      </c>
    </row>
    <row r="178" spans="1:13" ht="13.5">
      <c r="A178" s="73" t="s">
        <v>789</v>
      </c>
      <c r="B178" s="77" t="s">
        <v>790</v>
      </c>
      <c r="C178" s="77" t="s">
        <v>791</v>
      </c>
      <c r="D178" s="71" t="s">
        <v>758</v>
      </c>
      <c r="F178" s="75" t="s">
        <v>789</v>
      </c>
      <c r="G178" s="130" t="s">
        <v>792</v>
      </c>
      <c r="H178" s="83" t="s">
        <v>759</v>
      </c>
      <c r="I178" s="71" t="s">
        <v>487</v>
      </c>
      <c r="J178" s="84">
        <v>1990</v>
      </c>
      <c r="K178" s="82">
        <v>31</v>
      </c>
      <c r="L178" s="75" t="s">
        <v>267</v>
      </c>
      <c r="M178" s="130" t="s">
        <v>364</v>
      </c>
    </row>
    <row r="179" spans="1:13" ht="13.5">
      <c r="A179" s="73" t="s">
        <v>793</v>
      </c>
      <c r="B179" s="87" t="s">
        <v>794</v>
      </c>
      <c r="C179" s="87" t="s">
        <v>795</v>
      </c>
      <c r="D179" s="71" t="s">
        <v>758</v>
      </c>
      <c r="F179" s="75" t="s">
        <v>793</v>
      </c>
      <c r="G179" s="130" t="s">
        <v>796</v>
      </c>
      <c r="H179" s="83" t="s">
        <v>759</v>
      </c>
      <c r="I179" s="72" t="s">
        <v>487</v>
      </c>
      <c r="J179" s="84">
        <v>1976</v>
      </c>
      <c r="K179" s="82">
        <v>46</v>
      </c>
      <c r="L179" s="75" t="s">
        <v>267</v>
      </c>
      <c r="M179" s="130" t="s">
        <v>322</v>
      </c>
    </row>
    <row r="180" spans="1:13" ht="13.5">
      <c r="A180" s="73" t="s">
        <v>797</v>
      </c>
      <c r="B180" s="77" t="s">
        <v>798</v>
      </c>
      <c r="C180" s="77" t="s">
        <v>799</v>
      </c>
      <c r="D180" s="71" t="s">
        <v>758</v>
      </c>
      <c r="F180" s="75" t="s">
        <v>797</v>
      </c>
      <c r="G180" s="73" t="s">
        <v>800</v>
      </c>
      <c r="H180" s="83" t="s">
        <v>759</v>
      </c>
      <c r="I180" s="71" t="s">
        <v>487</v>
      </c>
      <c r="J180" s="84">
        <v>1982</v>
      </c>
      <c r="K180" s="82">
        <v>40</v>
      </c>
      <c r="L180" s="75" t="s">
        <v>267</v>
      </c>
      <c r="M180" s="130" t="s">
        <v>322</v>
      </c>
    </row>
    <row r="181" spans="1:13" ht="13.5">
      <c r="A181" s="73" t="s">
        <v>801</v>
      </c>
      <c r="B181" s="77" t="s">
        <v>802</v>
      </c>
      <c r="C181" s="77" t="s">
        <v>803</v>
      </c>
      <c r="D181" s="71" t="s">
        <v>758</v>
      </c>
      <c r="F181" s="75" t="s">
        <v>801</v>
      </c>
      <c r="G181" s="73" t="s">
        <v>804</v>
      </c>
      <c r="H181" s="83" t="s">
        <v>759</v>
      </c>
      <c r="I181" s="71" t="s">
        <v>487</v>
      </c>
      <c r="J181" s="84">
        <v>1990</v>
      </c>
      <c r="K181" s="82">
        <v>32</v>
      </c>
      <c r="L181" s="75" t="s">
        <v>267</v>
      </c>
      <c r="M181" s="130" t="s">
        <v>341</v>
      </c>
    </row>
    <row r="182" spans="1:13" ht="13.5">
      <c r="A182" s="73" t="s">
        <v>805</v>
      </c>
      <c r="B182" s="77" t="s">
        <v>384</v>
      </c>
      <c r="C182" s="77" t="s">
        <v>806</v>
      </c>
      <c r="D182" s="71" t="s">
        <v>758</v>
      </c>
      <c r="F182" s="75" t="s">
        <v>805</v>
      </c>
      <c r="G182" s="73" t="s">
        <v>807</v>
      </c>
      <c r="H182" s="83" t="s">
        <v>759</v>
      </c>
      <c r="I182" s="71" t="s">
        <v>487</v>
      </c>
      <c r="J182" s="84">
        <v>1979</v>
      </c>
      <c r="K182" s="82">
        <v>43</v>
      </c>
      <c r="L182" s="75" t="s">
        <v>267</v>
      </c>
      <c r="M182" s="130" t="s">
        <v>776</v>
      </c>
    </row>
    <row r="183" spans="1:13" ht="13.5">
      <c r="A183" s="73" t="s">
        <v>808</v>
      </c>
      <c r="B183" s="77" t="s">
        <v>809</v>
      </c>
      <c r="C183" s="77" t="s">
        <v>810</v>
      </c>
      <c r="D183" s="71" t="s">
        <v>758</v>
      </c>
      <c r="F183" s="75" t="s">
        <v>808</v>
      </c>
      <c r="G183" s="73" t="s">
        <v>811</v>
      </c>
      <c r="H183" s="83" t="s">
        <v>759</v>
      </c>
      <c r="I183" s="71" t="s">
        <v>487</v>
      </c>
      <c r="J183" s="84">
        <v>1982</v>
      </c>
      <c r="K183" s="82">
        <v>40</v>
      </c>
      <c r="L183" s="75" t="s">
        <v>267</v>
      </c>
      <c r="M183" s="130" t="s">
        <v>327</v>
      </c>
    </row>
    <row r="184" spans="1:13" ht="13.5">
      <c r="A184" s="73" t="s">
        <v>812</v>
      </c>
      <c r="B184" s="87" t="s">
        <v>813</v>
      </c>
      <c r="C184" s="87" t="s">
        <v>814</v>
      </c>
      <c r="D184" s="71" t="s">
        <v>758</v>
      </c>
      <c r="F184" s="75" t="s">
        <v>812</v>
      </c>
      <c r="G184" s="130" t="s">
        <v>815</v>
      </c>
      <c r="H184" s="83" t="s">
        <v>759</v>
      </c>
      <c r="I184" s="72" t="s">
        <v>487</v>
      </c>
      <c r="J184" s="84">
        <v>1993</v>
      </c>
      <c r="K184" s="82">
        <v>29</v>
      </c>
      <c r="L184" s="75" t="s">
        <v>267</v>
      </c>
      <c r="M184" s="130" t="s">
        <v>776</v>
      </c>
    </row>
    <row r="185" spans="1:13" ht="13.5">
      <c r="A185" s="73" t="s">
        <v>816</v>
      </c>
      <c r="B185" s="77" t="s">
        <v>817</v>
      </c>
      <c r="C185" s="77" t="s">
        <v>818</v>
      </c>
      <c r="D185" s="71" t="s">
        <v>758</v>
      </c>
      <c r="F185" s="75" t="s">
        <v>816</v>
      </c>
      <c r="G185" s="130" t="s">
        <v>819</v>
      </c>
      <c r="H185" s="83" t="s">
        <v>759</v>
      </c>
      <c r="I185" s="71" t="s">
        <v>487</v>
      </c>
      <c r="J185" s="84">
        <v>1992</v>
      </c>
      <c r="K185" s="82">
        <v>30</v>
      </c>
      <c r="L185" s="75" t="s">
        <v>267</v>
      </c>
      <c r="M185" s="130" t="s">
        <v>369</v>
      </c>
    </row>
    <row r="186" spans="1:13" ht="13.5">
      <c r="A186" s="73" t="s">
        <v>820</v>
      </c>
      <c r="B186" s="87" t="s">
        <v>821</v>
      </c>
      <c r="C186" s="87" t="s">
        <v>822</v>
      </c>
      <c r="D186" s="71" t="s">
        <v>758</v>
      </c>
      <c r="F186" s="75" t="s">
        <v>820</v>
      </c>
      <c r="G186" s="130" t="s">
        <v>823</v>
      </c>
      <c r="H186" s="83" t="s">
        <v>759</v>
      </c>
      <c r="I186" s="72" t="s">
        <v>487</v>
      </c>
      <c r="J186" s="84">
        <v>1987</v>
      </c>
      <c r="K186" s="82">
        <v>35</v>
      </c>
      <c r="L186" s="75" t="s">
        <v>267</v>
      </c>
      <c r="M186" s="130" t="s">
        <v>341</v>
      </c>
    </row>
    <row r="187" spans="1:13" ht="13.5">
      <c r="A187" s="73" t="s">
        <v>824</v>
      </c>
      <c r="B187" s="87" t="s">
        <v>825</v>
      </c>
      <c r="C187" s="87" t="s">
        <v>826</v>
      </c>
      <c r="D187" s="71" t="s">
        <v>758</v>
      </c>
      <c r="F187" s="75" t="s">
        <v>824</v>
      </c>
      <c r="G187" s="130" t="s">
        <v>827</v>
      </c>
      <c r="H187" s="83" t="s">
        <v>759</v>
      </c>
      <c r="I187" s="72" t="s">
        <v>487</v>
      </c>
      <c r="J187" s="84">
        <v>1997</v>
      </c>
      <c r="K187" s="82">
        <v>25</v>
      </c>
      <c r="L187" s="75" t="s">
        <v>267</v>
      </c>
      <c r="M187" s="130" t="s">
        <v>776</v>
      </c>
    </row>
    <row r="188" spans="1:13" ht="13.5">
      <c r="A188" s="73" t="s">
        <v>828</v>
      </c>
      <c r="B188" s="77" t="s">
        <v>829</v>
      </c>
      <c r="C188" s="77" t="s">
        <v>830</v>
      </c>
      <c r="D188" s="71" t="s">
        <v>758</v>
      </c>
      <c r="F188" s="75" t="s">
        <v>808</v>
      </c>
      <c r="G188" s="130" t="s">
        <v>831</v>
      </c>
      <c r="H188" s="83" t="s">
        <v>759</v>
      </c>
      <c r="I188" s="71" t="s">
        <v>487</v>
      </c>
      <c r="J188" s="84">
        <v>1977</v>
      </c>
      <c r="K188" s="82">
        <v>45</v>
      </c>
      <c r="L188" s="75" t="s">
        <v>267</v>
      </c>
      <c r="M188" s="71" t="s">
        <v>776</v>
      </c>
    </row>
    <row r="189" spans="1:13" ht="13.5">
      <c r="A189" s="73" t="s">
        <v>832</v>
      </c>
      <c r="B189" s="77" t="s">
        <v>833</v>
      </c>
      <c r="C189" s="77" t="s">
        <v>834</v>
      </c>
      <c r="D189" s="71" t="s">
        <v>758</v>
      </c>
      <c r="F189" s="75" t="s">
        <v>812</v>
      </c>
      <c r="G189" s="130" t="s">
        <v>835</v>
      </c>
      <c r="H189" s="83" t="s">
        <v>759</v>
      </c>
      <c r="I189" s="71" t="s">
        <v>487</v>
      </c>
      <c r="J189" s="84">
        <v>1986</v>
      </c>
      <c r="K189" s="82">
        <v>36</v>
      </c>
      <c r="L189" s="75" t="s">
        <v>267</v>
      </c>
      <c r="M189" s="71" t="s">
        <v>322</v>
      </c>
    </row>
    <row r="190" spans="1:13" ht="13.5">
      <c r="A190" s="73" t="s">
        <v>836</v>
      </c>
      <c r="B190" s="77" t="s">
        <v>837</v>
      </c>
      <c r="C190" s="77" t="s">
        <v>838</v>
      </c>
      <c r="D190" s="71" t="s">
        <v>758</v>
      </c>
      <c r="F190" s="75" t="s">
        <v>824</v>
      </c>
      <c r="G190" s="130" t="s">
        <v>839</v>
      </c>
      <c r="H190" s="83" t="s">
        <v>759</v>
      </c>
      <c r="I190" s="71" t="s">
        <v>487</v>
      </c>
      <c r="J190" s="71">
        <v>1978</v>
      </c>
      <c r="K190" s="82">
        <v>44</v>
      </c>
      <c r="L190" s="75" t="s">
        <v>267</v>
      </c>
      <c r="M190" s="71" t="s">
        <v>776</v>
      </c>
    </row>
    <row r="191" spans="1:13" ht="13.5">
      <c r="A191" s="73" t="s">
        <v>840</v>
      </c>
      <c r="B191" s="77" t="s">
        <v>841</v>
      </c>
      <c r="C191" s="77" t="s">
        <v>842</v>
      </c>
      <c r="D191" s="71" t="s">
        <v>758</v>
      </c>
      <c r="F191" s="75" t="s">
        <v>828</v>
      </c>
      <c r="G191" s="130" t="s">
        <v>843</v>
      </c>
      <c r="H191" s="83" t="s">
        <v>759</v>
      </c>
      <c r="I191" s="72" t="s">
        <v>487</v>
      </c>
      <c r="J191" s="84">
        <v>1975</v>
      </c>
      <c r="K191" s="82">
        <v>47</v>
      </c>
      <c r="L191" s="75" t="s">
        <v>267</v>
      </c>
      <c r="M191" s="71" t="s">
        <v>327</v>
      </c>
    </row>
    <row r="192" spans="1:13" ht="13.5">
      <c r="A192" s="87" t="s">
        <v>844</v>
      </c>
      <c r="B192" s="77" t="s">
        <v>845</v>
      </c>
      <c r="C192" s="77" t="s">
        <v>846</v>
      </c>
      <c r="D192" s="71" t="s">
        <v>758</v>
      </c>
      <c r="E192" s="71"/>
      <c r="F192" s="75" t="s">
        <v>832</v>
      </c>
      <c r="G192" s="73" t="s">
        <v>847</v>
      </c>
      <c r="H192" s="71" t="s">
        <v>759</v>
      </c>
      <c r="I192" s="71" t="s">
        <v>487</v>
      </c>
      <c r="J192" s="84">
        <v>1980</v>
      </c>
      <c r="K192" s="82">
        <v>42</v>
      </c>
      <c r="L192" s="75" t="s">
        <v>267</v>
      </c>
      <c r="M192" s="71" t="s">
        <v>848</v>
      </c>
    </row>
    <row r="193" spans="1:13" ht="13.5">
      <c r="A193" s="87" t="s">
        <v>849</v>
      </c>
      <c r="B193" s="87" t="s">
        <v>850</v>
      </c>
      <c r="C193" s="87" t="s">
        <v>851</v>
      </c>
      <c r="D193" s="71" t="s">
        <v>758</v>
      </c>
      <c r="E193" s="71"/>
      <c r="F193" s="75" t="s">
        <v>836</v>
      </c>
      <c r="G193" s="73" t="s">
        <v>852</v>
      </c>
      <c r="H193" s="71" t="s">
        <v>759</v>
      </c>
      <c r="I193" s="72" t="s">
        <v>487</v>
      </c>
      <c r="J193" s="84">
        <v>1987</v>
      </c>
      <c r="K193" s="82">
        <v>35</v>
      </c>
      <c r="L193" s="75" t="s">
        <v>267</v>
      </c>
      <c r="M193" s="71" t="s">
        <v>848</v>
      </c>
    </row>
    <row r="194" spans="1:13" ht="13.5">
      <c r="A194" s="216" t="s">
        <v>853</v>
      </c>
      <c r="B194" s="85" t="s">
        <v>854</v>
      </c>
      <c r="C194" s="85" t="s">
        <v>855</v>
      </c>
      <c r="D194" s="133" t="s">
        <v>758</v>
      </c>
      <c r="E194" s="73"/>
      <c r="F194" s="124" t="s">
        <v>840</v>
      </c>
      <c r="G194" s="73" t="s">
        <v>856</v>
      </c>
      <c r="H194" s="134" t="s">
        <v>759</v>
      </c>
      <c r="I194" s="135" t="s">
        <v>487</v>
      </c>
      <c r="J194" s="81">
        <v>1994</v>
      </c>
      <c r="K194" s="82">
        <v>28</v>
      </c>
      <c r="L194" s="75" t="s">
        <v>267</v>
      </c>
      <c r="M194" s="94" t="s">
        <v>857</v>
      </c>
    </row>
    <row r="195" spans="1:13" ht="13.5">
      <c r="A195" s="73" t="s">
        <v>858</v>
      </c>
      <c r="B195" s="85" t="s">
        <v>859</v>
      </c>
      <c r="C195" s="85" t="s">
        <v>860</v>
      </c>
      <c r="D195" s="133" t="s">
        <v>758</v>
      </c>
      <c r="E195" s="73"/>
      <c r="F195" s="124" t="s">
        <v>844</v>
      </c>
      <c r="G195" s="73" t="s">
        <v>861</v>
      </c>
      <c r="H195" s="134" t="s">
        <v>759</v>
      </c>
      <c r="I195" s="135" t="s">
        <v>487</v>
      </c>
      <c r="J195" s="81">
        <v>1993</v>
      </c>
      <c r="K195" s="82">
        <v>29</v>
      </c>
      <c r="L195" s="75" t="s">
        <v>267</v>
      </c>
      <c r="M195" s="94" t="s">
        <v>848</v>
      </c>
    </row>
    <row r="196" spans="1:13" ht="13.5">
      <c r="A196" s="73" t="s">
        <v>862</v>
      </c>
      <c r="B196" s="85" t="s">
        <v>863</v>
      </c>
      <c r="C196" s="85" t="s">
        <v>864</v>
      </c>
      <c r="D196" s="133" t="s">
        <v>758</v>
      </c>
      <c r="E196" s="73"/>
      <c r="F196" s="124" t="s">
        <v>849</v>
      </c>
      <c r="G196" s="73" t="s">
        <v>865</v>
      </c>
      <c r="H196" s="134" t="s">
        <v>759</v>
      </c>
      <c r="I196" s="135" t="s">
        <v>487</v>
      </c>
      <c r="J196" s="81">
        <v>1992</v>
      </c>
      <c r="K196" s="82">
        <v>30</v>
      </c>
      <c r="L196" s="75" t="s">
        <v>267</v>
      </c>
      <c r="M196" s="94" t="s">
        <v>848</v>
      </c>
    </row>
    <row r="197" spans="1:13" ht="13.5">
      <c r="A197" s="73" t="s">
        <v>866</v>
      </c>
      <c r="B197" s="85" t="s">
        <v>867</v>
      </c>
      <c r="C197" s="85" t="s">
        <v>868</v>
      </c>
      <c r="D197" s="133" t="s">
        <v>758</v>
      </c>
      <c r="E197" s="73"/>
      <c r="F197" s="124" t="s">
        <v>858</v>
      </c>
      <c r="G197" s="73" t="s">
        <v>869</v>
      </c>
      <c r="H197" s="134" t="s">
        <v>759</v>
      </c>
      <c r="I197" s="135" t="s">
        <v>487</v>
      </c>
      <c r="J197" s="81">
        <v>1991</v>
      </c>
      <c r="K197" s="82">
        <v>31</v>
      </c>
      <c r="L197" s="75" t="s">
        <v>267</v>
      </c>
      <c r="M197" s="94" t="s">
        <v>848</v>
      </c>
    </row>
    <row r="198" spans="1:13" ht="13.5">
      <c r="A198" s="73" t="s">
        <v>870</v>
      </c>
      <c r="B198" s="77" t="s">
        <v>871</v>
      </c>
      <c r="C198" s="77" t="s">
        <v>872</v>
      </c>
      <c r="D198" s="77" t="s">
        <v>758</v>
      </c>
      <c r="F198" s="75" t="s">
        <v>862</v>
      </c>
      <c r="G198" s="73" t="s">
        <v>873</v>
      </c>
      <c r="H198" s="73" t="s">
        <v>759</v>
      </c>
      <c r="I198" s="73" t="s">
        <v>487</v>
      </c>
      <c r="J198" s="81">
        <v>1991</v>
      </c>
      <c r="K198" s="82">
        <v>31</v>
      </c>
      <c r="L198" s="75" t="s">
        <v>267</v>
      </c>
      <c r="M198" s="73" t="s">
        <v>322</v>
      </c>
    </row>
    <row r="199" spans="1:13" ht="13.5">
      <c r="A199" s="73" t="s">
        <v>874</v>
      </c>
      <c r="B199" s="77" t="s">
        <v>875</v>
      </c>
      <c r="C199" s="77" t="s">
        <v>876</v>
      </c>
      <c r="D199" s="77" t="s">
        <v>758</v>
      </c>
      <c r="F199" s="75" t="s">
        <v>866</v>
      </c>
      <c r="G199" s="73" t="s">
        <v>877</v>
      </c>
      <c r="H199" s="73" t="s">
        <v>759</v>
      </c>
      <c r="I199" s="73" t="s">
        <v>487</v>
      </c>
      <c r="J199" s="81">
        <v>1996</v>
      </c>
      <c r="K199" s="82">
        <v>26</v>
      </c>
      <c r="L199" s="75" t="s">
        <v>267</v>
      </c>
      <c r="M199" s="73" t="s">
        <v>322</v>
      </c>
    </row>
    <row r="200" spans="1:13" ht="13.5">
      <c r="A200" s="73" t="s">
        <v>878</v>
      </c>
      <c r="B200" s="236" t="s">
        <v>408</v>
      </c>
      <c r="C200" s="236" t="s">
        <v>879</v>
      </c>
      <c r="D200" s="246" t="s">
        <v>758</v>
      </c>
      <c r="E200" s="246"/>
      <c r="F200" s="246" t="s">
        <v>874</v>
      </c>
      <c r="G200" s="246" t="s">
        <v>880</v>
      </c>
      <c r="H200" s="241" t="s">
        <v>759</v>
      </c>
      <c r="I200" s="241" t="s">
        <v>487</v>
      </c>
      <c r="J200" s="81">
        <v>1991</v>
      </c>
      <c r="K200" s="81">
        <v>31</v>
      </c>
      <c r="L200" s="75" t="s">
        <v>267</v>
      </c>
      <c r="M200" s="73" t="s">
        <v>322</v>
      </c>
    </row>
    <row r="201" spans="1:13" ht="13.5">
      <c r="A201" s="73" t="s">
        <v>881</v>
      </c>
      <c r="B201" s="236" t="s">
        <v>882</v>
      </c>
      <c r="C201" s="236" t="s">
        <v>883</v>
      </c>
      <c r="D201" s="246" t="s">
        <v>758</v>
      </c>
      <c r="E201" s="246"/>
      <c r="F201" s="246" t="s">
        <v>884</v>
      </c>
      <c r="G201" s="246" t="s">
        <v>885</v>
      </c>
      <c r="H201" s="241" t="s">
        <v>759</v>
      </c>
      <c r="I201" s="241" t="s">
        <v>487</v>
      </c>
      <c r="J201" s="81">
        <v>1985</v>
      </c>
      <c r="K201" s="81">
        <v>37</v>
      </c>
      <c r="L201" s="75" t="s">
        <v>267</v>
      </c>
      <c r="M201" s="73" t="s">
        <v>581</v>
      </c>
    </row>
    <row r="202" spans="1:13" ht="13.5">
      <c r="A202" s="73" t="s">
        <v>884</v>
      </c>
      <c r="B202" s="73" t="s">
        <v>886</v>
      </c>
      <c r="C202" s="73" t="s">
        <v>887</v>
      </c>
      <c r="D202" s="77" t="s">
        <v>758</v>
      </c>
      <c r="F202" s="75" t="s">
        <v>884</v>
      </c>
      <c r="G202" s="73" t="s">
        <v>888</v>
      </c>
      <c r="H202" s="229" t="s">
        <v>759</v>
      </c>
      <c r="I202" s="229" t="s">
        <v>487</v>
      </c>
      <c r="J202" s="229">
        <v>1993</v>
      </c>
      <c r="K202" s="75">
        <v>29</v>
      </c>
      <c r="L202" s="75" t="s">
        <v>267</v>
      </c>
      <c r="M202" s="73" t="s">
        <v>889</v>
      </c>
    </row>
    <row r="203" spans="1:13" ht="13.5" customHeight="1">
      <c r="A203" s="73" t="s">
        <v>890</v>
      </c>
      <c r="B203" s="229" t="s">
        <v>891</v>
      </c>
      <c r="C203" s="229" t="s">
        <v>892</v>
      </c>
      <c r="D203" s="119" t="s">
        <v>758</v>
      </c>
      <c r="F203" s="75" t="s">
        <v>893</v>
      </c>
      <c r="G203" s="76" t="s">
        <v>894</v>
      </c>
      <c r="H203" s="230" t="s">
        <v>759</v>
      </c>
      <c r="I203" s="230" t="s">
        <v>487</v>
      </c>
      <c r="J203" s="230">
        <v>1992</v>
      </c>
      <c r="K203" s="75">
        <v>30</v>
      </c>
      <c r="L203" s="75" t="s">
        <v>267</v>
      </c>
      <c r="M203" s="73" t="s">
        <v>889</v>
      </c>
    </row>
    <row r="204" spans="1:13" ht="13.5" customHeight="1">
      <c r="A204" s="73" t="s">
        <v>895</v>
      </c>
      <c r="B204" s="73" t="s">
        <v>896</v>
      </c>
      <c r="C204" s="80" t="s">
        <v>897</v>
      </c>
      <c r="D204" s="94" t="s">
        <v>758</v>
      </c>
      <c r="E204" s="94"/>
      <c r="F204" s="94" t="s">
        <v>895</v>
      </c>
      <c r="G204" s="76" t="s">
        <v>898</v>
      </c>
      <c r="H204" s="73" t="s">
        <v>759</v>
      </c>
      <c r="I204" s="79" t="s">
        <v>354</v>
      </c>
      <c r="J204" s="79">
        <v>1971</v>
      </c>
      <c r="K204" s="75">
        <v>51</v>
      </c>
      <c r="L204" s="75" t="s">
        <v>267</v>
      </c>
      <c r="M204" s="73" t="s">
        <v>327</v>
      </c>
    </row>
    <row r="205" spans="1:13" ht="13.5">
      <c r="A205" s="77" t="s">
        <v>893</v>
      </c>
      <c r="B205" s="130" t="s">
        <v>899</v>
      </c>
      <c r="C205" s="73" t="s">
        <v>900</v>
      </c>
      <c r="D205" s="77" t="s">
        <v>758</v>
      </c>
      <c r="F205" s="73" t="s">
        <v>893</v>
      </c>
      <c r="G205" s="73" t="s">
        <v>901</v>
      </c>
      <c r="H205" s="83" t="s">
        <v>759</v>
      </c>
      <c r="I205" s="83" t="s">
        <v>354</v>
      </c>
      <c r="J205" s="81">
        <v>1974</v>
      </c>
      <c r="K205" s="81">
        <v>48</v>
      </c>
      <c r="L205" s="75" t="s">
        <v>267</v>
      </c>
      <c r="M205" s="85" t="s">
        <v>369</v>
      </c>
    </row>
    <row r="206" spans="1:13" ht="13.5">
      <c r="A206" s="77" t="s">
        <v>902</v>
      </c>
      <c r="B206" s="130" t="s">
        <v>786</v>
      </c>
      <c r="C206" s="77" t="s">
        <v>903</v>
      </c>
      <c r="D206" s="77" t="s">
        <v>758</v>
      </c>
      <c r="F206" s="73" t="s">
        <v>895</v>
      </c>
      <c r="G206" s="77" t="s">
        <v>904</v>
      </c>
      <c r="H206" s="83" t="s">
        <v>759</v>
      </c>
      <c r="I206" s="83" t="s">
        <v>354</v>
      </c>
      <c r="J206" s="84">
        <v>1992</v>
      </c>
      <c r="K206" s="81">
        <v>30</v>
      </c>
      <c r="L206" s="75" t="s">
        <v>267</v>
      </c>
      <c r="M206" s="85" t="s">
        <v>322</v>
      </c>
    </row>
    <row r="207" spans="1:13" ht="13.5">
      <c r="A207" s="77" t="s">
        <v>905</v>
      </c>
      <c r="B207" s="130" t="s">
        <v>906</v>
      </c>
      <c r="C207" s="73" t="s">
        <v>907</v>
      </c>
      <c r="D207" s="73" t="s">
        <v>758</v>
      </c>
      <c r="F207" s="73" t="s">
        <v>902</v>
      </c>
      <c r="G207" s="73" t="s">
        <v>908</v>
      </c>
      <c r="H207" s="83" t="s">
        <v>759</v>
      </c>
      <c r="I207" s="83" t="s">
        <v>354</v>
      </c>
      <c r="J207" s="81">
        <v>1994</v>
      </c>
      <c r="K207" s="81">
        <v>28</v>
      </c>
      <c r="L207" s="75" t="s">
        <v>267</v>
      </c>
      <c r="M207" s="73" t="s">
        <v>848</v>
      </c>
    </row>
    <row r="208" spans="1:13" ht="13.5">
      <c r="A208" s="77" t="s">
        <v>909</v>
      </c>
      <c r="B208" s="130" t="s">
        <v>910</v>
      </c>
      <c r="C208" s="73" t="s">
        <v>911</v>
      </c>
      <c r="D208" s="77" t="s">
        <v>758</v>
      </c>
      <c r="F208" s="73" t="s">
        <v>909</v>
      </c>
      <c r="G208" s="73" t="s">
        <v>912</v>
      </c>
      <c r="H208" s="83" t="s">
        <v>759</v>
      </c>
      <c r="I208" s="83" t="s">
        <v>354</v>
      </c>
      <c r="J208" s="81">
        <v>1977</v>
      </c>
      <c r="K208" s="81">
        <v>45</v>
      </c>
      <c r="L208" s="75" t="s">
        <v>267</v>
      </c>
      <c r="M208" s="73" t="s">
        <v>848</v>
      </c>
    </row>
    <row r="209" spans="1:13" ht="13.5">
      <c r="A209" s="77" t="s">
        <v>913</v>
      </c>
      <c r="B209" s="136" t="s">
        <v>914</v>
      </c>
      <c r="C209" s="111" t="s">
        <v>915</v>
      </c>
      <c r="D209" s="73" t="s">
        <v>758</v>
      </c>
      <c r="F209" s="73" t="s">
        <v>913</v>
      </c>
      <c r="G209" s="73" t="s">
        <v>916</v>
      </c>
      <c r="H209" s="83" t="s">
        <v>759</v>
      </c>
      <c r="I209" s="83" t="s">
        <v>354</v>
      </c>
      <c r="J209" s="84">
        <v>1986</v>
      </c>
      <c r="K209" s="81">
        <v>36</v>
      </c>
      <c r="L209" s="75" t="s">
        <v>267</v>
      </c>
      <c r="M209" s="85" t="s">
        <v>848</v>
      </c>
    </row>
    <row r="210" spans="1:13" ht="13.5">
      <c r="A210" s="77" t="s">
        <v>917</v>
      </c>
      <c r="B210" s="130" t="s">
        <v>914</v>
      </c>
      <c r="C210" s="77" t="s">
        <v>915</v>
      </c>
      <c r="D210" s="73" t="s">
        <v>758</v>
      </c>
      <c r="F210" s="73" t="s">
        <v>913</v>
      </c>
      <c r="G210" s="73" t="s">
        <v>916</v>
      </c>
      <c r="H210" s="83" t="s">
        <v>759</v>
      </c>
      <c r="I210" s="83" t="s">
        <v>354</v>
      </c>
      <c r="J210" s="84">
        <v>1986</v>
      </c>
      <c r="K210" s="137">
        <v>36</v>
      </c>
      <c r="L210" s="75" t="s">
        <v>267</v>
      </c>
      <c r="M210" s="85" t="s">
        <v>848</v>
      </c>
    </row>
    <row r="211" spans="1:13" ht="13.5">
      <c r="A211" s="77" t="s">
        <v>918</v>
      </c>
      <c r="B211" s="130" t="s">
        <v>412</v>
      </c>
      <c r="C211" s="77" t="s">
        <v>919</v>
      </c>
      <c r="D211" s="73" t="s">
        <v>758</v>
      </c>
      <c r="F211" s="73" t="s">
        <v>920</v>
      </c>
      <c r="G211" s="73" t="s">
        <v>921</v>
      </c>
      <c r="H211" s="83" t="s">
        <v>759</v>
      </c>
      <c r="I211" s="83" t="s">
        <v>354</v>
      </c>
      <c r="J211" s="84">
        <v>1993</v>
      </c>
      <c r="K211" s="137">
        <v>29</v>
      </c>
      <c r="L211" s="75" t="s">
        <v>267</v>
      </c>
      <c r="M211" s="73" t="s">
        <v>364</v>
      </c>
    </row>
    <row r="212" spans="1:13" ht="13.5">
      <c r="A212" s="77" t="s">
        <v>922</v>
      </c>
      <c r="B212" s="130" t="s">
        <v>923</v>
      </c>
      <c r="C212" s="77" t="s">
        <v>924</v>
      </c>
      <c r="D212" s="73" t="s">
        <v>758</v>
      </c>
      <c r="F212" s="73" t="s">
        <v>925</v>
      </c>
      <c r="G212" s="73" t="s">
        <v>926</v>
      </c>
      <c r="H212" s="83" t="s">
        <v>759</v>
      </c>
      <c r="I212" s="83" t="s">
        <v>354</v>
      </c>
      <c r="J212" s="84">
        <v>1995</v>
      </c>
      <c r="K212" s="81">
        <v>27</v>
      </c>
      <c r="L212" s="75" t="s">
        <v>267</v>
      </c>
      <c r="M212" s="73" t="s">
        <v>364</v>
      </c>
    </row>
    <row r="213" spans="1:13" ht="13.5">
      <c r="A213" s="77" t="s">
        <v>927</v>
      </c>
      <c r="B213" s="130" t="s">
        <v>899</v>
      </c>
      <c r="C213" s="73" t="s">
        <v>928</v>
      </c>
      <c r="D213" s="77" t="s">
        <v>758</v>
      </c>
      <c r="F213" s="73" t="s">
        <v>929</v>
      </c>
      <c r="G213" s="77" t="s">
        <v>930</v>
      </c>
      <c r="H213" s="83" t="s">
        <v>759</v>
      </c>
      <c r="I213" s="83" t="s">
        <v>354</v>
      </c>
      <c r="J213" s="81">
        <v>1979</v>
      </c>
      <c r="K213" s="81">
        <v>43</v>
      </c>
      <c r="L213" s="75" t="s">
        <v>267</v>
      </c>
      <c r="M213" s="85" t="s">
        <v>341</v>
      </c>
    </row>
    <row r="214" spans="1:13" ht="13.5">
      <c r="A214" s="77"/>
      <c r="B214" s="130"/>
      <c r="C214" s="77"/>
      <c r="H214" s="83"/>
      <c r="I214" s="83"/>
      <c r="J214" s="84"/>
      <c r="K214" s="137"/>
      <c r="L214" s="75"/>
      <c r="M214" s="85"/>
    </row>
    <row r="215" spans="1:12" ht="13.5">
      <c r="A215" s="77"/>
      <c r="B215" s="130"/>
      <c r="C215" s="77"/>
      <c r="H215" s="83"/>
      <c r="I215" s="83"/>
      <c r="J215" s="84"/>
      <c r="K215" s="137"/>
      <c r="L215" s="75"/>
    </row>
    <row r="216" spans="1:12" ht="13.5">
      <c r="A216" s="77"/>
      <c r="B216" s="130"/>
      <c r="D216" s="77"/>
      <c r="H216" s="83"/>
      <c r="I216" s="83"/>
      <c r="L216" s="75"/>
    </row>
    <row r="217" spans="1:12" ht="13.5">
      <c r="A217" s="77"/>
      <c r="B217" s="130"/>
      <c r="C217" s="77"/>
      <c r="G217" s="73" t="s">
        <v>20</v>
      </c>
      <c r="H217" s="83" t="s">
        <v>21</v>
      </c>
      <c r="I217" s="83"/>
      <c r="J217" s="84"/>
      <c r="L217" s="75"/>
    </row>
    <row r="218" spans="1:13" ht="13.5">
      <c r="A218" s="77"/>
      <c r="B218" s="130" t="s">
        <v>102</v>
      </c>
      <c r="C218" s="77"/>
      <c r="D218" s="73" t="s">
        <v>23</v>
      </c>
      <c r="G218" s="73">
        <v>11</v>
      </c>
      <c r="H218" s="83">
        <v>0.4583333333333333</v>
      </c>
      <c r="I218" s="83"/>
      <c r="J218" s="84"/>
      <c r="K218" s="137"/>
      <c r="L218" s="75"/>
      <c r="M218" s="85"/>
    </row>
    <row r="219" spans="1:13" ht="13.5">
      <c r="A219" s="77"/>
      <c r="B219" s="130" t="s">
        <v>103</v>
      </c>
      <c r="C219" s="77"/>
      <c r="D219" s="73" t="s">
        <v>22</v>
      </c>
      <c r="H219" s="83"/>
      <c r="I219" s="83"/>
      <c r="J219" s="84"/>
      <c r="L219" s="75"/>
      <c r="M219" s="85"/>
    </row>
    <row r="220" spans="1:13" ht="13.5">
      <c r="A220" s="77" t="s">
        <v>104</v>
      </c>
      <c r="B220" s="130" t="s">
        <v>105</v>
      </c>
      <c r="C220" s="73" t="s">
        <v>106</v>
      </c>
      <c r="D220" s="77" t="s">
        <v>103</v>
      </c>
      <c r="F220" s="73" t="s">
        <v>104</v>
      </c>
      <c r="G220" s="73" t="s">
        <v>931</v>
      </c>
      <c r="H220" s="83" t="s">
        <v>102</v>
      </c>
      <c r="I220" s="83" t="s">
        <v>24</v>
      </c>
      <c r="J220" s="81">
        <v>1978</v>
      </c>
      <c r="K220" s="81">
        <v>44</v>
      </c>
      <c r="L220" s="75" t="s">
        <v>267</v>
      </c>
      <c r="M220" s="85" t="s">
        <v>36</v>
      </c>
    </row>
    <row r="221" spans="1:13" ht="13.5">
      <c r="A221" s="77" t="s">
        <v>932</v>
      </c>
      <c r="B221" s="87" t="s">
        <v>9</v>
      </c>
      <c r="C221" s="85" t="s">
        <v>10</v>
      </c>
      <c r="D221" s="73" t="s">
        <v>103</v>
      </c>
      <c r="F221" s="73" t="s">
        <v>932</v>
      </c>
      <c r="G221" s="77" t="s">
        <v>933</v>
      </c>
      <c r="H221" s="83" t="s">
        <v>102</v>
      </c>
      <c r="I221" s="86" t="s">
        <v>24</v>
      </c>
      <c r="J221" s="84">
        <v>1970</v>
      </c>
      <c r="K221" s="137">
        <v>52</v>
      </c>
      <c r="L221" s="75" t="s">
        <v>267</v>
      </c>
      <c r="M221" s="85" t="s">
        <v>36</v>
      </c>
    </row>
    <row r="222" spans="1:13" ht="13.5">
      <c r="A222" s="77" t="s">
        <v>107</v>
      </c>
      <c r="B222" s="87" t="s">
        <v>114</v>
      </c>
      <c r="C222" s="85" t="s">
        <v>116</v>
      </c>
      <c r="D222" s="77" t="s">
        <v>103</v>
      </c>
      <c r="F222" s="73" t="s">
        <v>107</v>
      </c>
      <c r="G222" s="73" t="s">
        <v>934</v>
      </c>
      <c r="H222" s="83" t="s">
        <v>102</v>
      </c>
      <c r="I222" s="138" t="s">
        <v>24</v>
      </c>
      <c r="J222" s="81">
        <v>1978</v>
      </c>
      <c r="K222" s="137">
        <v>44</v>
      </c>
      <c r="L222" s="75" t="s">
        <v>267</v>
      </c>
      <c r="M222" s="73" t="s">
        <v>25</v>
      </c>
    </row>
    <row r="223" spans="1:13" ht="13.5">
      <c r="A223" s="77" t="s">
        <v>108</v>
      </c>
      <c r="B223" s="87" t="s">
        <v>9</v>
      </c>
      <c r="C223" s="85" t="s">
        <v>118</v>
      </c>
      <c r="D223" s="77" t="s">
        <v>103</v>
      </c>
      <c r="F223" s="73" t="s">
        <v>108</v>
      </c>
      <c r="G223" s="73" t="s">
        <v>935</v>
      </c>
      <c r="H223" s="83" t="s">
        <v>102</v>
      </c>
      <c r="I223" s="138" t="s">
        <v>24</v>
      </c>
      <c r="J223" s="81">
        <v>2000</v>
      </c>
      <c r="K223" s="137">
        <v>22</v>
      </c>
      <c r="L223" s="75" t="s">
        <v>267</v>
      </c>
      <c r="M223" s="73" t="s">
        <v>36</v>
      </c>
    </row>
    <row r="224" spans="1:13" ht="13.5">
      <c r="A224" s="77" t="s">
        <v>109</v>
      </c>
      <c r="B224" s="87" t="s">
        <v>120</v>
      </c>
      <c r="C224" s="85" t="s">
        <v>121</v>
      </c>
      <c r="D224" s="73" t="s">
        <v>103</v>
      </c>
      <c r="F224" s="73" t="s">
        <v>109</v>
      </c>
      <c r="G224" s="77" t="s">
        <v>100</v>
      </c>
      <c r="H224" s="83" t="s">
        <v>102</v>
      </c>
      <c r="I224" s="86" t="s">
        <v>24</v>
      </c>
      <c r="J224" s="84">
        <v>1959</v>
      </c>
      <c r="K224" s="137">
        <v>63</v>
      </c>
      <c r="L224" s="75" t="s">
        <v>267</v>
      </c>
      <c r="M224" s="73" t="s">
        <v>36</v>
      </c>
    </row>
    <row r="225" spans="1:13" ht="13.5">
      <c r="A225" s="77" t="s">
        <v>110</v>
      </c>
      <c r="B225" s="139" t="s">
        <v>95</v>
      </c>
      <c r="C225" s="140" t="s">
        <v>127</v>
      </c>
      <c r="D225" s="77" t="s">
        <v>103</v>
      </c>
      <c r="E225" s="141"/>
      <c r="F225" s="73" t="s">
        <v>110</v>
      </c>
      <c r="G225" s="77" t="s">
        <v>936</v>
      </c>
      <c r="H225" s="83" t="s">
        <v>102</v>
      </c>
      <c r="I225" s="138" t="s">
        <v>24</v>
      </c>
      <c r="J225" s="141">
        <v>1961</v>
      </c>
      <c r="K225" s="137">
        <v>61</v>
      </c>
      <c r="L225" s="75" t="s">
        <v>267</v>
      </c>
      <c r="M225" s="138" t="s">
        <v>128</v>
      </c>
    </row>
    <row r="226" spans="1:13" ht="13.5">
      <c r="A226" s="77" t="s">
        <v>111</v>
      </c>
      <c r="B226" s="87" t="s">
        <v>11</v>
      </c>
      <c r="C226" s="85" t="s">
        <v>12</v>
      </c>
      <c r="D226" s="73" t="s">
        <v>103</v>
      </c>
      <c r="F226" s="73" t="s">
        <v>111</v>
      </c>
      <c r="G226" s="77" t="s">
        <v>937</v>
      </c>
      <c r="H226" s="83" t="s">
        <v>102</v>
      </c>
      <c r="I226" s="86" t="s">
        <v>24</v>
      </c>
      <c r="J226" s="84">
        <v>1976</v>
      </c>
      <c r="K226" s="137">
        <v>46</v>
      </c>
      <c r="L226" s="75" t="s">
        <v>267</v>
      </c>
      <c r="M226" s="85" t="s">
        <v>36</v>
      </c>
    </row>
    <row r="227" spans="1:13" ht="13.5">
      <c r="A227" s="77" t="s">
        <v>112</v>
      </c>
      <c r="B227" s="87" t="s">
        <v>132</v>
      </c>
      <c r="C227" s="85" t="s">
        <v>133</v>
      </c>
      <c r="D227" s="73" t="s">
        <v>103</v>
      </c>
      <c r="F227" s="73" t="s">
        <v>112</v>
      </c>
      <c r="G227" s="77" t="s">
        <v>938</v>
      </c>
      <c r="H227" s="83" t="s">
        <v>102</v>
      </c>
      <c r="I227" s="86" t="s">
        <v>24</v>
      </c>
      <c r="J227" s="84">
        <v>1979</v>
      </c>
      <c r="K227" s="137">
        <v>43</v>
      </c>
      <c r="L227" s="75" t="s">
        <v>267</v>
      </c>
      <c r="M227" s="73" t="s">
        <v>134</v>
      </c>
    </row>
    <row r="228" spans="1:13" ht="13.5">
      <c r="A228" s="77" t="s">
        <v>113</v>
      </c>
      <c r="B228" s="87" t="s">
        <v>141</v>
      </c>
      <c r="C228" s="85" t="s">
        <v>142</v>
      </c>
      <c r="D228" s="73" t="s">
        <v>103</v>
      </c>
      <c r="F228" s="73" t="s">
        <v>113</v>
      </c>
      <c r="G228" s="77" t="s">
        <v>939</v>
      </c>
      <c r="H228" s="83" t="s">
        <v>102</v>
      </c>
      <c r="I228" s="86" t="s">
        <v>24</v>
      </c>
      <c r="J228" s="84">
        <v>1986</v>
      </c>
      <c r="K228" s="81">
        <v>36</v>
      </c>
      <c r="L228" s="75" t="s">
        <v>267</v>
      </c>
      <c r="M228" s="85" t="s">
        <v>36</v>
      </c>
    </row>
    <row r="229" spans="1:13" ht="13.5">
      <c r="A229" s="77" t="s">
        <v>115</v>
      </c>
      <c r="B229" s="87" t="s">
        <v>141</v>
      </c>
      <c r="C229" s="85" t="s">
        <v>143</v>
      </c>
      <c r="D229" s="73" t="s">
        <v>103</v>
      </c>
      <c r="F229" s="73" t="s">
        <v>115</v>
      </c>
      <c r="G229" s="77" t="s">
        <v>940</v>
      </c>
      <c r="H229" s="83" t="s">
        <v>102</v>
      </c>
      <c r="I229" s="86" t="s">
        <v>24</v>
      </c>
      <c r="J229" s="81">
        <v>1988</v>
      </c>
      <c r="K229" s="137">
        <v>34</v>
      </c>
      <c r="L229" s="75" t="s">
        <v>267</v>
      </c>
      <c r="M229" s="85" t="s">
        <v>36</v>
      </c>
    </row>
    <row r="230" spans="1:13" ht="13.5">
      <c r="A230" s="77" t="s">
        <v>117</v>
      </c>
      <c r="B230" s="130" t="s">
        <v>144</v>
      </c>
      <c r="C230" s="73" t="s">
        <v>145</v>
      </c>
      <c r="D230" s="73" t="s">
        <v>103</v>
      </c>
      <c r="F230" s="73" t="s">
        <v>117</v>
      </c>
      <c r="G230" s="73" t="s">
        <v>941</v>
      </c>
      <c r="H230" s="83" t="s">
        <v>102</v>
      </c>
      <c r="I230" s="83" t="s">
        <v>28</v>
      </c>
      <c r="J230" s="84">
        <v>1994</v>
      </c>
      <c r="K230" s="81">
        <v>28</v>
      </c>
      <c r="L230" s="75" t="s">
        <v>267</v>
      </c>
      <c r="M230" s="73" t="s">
        <v>33</v>
      </c>
    </row>
    <row r="231" spans="1:13" ht="13.5">
      <c r="A231" s="77" t="s">
        <v>119</v>
      </c>
      <c r="B231" s="130" t="s">
        <v>144</v>
      </c>
      <c r="C231" s="73" t="s">
        <v>146</v>
      </c>
      <c r="D231" s="73" t="s">
        <v>103</v>
      </c>
      <c r="F231" s="73" t="s">
        <v>119</v>
      </c>
      <c r="G231" s="73" t="s">
        <v>942</v>
      </c>
      <c r="H231" s="83" t="s">
        <v>102</v>
      </c>
      <c r="I231" s="83" t="s">
        <v>28</v>
      </c>
      <c r="J231" s="81">
        <v>1990</v>
      </c>
      <c r="K231" s="81">
        <v>32</v>
      </c>
      <c r="L231" s="75" t="s">
        <v>267</v>
      </c>
      <c r="M231" s="73" t="s">
        <v>33</v>
      </c>
    </row>
    <row r="232" spans="1:13" ht="13.5">
      <c r="A232" s="77" t="s">
        <v>122</v>
      </c>
      <c r="B232" s="130" t="s">
        <v>14</v>
      </c>
      <c r="C232" s="73" t="s">
        <v>15</v>
      </c>
      <c r="D232" s="73" t="s">
        <v>103</v>
      </c>
      <c r="F232" s="73" t="s">
        <v>122</v>
      </c>
      <c r="G232" s="73" t="s">
        <v>943</v>
      </c>
      <c r="H232" s="83" t="s">
        <v>102</v>
      </c>
      <c r="I232" s="83" t="s">
        <v>28</v>
      </c>
      <c r="J232" s="81">
        <v>1963</v>
      </c>
      <c r="K232" s="81">
        <v>59</v>
      </c>
      <c r="L232" s="75" t="s">
        <v>267</v>
      </c>
      <c r="M232" s="85" t="s">
        <v>36</v>
      </c>
    </row>
    <row r="233" spans="1:13" ht="13.5">
      <c r="A233" s="77" t="s">
        <v>123</v>
      </c>
      <c r="B233" s="87" t="s">
        <v>141</v>
      </c>
      <c r="C233" s="87" t="s">
        <v>147</v>
      </c>
      <c r="D233" s="73" t="s">
        <v>103</v>
      </c>
      <c r="F233" s="73" t="s">
        <v>123</v>
      </c>
      <c r="G233" s="73" t="s">
        <v>944</v>
      </c>
      <c r="H233" s="83" t="s">
        <v>102</v>
      </c>
      <c r="I233" s="86" t="s">
        <v>28</v>
      </c>
      <c r="J233" s="81">
        <v>1989</v>
      </c>
      <c r="K233" s="81">
        <v>33</v>
      </c>
      <c r="L233" s="75" t="s">
        <v>267</v>
      </c>
      <c r="M233" s="73" t="s">
        <v>36</v>
      </c>
    </row>
    <row r="234" spans="1:13" ht="13.5">
      <c r="A234" s="77" t="s">
        <v>124</v>
      </c>
      <c r="B234" s="87" t="s">
        <v>14</v>
      </c>
      <c r="C234" s="87" t="s">
        <v>945</v>
      </c>
      <c r="D234" s="73" t="s">
        <v>103</v>
      </c>
      <c r="F234" s="73" t="s">
        <v>124</v>
      </c>
      <c r="G234" s="73" t="s">
        <v>946</v>
      </c>
      <c r="H234" s="83" t="s">
        <v>102</v>
      </c>
      <c r="I234" s="86" t="s">
        <v>24</v>
      </c>
      <c r="J234" s="81">
        <v>1967</v>
      </c>
      <c r="K234" s="81">
        <v>55</v>
      </c>
      <c r="L234" s="142" t="s">
        <v>267</v>
      </c>
      <c r="M234" s="73" t="s">
        <v>29</v>
      </c>
    </row>
    <row r="235" spans="1:13" ht="13.5">
      <c r="A235" s="77" t="s">
        <v>126</v>
      </c>
      <c r="B235" s="87" t="s">
        <v>947</v>
      </c>
      <c r="C235" s="87" t="s">
        <v>948</v>
      </c>
      <c r="D235" s="73" t="s">
        <v>103</v>
      </c>
      <c r="F235" s="73" t="s">
        <v>126</v>
      </c>
      <c r="G235" s="73" t="s">
        <v>949</v>
      </c>
      <c r="H235" s="83" t="s">
        <v>102</v>
      </c>
      <c r="I235" s="86" t="s">
        <v>24</v>
      </c>
      <c r="J235" s="81">
        <v>1964</v>
      </c>
      <c r="K235" s="81">
        <v>58</v>
      </c>
      <c r="L235" s="73" t="s">
        <v>267</v>
      </c>
      <c r="M235" s="85" t="s">
        <v>322</v>
      </c>
    </row>
    <row r="236" spans="1:13" ht="13.5">
      <c r="A236" s="77" t="s">
        <v>129</v>
      </c>
      <c r="B236" s="87" t="s">
        <v>950</v>
      </c>
      <c r="C236" s="87" t="s">
        <v>951</v>
      </c>
      <c r="D236" s="73" t="s">
        <v>103</v>
      </c>
      <c r="F236" s="73" t="s">
        <v>129</v>
      </c>
      <c r="G236" s="73" t="s">
        <v>952</v>
      </c>
      <c r="H236" s="83" t="s">
        <v>102</v>
      </c>
      <c r="I236" s="86" t="s">
        <v>24</v>
      </c>
      <c r="J236" s="81">
        <v>1960</v>
      </c>
      <c r="K236" s="81">
        <v>62</v>
      </c>
      <c r="L236" s="142" t="s">
        <v>267</v>
      </c>
      <c r="M236" s="73" t="s">
        <v>36</v>
      </c>
    </row>
    <row r="237" spans="1:13" ht="13.5">
      <c r="A237" s="77" t="s">
        <v>130</v>
      </c>
      <c r="B237" s="130" t="s">
        <v>953</v>
      </c>
      <c r="C237" s="130" t="s">
        <v>954</v>
      </c>
      <c r="D237" s="73" t="s">
        <v>103</v>
      </c>
      <c r="F237" s="73" t="s">
        <v>130</v>
      </c>
      <c r="G237" s="73" t="s">
        <v>955</v>
      </c>
      <c r="H237" s="83" t="s">
        <v>102</v>
      </c>
      <c r="I237" s="83" t="s">
        <v>24</v>
      </c>
      <c r="J237" s="81">
        <v>1983</v>
      </c>
      <c r="K237" s="81">
        <v>39</v>
      </c>
      <c r="L237" s="142" t="s">
        <v>267</v>
      </c>
      <c r="M237" s="73" t="s">
        <v>134</v>
      </c>
    </row>
    <row r="238" spans="1:13" ht="13.5">
      <c r="A238" s="77" t="s">
        <v>131</v>
      </c>
      <c r="B238" s="130" t="s">
        <v>953</v>
      </c>
      <c r="C238" s="130" t="s">
        <v>956</v>
      </c>
      <c r="D238" s="73" t="s">
        <v>103</v>
      </c>
      <c r="F238" s="73" t="s">
        <v>131</v>
      </c>
      <c r="G238" s="73" t="s">
        <v>957</v>
      </c>
      <c r="H238" s="83" t="s">
        <v>102</v>
      </c>
      <c r="I238" s="83" t="s">
        <v>28</v>
      </c>
      <c r="J238" s="81">
        <v>1983</v>
      </c>
      <c r="K238" s="81">
        <v>39</v>
      </c>
      <c r="L238" s="142" t="s">
        <v>267</v>
      </c>
      <c r="M238" s="73" t="s">
        <v>134</v>
      </c>
    </row>
    <row r="239" spans="1:13" ht="13.5">
      <c r="A239" s="77" t="s">
        <v>135</v>
      </c>
      <c r="B239" s="130" t="s">
        <v>833</v>
      </c>
      <c r="C239" s="130" t="s">
        <v>958</v>
      </c>
      <c r="D239" s="73" t="s">
        <v>103</v>
      </c>
      <c r="F239" s="73" t="s">
        <v>135</v>
      </c>
      <c r="G239" s="73" t="s">
        <v>959</v>
      </c>
      <c r="H239" s="83" t="s">
        <v>102</v>
      </c>
      <c r="I239" s="83" t="s">
        <v>24</v>
      </c>
      <c r="J239" s="81">
        <v>1971</v>
      </c>
      <c r="K239" s="81">
        <v>51</v>
      </c>
      <c r="L239" s="142" t="s">
        <v>267</v>
      </c>
      <c r="M239" s="87" t="s">
        <v>25</v>
      </c>
    </row>
    <row r="240" spans="1:13" ht="13.5">
      <c r="A240" s="77" t="s">
        <v>136</v>
      </c>
      <c r="B240" s="73" t="s">
        <v>960</v>
      </c>
      <c r="C240" s="73" t="s">
        <v>961</v>
      </c>
      <c r="D240" s="73" t="s">
        <v>103</v>
      </c>
      <c r="E240" s="73"/>
      <c r="F240" s="124" t="s">
        <v>136</v>
      </c>
      <c r="G240" s="73" t="s">
        <v>962</v>
      </c>
      <c r="H240" s="83" t="s">
        <v>102</v>
      </c>
      <c r="I240" s="143" t="s">
        <v>24</v>
      </c>
      <c r="J240" s="81">
        <v>1989</v>
      </c>
      <c r="K240" s="81">
        <v>33</v>
      </c>
      <c r="L240" s="142" t="s">
        <v>267</v>
      </c>
      <c r="M240" s="72" t="s">
        <v>33</v>
      </c>
    </row>
    <row r="241" spans="1:13" ht="15.75" customHeight="1">
      <c r="A241" s="77" t="s">
        <v>137</v>
      </c>
      <c r="B241" s="87" t="s">
        <v>556</v>
      </c>
      <c r="C241" s="87" t="s">
        <v>963</v>
      </c>
      <c r="D241" s="73" t="s">
        <v>103</v>
      </c>
      <c r="E241" s="73"/>
      <c r="F241" s="73" t="s">
        <v>137</v>
      </c>
      <c r="G241" s="73" t="s">
        <v>964</v>
      </c>
      <c r="H241" s="83" t="s">
        <v>102</v>
      </c>
      <c r="I241" s="86" t="s">
        <v>24</v>
      </c>
      <c r="J241" s="81">
        <v>1960</v>
      </c>
      <c r="K241" s="81">
        <v>62</v>
      </c>
      <c r="L241" s="73" t="s">
        <v>267</v>
      </c>
      <c r="M241" s="144" t="s">
        <v>322</v>
      </c>
    </row>
    <row r="242" spans="1:14" ht="15.75" customHeight="1">
      <c r="A242" s="77" t="s">
        <v>138</v>
      </c>
      <c r="B242" s="130" t="s">
        <v>965</v>
      </c>
      <c r="C242" s="130" t="s">
        <v>966</v>
      </c>
      <c r="D242" s="73" t="s">
        <v>103</v>
      </c>
      <c r="E242" s="73"/>
      <c r="F242" s="124" t="s">
        <v>138</v>
      </c>
      <c r="G242" s="73" t="s">
        <v>967</v>
      </c>
      <c r="H242" s="83" t="s">
        <v>102</v>
      </c>
      <c r="I242" s="83" t="s">
        <v>24</v>
      </c>
      <c r="J242" s="81">
        <v>1987</v>
      </c>
      <c r="K242" s="81">
        <v>35</v>
      </c>
      <c r="L242" s="75" t="s">
        <v>267</v>
      </c>
      <c r="M242" s="73" t="s">
        <v>581</v>
      </c>
      <c r="N242" s="73"/>
    </row>
    <row r="243" spans="1:13" ht="15.75" customHeight="1">
      <c r="A243" s="77" t="s">
        <v>139</v>
      </c>
      <c r="B243" s="87" t="s">
        <v>968</v>
      </c>
      <c r="C243" s="87" t="s">
        <v>969</v>
      </c>
      <c r="D243" s="73" t="s">
        <v>103</v>
      </c>
      <c r="E243" s="73"/>
      <c r="F243" s="124" t="s">
        <v>139</v>
      </c>
      <c r="G243" s="73" t="s">
        <v>970</v>
      </c>
      <c r="H243" s="83" t="s">
        <v>102</v>
      </c>
      <c r="I243" s="86" t="s">
        <v>24</v>
      </c>
      <c r="J243" s="81">
        <v>1984</v>
      </c>
      <c r="K243" s="81">
        <v>38</v>
      </c>
      <c r="L243" s="73" t="s">
        <v>267</v>
      </c>
      <c r="M243" s="73" t="s">
        <v>391</v>
      </c>
    </row>
    <row r="244" spans="1:13" ht="13.5">
      <c r="A244" s="77" t="s">
        <v>140</v>
      </c>
      <c r="B244" s="87" t="s">
        <v>971</v>
      </c>
      <c r="C244" s="87" t="s">
        <v>972</v>
      </c>
      <c r="D244" s="73" t="s">
        <v>103</v>
      </c>
      <c r="E244" s="73"/>
      <c r="F244" s="124" t="s">
        <v>140</v>
      </c>
      <c r="G244" s="73" t="s">
        <v>973</v>
      </c>
      <c r="H244" s="83" t="s">
        <v>102</v>
      </c>
      <c r="I244" s="86" t="s">
        <v>28</v>
      </c>
      <c r="J244" s="81">
        <v>1960</v>
      </c>
      <c r="K244" s="81">
        <v>62</v>
      </c>
      <c r="L244" s="73" t="s">
        <v>267</v>
      </c>
      <c r="M244" s="73" t="s">
        <v>36</v>
      </c>
    </row>
    <row r="245" spans="1:13" ht="13.5">
      <c r="A245" s="77"/>
      <c r="B245" s="87"/>
      <c r="C245" s="87"/>
      <c r="F245" s="124"/>
      <c r="H245" s="83"/>
      <c r="I245" s="86"/>
      <c r="M245" s="144"/>
    </row>
    <row r="246" spans="1:13" ht="13.5">
      <c r="A246" s="77"/>
      <c r="F246" s="124"/>
      <c r="H246" s="83"/>
      <c r="I246" s="83"/>
      <c r="K246" s="82"/>
      <c r="M246" s="72"/>
    </row>
    <row r="247" spans="1:16" ht="13.5">
      <c r="A247" s="73"/>
      <c r="B247" s="87" t="s">
        <v>974</v>
      </c>
      <c r="C247" s="87"/>
      <c r="D247" s="133" t="s">
        <v>975</v>
      </c>
      <c r="F247" s="124"/>
      <c r="H247" s="134"/>
      <c r="I247" s="145"/>
      <c r="K247" s="82"/>
      <c r="L247" s="73" t="s">
        <v>317</v>
      </c>
      <c r="M247" s="72"/>
      <c r="P247">
        <v>0</v>
      </c>
    </row>
    <row r="248" spans="1:16" ht="13.5">
      <c r="A248" s="77"/>
      <c r="H248" s="73" t="s">
        <v>20</v>
      </c>
      <c r="I248" s="73" t="s">
        <v>21</v>
      </c>
      <c r="L248" s="142"/>
      <c r="P248" s="73">
        <v>0</v>
      </c>
    </row>
    <row r="249" spans="1:16" ht="13.5">
      <c r="A249" s="130"/>
      <c r="B249" s="73" t="s">
        <v>148</v>
      </c>
      <c r="D249" s="73" t="s">
        <v>22</v>
      </c>
      <c r="H249" s="73">
        <v>7</v>
      </c>
      <c r="I249" s="73">
        <v>0.30434782608695654</v>
      </c>
      <c r="L249" s="142"/>
      <c r="P249" s="73">
        <v>0</v>
      </c>
    </row>
    <row r="250" spans="1:16" ht="13.5">
      <c r="A250" s="146"/>
      <c r="B250" s="237" t="s">
        <v>273</v>
      </c>
      <c r="C250" s="237"/>
      <c r="D250" s="237" t="s">
        <v>23</v>
      </c>
      <c r="E250" s="229"/>
      <c r="F250" s="229"/>
      <c r="G250" s="229"/>
      <c r="H250" s="229"/>
      <c r="I250" s="229"/>
      <c r="J250" s="229"/>
      <c r="K250" s="229"/>
      <c r="L250" s="229"/>
      <c r="M250" s="229"/>
      <c r="N250" s="229"/>
      <c r="O250" s="73" t="s">
        <v>976</v>
      </c>
      <c r="P250" s="73" t="s">
        <v>977</v>
      </c>
    </row>
    <row r="251" spans="1:16" ht="13.5">
      <c r="A251" s="146" t="s">
        <v>274</v>
      </c>
      <c r="B251" s="237" t="s">
        <v>151</v>
      </c>
      <c r="C251" s="237" t="s">
        <v>152</v>
      </c>
      <c r="D251" s="237" t="s">
        <v>148</v>
      </c>
      <c r="E251" s="229"/>
      <c r="F251" s="229" t="s">
        <v>274</v>
      </c>
      <c r="G251" s="229" t="s">
        <v>978</v>
      </c>
      <c r="H251" s="229" t="s">
        <v>273</v>
      </c>
      <c r="I251" s="229" t="s">
        <v>24</v>
      </c>
      <c r="J251" s="229">
        <v>1967</v>
      </c>
      <c r="K251" s="229">
        <v>55</v>
      </c>
      <c r="L251" s="229" t="s">
        <v>267</v>
      </c>
      <c r="M251" s="229" t="s">
        <v>29</v>
      </c>
      <c r="N251" s="229"/>
      <c r="O251" s="73" t="s">
        <v>979</v>
      </c>
      <c r="P251" s="73" t="s">
        <v>979</v>
      </c>
    </row>
    <row r="252" spans="1:16" ht="13.5">
      <c r="A252" t="s">
        <v>149</v>
      </c>
      <c r="B252" s="241" t="s">
        <v>155</v>
      </c>
      <c r="C252" s="241" t="s">
        <v>980</v>
      </c>
      <c r="D252" s="73" t="s">
        <v>148</v>
      </c>
      <c r="F252" s="73" t="s">
        <v>149</v>
      </c>
      <c r="G252" s="73" t="s">
        <v>981</v>
      </c>
      <c r="H252" s="83" t="s">
        <v>273</v>
      </c>
      <c r="I252" s="83" t="s">
        <v>24</v>
      </c>
      <c r="J252" s="81">
        <v>1966</v>
      </c>
      <c r="K252" s="81">
        <v>56</v>
      </c>
      <c r="L252" s="75" t="s">
        <v>267</v>
      </c>
      <c r="M252" s="73" t="s">
        <v>98</v>
      </c>
      <c r="N252"/>
      <c r="O252" s="73" t="s">
        <v>979</v>
      </c>
      <c r="P252" s="73" t="s">
        <v>979</v>
      </c>
    </row>
    <row r="253" spans="1:16" ht="13.5">
      <c r="A253" s="73" t="s">
        <v>150</v>
      </c>
      <c r="B253" s="241" t="s">
        <v>157</v>
      </c>
      <c r="C253" s="241" t="s">
        <v>158</v>
      </c>
      <c r="D253" s="73" t="s">
        <v>148</v>
      </c>
      <c r="F253" s="73" t="s">
        <v>150</v>
      </c>
      <c r="G253" s="73" t="s">
        <v>982</v>
      </c>
      <c r="H253" s="73" t="s">
        <v>273</v>
      </c>
      <c r="I253" s="83" t="s">
        <v>24</v>
      </c>
      <c r="J253" s="81">
        <v>1950</v>
      </c>
      <c r="K253" s="81">
        <v>72</v>
      </c>
      <c r="L253" s="75" t="s">
        <v>267</v>
      </c>
      <c r="M253" s="73" t="s">
        <v>125</v>
      </c>
      <c r="N253"/>
      <c r="O253" s="73" t="s">
        <v>979</v>
      </c>
      <c r="P253" s="73" t="s">
        <v>979</v>
      </c>
    </row>
    <row r="254" spans="1:16" ht="13.5">
      <c r="A254" s="73" t="s">
        <v>153</v>
      </c>
      <c r="B254" s="111" t="s">
        <v>9</v>
      </c>
      <c r="C254" s="73" t="s">
        <v>161</v>
      </c>
      <c r="D254" s="94" t="s">
        <v>148</v>
      </c>
      <c r="F254" s="73" t="s">
        <v>153</v>
      </c>
      <c r="G254" s="76" t="s">
        <v>983</v>
      </c>
      <c r="H254" s="119" t="s">
        <v>273</v>
      </c>
      <c r="I254" s="83" t="s">
        <v>24</v>
      </c>
      <c r="J254" s="81">
        <v>1963</v>
      </c>
      <c r="K254" s="81">
        <v>59</v>
      </c>
      <c r="L254" s="75" t="s">
        <v>267</v>
      </c>
      <c r="M254" s="73" t="s">
        <v>36</v>
      </c>
      <c r="N254"/>
      <c r="O254" s="73" t="s">
        <v>979</v>
      </c>
      <c r="P254" s="73" t="s">
        <v>979</v>
      </c>
    </row>
    <row r="255" spans="1:16" ht="13.5">
      <c r="A255" s="73" t="s">
        <v>154</v>
      </c>
      <c r="B255" s="111" t="s">
        <v>163</v>
      </c>
      <c r="C255" s="111" t="s">
        <v>164</v>
      </c>
      <c r="D255" s="119" t="s">
        <v>148</v>
      </c>
      <c r="F255" s="73" t="s">
        <v>154</v>
      </c>
      <c r="G255" s="73" t="s">
        <v>984</v>
      </c>
      <c r="H255" s="73" t="s">
        <v>273</v>
      </c>
      <c r="I255" s="83" t="s">
        <v>24</v>
      </c>
      <c r="J255" s="81">
        <v>1982</v>
      </c>
      <c r="K255" s="82">
        <v>40</v>
      </c>
      <c r="L255" s="75" t="s">
        <v>267</v>
      </c>
      <c r="M255" s="73" t="s">
        <v>36</v>
      </c>
      <c r="N255"/>
      <c r="O255" s="73" t="s">
        <v>979</v>
      </c>
      <c r="P255" s="73" t="s">
        <v>979</v>
      </c>
    </row>
    <row r="256" spans="1:16" s="121" customFormat="1" ht="13.5">
      <c r="A256" s="121" t="s">
        <v>156</v>
      </c>
      <c r="B256" s="147" t="s">
        <v>19</v>
      </c>
      <c r="C256" s="147" t="s">
        <v>166</v>
      </c>
      <c r="D256" s="111" t="s">
        <v>148</v>
      </c>
      <c r="F256" s="73" t="s">
        <v>156</v>
      </c>
      <c r="G256" s="73" t="s">
        <v>985</v>
      </c>
      <c r="H256" s="111" t="s">
        <v>273</v>
      </c>
      <c r="I256" s="121" t="s">
        <v>24</v>
      </c>
      <c r="J256" s="121">
        <v>1964</v>
      </c>
      <c r="K256" s="82">
        <v>58</v>
      </c>
      <c r="L256" s="75" t="s">
        <v>267</v>
      </c>
      <c r="M256" s="148" t="s">
        <v>33</v>
      </c>
      <c r="N256"/>
      <c r="O256" s="121" t="s">
        <v>979</v>
      </c>
      <c r="P256" s="121" t="s">
        <v>979</v>
      </c>
    </row>
    <row r="257" spans="1:16" s="121" customFormat="1" ht="13.5">
      <c r="A257" s="121" t="s">
        <v>159</v>
      </c>
      <c r="B257" s="147" t="s">
        <v>171</v>
      </c>
      <c r="C257" s="147" t="s">
        <v>172</v>
      </c>
      <c r="D257" s="111" t="s">
        <v>148</v>
      </c>
      <c r="F257" s="73" t="s">
        <v>159</v>
      </c>
      <c r="G257" s="73" t="s">
        <v>986</v>
      </c>
      <c r="H257" s="111" t="s">
        <v>273</v>
      </c>
      <c r="I257" s="121" t="s">
        <v>24</v>
      </c>
      <c r="J257" s="121">
        <v>1986</v>
      </c>
      <c r="K257" s="82">
        <v>36</v>
      </c>
      <c r="L257" s="75" t="s">
        <v>267</v>
      </c>
      <c r="M257" s="121" t="s">
        <v>29</v>
      </c>
      <c r="N257"/>
      <c r="O257" s="121" t="s">
        <v>979</v>
      </c>
      <c r="P257" s="121" t="s">
        <v>979</v>
      </c>
    </row>
    <row r="258" spans="1:16" s="121" customFormat="1" ht="13.5">
      <c r="A258" s="121" t="s">
        <v>160</v>
      </c>
      <c r="B258" s="147" t="s">
        <v>175</v>
      </c>
      <c r="C258" s="147" t="s">
        <v>176</v>
      </c>
      <c r="D258" s="111" t="s">
        <v>148</v>
      </c>
      <c r="F258" s="73" t="s">
        <v>160</v>
      </c>
      <c r="G258" s="73" t="s">
        <v>987</v>
      </c>
      <c r="H258" s="111" t="s">
        <v>273</v>
      </c>
      <c r="I258" s="121" t="s">
        <v>24</v>
      </c>
      <c r="J258" s="121">
        <v>1974</v>
      </c>
      <c r="K258" s="82">
        <v>48</v>
      </c>
      <c r="L258" s="75" t="s">
        <v>267</v>
      </c>
      <c r="M258" s="121" t="s">
        <v>25</v>
      </c>
      <c r="N258"/>
      <c r="O258" s="121" t="s">
        <v>979</v>
      </c>
      <c r="P258" s="121" t="s">
        <v>979</v>
      </c>
    </row>
    <row r="259" spans="1:16" s="121" customFormat="1" ht="13.5">
      <c r="A259" s="121" t="s">
        <v>162</v>
      </c>
      <c r="B259" s="147" t="s">
        <v>184</v>
      </c>
      <c r="C259" s="147" t="s">
        <v>185</v>
      </c>
      <c r="D259" s="111" t="s">
        <v>148</v>
      </c>
      <c r="F259" s="73" t="s">
        <v>162</v>
      </c>
      <c r="G259" s="73" t="s">
        <v>988</v>
      </c>
      <c r="H259" s="111" t="s">
        <v>273</v>
      </c>
      <c r="I259" s="121" t="s">
        <v>28</v>
      </c>
      <c r="J259" s="121">
        <v>1970</v>
      </c>
      <c r="K259" s="82">
        <v>52</v>
      </c>
      <c r="L259" s="75" t="s">
        <v>267</v>
      </c>
      <c r="M259" s="121" t="s">
        <v>36</v>
      </c>
      <c r="N259"/>
      <c r="O259" s="121" t="s">
        <v>979</v>
      </c>
      <c r="P259" s="121" t="s">
        <v>979</v>
      </c>
    </row>
    <row r="260" spans="1:16" s="121" customFormat="1" ht="13.5">
      <c r="A260" s="121" t="s">
        <v>165</v>
      </c>
      <c r="B260" s="147" t="s">
        <v>187</v>
      </c>
      <c r="C260" s="147" t="s">
        <v>188</v>
      </c>
      <c r="D260" s="111" t="s">
        <v>148</v>
      </c>
      <c r="F260" s="73" t="s">
        <v>165</v>
      </c>
      <c r="G260" s="73" t="s">
        <v>989</v>
      </c>
      <c r="H260" s="111" t="s">
        <v>273</v>
      </c>
      <c r="I260" s="121" t="s">
        <v>28</v>
      </c>
      <c r="J260" s="121">
        <v>1970</v>
      </c>
      <c r="K260" s="82">
        <v>52</v>
      </c>
      <c r="L260" s="75" t="s">
        <v>267</v>
      </c>
      <c r="M260" s="149" t="s">
        <v>99</v>
      </c>
      <c r="N260"/>
      <c r="O260" s="121" t="s">
        <v>979</v>
      </c>
      <c r="P260" s="121" t="s">
        <v>979</v>
      </c>
    </row>
    <row r="261" spans="1:16" s="121" customFormat="1" ht="13.5">
      <c r="A261" s="121" t="s">
        <v>167</v>
      </c>
      <c r="B261" s="147" t="s">
        <v>16</v>
      </c>
      <c r="C261" s="147" t="s">
        <v>17</v>
      </c>
      <c r="D261" s="111" t="s">
        <v>148</v>
      </c>
      <c r="F261" s="73" t="s">
        <v>167</v>
      </c>
      <c r="G261" s="73" t="s">
        <v>990</v>
      </c>
      <c r="H261" s="111" t="s">
        <v>273</v>
      </c>
      <c r="I261" s="121" t="s">
        <v>28</v>
      </c>
      <c r="J261" s="121">
        <v>1968</v>
      </c>
      <c r="K261" s="82">
        <v>54</v>
      </c>
      <c r="L261" s="75" t="s">
        <v>267</v>
      </c>
      <c r="M261" s="121" t="s">
        <v>29</v>
      </c>
      <c r="N261"/>
      <c r="O261" s="121" t="s">
        <v>979</v>
      </c>
      <c r="P261" s="121" t="s">
        <v>979</v>
      </c>
    </row>
    <row r="262" spans="1:16" s="121" customFormat="1" ht="13.5">
      <c r="A262" s="121" t="s">
        <v>168</v>
      </c>
      <c r="B262" s="147" t="s">
        <v>193</v>
      </c>
      <c r="C262" s="147" t="s">
        <v>192</v>
      </c>
      <c r="D262" s="111" t="s">
        <v>148</v>
      </c>
      <c r="F262" s="73" t="s">
        <v>168</v>
      </c>
      <c r="G262" s="73" t="s">
        <v>991</v>
      </c>
      <c r="H262" s="111" t="s">
        <v>273</v>
      </c>
      <c r="I262" s="121" t="s">
        <v>28</v>
      </c>
      <c r="J262" s="121">
        <v>1969</v>
      </c>
      <c r="K262" s="82">
        <v>53</v>
      </c>
      <c r="L262" s="75" t="s">
        <v>267</v>
      </c>
      <c r="M262" s="121" t="s">
        <v>99</v>
      </c>
      <c r="N262"/>
      <c r="O262" s="121" t="s">
        <v>979</v>
      </c>
      <c r="P262" s="121" t="s">
        <v>979</v>
      </c>
    </row>
    <row r="263" spans="1:16" s="121" customFormat="1" ht="13.5">
      <c r="A263" s="121" t="s">
        <v>169</v>
      </c>
      <c r="B263" s="147" t="s">
        <v>97</v>
      </c>
      <c r="C263" s="147" t="s">
        <v>194</v>
      </c>
      <c r="D263" s="111" t="s">
        <v>148</v>
      </c>
      <c r="F263" s="73" t="s">
        <v>169</v>
      </c>
      <c r="G263" s="73" t="s">
        <v>992</v>
      </c>
      <c r="H263" s="111" t="s">
        <v>273</v>
      </c>
      <c r="I263" s="121" t="s">
        <v>24</v>
      </c>
      <c r="J263" s="121">
        <v>1942</v>
      </c>
      <c r="K263" s="82">
        <v>80</v>
      </c>
      <c r="L263" s="75" t="s">
        <v>267</v>
      </c>
      <c r="M263" s="148" t="s">
        <v>36</v>
      </c>
      <c r="N263"/>
      <c r="O263" s="121" t="s">
        <v>979</v>
      </c>
      <c r="P263" s="121" t="s">
        <v>979</v>
      </c>
    </row>
    <row r="264" spans="1:16" s="121" customFormat="1" ht="13.5">
      <c r="A264" s="121" t="s">
        <v>170</v>
      </c>
      <c r="B264" s="147" t="s">
        <v>993</v>
      </c>
      <c r="C264" s="147" t="s">
        <v>994</v>
      </c>
      <c r="D264" s="111" t="s">
        <v>148</v>
      </c>
      <c r="F264" s="73" t="s">
        <v>170</v>
      </c>
      <c r="G264" s="73" t="s">
        <v>995</v>
      </c>
      <c r="H264" s="111" t="s">
        <v>273</v>
      </c>
      <c r="I264" s="121" t="s">
        <v>28</v>
      </c>
      <c r="J264" s="121">
        <v>1992</v>
      </c>
      <c r="K264" s="82">
        <v>30</v>
      </c>
      <c r="L264" s="75" t="s">
        <v>267</v>
      </c>
      <c r="M264" s="148" t="s">
        <v>33</v>
      </c>
      <c r="N264"/>
      <c r="O264" s="121" t="s">
        <v>979</v>
      </c>
      <c r="P264" s="121" t="s">
        <v>979</v>
      </c>
    </row>
    <row r="265" spans="1:16" s="121" customFormat="1" ht="13.5">
      <c r="A265" s="121" t="s">
        <v>173</v>
      </c>
      <c r="B265" s="147" t="s">
        <v>51</v>
      </c>
      <c r="C265" s="147" t="s">
        <v>996</v>
      </c>
      <c r="D265" s="111" t="s">
        <v>148</v>
      </c>
      <c r="F265" s="73" t="s">
        <v>173</v>
      </c>
      <c r="G265" s="73" t="s">
        <v>997</v>
      </c>
      <c r="H265" s="111" t="s">
        <v>273</v>
      </c>
      <c r="I265" s="121" t="s">
        <v>24</v>
      </c>
      <c r="J265" s="121">
        <v>1959</v>
      </c>
      <c r="K265" s="82">
        <v>63</v>
      </c>
      <c r="L265" s="75" t="s">
        <v>267</v>
      </c>
      <c r="M265" s="121" t="s">
        <v>29</v>
      </c>
      <c r="N265"/>
      <c r="O265" s="121" t="s">
        <v>979</v>
      </c>
      <c r="P265" s="121" t="s">
        <v>979</v>
      </c>
    </row>
    <row r="266" spans="1:16" s="121" customFormat="1" ht="13.5">
      <c r="A266" s="121" t="s">
        <v>174</v>
      </c>
      <c r="B266" s="147" t="s">
        <v>9</v>
      </c>
      <c r="C266" s="147" t="s">
        <v>998</v>
      </c>
      <c r="D266" s="111" t="s">
        <v>148</v>
      </c>
      <c r="F266" s="73" t="s">
        <v>174</v>
      </c>
      <c r="G266" s="73" t="s">
        <v>999</v>
      </c>
      <c r="H266" s="111" t="s">
        <v>273</v>
      </c>
      <c r="I266" s="121" t="s">
        <v>28</v>
      </c>
      <c r="J266" s="121">
        <v>1971</v>
      </c>
      <c r="K266" s="82">
        <v>51</v>
      </c>
      <c r="L266" s="75" t="s">
        <v>267</v>
      </c>
      <c r="M266" s="121" t="s">
        <v>36</v>
      </c>
      <c r="N266"/>
      <c r="O266" s="121" t="s">
        <v>979</v>
      </c>
      <c r="P266" s="121" t="s">
        <v>979</v>
      </c>
    </row>
    <row r="267" spans="1:16" s="121" customFormat="1" ht="13.5">
      <c r="A267" s="121" t="s">
        <v>177</v>
      </c>
      <c r="B267" s="150" t="s">
        <v>1000</v>
      </c>
      <c r="C267" s="151" t="s">
        <v>1001</v>
      </c>
      <c r="D267" s="111" t="s">
        <v>148</v>
      </c>
      <c r="F267" s="73" t="s">
        <v>177</v>
      </c>
      <c r="G267" s="73" t="s">
        <v>1002</v>
      </c>
      <c r="H267" s="111" t="s">
        <v>273</v>
      </c>
      <c r="I267" s="121" t="s">
        <v>24</v>
      </c>
      <c r="J267" s="121">
        <v>1964</v>
      </c>
      <c r="K267" s="82">
        <v>58</v>
      </c>
      <c r="L267" s="75" t="s">
        <v>267</v>
      </c>
      <c r="M267" s="121" t="s">
        <v>69</v>
      </c>
      <c r="N267"/>
      <c r="O267" s="121" t="s">
        <v>979</v>
      </c>
      <c r="P267" s="121" t="s">
        <v>979</v>
      </c>
    </row>
    <row r="268" spans="1:16" s="121" customFormat="1" ht="13.5">
      <c r="A268" s="121" t="s">
        <v>178</v>
      </c>
      <c r="B268" s="147" t="s">
        <v>790</v>
      </c>
      <c r="C268" s="147" t="s">
        <v>1003</v>
      </c>
      <c r="D268" s="111" t="s">
        <v>148</v>
      </c>
      <c r="F268" s="73" t="s">
        <v>178</v>
      </c>
      <c r="G268" s="73" t="s">
        <v>1004</v>
      </c>
      <c r="H268" s="111" t="s">
        <v>273</v>
      </c>
      <c r="I268" s="121" t="s">
        <v>24</v>
      </c>
      <c r="J268" s="121">
        <v>1963</v>
      </c>
      <c r="K268" s="82">
        <v>59</v>
      </c>
      <c r="L268" s="75" t="s">
        <v>267</v>
      </c>
      <c r="M268" s="148" t="s">
        <v>25</v>
      </c>
      <c r="N268"/>
      <c r="O268" s="121" t="s">
        <v>979</v>
      </c>
      <c r="P268" s="121" t="s">
        <v>979</v>
      </c>
    </row>
    <row r="269" spans="1:16" s="121" customFormat="1" ht="13.5">
      <c r="A269" s="121" t="s">
        <v>179</v>
      </c>
      <c r="B269" s="147" t="s">
        <v>1005</v>
      </c>
      <c r="C269" s="147" t="s">
        <v>1006</v>
      </c>
      <c r="D269" s="111" t="s">
        <v>148</v>
      </c>
      <c r="F269" s="73" t="s">
        <v>179</v>
      </c>
      <c r="G269" s="73" t="s">
        <v>1007</v>
      </c>
      <c r="H269" s="111" t="s">
        <v>273</v>
      </c>
      <c r="I269" s="121" t="s">
        <v>24</v>
      </c>
      <c r="J269" s="121">
        <v>1976</v>
      </c>
      <c r="K269" s="82">
        <v>46</v>
      </c>
      <c r="L269" s="75" t="s">
        <v>267</v>
      </c>
      <c r="M269" s="148" t="s">
        <v>36</v>
      </c>
      <c r="N269"/>
      <c r="O269" s="121" t="s">
        <v>979</v>
      </c>
      <c r="P269" s="121" t="s">
        <v>979</v>
      </c>
    </row>
    <row r="270" spans="1:16" s="121" customFormat="1" ht="13.5">
      <c r="A270" s="121" t="s">
        <v>180</v>
      </c>
      <c r="B270" s="147" t="s">
        <v>1008</v>
      </c>
      <c r="C270" s="147" t="s">
        <v>1009</v>
      </c>
      <c r="D270" s="111" t="s">
        <v>148</v>
      </c>
      <c r="F270" s="73" t="s">
        <v>180</v>
      </c>
      <c r="G270" s="73" t="s">
        <v>1010</v>
      </c>
      <c r="H270" s="111" t="s">
        <v>273</v>
      </c>
      <c r="I270" s="121" t="s">
        <v>28</v>
      </c>
      <c r="J270" s="121">
        <v>1964</v>
      </c>
      <c r="K270" s="82">
        <v>58</v>
      </c>
      <c r="L270" s="75" t="s">
        <v>267</v>
      </c>
      <c r="M270" s="121" t="s">
        <v>98</v>
      </c>
      <c r="N270"/>
      <c r="O270" s="121" t="s">
        <v>979</v>
      </c>
      <c r="P270" s="121" t="s">
        <v>979</v>
      </c>
    </row>
    <row r="271" spans="1:16" s="121" customFormat="1" ht="13.5">
      <c r="A271" s="121" t="s">
        <v>181</v>
      </c>
      <c r="B271" s="147" t="s">
        <v>1011</v>
      </c>
      <c r="C271" s="147" t="s">
        <v>963</v>
      </c>
      <c r="D271" s="111" t="s">
        <v>148</v>
      </c>
      <c r="F271" s="73" t="s">
        <v>181</v>
      </c>
      <c r="G271" s="73" t="s">
        <v>1012</v>
      </c>
      <c r="H271" s="111" t="s">
        <v>273</v>
      </c>
      <c r="I271" s="121" t="s">
        <v>24</v>
      </c>
      <c r="J271" s="121">
        <v>1968</v>
      </c>
      <c r="K271" s="82">
        <v>54</v>
      </c>
      <c r="L271" s="75" t="s">
        <v>267</v>
      </c>
      <c r="M271" s="121" t="s">
        <v>99</v>
      </c>
      <c r="N271"/>
      <c r="O271" s="121" t="s">
        <v>979</v>
      </c>
      <c r="P271" s="121" t="s">
        <v>979</v>
      </c>
    </row>
    <row r="272" spans="1:16" s="121" customFormat="1" ht="13.5">
      <c r="A272" s="121" t="s">
        <v>182</v>
      </c>
      <c r="B272" s="152" t="s">
        <v>1013</v>
      </c>
      <c r="C272" s="152" t="s">
        <v>1014</v>
      </c>
      <c r="D272" s="111" t="s">
        <v>148</v>
      </c>
      <c r="F272" s="73" t="s">
        <v>182</v>
      </c>
      <c r="G272" s="77" t="s">
        <v>1015</v>
      </c>
      <c r="H272" s="111" t="s">
        <v>273</v>
      </c>
      <c r="I272" s="148" t="s">
        <v>24</v>
      </c>
      <c r="J272" s="121">
        <v>1977</v>
      </c>
      <c r="K272" s="82">
        <v>45</v>
      </c>
      <c r="L272" s="75" t="s">
        <v>267</v>
      </c>
      <c r="M272" s="121" t="s">
        <v>33</v>
      </c>
      <c r="N272"/>
      <c r="O272" s="121" t="s">
        <v>979</v>
      </c>
      <c r="P272" s="121" t="s">
        <v>979</v>
      </c>
    </row>
    <row r="273" spans="1:16" s="121" customFormat="1" ht="13.5">
      <c r="A273" s="121" t="s">
        <v>183</v>
      </c>
      <c r="B273" s="152" t="s">
        <v>1016</v>
      </c>
      <c r="C273" s="152" t="s">
        <v>1017</v>
      </c>
      <c r="D273" s="111" t="s">
        <v>148</v>
      </c>
      <c r="F273" s="73" t="s">
        <v>183</v>
      </c>
      <c r="G273" s="77" t="s">
        <v>1018</v>
      </c>
      <c r="H273" s="111" t="s">
        <v>273</v>
      </c>
      <c r="I273" s="148" t="s">
        <v>24</v>
      </c>
      <c r="J273" s="121">
        <v>1985</v>
      </c>
      <c r="K273" s="82">
        <v>37</v>
      </c>
      <c r="L273" s="75" t="s">
        <v>267</v>
      </c>
      <c r="M273" s="148" t="s">
        <v>374</v>
      </c>
      <c r="N273"/>
      <c r="O273" s="121" t="s">
        <v>979</v>
      </c>
      <c r="P273" s="121" t="s">
        <v>979</v>
      </c>
    </row>
    <row r="274" spans="1:16" s="121" customFormat="1" ht="13.5">
      <c r="A274" s="121" t="s">
        <v>186</v>
      </c>
      <c r="B274" s="152" t="s">
        <v>1019</v>
      </c>
      <c r="C274" s="152" t="s">
        <v>1020</v>
      </c>
      <c r="D274" s="111" t="s">
        <v>148</v>
      </c>
      <c r="F274" s="73" t="s">
        <v>186</v>
      </c>
      <c r="G274" s="77" t="s">
        <v>1021</v>
      </c>
      <c r="H274" s="111" t="s">
        <v>273</v>
      </c>
      <c r="I274" s="148" t="s">
        <v>24</v>
      </c>
      <c r="J274" s="121">
        <v>1989</v>
      </c>
      <c r="K274" s="82">
        <v>33</v>
      </c>
      <c r="L274" s="75" t="s">
        <v>267</v>
      </c>
      <c r="M274" s="148" t="s">
        <v>586</v>
      </c>
      <c r="N274"/>
      <c r="O274" s="121" t="s">
        <v>979</v>
      </c>
      <c r="P274" s="121" t="s">
        <v>979</v>
      </c>
    </row>
    <row r="275" spans="1:16" s="121" customFormat="1" ht="13.5">
      <c r="A275" s="121" t="s">
        <v>189</v>
      </c>
      <c r="B275" s="152" t="s">
        <v>1022</v>
      </c>
      <c r="C275" s="152" t="s">
        <v>1023</v>
      </c>
      <c r="D275" s="111" t="s">
        <v>148</v>
      </c>
      <c r="F275" s="73" t="s">
        <v>189</v>
      </c>
      <c r="G275" s="77" t="s">
        <v>1024</v>
      </c>
      <c r="H275" s="111" t="s">
        <v>273</v>
      </c>
      <c r="I275" s="148" t="s">
        <v>28</v>
      </c>
      <c r="J275" s="121">
        <v>1962</v>
      </c>
      <c r="K275" s="82">
        <v>60</v>
      </c>
      <c r="L275" s="75" t="s">
        <v>267</v>
      </c>
      <c r="M275" s="148" t="s">
        <v>374</v>
      </c>
      <c r="N275"/>
      <c r="O275" s="121" t="s">
        <v>979</v>
      </c>
      <c r="P275" s="121" t="s">
        <v>979</v>
      </c>
    </row>
    <row r="276" spans="1:16" s="121" customFormat="1" ht="13.5">
      <c r="A276" s="121" t="s">
        <v>190</v>
      </c>
      <c r="B276" s="152" t="s">
        <v>1025</v>
      </c>
      <c r="C276" s="152" t="s">
        <v>1026</v>
      </c>
      <c r="D276" s="111" t="s">
        <v>148</v>
      </c>
      <c r="F276" s="73" t="s">
        <v>190</v>
      </c>
      <c r="G276" s="77" t="s">
        <v>1027</v>
      </c>
      <c r="H276" s="111" t="s">
        <v>273</v>
      </c>
      <c r="I276" s="148" t="s">
        <v>28</v>
      </c>
      <c r="J276" s="121">
        <v>1960</v>
      </c>
      <c r="K276" s="82">
        <v>62</v>
      </c>
      <c r="L276" s="75" t="s">
        <v>267</v>
      </c>
      <c r="M276" s="121" t="s">
        <v>25</v>
      </c>
      <c r="N276"/>
      <c r="O276" s="121" t="s">
        <v>979</v>
      </c>
      <c r="P276" s="121" t="s">
        <v>979</v>
      </c>
    </row>
    <row r="277" spans="1:16" s="121" customFormat="1" ht="13.5">
      <c r="A277" s="121" t="s">
        <v>191</v>
      </c>
      <c r="B277" s="152" t="s">
        <v>157</v>
      </c>
      <c r="C277" s="152" t="s">
        <v>1028</v>
      </c>
      <c r="D277" s="111" t="s">
        <v>148</v>
      </c>
      <c r="F277" s="73" t="s">
        <v>191</v>
      </c>
      <c r="G277" s="77" t="s">
        <v>275</v>
      </c>
      <c r="H277" s="111" t="s">
        <v>273</v>
      </c>
      <c r="I277" s="148" t="s">
        <v>24</v>
      </c>
      <c r="J277" s="121">
        <v>2004</v>
      </c>
      <c r="K277" s="82">
        <v>18</v>
      </c>
      <c r="L277" s="75" t="s">
        <v>267</v>
      </c>
      <c r="M277" s="121" t="s">
        <v>25</v>
      </c>
      <c r="N277"/>
      <c r="O277" s="121" t="s">
        <v>979</v>
      </c>
      <c r="P277" s="121" t="s">
        <v>979</v>
      </c>
    </row>
    <row r="278" spans="2:14" s="121" customFormat="1" ht="13.5">
      <c r="B278" s="152"/>
      <c r="C278" s="152"/>
      <c r="D278" s="111"/>
      <c r="F278" s="73"/>
      <c r="G278" s="77"/>
      <c r="H278" s="111"/>
      <c r="I278" s="148"/>
      <c r="K278" s="82"/>
      <c r="L278" s="75" t="s">
        <v>317</v>
      </c>
      <c r="M278" s="148"/>
      <c r="N278"/>
    </row>
    <row r="279" spans="2:14" s="121" customFormat="1" ht="13.5">
      <c r="B279" s="152"/>
      <c r="C279" s="152"/>
      <c r="D279" s="111"/>
      <c r="F279" s="73"/>
      <c r="G279" s="77"/>
      <c r="H279" s="111"/>
      <c r="I279" s="148"/>
      <c r="K279" s="82"/>
      <c r="L279" s="75" t="s">
        <v>317</v>
      </c>
      <c r="N279"/>
    </row>
    <row r="280" spans="2:14" s="121" customFormat="1" ht="13.5">
      <c r="B280" s="153"/>
      <c r="C280" s="153"/>
      <c r="D280" s="111"/>
      <c r="E280" s="73"/>
      <c r="F280" s="73"/>
      <c r="G280" s="77"/>
      <c r="H280" s="111"/>
      <c r="I280" s="94"/>
      <c r="J280" s="149"/>
      <c r="K280" s="82"/>
      <c r="L280" s="75" t="s">
        <v>317</v>
      </c>
      <c r="M280" s="149"/>
      <c r="N280"/>
    </row>
    <row r="281" spans="2:14" s="121" customFormat="1" ht="13.5">
      <c r="B281" s="153"/>
      <c r="C281" s="153"/>
      <c r="D281" s="111"/>
      <c r="E281" s="73"/>
      <c r="F281" s="73"/>
      <c r="G281" s="77"/>
      <c r="H281" s="111"/>
      <c r="I281" s="94"/>
      <c r="J281" s="149"/>
      <c r="K281" s="82"/>
      <c r="L281" s="75" t="s">
        <v>317</v>
      </c>
      <c r="M281" s="149"/>
      <c r="N281"/>
    </row>
    <row r="282" spans="2:14" s="121" customFormat="1" ht="13.5">
      <c r="B282" s="153"/>
      <c r="C282" s="153"/>
      <c r="D282" s="111"/>
      <c r="E282" s="73"/>
      <c r="F282" s="73"/>
      <c r="G282" s="77"/>
      <c r="H282" s="111"/>
      <c r="I282" s="94"/>
      <c r="J282" s="149"/>
      <c r="K282" s="82" t="s">
        <v>317</v>
      </c>
      <c r="L282" s="75" t="s">
        <v>317</v>
      </c>
      <c r="M282" s="149"/>
      <c r="N282"/>
    </row>
    <row r="283" spans="1:13" ht="13.5">
      <c r="A283" s="121"/>
      <c r="B283" s="153" t="s">
        <v>1029</v>
      </c>
      <c r="C283" s="153"/>
      <c r="D283" s="111" t="s">
        <v>1030</v>
      </c>
      <c r="G283" s="77"/>
      <c r="H283" s="111"/>
      <c r="I283" s="94"/>
      <c r="J283" s="149"/>
      <c r="K283" s="82"/>
      <c r="L283" s="75" t="s">
        <v>317</v>
      </c>
      <c r="M283" s="149"/>
    </row>
    <row r="284" spans="2:14" s="121" customFormat="1" ht="13.5">
      <c r="B284" s="153"/>
      <c r="C284" s="153"/>
      <c r="D284" s="111"/>
      <c r="E284" s="73"/>
      <c r="F284" s="73"/>
      <c r="G284" s="77" t="s">
        <v>20</v>
      </c>
      <c r="H284" s="111" t="s">
        <v>21</v>
      </c>
      <c r="I284" s="94"/>
      <c r="J284" s="149"/>
      <c r="K284" s="82"/>
      <c r="L284" s="75"/>
      <c r="M284" s="149"/>
      <c r="N284"/>
    </row>
    <row r="285" spans="2:14" s="121" customFormat="1" ht="13.5">
      <c r="B285" s="153" t="s">
        <v>278</v>
      </c>
      <c r="C285" s="153"/>
      <c r="D285" s="111" t="s">
        <v>22</v>
      </c>
      <c r="E285" s="73"/>
      <c r="F285" s="73"/>
      <c r="G285" s="77">
        <v>4</v>
      </c>
      <c r="H285" s="111">
        <v>0.4583333333333333</v>
      </c>
      <c r="I285" s="94"/>
      <c r="J285" s="149"/>
      <c r="K285" s="82"/>
      <c r="L285" s="75"/>
      <c r="M285" s="149"/>
      <c r="N285"/>
    </row>
    <row r="286" spans="1:14" ht="13.5">
      <c r="A286" s="121"/>
      <c r="B286" s="154" t="s">
        <v>279</v>
      </c>
      <c r="C286" s="154"/>
      <c r="D286" s="111" t="s">
        <v>23</v>
      </c>
      <c r="G286" s="77"/>
      <c r="H286" s="111"/>
      <c r="I286" s="94"/>
      <c r="J286" s="155"/>
      <c r="K286" s="82"/>
      <c r="L286" s="75" t="s">
        <v>317</v>
      </c>
      <c r="M286" s="111"/>
      <c r="N286"/>
    </row>
    <row r="287" spans="1:14" ht="13.5">
      <c r="A287" s="121" t="s">
        <v>1031</v>
      </c>
      <c r="B287" s="156" t="s">
        <v>1032</v>
      </c>
      <c r="C287" s="156" t="s">
        <v>1033</v>
      </c>
      <c r="D287" s="111" t="s">
        <v>278</v>
      </c>
      <c r="F287" s="73" t="s">
        <v>1031</v>
      </c>
      <c r="G287" s="77" t="s">
        <v>1034</v>
      </c>
      <c r="H287" s="111" t="s">
        <v>1035</v>
      </c>
      <c r="I287" s="123" t="s">
        <v>24</v>
      </c>
      <c r="J287" s="155">
        <v>1954</v>
      </c>
      <c r="K287" s="82">
        <v>68</v>
      </c>
      <c r="L287" s="75" t="s">
        <v>267</v>
      </c>
      <c r="M287" s="123" t="s">
        <v>29</v>
      </c>
      <c r="N287"/>
    </row>
    <row r="288" spans="1:14" ht="13.5">
      <c r="A288" s="121" t="s">
        <v>1036</v>
      </c>
      <c r="B288" s="154" t="s">
        <v>276</v>
      </c>
      <c r="C288" s="154" t="s">
        <v>277</v>
      </c>
      <c r="D288" s="111" t="s">
        <v>278</v>
      </c>
      <c r="F288" s="73" t="s">
        <v>1036</v>
      </c>
      <c r="G288" s="77" t="s">
        <v>1037</v>
      </c>
      <c r="H288" s="111" t="s">
        <v>1035</v>
      </c>
      <c r="I288" s="111" t="s">
        <v>24</v>
      </c>
      <c r="J288" s="155">
        <v>1942</v>
      </c>
      <c r="K288" s="82">
        <v>80</v>
      </c>
      <c r="L288" s="75" t="s">
        <v>267</v>
      </c>
      <c r="M288" s="111" t="s">
        <v>29</v>
      </c>
      <c r="N288"/>
    </row>
    <row r="289" spans="1:14" ht="13.5">
      <c r="A289" s="121" t="s">
        <v>280</v>
      </c>
      <c r="B289" s="156" t="s">
        <v>281</v>
      </c>
      <c r="C289" s="156" t="s">
        <v>1038</v>
      </c>
      <c r="D289" s="111" t="s">
        <v>278</v>
      </c>
      <c r="F289" s="73" t="s">
        <v>280</v>
      </c>
      <c r="G289" s="77" t="s">
        <v>1039</v>
      </c>
      <c r="H289" s="111" t="s">
        <v>1035</v>
      </c>
      <c r="I289" s="123" t="s">
        <v>24</v>
      </c>
      <c r="J289" s="155">
        <v>1943</v>
      </c>
      <c r="K289" s="82">
        <v>79</v>
      </c>
      <c r="L289" s="75" t="s">
        <v>267</v>
      </c>
      <c r="M289" s="123" t="s">
        <v>128</v>
      </c>
      <c r="N289"/>
    </row>
    <row r="290" spans="1:14" ht="13.5">
      <c r="A290" s="121" t="s">
        <v>282</v>
      </c>
      <c r="B290" s="156" t="s">
        <v>283</v>
      </c>
      <c r="C290" s="156" t="s">
        <v>284</v>
      </c>
      <c r="D290" s="111" t="s">
        <v>278</v>
      </c>
      <c r="F290" s="73" t="s">
        <v>282</v>
      </c>
      <c r="G290" s="77" t="s">
        <v>1040</v>
      </c>
      <c r="H290" s="111" t="s">
        <v>1035</v>
      </c>
      <c r="I290" s="123" t="s">
        <v>24</v>
      </c>
      <c r="J290" s="155">
        <v>1939</v>
      </c>
      <c r="K290" s="82">
        <v>83</v>
      </c>
      <c r="L290" s="75" t="s">
        <v>267</v>
      </c>
      <c r="M290" s="121" t="s">
        <v>29</v>
      </c>
      <c r="N290"/>
    </row>
    <row r="291" spans="1:14" ht="13.5">
      <c r="A291" s="121" t="s">
        <v>285</v>
      </c>
      <c r="B291" s="156" t="s">
        <v>286</v>
      </c>
      <c r="C291" s="92" t="s">
        <v>195</v>
      </c>
      <c r="D291" s="111" t="s">
        <v>278</v>
      </c>
      <c r="E291"/>
      <c r="F291" s="73" t="s">
        <v>285</v>
      </c>
      <c r="G291" s="77" t="s">
        <v>1041</v>
      </c>
      <c r="H291" s="111" t="s">
        <v>1035</v>
      </c>
      <c r="I291" s="123" t="s">
        <v>24</v>
      </c>
      <c r="J291" s="94">
        <v>1945</v>
      </c>
      <c r="K291" s="82">
        <v>77</v>
      </c>
      <c r="L291" s="75" t="s">
        <v>267</v>
      </c>
      <c r="M291" s="121" t="s">
        <v>29</v>
      </c>
      <c r="N291"/>
    </row>
    <row r="292" spans="1:14" ht="13.5">
      <c r="A292" s="121" t="s">
        <v>287</v>
      </c>
      <c r="B292" s="92" t="s">
        <v>288</v>
      </c>
      <c r="C292" s="92" t="s">
        <v>289</v>
      </c>
      <c r="D292" s="111" t="s">
        <v>278</v>
      </c>
      <c r="E292"/>
      <c r="F292" s="73" t="s">
        <v>287</v>
      </c>
      <c r="G292" s="77" t="s">
        <v>1042</v>
      </c>
      <c r="H292" s="111" t="s">
        <v>1035</v>
      </c>
      <c r="I292" s="123" t="s">
        <v>24</v>
      </c>
      <c r="J292" s="94">
        <v>1948</v>
      </c>
      <c r="K292" s="82">
        <v>74</v>
      </c>
      <c r="L292" s="94" t="s">
        <v>267</v>
      </c>
      <c r="M292" s="94" t="s">
        <v>36</v>
      </c>
      <c r="N292"/>
    </row>
    <row r="293" spans="1:14" ht="13.5">
      <c r="A293" s="121" t="s">
        <v>290</v>
      </c>
      <c r="B293" s="92" t="s">
        <v>299</v>
      </c>
      <c r="C293" s="156" t="s">
        <v>300</v>
      </c>
      <c r="D293" s="111" t="s">
        <v>278</v>
      </c>
      <c r="E293"/>
      <c r="F293" s="73" t="s">
        <v>290</v>
      </c>
      <c r="G293" s="77" t="s">
        <v>301</v>
      </c>
      <c r="H293" s="111" t="s">
        <v>1035</v>
      </c>
      <c r="I293" s="123" t="s">
        <v>24</v>
      </c>
      <c r="J293" s="94">
        <v>1955</v>
      </c>
      <c r="K293" s="82">
        <v>67</v>
      </c>
      <c r="L293" s="94" t="s">
        <v>267</v>
      </c>
      <c r="M293" s="94" t="s">
        <v>36</v>
      </c>
      <c r="N293"/>
    </row>
    <row r="294" spans="1:14" ht="13.5">
      <c r="A294" s="121" t="s">
        <v>291</v>
      </c>
      <c r="B294" s="94" t="s">
        <v>32</v>
      </c>
      <c r="C294" s="94" t="s">
        <v>294</v>
      </c>
      <c r="D294" s="111" t="s">
        <v>278</v>
      </c>
      <c r="E294" s="94"/>
      <c r="F294" s="73" t="s">
        <v>291</v>
      </c>
      <c r="G294" s="77" t="s">
        <v>1043</v>
      </c>
      <c r="H294" s="111" t="s">
        <v>1035</v>
      </c>
      <c r="I294" s="94" t="s">
        <v>24</v>
      </c>
      <c r="J294" s="94">
        <v>1947</v>
      </c>
      <c r="K294" s="82">
        <v>75</v>
      </c>
      <c r="L294" s="94" t="s">
        <v>267</v>
      </c>
      <c r="M294" s="92" t="s">
        <v>36</v>
      </c>
      <c r="N294"/>
    </row>
    <row r="295" spans="1:14" ht="13.5">
      <c r="A295" s="121" t="s">
        <v>292</v>
      </c>
      <c r="B295" s="94" t="s">
        <v>302</v>
      </c>
      <c r="C295" s="94" t="s">
        <v>303</v>
      </c>
      <c r="D295" s="111" t="s">
        <v>278</v>
      </c>
      <c r="E295" s="94"/>
      <c r="F295" s="73" t="s">
        <v>292</v>
      </c>
      <c r="G295" s="77" t="s">
        <v>304</v>
      </c>
      <c r="H295" s="111" t="s">
        <v>1035</v>
      </c>
      <c r="I295" s="94" t="s">
        <v>24</v>
      </c>
      <c r="J295" s="94">
        <v>1955</v>
      </c>
      <c r="K295" s="82">
        <v>67</v>
      </c>
      <c r="L295" s="94" t="s">
        <v>267</v>
      </c>
      <c r="M295" s="92" t="s">
        <v>36</v>
      </c>
      <c r="N295"/>
    </row>
    <row r="296" spans="1:14" ht="13.5">
      <c r="A296" s="121" t="s">
        <v>293</v>
      </c>
      <c r="B296" s="94" t="s">
        <v>296</v>
      </c>
      <c r="C296" s="94" t="s">
        <v>297</v>
      </c>
      <c r="D296" s="111" t="s">
        <v>278</v>
      </c>
      <c r="E296" s="94"/>
      <c r="F296" s="73" t="s">
        <v>293</v>
      </c>
      <c r="G296" s="77" t="s">
        <v>1044</v>
      </c>
      <c r="H296" s="111" t="s">
        <v>1035</v>
      </c>
      <c r="I296" s="94" t="s">
        <v>24</v>
      </c>
      <c r="J296" s="94">
        <v>1953</v>
      </c>
      <c r="K296" s="82">
        <v>69</v>
      </c>
      <c r="L296" s="94" t="s">
        <v>267</v>
      </c>
      <c r="M296" s="92" t="s">
        <v>25</v>
      </c>
      <c r="N296"/>
    </row>
    <row r="297" spans="1:14" ht="13.5">
      <c r="A297" s="121" t="s">
        <v>295</v>
      </c>
      <c r="B297" s="94" t="s">
        <v>298</v>
      </c>
      <c r="C297" s="94" t="s">
        <v>1045</v>
      </c>
      <c r="D297" s="111" t="s">
        <v>278</v>
      </c>
      <c r="E297"/>
      <c r="F297" s="73" t="s">
        <v>295</v>
      </c>
      <c r="G297" s="77" t="s">
        <v>1046</v>
      </c>
      <c r="H297" s="111" t="s">
        <v>1035</v>
      </c>
      <c r="I297" s="94" t="s">
        <v>24</v>
      </c>
      <c r="J297" s="94">
        <v>1952</v>
      </c>
      <c r="K297" s="82">
        <v>70</v>
      </c>
      <c r="L297" s="94" t="s">
        <v>267</v>
      </c>
      <c r="M297" s="92" t="s">
        <v>29</v>
      </c>
      <c r="N297"/>
    </row>
    <row r="298" spans="1:14" ht="13.5">
      <c r="A298" s="121"/>
      <c r="B298" s="92"/>
      <c r="C298" s="92"/>
      <c r="D298" s="111"/>
      <c r="E298" s="157"/>
      <c r="G298" s="94"/>
      <c r="H298" s="111"/>
      <c r="I298" s="94"/>
      <c r="J298" s="94"/>
      <c r="K298" s="82"/>
      <c r="L298" s="94"/>
      <c r="M298" s="94"/>
      <c r="N298"/>
    </row>
    <row r="299" spans="1:13" ht="13.5">
      <c r="A299" s="121"/>
      <c r="B299" s="92"/>
      <c r="C299" s="92"/>
      <c r="D299" s="111"/>
      <c r="E299" s="157"/>
      <c r="G299" s="94"/>
      <c r="H299" s="111"/>
      <c r="I299" s="94"/>
      <c r="J299" s="94"/>
      <c r="K299" s="82"/>
      <c r="L299" s="94"/>
      <c r="M299" s="94"/>
    </row>
    <row r="300" spans="1:13" ht="13.5">
      <c r="A300" s="121"/>
      <c r="B300" s="94"/>
      <c r="C300" s="94"/>
      <c r="D300" s="111"/>
      <c r="G300" s="94"/>
      <c r="H300" s="111"/>
      <c r="I300" s="94"/>
      <c r="J300" s="94"/>
      <c r="K300" s="82"/>
      <c r="L300" s="94"/>
      <c r="M300" s="94"/>
    </row>
    <row r="301" spans="1:13" ht="13.5">
      <c r="A301" s="121"/>
      <c r="B301" s="154"/>
      <c r="C301" s="154"/>
      <c r="D301" s="111"/>
      <c r="E301" s="77"/>
      <c r="G301" s="77"/>
      <c r="H301" s="111"/>
      <c r="I301" s="94"/>
      <c r="J301" s="155"/>
      <c r="K301" s="82"/>
      <c r="L301" s="94"/>
      <c r="M301" s="123"/>
    </row>
    <row r="302" spans="1:13" ht="13.5">
      <c r="A302" s="121"/>
      <c r="B302" s="154"/>
      <c r="C302" s="154"/>
      <c r="D302" s="111"/>
      <c r="E302" s="77" t="s">
        <v>1047</v>
      </c>
      <c r="G302" s="77"/>
      <c r="H302" s="111"/>
      <c r="I302" s="94"/>
      <c r="J302" s="155"/>
      <c r="K302" s="82"/>
      <c r="L302" s="94"/>
      <c r="M302" s="123"/>
    </row>
    <row r="303" spans="1:13" ht="13.5">
      <c r="A303" s="121"/>
      <c r="B303" s="94" t="s">
        <v>1048</v>
      </c>
      <c r="C303" s="94"/>
      <c r="D303" s="111" t="s">
        <v>1049</v>
      </c>
      <c r="G303" s="77"/>
      <c r="H303" s="111" t="s">
        <v>20</v>
      </c>
      <c r="I303" s="94" t="s">
        <v>21</v>
      </c>
      <c r="J303" s="94"/>
      <c r="K303" s="82"/>
      <c r="L303" s="94" t="s">
        <v>317</v>
      </c>
      <c r="M303" s="111"/>
    </row>
    <row r="304" spans="1:13" ht="13.5">
      <c r="A304" s="121"/>
      <c r="B304" s="92"/>
      <c r="C304" s="92"/>
      <c r="D304" s="111"/>
      <c r="G304" s="77"/>
      <c r="H304" s="111">
        <v>0</v>
      </c>
      <c r="I304" s="92">
        <v>0</v>
      </c>
      <c r="J304" s="94"/>
      <c r="K304" s="82"/>
      <c r="L304" s="94" t="s">
        <v>317</v>
      </c>
      <c r="M304" s="111"/>
    </row>
    <row r="305" spans="1:13" ht="13.5">
      <c r="A305" s="121"/>
      <c r="B305" s="94" t="s">
        <v>1050</v>
      </c>
      <c r="C305" s="94"/>
      <c r="D305" s="111" t="s">
        <v>22</v>
      </c>
      <c r="E305" t="s">
        <v>562</v>
      </c>
      <c r="G305" s="77"/>
      <c r="H305" s="111"/>
      <c r="I305" s="94"/>
      <c r="J305" s="94"/>
      <c r="K305" s="82" t="s">
        <v>317</v>
      </c>
      <c r="L305" s="94" t="s">
        <v>317</v>
      </c>
      <c r="M305" s="123"/>
    </row>
    <row r="306" spans="1:14" s="158" customFormat="1" ht="13.5">
      <c r="A306" s="121"/>
      <c r="B306" s="94" t="s">
        <v>1051</v>
      </c>
      <c r="C306" s="94"/>
      <c r="D306" s="111" t="s">
        <v>23</v>
      </c>
      <c r="E306" t="s">
        <v>1052</v>
      </c>
      <c r="F306" s="73"/>
      <c r="G306" s="77"/>
      <c r="H306" s="111"/>
      <c r="I306" s="94"/>
      <c r="J306" s="94"/>
      <c r="K306" s="82" t="s">
        <v>317</v>
      </c>
      <c r="L306" s="94"/>
      <c r="M306" s="122"/>
      <c r="N306"/>
    </row>
    <row r="307" spans="1:14" s="158" customFormat="1" ht="13.5">
      <c r="A307" s="121" t="s">
        <v>1053</v>
      </c>
      <c r="B307" s="72" t="s">
        <v>1054</v>
      </c>
      <c r="C307" t="s">
        <v>1055</v>
      </c>
      <c r="D307" s="111" t="s">
        <v>1050</v>
      </c>
      <c r="E307"/>
      <c r="F307" s="73" t="s">
        <v>1053</v>
      </c>
      <c r="G307" s="77" t="s">
        <v>1056</v>
      </c>
      <c r="H307" s="111" t="s">
        <v>1051</v>
      </c>
      <c r="I307" s="92" t="s">
        <v>24</v>
      </c>
      <c r="J307" s="94">
        <v>1983</v>
      </c>
      <c r="K307" s="82">
        <v>39</v>
      </c>
      <c r="L307" s="94" t="s">
        <v>267</v>
      </c>
      <c r="M307" s="123" t="s">
        <v>447</v>
      </c>
      <c r="N307"/>
    </row>
    <row r="308" spans="1:13" ht="13.5">
      <c r="A308" s="121" t="s">
        <v>1057</v>
      </c>
      <c r="B308" s="94" t="s">
        <v>1058</v>
      </c>
      <c r="C308" t="s">
        <v>1059</v>
      </c>
      <c r="D308" s="111" t="s">
        <v>1050</v>
      </c>
      <c r="F308" s="73" t="s">
        <v>1057</v>
      </c>
      <c r="G308" s="94" t="s">
        <v>1060</v>
      </c>
      <c r="H308" s="111" t="s">
        <v>1051</v>
      </c>
      <c r="I308" s="94" t="s">
        <v>24</v>
      </c>
      <c r="J308" s="94">
        <v>1988</v>
      </c>
      <c r="K308" s="82">
        <v>34</v>
      </c>
      <c r="L308" s="94" t="s">
        <v>267</v>
      </c>
      <c r="M308" t="s">
        <v>1061</v>
      </c>
    </row>
    <row r="309" spans="1:13" ht="13.5">
      <c r="A309" s="73" t="s">
        <v>1062</v>
      </c>
      <c r="B309" s="154" t="s">
        <v>709</v>
      </c>
      <c r="C309" s="154" t="s">
        <v>1063</v>
      </c>
      <c r="D309" s="111" t="s">
        <v>1050</v>
      </c>
      <c r="E309" s="77"/>
      <c r="F309" s="73" t="s">
        <v>1062</v>
      </c>
      <c r="G309" s="154" t="s">
        <v>1064</v>
      </c>
      <c r="H309" s="111" t="s">
        <v>1051</v>
      </c>
      <c r="I309" s="111" t="s">
        <v>24</v>
      </c>
      <c r="J309" s="155">
        <v>1984</v>
      </c>
      <c r="K309" s="82">
        <v>38</v>
      </c>
      <c r="L309" s="94" t="s">
        <v>267</v>
      </c>
      <c r="M309" s="111" t="s">
        <v>447</v>
      </c>
    </row>
    <row r="310" spans="1:13" ht="13.5">
      <c r="A310" s="73" t="s">
        <v>1065</v>
      </c>
      <c r="B310" s="159" t="s">
        <v>1066</v>
      </c>
      <c r="C310" s="159" t="s">
        <v>1067</v>
      </c>
      <c r="D310" s="111" t="s">
        <v>1050</v>
      </c>
      <c r="E310" s="77"/>
      <c r="F310" s="73" t="s">
        <v>1065</v>
      </c>
      <c r="G310" s="73" t="s">
        <v>1068</v>
      </c>
      <c r="H310" s="122" t="s">
        <v>1051</v>
      </c>
      <c r="I310" s="110" t="s">
        <v>24</v>
      </c>
      <c r="J310" s="160">
        <v>1992</v>
      </c>
      <c r="K310" s="82">
        <v>30</v>
      </c>
      <c r="L310" s="94" t="s">
        <v>267</v>
      </c>
      <c r="M310" s="110" t="s">
        <v>1061</v>
      </c>
    </row>
    <row r="311" spans="1:13" ht="13.5">
      <c r="A311" s="73" t="s">
        <v>1069</v>
      </c>
      <c r="B311" s="154" t="s">
        <v>1070</v>
      </c>
      <c r="C311" s="154" t="s">
        <v>1071</v>
      </c>
      <c r="D311" s="111" t="s">
        <v>1050</v>
      </c>
      <c r="E311" s="77"/>
      <c r="F311" s="73" t="s">
        <v>1069</v>
      </c>
      <c r="G311" s="154" t="s">
        <v>1072</v>
      </c>
      <c r="H311" s="111" t="s">
        <v>1051</v>
      </c>
      <c r="I311" s="111" t="s">
        <v>24</v>
      </c>
      <c r="J311" s="155">
        <v>1986</v>
      </c>
      <c r="K311" s="82">
        <v>36</v>
      </c>
      <c r="L311" s="75" t="s">
        <v>267</v>
      </c>
      <c r="M311" s="149" t="s">
        <v>1073</v>
      </c>
    </row>
    <row r="312" spans="1:13" ht="13.5">
      <c r="A312" s="73" t="s">
        <v>1074</v>
      </c>
      <c r="B312" s="154" t="s">
        <v>1075</v>
      </c>
      <c r="C312" s="154" t="s">
        <v>1076</v>
      </c>
      <c r="D312" s="111" t="s">
        <v>1050</v>
      </c>
      <c r="E312" s="77"/>
      <c r="F312" s="73" t="s">
        <v>1074</v>
      </c>
      <c r="G312" s="77" t="s">
        <v>1077</v>
      </c>
      <c r="H312" s="111" t="s">
        <v>1051</v>
      </c>
      <c r="I312" s="111" t="s">
        <v>24</v>
      </c>
      <c r="J312" s="155">
        <v>1977</v>
      </c>
      <c r="K312" s="82">
        <v>45</v>
      </c>
      <c r="L312" s="94" t="s">
        <v>267</v>
      </c>
      <c r="M312" s="111" t="s">
        <v>751</v>
      </c>
    </row>
    <row r="313" spans="1:13" ht="13.5">
      <c r="A313" s="73" t="s">
        <v>1078</v>
      </c>
      <c r="B313" s="154" t="s">
        <v>1075</v>
      </c>
      <c r="C313" s="154" t="s">
        <v>1079</v>
      </c>
      <c r="D313" s="111" t="s">
        <v>1050</v>
      </c>
      <c r="E313" s="77" t="s">
        <v>96</v>
      </c>
      <c r="F313" s="73" t="s">
        <v>1078</v>
      </c>
      <c r="G313" s="77" t="s">
        <v>1080</v>
      </c>
      <c r="H313" s="111" t="s">
        <v>1051</v>
      </c>
      <c r="I313" s="111" t="s">
        <v>24</v>
      </c>
      <c r="J313" s="155">
        <v>2008</v>
      </c>
      <c r="K313" s="82">
        <v>14</v>
      </c>
      <c r="L313" s="94" t="s">
        <v>267</v>
      </c>
      <c r="M313" s="111" t="s">
        <v>327</v>
      </c>
    </row>
    <row r="314" spans="2:13" ht="13.5">
      <c r="B314" s="77"/>
      <c r="C314" s="77"/>
      <c r="D314" s="77"/>
      <c r="E314" s="77"/>
      <c r="G314" s="77"/>
      <c r="H314" s="77"/>
      <c r="I314" s="83"/>
      <c r="J314" s="84"/>
      <c r="K314" s="82" t="s">
        <v>317</v>
      </c>
      <c r="L314" s="94" t="s">
        <v>317</v>
      </c>
      <c r="M314" s="85"/>
    </row>
    <row r="315" spans="2:12" ht="13.5">
      <c r="B315" s="242"/>
      <c r="C315" s="242"/>
      <c r="D315" s="237"/>
      <c r="E315" s="237"/>
      <c r="F315" s="237"/>
      <c r="G315" s="237"/>
      <c r="I315" s="229"/>
      <c r="J315" s="229"/>
      <c r="K315" s="229" t="s">
        <v>317</v>
      </c>
      <c r="L315" s="94" t="s">
        <v>317</v>
      </c>
    </row>
    <row r="316" spans="2:12" ht="13.5">
      <c r="B316" s="242"/>
      <c r="C316" s="242"/>
      <c r="D316" s="237"/>
      <c r="E316" s="237"/>
      <c r="F316" s="237"/>
      <c r="G316" s="237"/>
      <c r="H316" s="76"/>
      <c r="I316" s="230"/>
      <c r="J316" s="230"/>
      <c r="K316" s="230" t="s">
        <v>317</v>
      </c>
      <c r="L316" s="94" t="s">
        <v>317</v>
      </c>
    </row>
    <row r="317" spans="2:13" ht="13.5">
      <c r="B317" s="77"/>
      <c r="C317" s="77"/>
      <c r="D317" s="78"/>
      <c r="F317" s="75"/>
      <c r="K317" s="82" t="s">
        <v>317</v>
      </c>
      <c r="L317" s="94" t="s">
        <v>317</v>
      </c>
      <c r="M317" s="73"/>
    </row>
    <row r="318" spans="2:13" ht="13.5">
      <c r="B318" s="242"/>
      <c r="C318" s="239"/>
      <c r="F318" s="75"/>
      <c r="K318" s="82" t="s">
        <v>317</v>
      </c>
      <c r="L318" s="94" t="s">
        <v>317</v>
      </c>
      <c r="M318" s="73"/>
    </row>
    <row r="319" spans="1:13" ht="13.5">
      <c r="A319" s="73"/>
      <c r="B319" s="77" t="s">
        <v>1081</v>
      </c>
      <c r="C319" s="77"/>
      <c r="D319" s="73" t="s">
        <v>1082</v>
      </c>
      <c r="E319" s="94"/>
      <c r="F319" s="75"/>
      <c r="H319" s="83"/>
      <c r="I319" s="83"/>
      <c r="J319" s="161"/>
      <c r="K319" s="82"/>
      <c r="L319" s="94"/>
      <c r="M319" s="77"/>
    </row>
    <row r="320" spans="2:13" ht="13.5">
      <c r="B320" s="77"/>
      <c r="C320" s="77"/>
      <c r="E320" s="94"/>
      <c r="F320" s="75"/>
      <c r="H320" s="83"/>
      <c r="I320" s="83"/>
      <c r="J320" s="161"/>
      <c r="K320" s="82"/>
      <c r="L320" s="94"/>
      <c r="M320" s="77"/>
    </row>
    <row r="321" spans="2:13" ht="13.5">
      <c r="B321" s="77"/>
      <c r="C321" s="77"/>
      <c r="E321" s="94"/>
      <c r="F321" s="75"/>
      <c r="G321" s="73" t="s">
        <v>20</v>
      </c>
      <c r="H321" s="83" t="s">
        <v>21</v>
      </c>
      <c r="I321" s="83"/>
      <c r="J321" s="161"/>
      <c r="K321" s="82"/>
      <c r="L321" s="94"/>
      <c r="M321" s="130"/>
    </row>
    <row r="322" spans="1:13" ht="13.5">
      <c r="A322" s="73"/>
      <c r="B322" s="77" t="s">
        <v>1083</v>
      </c>
      <c r="C322" s="77"/>
      <c r="D322" s="73" t="s">
        <v>23</v>
      </c>
      <c r="E322" s="94"/>
      <c r="F322" s="75"/>
      <c r="G322" s="73">
        <v>6</v>
      </c>
      <c r="H322" s="83">
        <v>0.1875</v>
      </c>
      <c r="I322" s="83"/>
      <c r="J322" s="161"/>
      <c r="K322" s="82"/>
      <c r="L322" s="94"/>
      <c r="M322" s="77"/>
    </row>
    <row r="323" spans="1:13" ht="13.5">
      <c r="A323" s="73"/>
      <c r="B323" s="77" t="s">
        <v>200</v>
      </c>
      <c r="C323" s="77"/>
      <c r="D323" s="73" t="s">
        <v>22</v>
      </c>
      <c r="E323" s="94"/>
      <c r="F323" s="75"/>
      <c r="H323" s="83"/>
      <c r="I323" s="83"/>
      <c r="J323" s="161"/>
      <c r="K323" s="82"/>
      <c r="L323" s="94"/>
      <c r="M323" s="77"/>
    </row>
    <row r="324" spans="1:13" ht="13.5">
      <c r="A324" s="73" t="s">
        <v>1084</v>
      </c>
      <c r="B324" s="77" t="s">
        <v>1085</v>
      </c>
      <c r="C324" s="77" t="s">
        <v>1086</v>
      </c>
      <c r="D324" s="73" t="s">
        <v>200</v>
      </c>
      <c r="E324" s="94"/>
      <c r="F324" s="75" t="s">
        <v>1084</v>
      </c>
      <c r="G324" s="73" t="s">
        <v>1087</v>
      </c>
      <c r="H324" s="83" t="s">
        <v>1083</v>
      </c>
      <c r="I324" s="83" t="s">
        <v>24</v>
      </c>
      <c r="J324" s="161">
        <v>1970</v>
      </c>
      <c r="K324" s="82">
        <v>52</v>
      </c>
      <c r="L324" s="94" t="s">
        <v>267</v>
      </c>
      <c r="M324" s="87" t="s">
        <v>369</v>
      </c>
    </row>
    <row r="325" spans="1:13" ht="13.5">
      <c r="A325" s="73" t="s">
        <v>1088</v>
      </c>
      <c r="B325" s="77" t="s">
        <v>1089</v>
      </c>
      <c r="C325" s="77" t="s">
        <v>1090</v>
      </c>
      <c r="D325" s="73" t="s">
        <v>200</v>
      </c>
      <c r="E325" s="73"/>
      <c r="F325" s="75" t="s">
        <v>1088</v>
      </c>
      <c r="G325" s="73" t="s">
        <v>1091</v>
      </c>
      <c r="H325" s="83" t="s">
        <v>1083</v>
      </c>
      <c r="I325" s="83" t="s">
        <v>24</v>
      </c>
      <c r="J325" s="161">
        <v>1978</v>
      </c>
      <c r="K325" s="82">
        <v>44</v>
      </c>
      <c r="L325" s="94" t="s">
        <v>267</v>
      </c>
      <c r="M325" s="77" t="s">
        <v>29</v>
      </c>
    </row>
    <row r="326" spans="1:13" ht="13.5">
      <c r="A326" s="73" t="s">
        <v>201</v>
      </c>
      <c r="B326" s="77" t="s">
        <v>1092</v>
      </c>
      <c r="C326" s="77" t="s">
        <v>1063</v>
      </c>
      <c r="D326" s="73" t="s">
        <v>200</v>
      </c>
      <c r="E326" s="73"/>
      <c r="F326" s="75" t="s">
        <v>201</v>
      </c>
      <c r="G326" s="73" t="s">
        <v>1093</v>
      </c>
      <c r="H326" s="83" t="s">
        <v>1083</v>
      </c>
      <c r="I326" s="83" t="s">
        <v>24</v>
      </c>
      <c r="J326" s="161">
        <v>1978</v>
      </c>
      <c r="K326" s="82">
        <v>44</v>
      </c>
      <c r="L326" s="94" t="s">
        <v>267</v>
      </c>
      <c r="M326" s="77" t="s">
        <v>364</v>
      </c>
    </row>
    <row r="327" spans="1:13" ht="13.5">
      <c r="A327" s="73" t="s">
        <v>202</v>
      </c>
      <c r="B327" s="77" t="s">
        <v>1094</v>
      </c>
      <c r="C327" s="77" t="s">
        <v>1095</v>
      </c>
      <c r="D327" s="73" t="s">
        <v>200</v>
      </c>
      <c r="E327" s="73"/>
      <c r="F327" s="75" t="s">
        <v>202</v>
      </c>
      <c r="G327" s="73" t="s">
        <v>1096</v>
      </c>
      <c r="H327" s="83" t="s">
        <v>1083</v>
      </c>
      <c r="I327" s="83" t="s">
        <v>24</v>
      </c>
      <c r="J327" s="161">
        <v>1971</v>
      </c>
      <c r="K327" s="82">
        <v>51</v>
      </c>
      <c r="L327" s="94" t="s">
        <v>267</v>
      </c>
      <c r="M327" s="77" t="s">
        <v>746</v>
      </c>
    </row>
    <row r="328" spans="1:13" ht="13.5">
      <c r="A328" s="73" t="s">
        <v>203</v>
      </c>
      <c r="B328" s="77" t="s">
        <v>1097</v>
      </c>
      <c r="C328" s="77" t="s">
        <v>1098</v>
      </c>
      <c r="D328" s="73" t="s">
        <v>200</v>
      </c>
      <c r="E328" s="73"/>
      <c r="F328" s="75" t="s">
        <v>203</v>
      </c>
      <c r="G328" s="73" t="s">
        <v>1099</v>
      </c>
      <c r="H328" s="83" t="s">
        <v>1083</v>
      </c>
      <c r="I328" s="83" t="s">
        <v>24</v>
      </c>
      <c r="J328" s="162">
        <v>1969</v>
      </c>
      <c r="K328" s="82">
        <v>53</v>
      </c>
      <c r="L328" s="94" t="s">
        <v>267</v>
      </c>
      <c r="M328" s="163" t="s">
        <v>29</v>
      </c>
    </row>
    <row r="329" spans="1:13" ht="13.5">
      <c r="A329" s="73" t="s">
        <v>204</v>
      </c>
      <c r="B329" s="164" t="s">
        <v>1100</v>
      </c>
      <c r="C329" s="164" t="s">
        <v>1101</v>
      </c>
      <c r="D329" s="73" t="s">
        <v>200</v>
      </c>
      <c r="E329" s="94"/>
      <c r="F329" s="75" t="s">
        <v>204</v>
      </c>
      <c r="G329" s="73" t="s">
        <v>1102</v>
      </c>
      <c r="H329" s="83" t="s">
        <v>1083</v>
      </c>
      <c r="I329" s="83" t="s">
        <v>24</v>
      </c>
      <c r="J329" s="161">
        <v>1959</v>
      </c>
      <c r="K329" s="82">
        <v>63</v>
      </c>
      <c r="L329" s="94" t="s">
        <v>267</v>
      </c>
      <c r="M329" s="77" t="s">
        <v>391</v>
      </c>
    </row>
    <row r="330" spans="1:13" ht="13.5">
      <c r="A330" s="73" t="s">
        <v>205</v>
      </c>
      <c r="B330" s="73" t="s">
        <v>1103</v>
      </c>
      <c r="C330" s="73" t="s">
        <v>1104</v>
      </c>
      <c r="D330" s="73" t="s">
        <v>200</v>
      </c>
      <c r="E330" s="94"/>
      <c r="F330" s="75" t="s">
        <v>205</v>
      </c>
      <c r="G330" s="73" t="s">
        <v>1105</v>
      </c>
      <c r="H330" s="83" t="s">
        <v>1083</v>
      </c>
      <c r="I330" s="83" t="s">
        <v>24</v>
      </c>
      <c r="J330" s="161">
        <v>1971</v>
      </c>
      <c r="K330" s="82">
        <v>51</v>
      </c>
      <c r="L330" s="94" t="s">
        <v>267</v>
      </c>
      <c r="M330" s="77" t="s">
        <v>391</v>
      </c>
    </row>
    <row r="331" spans="1:13" ht="13.5">
      <c r="A331" s="73" t="s">
        <v>206</v>
      </c>
      <c r="B331" s="73" t="s">
        <v>1106</v>
      </c>
      <c r="C331" s="73" t="s">
        <v>1107</v>
      </c>
      <c r="D331" s="73" t="s">
        <v>200</v>
      </c>
      <c r="E331" s="94"/>
      <c r="F331" s="75" t="s">
        <v>206</v>
      </c>
      <c r="G331" s="73" t="s">
        <v>1108</v>
      </c>
      <c r="H331" s="83" t="s">
        <v>1083</v>
      </c>
      <c r="I331" s="83" t="s">
        <v>354</v>
      </c>
      <c r="J331" s="161">
        <v>1974</v>
      </c>
      <c r="K331" s="82">
        <v>48</v>
      </c>
      <c r="L331" s="94" t="s">
        <v>267</v>
      </c>
      <c r="M331" s="73" t="s">
        <v>569</v>
      </c>
    </row>
    <row r="332" spans="1:13" ht="13.5">
      <c r="A332" s="73" t="s">
        <v>207</v>
      </c>
      <c r="B332" s="85" t="s">
        <v>1109</v>
      </c>
      <c r="C332" s="85" t="s">
        <v>1110</v>
      </c>
      <c r="D332" s="73" t="s">
        <v>200</v>
      </c>
      <c r="E332" s="94"/>
      <c r="F332" s="75" t="s">
        <v>207</v>
      </c>
      <c r="G332" s="73" t="s">
        <v>1111</v>
      </c>
      <c r="H332" s="83" t="s">
        <v>1083</v>
      </c>
      <c r="I332" s="108" t="s">
        <v>24</v>
      </c>
      <c r="J332" s="161">
        <v>1994</v>
      </c>
      <c r="K332" s="82">
        <v>28</v>
      </c>
      <c r="L332" s="94" t="s">
        <v>267</v>
      </c>
      <c r="M332" s="87" t="s">
        <v>586</v>
      </c>
    </row>
    <row r="333" spans="1:13" ht="13.5">
      <c r="A333" s="73" t="s">
        <v>208</v>
      </c>
      <c r="B333" s="85" t="s">
        <v>1112</v>
      </c>
      <c r="C333" s="85" t="s">
        <v>1113</v>
      </c>
      <c r="D333" s="73" t="s">
        <v>200</v>
      </c>
      <c r="E333" s="94"/>
      <c r="F333" s="75" t="s">
        <v>208</v>
      </c>
      <c r="G333" s="73" t="s">
        <v>1114</v>
      </c>
      <c r="H333" s="83" t="s">
        <v>1083</v>
      </c>
      <c r="I333" s="108" t="s">
        <v>24</v>
      </c>
      <c r="J333" s="161">
        <v>1970</v>
      </c>
      <c r="K333" s="82">
        <v>52</v>
      </c>
      <c r="L333" s="94" t="s">
        <v>267</v>
      </c>
      <c r="M333" s="77" t="s">
        <v>29</v>
      </c>
    </row>
    <row r="334" spans="1:13" ht="13.5">
      <c r="A334" s="73" t="s">
        <v>209</v>
      </c>
      <c r="B334" s="85" t="s">
        <v>1115</v>
      </c>
      <c r="C334" s="85" t="s">
        <v>1116</v>
      </c>
      <c r="D334" s="73" t="s">
        <v>200</v>
      </c>
      <c r="E334" s="94"/>
      <c r="F334" s="75" t="s">
        <v>209</v>
      </c>
      <c r="G334" s="73" t="s">
        <v>1117</v>
      </c>
      <c r="H334" s="83" t="s">
        <v>1083</v>
      </c>
      <c r="I334" s="108" t="s">
        <v>24</v>
      </c>
      <c r="J334" s="161">
        <v>1967</v>
      </c>
      <c r="K334" s="82">
        <v>55</v>
      </c>
      <c r="L334" s="94" t="s">
        <v>267</v>
      </c>
      <c r="M334" s="77" t="s">
        <v>1118</v>
      </c>
    </row>
    <row r="335" spans="1:13" ht="13.5">
      <c r="A335" s="73" t="s">
        <v>210</v>
      </c>
      <c r="B335" s="73" t="s">
        <v>1119</v>
      </c>
      <c r="C335" s="73" t="s">
        <v>1120</v>
      </c>
      <c r="D335" s="73" t="s">
        <v>200</v>
      </c>
      <c r="E335" s="94"/>
      <c r="F335" s="75" t="s">
        <v>210</v>
      </c>
      <c r="G335" s="73" t="s">
        <v>1121</v>
      </c>
      <c r="H335" s="83" t="s">
        <v>1083</v>
      </c>
      <c r="I335" s="83" t="s">
        <v>24</v>
      </c>
      <c r="J335" s="161">
        <v>1982</v>
      </c>
      <c r="K335" s="82">
        <v>40</v>
      </c>
      <c r="L335" s="94" t="s">
        <v>267</v>
      </c>
      <c r="M335" s="77" t="s">
        <v>322</v>
      </c>
    </row>
    <row r="336" spans="1:13" ht="13.5">
      <c r="A336" s="73" t="s">
        <v>211</v>
      </c>
      <c r="B336" s="85" t="s">
        <v>1122</v>
      </c>
      <c r="C336" s="85" t="s">
        <v>1123</v>
      </c>
      <c r="D336" s="73" t="s">
        <v>200</v>
      </c>
      <c r="F336" s="75" t="s">
        <v>211</v>
      </c>
      <c r="G336" s="73" t="s">
        <v>1124</v>
      </c>
      <c r="H336" s="83" t="s">
        <v>1083</v>
      </c>
      <c r="I336" s="108" t="s">
        <v>24</v>
      </c>
      <c r="J336" s="161">
        <v>1977</v>
      </c>
      <c r="K336" s="82">
        <v>45</v>
      </c>
      <c r="L336" s="94" t="s">
        <v>267</v>
      </c>
      <c r="M336" s="77" t="s">
        <v>364</v>
      </c>
    </row>
    <row r="337" spans="1:13" ht="13.5">
      <c r="A337" s="73" t="s">
        <v>212</v>
      </c>
      <c r="B337" s="85" t="s">
        <v>1125</v>
      </c>
      <c r="C337" s="85" t="s">
        <v>1126</v>
      </c>
      <c r="D337" s="73" t="s">
        <v>200</v>
      </c>
      <c r="F337" s="75" t="s">
        <v>212</v>
      </c>
      <c r="G337" s="73" t="s">
        <v>1127</v>
      </c>
      <c r="H337" s="83" t="s">
        <v>1083</v>
      </c>
      <c r="I337" s="108" t="s">
        <v>24</v>
      </c>
      <c r="J337" s="161">
        <v>1964</v>
      </c>
      <c r="K337" s="82">
        <v>58</v>
      </c>
      <c r="L337" s="94" t="s">
        <v>267</v>
      </c>
      <c r="M337" s="77" t="s">
        <v>29</v>
      </c>
    </row>
    <row r="338" spans="1:13" ht="13.5">
      <c r="A338" s="73" t="s">
        <v>214</v>
      </c>
      <c r="B338" s="163" t="s">
        <v>1128</v>
      </c>
      <c r="C338" s="163" t="s">
        <v>1129</v>
      </c>
      <c r="D338" s="163" t="s">
        <v>200</v>
      </c>
      <c r="E338" s="163"/>
      <c r="F338" s="163" t="s">
        <v>214</v>
      </c>
      <c r="G338" s="163" t="s">
        <v>1130</v>
      </c>
      <c r="H338" s="163" t="s">
        <v>1083</v>
      </c>
      <c r="I338" s="163" t="s">
        <v>24</v>
      </c>
      <c r="J338" s="162">
        <v>1961</v>
      </c>
      <c r="K338" s="82">
        <v>61</v>
      </c>
      <c r="L338" s="94" t="s">
        <v>267</v>
      </c>
      <c r="M338" s="163" t="s">
        <v>391</v>
      </c>
    </row>
    <row r="339" spans="1:13" ht="13.5">
      <c r="A339" s="73" t="s">
        <v>217</v>
      </c>
      <c r="B339" s="165" t="s">
        <v>1131</v>
      </c>
      <c r="C339" s="165" t="s">
        <v>1132</v>
      </c>
      <c r="D339" s="163" t="s">
        <v>200</v>
      </c>
      <c r="E339" s="166"/>
      <c r="F339" s="163" t="s">
        <v>217</v>
      </c>
      <c r="G339" s="164" t="s">
        <v>1133</v>
      </c>
      <c r="H339" s="163" t="s">
        <v>1083</v>
      </c>
      <c r="I339" s="108" t="s">
        <v>24</v>
      </c>
      <c r="J339" s="162">
        <v>1960</v>
      </c>
      <c r="K339" s="82">
        <v>62</v>
      </c>
      <c r="L339" s="94" t="s">
        <v>267</v>
      </c>
      <c r="M339" s="167" t="s">
        <v>586</v>
      </c>
    </row>
    <row r="340" spans="1:13" ht="15" customHeight="1">
      <c r="A340" s="73" t="s">
        <v>218</v>
      </c>
      <c r="B340" s="164" t="s">
        <v>1134</v>
      </c>
      <c r="C340" s="164" t="s">
        <v>868</v>
      </c>
      <c r="D340" s="163" t="s">
        <v>200</v>
      </c>
      <c r="F340" s="163" t="s">
        <v>218</v>
      </c>
      <c r="G340" s="164" t="s">
        <v>1135</v>
      </c>
      <c r="H340" s="163" t="s">
        <v>1083</v>
      </c>
      <c r="I340" s="163" t="s">
        <v>24</v>
      </c>
      <c r="J340" s="162">
        <v>1997</v>
      </c>
      <c r="K340" s="82">
        <v>25</v>
      </c>
      <c r="L340" s="94" t="s">
        <v>267</v>
      </c>
      <c r="M340" s="167" t="s">
        <v>369</v>
      </c>
    </row>
    <row r="341" spans="1:13" s="71" customFormat="1" ht="13.5" customHeight="1">
      <c r="A341" s="73" t="s">
        <v>219</v>
      </c>
      <c r="B341" s="71" t="s">
        <v>408</v>
      </c>
      <c r="C341" s="71" t="s">
        <v>1136</v>
      </c>
      <c r="D341" s="163" t="s">
        <v>200</v>
      </c>
      <c r="F341" s="71" t="s">
        <v>219</v>
      </c>
      <c r="G341" s="71" t="s">
        <v>1137</v>
      </c>
      <c r="H341" s="163" t="s">
        <v>1083</v>
      </c>
      <c r="I341" s="163" t="s">
        <v>24</v>
      </c>
      <c r="J341" s="60">
        <v>1981</v>
      </c>
      <c r="K341" s="82">
        <v>41</v>
      </c>
      <c r="L341" s="94" t="s">
        <v>267</v>
      </c>
      <c r="M341" s="167" t="s">
        <v>322</v>
      </c>
    </row>
    <row r="342" spans="1:13" s="71" customFormat="1" ht="18" customHeight="1">
      <c r="A342" s="73" t="s">
        <v>220</v>
      </c>
      <c r="B342" s="71" t="s">
        <v>837</v>
      </c>
      <c r="C342" s="71" t="s">
        <v>1138</v>
      </c>
      <c r="D342" s="163" t="s">
        <v>200</v>
      </c>
      <c r="F342" s="71" t="s">
        <v>220</v>
      </c>
      <c r="G342" s="71" t="s">
        <v>1139</v>
      </c>
      <c r="H342" s="163" t="s">
        <v>1083</v>
      </c>
      <c r="I342" s="163" t="s">
        <v>24</v>
      </c>
      <c r="J342" s="60">
        <v>1971</v>
      </c>
      <c r="K342" s="82">
        <v>51</v>
      </c>
      <c r="L342" s="94" t="s">
        <v>267</v>
      </c>
      <c r="M342" s="167" t="s">
        <v>391</v>
      </c>
    </row>
    <row r="343" spans="1:13" s="71" customFormat="1" ht="13.5">
      <c r="A343" s="73" t="s">
        <v>221</v>
      </c>
      <c r="B343" s="72" t="s">
        <v>1140</v>
      </c>
      <c r="C343" s="72" t="s">
        <v>1141</v>
      </c>
      <c r="D343" s="71" t="s">
        <v>200</v>
      </c>
      <c r="F343" s="71" t="s">
        <v>221</v>
      </c>
      <c r="G343" s="71" t="s">
        <v>1142</v>
      </c>
      <c r="H343" s="71" t="s">
        <v>1083</v>
      </c>
      <c r="I343" s="72" t="s">
        <v>24</v>
      </c>
      <c r="J343" s="60">
        <v>1975</v>
      </c>
      <c r="K343" s="82">
        <v>47</v>
      </c>
      <c r="L343" s="94" t="s">
        <v>267</v>
      </c>
      <c r="M343" s="130" t="s">
        <v>586</v>
      </c>
    </row>
    <row r="344" spans="1:13" ht="15" customHeight="1">
      <c r="A344" s="71" t="s">
        <v>222</v>
      </c>
      <c r="B344" s="71" t="s">
        <v>1143</v>
      </c>
      <c r="C344" s="71" t="s">
        <v>1144</v>
      </c>
      <c r="D344" s="71" t="s">
        <v>200</v>
      </c>
      <c r="E344" s="71"/>
      <c r="F344" s="71" t="s">
        <v>222</v>
      </c>
      <c r="G344" s="71" t="s">
        <v>1145</v>
      </c>
      <c r="H344" s="71" t="s">
        <v>1083</v>
      </c>
      <c r="I344" s="71" t="s">
        <v>24</v>
      </c>
      <c r="J344" s="60">
        <v>1986</v>
      </c>
      <c r="K344" s="71">
        <v>36</v>
      </c>
      <c r="L344" s="71" t="s">
        <v>267</v>
      </c>
      <c r="M344" s="71" t="s">
        <v>30</v>
      </c>
    </row>
    <row r="345" spans="1:13" ht="15" customHeight="1">
      <c r="A345" s="71" t="s">
        <v>223</v>
      </c>
      <c r="B345" s="71" t="s">
        <v>833</v>
      </c>
      <c r="C345" s="71" t="s">
        <v>1146</v>
      </c>
      <c r="D345" s="71" t="s">
        <v>200</v>
      </c>
      <c r="E345" s="71"/>
      <c r="F345" s="71" t="s">
        <v>223</v>
      </c>
      <c r="G345" s="71" t="s">
        <v>1147</v>
      </c>
      <c r="H345" s="71" t="s">
        <v>1083</v>
      </c>
      <c r="I345" s="71" t="s">
        <v>24</v>
      </c>
      <c r="J345" s="60">
        <v>1970</v>
      </c>
      <c r="K345" s="71">
        <v>52</v>
      </c>
      <c r="L345" s="71" t="s">
        <v>267</v>
      </c>
      <c r="M345" s="71" t="s">
        <v>572</v>
      </c>
    </row>
    <row r="346" spans="1:13" ht="13.5">
      <c r="A346" s="163" t="s">
        <v>224</v>
      </c>
      <c r="B346" s="163" t="s">
        <v>833</v>
      </c>
      <c r="C346" s="163" t="s">
        <v>1148</v>
      </c>
      <c r="D346" s="163" t="s">
        <v>200</v>
      </c>
      <c r="E346" s="163"/>
      <c r="F346" s="163" t="s">
        <v>224</v>
      </c>
      <c r="G346" s="73" t="s">
        <v>1149</v>
      </c>
      <c r="H346" s="163" t="s">
        <v>1083</v>
      </c>
      <c r="I346" s="163" t="s">
        <v>24</v>
      </c>
      <c r="J346" s="162">
        <v>1967</v>
      </c>
      <c r="K346" s="81">
        <v>55</v>
      </c>
      <c r="L346" s="75" t="s">
        <v>267</v>
      </c>
      <c r="M346" s="163" t="s">
        <v>572</v>
      </c>
    </row>
    <row r="347" spans="1:13" ht="13.5">
      <c r="A347" s="163" t="s">
        <v>225</v>
      </c>
      <c r="B347" s="167" t="s">
        <v>914</v>
      </c>
      <c r="C347" s="167" t="s">
        <v>306</v>
      </c>
      <c r="D347" s="163" t="s">
        <v>200</v>
      </c>
      <c r="E347" s="163"/>
      <c r="F347" s="163" t="s">
        <v>225</v>
      </c>
      <c r="G347" s="73" t="s">
        <v>1150</v>
      </c>
      <c r="H347" s="163" t="s">
        <v>1083</v>
      </c>
      <c r="I347" s="108" t="s">
        <v>24</v>
      </c>
      <c r="J347" s="162">
        <v>1976</v>
      </c>
      <c r="K347" s="81">
        <v>46</v>
      </c>
      <c r="L347" s="75" t="s">
        <v>267</v>
      </c>
      <c r="M347" s="163" t="s">
        <v>751</v>
      </c>
    </row>
    <row r="348" spans="1:13" ht="13.5">
      <c r="A348" s="163" t="s">
        <v>226</v>
      </c>
      <c r="B348" s="167" t="s">
        <v>1151</v>
      </c>
      <c r="C348" s="167" t="s">
        <v>1152</v>
      </c>
      <c r="D348" s="163" t="s">
        <v>200</v>
      </c>
      <c r="E348" s="163"/>
      <c r="F348" s="163" t="s">
        <v>226</v>
      </c>
      <c r="G348" s="73" t="s">
        <v>1153</v>
      </c>
      <c r="H348" s="163" t="s">
        <v>1083</v>
      </c>
      <c r="I348" s="108" t="s">
        <v>24</v>
      </c>
      <c r="J348" s="162">
        <v>1973</v>
      </c>
      <c r="K348" s="81">
        <v>49</v>
      </c>
      <c r="L348" s="75" t="s">
        <v>267</v>
      </c>
      <c r="M348" s="163" t="s">
        <v>29</v>
      </c>
    </row>
    <row r="349" spans="1:13" ht="13.5">
      <c r="A349" s="163" t="s">
        <v>227</v>
      </c>
      <c r="B349" s="167" t="s">
        <v>18</v>
      </c>
      <c r="C349" s="167" t="s">
        <v>213</v>
      </c>
      <c r="D349" s="163" t="s">
        <v>200</v>
      </c>
      <c r="E349" s="163"/>
      <c r="F349" s="163" t="s">
        <v>227</v>
      </c>
      <c r="G349" s="73" t="s">
        <v>1154</v>
      </c>
      <c r="H349" s="163" t="s">
        <v>1083</v>
      </c>
      <c r="I349" s="168" t="s">
        <v>24</v>
      </c>
      <c r="J349" s="162">
        <v>1959</v>
      </c>
      <c r="K349" s="81">
        <v>63</v>
      </c>
      <c r="L349" s="75" t="s">
        <v>267</v>
      </c>
      <c r="M349" s="163" t="s">
        <v>423</v>
      </c>
    </row>
    <row r="350" spans="1:13" ht="13.5">
      <c r="A350" s="163" t="s">
        <v>228</v>
      </c>
      <c r="B350" s="163" t="s">
        <v>215</v>
      </c>
      <c r="C350" s="163" t="s">
        <v>216</v>
      </c>
      <c r="D350" s="163" t="s">
        <v>200</v>
      </c>
      <c r="E350" s="163"/>
      <c r="F350" s="163" t="s">
        <v>228</v>
      </c>
      <c r="G350" s="73" t="s">
        <v>1155</v>
      </c>
      <c r="H350" s="163" t="s">
        <v>1083</v>
      </c>
      <c r="I350" s="163" t="s">
        <v>24</v>
      </c>
      <c r="J350" s="162">
        <v>1972</v>
      </c>
      <c r="K350" s="81">
        <v>50</v>
      </c>
      <c r="L350" s="75" t="s">
        <v>267</v>
      </c>
      <c r="M350" s="163" t="s">
        <v>586</v>
      </c>
    </row>
    <row r="351" spans="1:13" ht="13.5">
      <c r="A351" s="163" t="s">
        <v>229</v>
      </c>
      <c r="B351" s="164" t="s">
        <v>215</v>
      </c>
      <c r="C351" s="164" t="s">
        <v>1156</v>
      </c>
      <c r="D351" s="163" t="s">
        <v>200</v>
      </c>
      <c r="E351" s="166" t="s">
        <v>96</v>
      </c>
      <c r="F351" s="163" t="s">
        <v>229</v>
      </c>
      <c r="G351" s="73" t="s">
        <v>1157</v>
      </c>
      <c r="H351" s="163" t="s">
        <v>1083</v>
      </c>
      <c r="I351" s="163" t="s">
        <v>24</v>
      </c>
      <c r="J351" s="162">
        <v>2008</v>
      </c>
      <c r="K351" s="81">
        <v>14</v>
      </c>
      <c r="L351" s="75" t="s">
        <v>267</v>
      </c>
      <c r="M351" s="167" t="s">
        <v>586</v>
      </c>
    </row>
    <row r="352" spans="1:13" ht="13.5">
      <c r="A352" s="163" t="s">
        <v>230</v>
      </c>
      <c r="B352" s="165" t="s">
        <v>1158</v>
      </c>
      <c r="C352" s="165" t="s">
        <v>305</v>
      </c>
      <c r="D352" s="163" t="s">
        <v>200</v>
      </c>
      <c r="E352" s="166"/>
      <c r="F352" s="163" t="s">
        <v>230</v>
      </c>
      <c r="G352" s="73" t="s">
        <v>1159</v>
      </c>
      <c r="H352" s="163" t="s">
        <v>1083</v>
      </c>
      <c r="I352" s="108" t="s">
        <v>24</v>
      </c>
      <c r="J352" s="162">
        <v>1975</v>
      </c>
      <c r="K352" s="81">
        <v>47</v>
      </c>
      <c r="L352" s="75" t="s">
        <v>267</v>
      </c>
      <c r="M352" s="167" t="s">
        <v>1118</v>
      </c>
    </row>
    <row r="353" spans="1:13" ht="13.5">
      <c r="A353" s="163" t="s">
        <v>231</v>
      </c>
      <c r="B353" s="164" t="s">
        <v>198</v>
      </c>
      <c r="C353" s="164" t="s">
        <v>199</v>
      </c>
      <c r="D353" s="163" t="s">
        <v>200</v>
      </c>
      <c r="F353" s="163" t="s">
        <v>231</v>
      </c>
      <c r="G353" s="73" t="s">
        <v>1160</v>
      </c>
      <c r="H353" s="163" t="s">
        <v>1083</v>
      </c>
      <c r="I353" s="163" t="s">
        <v>24</v>
      </c>
      <c r="J353" s="162">
        <v>1989</v>
      </c>
      <c r="K353" s="81">
        <v>33</v>
      </c>
      <c r="L353" s="75" t="s">
        <v>267</v>
      </c>
      <c r="M353" s="163" t="s">
        <v>125</v>
      </c>
    </row>
    <row r="354" spans="1:13" ht="13.5">
      <c r="A354" s="163" t="s">
        <v>232</v>
      </c>
      <c r="B354" s="164" t="s">
        <v>1161</v>
      </c>
      <c r="C354" s="164" t="s">
        <v>1162</v>
      </c>
      <c r="D354" s="163" t="s">
        <v>200</v>
      </c>
      <c r="F354" s="163" t="s">
        <v>232</v>
      </c>
      <c r="G354" s="73" t="s">
        <v>1163</v>
      </c>
      <c r="H354" s="163" t="s">
        <v>1083</v>
      </c>
      <c r="I354" s="163" t="s">
        <v>24</v>
      </c>
      <c r="J354" s="169">
        <v>1972</v>
      </c>
      <c r="K354" s="170">
        <v>50</v>
      </c>
      <c r="L354" s="75" t="s">
        <v>267</v>
      </c>
      <c r="M354" s="163" t="s">
        <v>776</v>
      </c>
    </row>
    <row r="355" spans="1:13" ht="13.5">
      <c r="A355" s="163" t="s">
        <v>233</v>
      </c>
      <c r="B355" s="164" t="s">
        <v>1164</v>
      </c>
      <c r="C355" s="164" t="s">
        <v>1165</v>
      </c>
      <c r="D355" s="163" t="s">
        <v>200</v>
      </c>
      <c r="F355" s="163" t="s">
        <v>233</v>
      </c>
      <c r="G355" s="163" t="s">
        <v>1166</v>
      </c>
      <c r="H355" s="163" t="s">
        <v>1083</v>
      </c>
      <c r="I355" s="163" t="s">
        <v>28</v>
      </c>
      <c r="J355" s="169">
        <v>1965</v>
      </c>
      <c r="K355" s="170">
        <v>57</v>
      </c>
      <c r="L355" s="163" t="s">
        <v>267</v>
      </c>
      <c r="M355" s="163" t="s">
        <v>369</v>
      </c>
    </row>
    <row r="356" spans="1:14" ht="13.5">
      <c r="A356" s="73" t="s">
        <v>234</v>
      </c>
      <c r="B356" s="236" t="s">
        <v>1167</v>
      </c>
      <c r="C356" s="236" t="s">
        <v>1168</v>
      </c>
      <c r="D356" s="236" t="s">
        <v>200</v>
      </c>
      <c r="E356" s="237"/>
      <c r="F356" s="237" t="s">
        <v>234</v>
      </c>
      <c r="G356" s="237" t="s">
        <v>1169</v>
      </c>
      <c r="H356" s="237" t="s">
        <v>1083</v>
      </c>
      <c r="I356" s="130" t="s">
        <v>354</v>
      </c>
      <c r="J356" s="220">
        <v>1978</v>
      </c>
      <c r="K356" s="220">
        <v>44</v>
      </c>
      <c r="L356" s="130" t="s">
        <v>267</v>
      </c>
      <c r="M356" s="130" t="s">
        <v>364</v>
      </c>
      <c r="N356" s="85"/>
    </row>
    <row r="357" spans="1:14" ht="13.5">
      <c r="A357" s="73" t="s">
        <v>235</v>
      </c>
      <c r="B357" s="236" t="s">
        <v>1170</v>
      </c>
      <c r="C357" s="236" t="s">
        <v>1171</v>
      </c>
      <c r="D357" s="236" t="s">
        <v>200</v>
      </c>
      <c r="E357" s="237"/>
      <c r="F357" s="237" t="s">
        <v>235</v>
      </c>
      <c r="G357" s="237" t="s">
        <v>1172</v>
      </c>
      <c r="H357" s="237" t="s">
        <v>1083</v>
      </c>
      <c r="I357" s="236" t="s">
        <v>354</v>
      </c>
      <c r="J357" s="236">
        <v>1969</v>
      </c>
      <c r="K357" s="220">
        <v>53</v>
      </c>
      <c r="L357" s="238" t="s">
        <v>267</v>
      </c>
      <c r="M357" s="238" t="s">
        <v>391</v>
      </c>
      <c r="N357" s="85"/>
    </row>
    <row r="358" spans="1:13" ht="13.5">
      <c r="A358" s="73" t="s">
        <v>236</v>
      </c>
      <c r="B358" s="77" t="s">
        <v>1173</v>
      </c>
      <c r="C358" s="77" t="s">
        <v>1174</v>
      </c>
      <c r="D358" s="78" t="s">
        <v>200</v>
      </c>
      <c r="E358" s="71"/>
      <c r="F358" s="73" t="s">
        <v>236</v>
      </c>
      <c r="G358" s="73" t="s">
        <v>1175</v>
      </c>
      <c r="H358" s="73" t="s">
        <v>1083</v>
      </c>
      <c r="I358" s="73" t="s">
        <v>354</v>
      </c>
      <c r="J358" s="73">
        <v>1972</v>
      </c>
      <c r="K358" s="73">
        <v>50</v>
      </c>
      <c r="L358" s="73" t="s">
        <v>267</v>
      </c>
      <c r="M358" s="73" t="s">
        <v>746</v>
      </c>
    </row>
    <row r="359" spans="1:13" ht="13.5">
      <c r="A359" s="73" t="s">
        <v>237</v>
      </c>
      <c r="B359" s="239" t="s">
        <v>1176</v>
      </c>
      <c r="C359" s="239" t="s">
        <v>1177</v>
      </c>
      <c r="D359" s="73" t="s">
        <v>200</v>
      </c>
      <c r="E359" s="71"/>
      <c r="F359" s="71" t="s">
        <v>237</v>
      </c>
      <c r="G359" s="71" t="s">
        <v>1178</v>
      </c>
      <c r="H359" s="76" t="s">
        <v>1083</v>
      </c>
      <c r="I359" s="119" t="s">
        <v>354</v>
      </c>
      <c r="J359" s="119">
        <v>1973</v>
      </c>
      <c r="K359" s="119">
        <v>49</v>
      </c>
      <c r="L359" s="75" t="s">
        <v>267</v>
      </c>
      <c r="M359" s="73" t="s">
        <v>322</v>
      </c>
    </row>
    <row r="360" spans="1:13" ht="13.5">
      <c r="A360" s="73" t="s">
        <v>238</v>
      </c>
      <c r="B360" s="77" t="s">
        <v>1179</v>
      </c>
      <c r="C360" s="77" t="s">
        <v>1180</v>
      </c>
      <c r="D360" s="94" t="s">
        <v>200</v>
      </c>
      <c r="F360" s="75" t="s">
        <v>238</v>
      </c>
      <c r="G360" s="73" t="s">
        <v>1181</v>
      </c>
      <c r="H360" s="73" t="s">
        <v>1083</v>
      </c>
      <c r="I360" s="73" t="s">
        <v>354</v>
      </c>
      <c r="J360" s="81">
        <v>1974</v>
      </c>
      <c r="K360" s="82">
        <v>48</v>
      </c>
      <c r="L360" s="75" t="s">
        <v>267</v>
      </c>
      <c r="M360" s="73" t="s">
        <v>1182</v>
      </c>
    </row>
    <row r="361" spans="1:13" ht="13.5">
      <c r="A361" s="73" t="s">
        <v>239</v>
      </c>
      <c r="B361" s="77" t="s">
        <v>1183</v>
      </c>
      <c r="C361" s="77" t="s">
        <v>1184</v>
      </c>
      <c r="D361" s="73" t="s">
        <v>200</v>
      </c>
      <c r="F361" s="75" t="s">
        <v>239</v>
      </c>
      <c r="G361" s="73" t="s">
        <v>1185</v>
      </c>
      <c r="H361" s="83" t="s">
        <v>1083</v>
      </c>
      <c r="I361" s="83" t="s">
        <v>354</v>
      </c>
      <c r="J361" s="84">
        <v>1962</v>
      </c>
      <c r="K361" s="82">
        <v>60</v>
      </c>
      <c r="L361" s="75" t="s">
        <v>267</v>
      </c>
      <c r="M361" s="171" t="s">
        <v>25</v>
      </c>
    </row>
    <row r="362" spans="1:13" ht="13.5">
      <c r="A362" s="73" t="s">
        <v>240</v>
      </c>
      <c r="B362" s="130" t="s">
        <v>1186</v>
      </c>
      <c r="C362" s="130" t="s">
        <v>1187</v>
      </c>
      <c r="D362" s="73" t="s">
        <v>200</v>
      </c>
      <c r="F362" s="75" t="s">
        <v>240</v>
      </c>
      <c r="G362" s="73" t="s">
        <v>1188</v>
      </c>
      <c r="H362" s="83" t="s">
        <v>1083</v>
      </c>
      <c r="I362" s="83" t="s">
        <v>28</v>
      </c>
      <c r="J362" s="81">
        <v>1980</v>
      </c>
      <c r="K362" s="82">
        <v>42</v>
      </c>
      <c r="L362" s="75" t="s">
        <v>267</v>
      </c>
      <c r="M362" s="172" t="s">
        <v>322</v>
      </c>
    </row>
    <row r="363" spans="1:13" ht="13.5">
      <c r="A363" s="73" t="s">
        <v>241</v>
      </c>
      <c r="B363" s="77" t="s">
        <v>1189</v>
      </c>
      <c r="C363" s="77" t="s">
        <v>1190</v>
      </c>
      <c r="D363" s="73" t="s">
        <v>200</v>
      </c>
      <c r="F363" s="75" t="s">
        <v>241</v>
      </c>
      <c r="G363" s="73" t="s">
        <v>1191</v>
      </c>
      <c r="H363" s="83" t="s">
        <v>1083</v>
      </c>
      <c r="I363" s="83" t="s">
        <v>354</v>
      </c>
      <c r="J363" s="84">
        <v>1970</v>
      </c>
      <c r="K363" s="82">
        <v>52</v>
      </c>
      <c r="L363" s="75" t="s">
        <v>267</v>
      </c>
      <c r="M363" s="87" t="s">
        <v>25</v>
      </c>
    </row>
    <row r="364" spans="1:13" ht="13.5">
      <c r="A364" s="73" t="s">
        <v>242</v>
      </c>
      <c r="B364" s="111" t="s">
        <v>1192</v>
      </c>
      <c r="C364" s="111" t="s">
        <v>1193</v>
      </c>
      <c r="D364" s="73" t="s">
        <v>200</v>
      </c>
      <c r="F364" s="75" t="s">
        <v>242</v>
      </c>
      <c r="G364" s="73" t="s">
        <v>1194</v>
      </c>
      <c r="H364" s="83" t="s">
        <v>1083</v>
      </c>
      <c r="I364" s="83" t="s">
        <v>354</v>
      </c>
      <c r="J364" s="84">
        <v>1963</v>
      </c>
      <c r="K364" s="82">
        <v>59</v>
      </c>
      <c r="L364" s="75" t="s">
        <v>267</v>
      </c>
      <c r="M364" s="130" t="s">
        <v>322</v>
      </c>
    </row>
    <row r="365" spans="1:13" ht="13.5">
      <c r="A365" s="73" t="s">
        <v>243</v>
      </c>
      <c r="B365" s="111" t="s">
        <v>215</v>
      </c>
      <c r="C365" s="77" t="s">
        <v>1195</v>
      </c>
      <c r="D365" s="73" t="s">
        <v>200</v>
      </c>
      <c r="F365" s="75" t="s">
        <v>243</v>
      </c>
      <c r="G365" s="73" t="s">
        <v>1196</v>
      </c>
      <c r="H365" s="83" t="s">
        <v>1083</v>
      </c>
      <c r="I365" s="83" t="s">
        <v>354</v>
      </c>
      <c r="J365" s="84">
        <v>1974</v>
      </c>
      <c r="K365" s="82">
        <v>48</v>
      </c>
      <c r="L365" s="75" t="s">
        <v>267</v>
      </c>
      <c r="M365" s="130" t="s">
        <v>586</v>
      </c>
    </row>
    <row r="366" spans="1:13" ht="13.5">
      <c r="A366" s="73" t="s">
        <v>244</v>
      </c>
      <c r="B366" s="111" t="s">
        <v>85</v>
      </c>
      <c r="C366" s="77" t="s">
        <v>1197</v>
      </c>
      <c r="D366" s="73" t="s">
        <v>200</v>
      </c>
      <c r="F366" s="75" t="s">
        <v>244</v>
      </c>
      <c r="G366" s="73" t="s">
        <v>1198</v>
      </c>
      <c r="H366" s="83" t="s">
        <v>1083</v>
      </c>
      <c r="I366" s="83" t="s">
        <v>354</v>
      </c>
      <c r="J366" s="84">
        <v>1969</v>
      </c>
      <c r="K366" s="82">
        <v>53</v>
      </c>
      <c r="L366" s="75" t="s">
        <v>267</v>
      </c>
      <c r="M366" s="130" t="s">
        <v>1182</v>
      </c>
    </row>
    <row r="367" spans="1:13" ht="13.5">
      <c r="A367" s="73" t="s">
        <v>245</v>
      </c>
      <c r="B367" s="111" t="s">
        <v>85</v>
      </c>
      <c r="C367" s="111" t="s">
        <v>1199</v>
      </c>
      <c r="D367" s="73" t="s">
        <v>200</v>
      </c>
      <c r="F367" s="75" t="s">
        <v>245</v>
      </c>
      <c r="G367" s="73" t="s">
        <v>1200</v>
      </c>
      <c r="H367" s="83" t="s">
        <v>1083</v>
      </c>
      <c r="I367" s="83" t="s">
        <v>354</v>
      </c>
      <c r="J367" s="84">
        <v>1970</v>
      </c>
      <c r="K367" s="82">
        <v>52</v>
      </c>
      <c r="L367" s="75" t="s">
        <v>267</v>
      </c>
      <c r="M367" s="130" t="s">
        <v>1201</v>
      </c>
    </row>
    <row r="368" spans="1:13" ht="13.5">
      <c r="A368" s="73" t="s">
        <v>246</v>
      </c>
      <c r="B368" s="111" t="s">
        <v>196</v>
      </c>
      <c r="C368" s="111" t="s">
        <v>197</v>
      </c>
      <c r="D368" s="73" t="s">
        <v>200</v>
      </c>
      <c r="F368" s="75" t="s">
        <v>246</v>
      </c>
      <c r="G368" s="73" t="s">
        <v>1202</v>
      </c>
      <c r="H368" s="83" t="s">
        <v>1083</v>
      </c>
      <c r="I368" s="83" t="s">
        <v>354</v>
      </c>
      <c r="J368" s="84">
        <v>1982</v>
      </c>
      <c r="K368" s="82">
        <v>40</v>
      </c>
      <c r="L368" s="75" t="s">
        <v>267</v>
      </c>
      <c r="M368" s="130" t="s">
        <v>25</v>
      </c>
    </row>
    <row r="369" spans="1:13" ht="13.5">
      <c r="A369" s="73" t="s">
        <v>247</v>
      </c>
      <c r="B369" s="173" t="s">
        <v>1203</v>
      </c>
      <c r="C369" s="174" t="s">
        <v>1204</v>
      </c>
      <c r="D369" s="73" t="s">
        <v>200</v>
      </c>
      <c r="E369" s="73"/>
      <c r="F369" s="75" t="s">
        <v>247</v>
      </c>
      <c r="G369" s="73" t="s">
        <v>1205</v>
      </c>
      <c r="H369" s="83" t="s">
        <v>1083</v>
      </c>
      <c r="I369" s="83" t="s">
        <v>354</v>
      </c>
      <c r="J369" s="84">
        <v>1969</v>
      </c>
      <c r="K369" s="82">
        <v>53</v>
      </c>
      <c r="L369" s="75" t="s">
        <v>267</v>
      </c>
      <c r="M369" s="85" t="s">
        <v>25</v>
      </c>
    </row>
    <row r="370" spans="1:13" ht="13.5">
      <c r="A370" s="73" t="s">
        <v>248</v>
      </c>
      <c r="B370" s="173" t="s">
        <v>1206</v>
      </c>
      <c r="C370" s="174" t="s">
        <v>1207</v>
      </c>
      <c r="D370" s="73" t="s">
        <v>200</v>
      </c>
      <c r="E370" s="73"/>
      <c r="F370" s="75" t="s">
        <v>248</v>
      </c>
      <c r="G370" s="73" t="s">
        <v>1208</v>
      </c>
      <c r="H370" s="83" t="s">
        <v>1083</v>
      </c>
      <c r="I370" s="83" t="s">
        <v>24</v>
      </c>
      <c r="J370" s="84">
        <v>1962</v>
      </c>
      <c r="K370" s="82">
        <v>60</v>
      </c>
      <c r="L370" s="75" t="s">
        <v>267</v>
      </c>
      <c r="M370" s="85" t="s">
        <v>447</v>
      </c>
    </row>
    <row r="371" spans="1:13" ht="13.5">
      <c r="A371" s="73" t="s">
        <v>1209</v>
      </c>
      <c r="B371" s="175" t="s">
        <v>1112</v>
      </c>
      <c r="C371" s="175" t="s">
        <v>1210</v>
      </c>
      <c r="D371" s="77" t="s">
        <v>200</v>
      </c>
      <c r="E371" s="111"/>
      <c r="F371" s="73" t="s">
        <v>1209</v>
      </c>
      <c r="G371" s="73" t="s">
        <v>1211</v>
      </c>
      <c r="H371" s="83" t="s">
        <v>1083</v>
      </c>
      <c r="I371" s="111" t="s">
        <v>24</v>
      </c>
      <c r="J371" s="155">
        <v>2003</v>
      </c>
      <c r="K371" s="176">
        <v>19</v>
      </c>
      <c r="L371" s="75" t="s">
        <v>267</v>
      </c>
      <c r="M371" s="73" t="s">
        <v>569</v>
      </c>
    </row>
    <row r="372" spans="1:13" ht="13.5">
      <c r="A372" s="73" t="s">
        <v>1212</v>
      </c>
      <c r="B372" s="175" t="s">
        <v>1213</v>
      </c>
      <c r="C372" s="175" t="s">
        <v>1214</v>
      </c>
      <c r="D372" s="77" t="s">
        <v>200</v>
      </c>
      <c r="E372" s="111"/>
      <c r="F372" s="73" t="s">
        <v>247</v>
      </c>
      <c r="G372" s="73" t="s">
        <v>1215</v>
      </c>
      <c r="H372" s="83" t="s">
        <v>1083</v>
      </c>
      <c r="I372" s="111" t="s">
        <v>24</v>
      </c>
      <c r="J372" s="155">
        <v>1995</v>
      </c>
      <c r="K372" s="176">
        <v>27</v>
      </c>
      <c r="L372" s="75" t="s">
        <v>267</v>
      </c>
      <c r="M372" s="73" t="s">
        <v>341</v>
      </c>
    </row>
    <row r="373" spans="1:13" ht="13.5">
      <c r="A373" s="73" t="s">
        <v>1216</v>
      </c>
      <c r="B373" s="175" t="s">
        <v>1217</v>
      </c>
      <c r="C373" s="175" t="s">
        <v>1218</v>
      </c>
      <c r="D373" s="77" t="s">
        <v>200</v>
      </c>
      <c r="E373" s="111"/>
      <c r="F373" s="73" t="s">
        <v>244</v>
      </c>
      <c r="G373" s="73" t="s">
        <v>1219</v>
      </c>
      <c r="H373" s="83" t="s">
        <v>1083</v>
      </c>
      <c r="I373" s="111" t="s">
        <v>24</v>
      </c>
      <c r="J373" s="155">
        <v>1993</v>
      </c>
      <c r="K373" s="176">
        <v>29</v>
      </c>
      <c r="L373" s="75" t="s">
        <v>267</v>
      </c>
      <c r="M373" s="73" t="s">
        <v>322</v>
      </c>
    </row>
    <row r="374" spans="1:26" ht="12.75" customHeight="1">
      <c r="A374" s="177"/>
      <c r="B374" s="243"/>
      <c r="C374" s="244"/>
      <c r="D374" s="237"/>
      <c r="E374" s="237"/>
      <c r="F374" s="237"/>
      <c r="G374" s="237"/>
      <c r="H374" s="177"/>
      <c r="I374" s="245"/>
      <c r="J374" s="233"/>
      <c r="K374" s="233"/>
      <c r="L374" s="178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</row>
    <row r="375" spans="1:26" ht="12.75" customHeight="1">
      <c r="A375" s="177"/>
      <c r="B375" s="244"/>
      <c r="C375" s="244"/>
      <c r="D375" s="237"/>
      <c r="E375" s="237"/>
      <c r="F375" s="237"/>
      <c r="G375" s="237"/>
      <c r="H375" s="179"/>
      <c r="I375" s="240"/>
      <c r="J375" s="233"/>
      <c r="K375" s="233"/>
      <c r="L375" s="178"/>
      <c r="M375" s="177"/>
      <c r="N375" s="177"/>
      <c r="O375" s="177"/>
      <c r="P375" s="177"/>
      <c r="Q375" s="177"/>
      <c r="R375" s="177"/>
      <c r="S375" s="177"/>
      <c r="T375" s="177"/>
      <c r="U375" s="177"/>
      <c r="V375" s="177"/>
      <c r="W375" s="177"/>
      <c r="X375" s="177"/>
      <c r="Y375" s="177"/>
      <c r="Z375" s="177"/>
    </row>
    <row r="376" spans="1:26" ht="12.75" customHeight="1">
      <c r="A376" s="177"/>
      <c r="B376" s="180"/>
      <c r="C376" s="180"/>
      <c r="D376" s="181"/>
      <c r="E376" s="177"/>
      <c r="F376" s="178"/>
      <c r="G376" s="177" t="s">
        <v>20</v>
      </c>
      <c r="H376" s="177" t="s">
        <v>21</v>
      </c>
      <c r="I376" s="177"/>
      <c r="J376" s="182"/>
      <c r="K376" s="183"/>
      <c r="L376" s="178"/>
      <c r="M376" s="177"/>
      <c r="N376" s="177"/>
      <c r="O376" s="177"/>
      <c r="P376" s="177"/>
      <c r="Q376" s="177"/>
      <c r="R376" s="177"/>
      <c r="S376" s="177"/>
      <c r="T376" s="177"/>
      <c r="U376" s="177"/>
      <c r="V376" s="177"/>
      <c r="W376" s="177"/>
      <c r="X376" s="177"/>
      <c r="Y376" s="177"/>
      <c r="Z376" s="177"/>
    </row>
    <row r="377" spans="1:26" ht="12.75" customHeight="1">
      <c r="A377" s="177"/>
      <c r="B377" s="232"/>
      <c r="C377" s="233"/>
      <c r="D377" s="177"/>
      <c r="E377" s="177"/>
      <c r="F377" s="178"/>
      <c r="G377" s="177">
        <v>2</v>
      </c>
      <c r="H377" s="177">
        <v>0.4</v>
      </c>
      <c r="I377" s="177"/>
      <c r="J377" s="182"/>
      <c r="K377" s="183"/>
      <c r="L377" s="178"/>
      <c r="M377" s="177"/>
      <c r="N377" s="177"/>
      <c r="O377" s="177"/>
      <c r="P377" s="177"/>
      <c r="Q377" s="177"/>
      <c r="R377" s="177"/>
      <c r="S377" s="177"/>
      <c r="T377" s="177"/>
      <c r="U377" s="177"/>
      <c r="V377" s="177"/>
      <c r="W377" s="177"/>
      <c r="X377" s="177"/>
      <c r="Y377" s="177"/>
      <c r="Z377" s="177"/>
    </row>
    <row r="378" spans="1:26" ht="12.75" customHeight="1">
      <c r="A378" s="177"/>
      <c r="B378" s="184"/>
      <c r="C378" s="184"/>
      <c r="D378" s="177"/>
      <c r="E378" s="177"/>
      <c r="F378" s="178"/>
      <c r="G378" s="177"/>
      <c r="H378" s="185"/>
      <c r="I378" s="186"/>
      <c r="J378" s="187"/>
      <c r="K378" s="183"/>
      <c r="L378" s="178" t="s">
        <v>317</v>
      </c>
      <c r="M378" s="180"/>
      <c r="N378" s="177"/>
      <c r="O378" s="177"/>
      <c r="P378" s="177"/>
      <c r="Q378" s="177"/>
      <c r="R378" s="177"/>
      <c r="S378" s="177"/>
      <c r="T378" s="177"/>
      <c r="U378" s="177"/>
      <c r="V378" s="177"/>
      <c r="W378" s="177"/>
      <c r="X378" s="177"/>
      <c r="Y378" s="177"/>
      <c r="Z378" s="177"/>
    </row>
    <row r="379" spans="1:26" ht="12.75" customHeight="1">
      <c r="A379" s="177" t="s">
        <v>1220</v>
      </c>
      <c r="B379" s="184" t="s">
        <v>1221</v>
      </c>
      <c r="C379" s="184" t="s">
        <v>795</v>
      </c>
      <c r="D379" s="177" t="s">
        <v>1222</v>
      </c>
      <c r="E379" s="177"/>
      <c r="F379" s="178" t="s">
        <v>1220</v>
      </c>
      <c r="G379" s="177" t="s">
        <v>1223</v>
      </c>
      <c r="H379" s="185" t="e">
        <v>#N/A</v>
      </c>
      <c r="I379" s="186" t="s">
        <v>24</v>
      </c>
      <c r="J379" s="187">
        <v>1974</v>
      </c>
      <c r="K379" s="183">
        <v>48</v>
      </c>
      <c r="L379" s="178" t="s">
        <v>267</v>
      </c>
      <c r="M379" s="180" t="s">
        <v>36</v>
      </c>
      <c r="N379" s="177"/>
      <c r="O379" s="177"/>
      <c r="P379" s="177"/>
      <c r="Q379" s="177"/>
      <c r="R379" s="177"/>
      <c r="S379" s="177"/>
      <c r="T379" s="177"/>
      <c r="U379" s="177"/>
      <c r="V379" s="177"/>
      <c r="W379" s="177"/>
      <c r="X379" s="177"/>
      <c r="Y379" s="177"/>
      <c r="Z379" s="177"/>
    </row>
    <row r="380" spans="1:26" ht="12.75" customHeight="1">
      <c r="A380" s="177" t="s">
        <v>251</v>
      </c>
      <c r="B380" s="184" t="s">
        <v>1224</v>
      </c>
      <c r="C380" s="184" t="s">
        <v>1225</v>
      </c>
      <c r="D380" s="177" t="s">
        <v>1226</v>
      </c>
      <c r="E380" s="177"/>
      <c r="F380" s="178" t="s">
        <v>251</v>
      </c>
      <c r="G380" s="177" t="s">
        <v>1227</v>
      </c>
      <c r="H380" s="185" t="s">
        <v>1226</v>
      </c>
      <c r="I380" s="186" t="s">
        <v>24</v>
      </c>
      <c r="J380" s="187">
        <v>1987</v>
      </c>
      <c r="K380" s="183">
        <v>35</v>
      </c>
      <c r="L380" s="178" t="s">
        <v>267</v>
      </c>
      <c r="M380" s="180" t="s">
        <v>518</v>
      </c>
      <c r="N380" s="177"/>
      <c r="O380" s="177"/>
      <c r="P380" s="177"/>
      <c r="Q380" s="177"/>
      <c r="R380" s="177"/>
      <c r="S380" s="177"/>
      <c r="T380" s="177"/>
      <c r="U380" s="177"/>
      <c r="V380" s="177"/>
      <c r="W380" s="177"/>
      <c r="X380" s="177"/>
      <c r="Y380" s="177"/>
      <c r="Z380" s="177"/>
    </row>
    <row r="381" spans="1:26" ht="12.75" customHeight="1">
      <c r="A381" s="177" t="s">
        <v>261</v>
      </c>
      <c r="B381" s="184" t="s">
        <v>1143</v>
      </c>
      <c r="C381" s="184" t="s">
        <v>1228</v>
      </c>
      <c r="D381" s="177" t="s">
        <v>1226</v>
      </c>
      <c r="E381" s="177"/>
      <c r="F381" s="177" t="s">
        <v>261</v>
      </c>
      <c r="G381" s="177" t="s">
        <v>1229</v>
      </c>
      <c r="H381" s="185" t="s">
        <v>1226</v>
      </c>
      <c r="I381" s="186" t="s">
        <v>24</v>
      </c>
      <c r="J381" s="182">
        <v>1972</v>
      </c>
      <c r="K381" s="183">
        <v>50</v>
      </c>
      <c r="L381" s="178" t="s">
        <v>267</v>
      </c>
      <c r="M381" s="180" t="s">
        <v>1230</v>
      </c>
      <c r="N381" s="177"/>
      <c r="O381" s="177"/>
      <c r="P381" s="177"/>
      <c r="Q381" s="177"/>
      <c r="R381" s="177"/>
      <c r="S381" s="177"/>
      <c r="T381" s="177"/>
      <c r="U381" s="177"/>
      <c r="V381" s="177"/>
      <c r="W381" s="177"/>
      <c r="X381" s="177"/>
      <c r="Y381" s="177"/>
      <c r="Z381" s="177"/>
    </row>
    <row r="382" spans="1:26" ht="12.75" customHeight="1">
      <c r="A382" s="177" t="s">
        <v>262</v>
      </c>
      <c r="B382" s="184" t="s">
        <v>1231</v>
      </c>
      <c r="C382" s="184" t="s">
        <v>1232</v>
      </c>
      <c r="D382" s="177" t="s">
        <v>1226</v>
      </c>
      <c r="E382" s="177"/>
      <c r="F382" s="177" t="s">
        <v>262</v>
      </c>
      <c r="G382" s="177" t="s">
        <v>1233</v>
      </c>
      <c r="H382" s="185" t="s">
        <v>1226</v>
      </c>
      <c r="I382" s="186" t="s">
        <v>24</v>
      </c>
      <c r="J382" s="182">
        <v>1980</v>
      </c>
      <c r="K382" s="183">
        <v>42</v>
      </c>
      <c r="L382" s="178" t="s">
        <v>267</v>
      </c>
      <c r="M382" s="180" t="s">
        <v>581</v>
      </c>
      <c r="N382" s="177"/>
      <c r="O382" s="177"/>
      <c r="P382" s="177"/>
      <c r="Q382" s="177"/>
      <c r="R382" s="177"/>
      <c r="S382" s="177"/>
      <c r="T382" s="177"/>
      <c r="U382" s="177"/>
      <c r="V382" s="177"/>
      <c r="W382" s="177"/>
      <c r="X382" s="177"/>
      <c r="Y382" s="177"/>
      <c r="Z382" s="177"/>
    </row>
    <row r="383" spans="1:26" ht="12.75" customHeight="1">
      <c r="A383" s="177" t="s">
        <v>263</v>
      </c>
      <c r="B383" s="184" t="s">
        <v>1234</v>
      </c>
      <c r="C383" s="184" t="s">
        <v>1235</v>
      </c>
      <c r="D383" s="177" t="s">
        <v>1226</v>
      </c>
      <c r="E383" s="177"/>
      <c r="F383" s="178" t="s">
        <v>263</v>
      </c>
      <c r="G383" s="177" t="s">
        <v>1236</v>
      </c>
      <c r="H383" s="185" t="s">
        <v>1226</v>
      </c>
      <c r="I383" s="186" t="s">
        <v>24</v>
      </c>
      <c r="J383" s="187">
        <v>1979</v>
      </c>
      <c r="K383" s="183">
        <v>43</v>
      </c>
      <c r="L383" s="178" t="s">
        <v>267</v>
      </c>
      <c r="M383" s="180" t="s">
        <v>99</v>
      </c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</row>
    <row r="384" spans="1:26" ht="12.75" customHeight="1">
      <c r="A384" s="177"/>
      <c r="B384" s="180"/>
      <c r="C384" s="180"/>
      <c r="D384" s="177"/>
      <c r="E384" s="177"/>
      <c r="F384" s="178"/>
      <c r="G384" s="177"/>
      <c r="H384" s="185"/>
      <c r="I384" s="185"/>
      <c r="J384" s="187"/>
      <c r="K384" s="183"/>
      <c r="L384" s="178"/>
      <c r="M384" s="180"/>
      <c r="N384" s="177"/>
      <c r="O384" s="177"/>
      <c r="P384" s="177"/>
      <c r="Q384" s="177"/>
      <c r="R384" s="177"/>
      <c r="S384" s="177"/>
      <c r="T384" s="177"/>
      <c r="U384" s="177"/>
      <c r="V384" s="177"/>
      <c r="W384" s="177"/>
      <c r="X384" s="177"/>
      <c r="Y384" s="177"/>
      <c r="Z384" s="177"/>
    </row>
    <row r="385" spans="1:26" ht="12.75" customHeight="1">
      <c r="A385" s="177"/>
      <c r="B385" s="180"/>
      <c r="C385" s="180"/>
      <c r="D385" s="177"/>
      <c r="E385" s="177"/>
      <c r="F385" s="178"/>
      <c r="G385" s="177"/>
      <c r="H385" s="185"/>
      <c r="I385" s="185"/>
      <c r="J385" s="187"/>
      <c r="K385" s="183"/>
      <c r="L385" s="178"/>
      <c r="M385" s="180"/>
      <c r="N385" s="177"/>
      <c r="O385" s="177"/>
      <c r="P385" s="177"/>
      <c r="Q385" s="177"/>
      <c r="R385" s="177"/>
      <c r="S385" s="177"/>
      <c r="T385" s="177"/>
      <c r="U385" s="177"/>
      <c r="V385" s="177"/>
      <c r="W385" s="177"/>
      <c r="X385" s="177"/>
      <c r="Y385" s="177"/>
      <c r="Z385" s="177"/>
    </row>
    <row r="386" spans="1:26" ht="12.75" customHeight="1">
      <c r="A386" s="177"/>
      <c r="B386" s="180"/>
      <c r="C386" s="180"/>
      <c r="D386" s="177"/>
      <c r="E386" s="177"/>
      <c r="F386" s="178"/>
      <c r="G386" s="177"/>
      <c r="H386" s="185"/>
      <c r="I386" s="185"/>
      <c r="J386" s="187"/>
      <c r="K386" s="183"/>
      <c r="L386" s="178"/>
      <c r="M386" s="180"/>
      <c r="N386" s="177"/>
      <c r="O386" s="177"/>
      <c r="P386" s="177"/>
      <c r="Q386" s="177"/>
      <c r="R386" s="177"/>
      <c r="S386" s="177"/>
      <c r="T386" s="177"/>
      <c r="U386" s="177"/>
      <c r="V386" s="177"/>
      <c r="W386" s="177"/>
      <c r="X386" s="177"/>
      <c r="Y386" s="177"/>
      <c r="Z386" s="177"/>
    </row>
    <row r="387" spans="1:26" ht="12.75" customHeight="1">
      <c r="A387" s="177"/>
      <c r="B387" s="180"/>
      <c r="C387" s="180"/>
      <c r="D387" s="177"/>
      <c r="E387" s="177"/>
      <c r="F387" s="178"/>
      <c r="G387" s="177"/>
      <c r="H387" s="185"/>
      <c r="I387" s="185"/>
      <c r="J387" s="187"/>
      <c r="K387" s="183"/>
      <c r="L387" s="178"/>
      <c r="M387" s="180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</row>
    <row r="388" spans="1:26" ht="12.75" customHeight="1">
      <c r="A388" s="177"/>
      <c r="B388" s="177"/>
      <c r="C388" s="177"/>
      <c r="D388" s="177"/>
      <c r="E388" s="177"/>
      <c r="F388" s="177"/>
      <c r="G388" s="177"/>
      <c r="H388" s="185"/>
      <c r="I388" s="185"/>
      <c r="J388" s="182"/>
      <c r="K388" s="183"/>
      <c r="L388" s="178"/>
      <c r="M388" s="180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7"/>
    </row>
    <row r="389" spans="1:26" ht="12.75" customHeight="1">
      <c r="A389" s="177"/>
      <c r="B389" s="180"/>
      <c r="C389" s="180">
        <v>261</v>
      </c>
      <c r="D389" s="177"/>
      <c r="E389" s="177"/>
      <c r="F389" s="178"/>
      <c r="G389" s="177">
        <v>41</v>
      </c>
      <c r="H389" s="185"/>
      <c r="I389" s="185"/>
      <c r="J389" s="187"/>
      <c r="K389" s="183"/>
      <c r="L389" s="178"/>
      <c r="M389" s="180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7"/>
    </row>
    <row r="390" spans="1:26" ht="12.75" customHeight="1">
      <c r="A390" s="177"/>
      <c r="B390" s="180"/>
      <c r="C390" s="180"/>
      <c r="D390" s="177"/>
      <c r="E390" s="177"/>
      <c r="F390" s="178"/>
      <c r="G390" s="177"/>
      <c r="H390" s="185"/>
      <c r="I390" s="185"/>
      <c r="J390" s="187"/>
      <c r="K390" s="183"/>
      <c r="L390" s="178"/>
      <c r="M390" s="180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7"/>
    </row>
    <row r="391" spans="1:26" ht="12.75" customHeight="1">
      <c r="A391" s="177"/>
      <c r="B391" s="180"/>
      <c r="C391" s="180" t="s">
        <v>1237</v>
      </c>
      <c r="D391" s="177"/>
      <c r="E391" s="177"/>
      <c r="F391" s="178"/>
      <c r="G391" s="177"/>
      <c r="H391" s="185"/>
      <c r="I391" s="185"/>
      <c r="J391" s="187"/>
      <c r="K391" s="183"/>
      <c r="L391" s="178"/>
      <c r="M391" s="180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</row>
    <row r="392" spans="1:26" ht="12.75" customHeight="1">
      <c r="A392" s="177"/>
      <c r="B392" s="180"/>
      <c r="C392" s="180"/>
      <c r="D392" s="177"/>
      <c r="E392" s="177"/>
      <c r="F392" s="178"/>
      <c r="G392" s="177" t="s">
        <v>249</v>
      </c>
      <c r="H392" s="185"/>
      <c r="I392" s="185"/>
      <c r="J392" s="187"/>
      <c r="K392" s="183"/>
      <c r="L392" s="178"/>
      <c r="M392" s="180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7"/>
    </row>
    <row r="393" spans="1:26" ht="12.75" customHeight="1">
      <c r="A393" s="177"/>
      <c r="B393" s="180"/>
      <c r="C393" s="180"/>
      <c r="D393" s="177"/>
      <c r="E393" s="177"/>
      <c r="F393" s="178"/>
      <c r="G393" s="177"/>
      <c r="H393" s="185"/>
      <c r="I393" s="185"/>
      <c r="J393" s="187"/>
      <c r="K393" s="183"/>
      <c r="L393" s="178"/>
      <c r="M393" s="180"/>
      <c r="N393" s="177"/>
      <c r="O393" s="177"/>
      <c r="P393" s="177"/>
      <c r="Q393" s="177"/>
      <c r="R393" s="177"/>
      <c r="S393" s="177"/>
      <c r="T393" s="177"/>
      <c r="U393" s="177"/>
      <c r="V393" s="177"/>
      <c r="W393" s="177"/>
      <c r="X393" s="177"/>
      <c r="Y393" s="177"/>
      <c r="Z393" s="177"/>
    </row>
    <row r="394" spans="1:26" ht="12.75" customHeight="1">
      <c r="A394" s="177"/>
      <c r="B394" s="180"/>
      <c r="C394" s="180"/>
      <c r="D394" s="177"/>
      <c r="E394" s="177"/>
      <c r="F394" s="178"/>
      <c r="G394" s="177">
        <v>0.15708812260536398</v>
      </c>
      <c r="H394" s="185"/>
      <c r="I394" s="185"/>
      <c r="J394" s="187"/>
      <c r="K394" s="183"/>
      <c r="L394" s="178"/>
      <c r="M394" s="180"/>
      <c r="N394" s="177"/>
      <c r="O394" s="177"/>
      <c r="P394" s="177"/>
      <c r="Q394" s="177"/>
      <c r="R394" s="177"/>
      <c r="S394" s="177"/>
      <c r="T394" s="177"/>
      <c r="U394" s="177"/>
      <c r="V394" s="177"/>
      <c r="W394" s="177"/>
      <c r="X394" s="177"/>
      <c r="Y394" s="177"/>
      <c r="Z394" s="177"/>
    </row>
    <row r="395" spans="1:26" ht="12.75" customHeight="1">
      <c r="A395" s="177"/>
      <c r="B395" s="180"/>
      <c r="C395" s="180"/>
      <c r="D395" s="177"/>
      <c r="E395" s="177"/>
      <c r="F395" s="178"/>
      <c r="G395" s="177"/>
      <c r="H395" s="185"/>
      <c r="I395" s="185"/>
      <c r="J395" s="187"/>
      <c r="K395" s="183"/>
      <c r="L395" s="178"/>
      <c r="M395" s="180"/>
      <c r="N395" s="177"/>
      <c r="O395" s="177"/>
      <c r="P395" s="177"/>
      <c r="Q395" s="177"/>
      <c r="R395" s="177"/>
      <c r="S395" s="177"/>
      <c r="T395" s="177"/>
      <c r="U395" s="177"/>
      <c r="V395" s="177"/>
      <c r="W395" s="177"/>
      <c r="X395" s="177"/>
      <c r="Y395" s="177"/>
      <c r="Z395" s="177"/>
    </row>
    <row r="396" spans="1:26" ht="12.75" customHeight="1">
      <c r="A396" s="177"/>
      <c r="B396" s="180"/>
      <c r="C396" s="180"/>
      <c r="D396" s="177"/>
      <c r="E396" s="177"/>
      <c r="F396" s="178"/>
      <c r="G396" s="177"/>
      <c r="H396" s="185"/>
      <c r="I396" s="185"/>
      <c r="J396" s="187"/>
      <c r="K396" s="183"/>
      <c r="L396" s="178"/>
      <c r="M396" s="180"/>
      <c r="N396" s="177"/>
      <c r="O396" s="177"/>
      <c r="P396" s="177"/>
      <c r="Q396" s="177"/>
      <c r="R396" s="177"/>
      <c r="S396" s="177"/>
      <c r="T396" s="177"/>
      <c r="U396" s="177"/>
      <c r="V396" s="177"/>
      <c r="W396" s="177"/>
      <c r="X396" s="177"/>
      <c r="Y396" s="177"/>
      <c r="Z396" s="177"/>
    </row>
    <row r="397" spans="1:13" ht="12.75" customHeight="1">
      <c r="A397" s="177"/>
      <c r="B397" s="184"/>
      <c r="C397" s="184"/>
      <c r="D397" s="177"/>
      <c r="E397" s="177"/>
      <c r="F397" s="178"/>
      <c r="G397" s="177"/>
      <c r="H397" s="185"/>
      <c r="I397" s="186"/>
      <c r="J397" s="187"/>
      <c r="K397" s="183"/>
      <c r="L397" s="178"/>
      <c r="M397" s="180"/>
    </row>
    <row r="398" spans="1:13" ht="12.75" customHeight="1">
      <c r="A398" s="177"/>
      <c r="B398" s="180"/>
      <c r="C398" s="180"/>
      <c r="D398" s="177"/>
      <c r="E398" s="177"/>
      <c r="F398" s="178"/>
      <c r="G398" s="177"/>
      <c r="H398" s="185"/>
      <c r="I398" s="185"/>
      <c r="J398" s="187"/>
      <c r="K398" s="183"/>
      <c r="L398" s="178"/>
      <c r="M398" s="180"/>
    </row>
    <row r="399" spans="1:13" ht="12.75" customHeight="1">
      <c r="A399" s="177"/>
      <c r="B399" s="180"/>
      <c r="C399" s="180"/>
      <c r="D399" s="177"/>
      <c r="E399" s="177"/>
      <c r="F399" s="178"/>
      <c r="G399" s="177"/>
      <c r="H399" s="185"/>
      <c r="I399" s="185"/>
      <c r="J399" s="187"/>
      <c r="K399" s="183"/>
      <c r="L399" s="178"/>
      <c r="M399" s="180"/>
    </row>
    <row r="400" spans="1:26" ht="12.75" customHeight="1">
      <c r="A400" s="177"/>
      <c r="B400" s="180"/>
      <c r="C400" s="180"/>
      <c r="D400" s="177"/>
      <c r="E400" s="177"/>
      <c r="F400" s="178"/>
      <c r="G400" s="177"/>
      <c r="H400" s="185"/>
      <c r="I400" s="185"/>
      <c r="J400" s="187"/>
      <c r="K400" s="183"/>
      <c r="L400" s="178"/>
      <c r="M400" s="180"/>
      <c r="N400" s="177"/>
      <c r="O400" s="177"/>
      <c r="P400" s="177"/>
      <c r="Q400" s="177"/>
      <c r="R400" s="177"/>
      <c r="S400" s="177"/>
      <c r="T400" s="177"/>
      <c r="U400" s="177"/>
      <c r="V400" s="177"/>
      <c r="W400" s="177"/>
      <c r="X400" s="177"/>
      <c r="Y400" s="177"/>
      <c r="Z400" s="177"/>
    </row>
    <row r="401" spans="1:26" ht="12.75" customHeight="1">
      <c r="A401" s="177"/>
      <c r="B401" s="180"/>
      <c r="C401" s="180"/>
      <c r="D401" s="177"/>
      <c r="E401" s="177"/>
      <c r="F401" s="178"/>
      <c r="G401" s="177"/>
      <c r="H401" s="185"/>
      <c r="I401" s="185"/>
      <c r="J401" s="187"/>
      <c r="K401" s="183"/>
      <c r="L401" s="178"/>
      <c r="M401" s="180"/>
      <c r="N401" s="177"/>
      <c r="O401" s="177"/>
      <c r="P401" s="177"/>
      <c r="Q401" s="177"/>
      <c r="R401" s="177"/>
      <c r="S401" s="177"/>
      <c r="T401" s="177"/>
      <c r="U401" s="177"/>
      <c r="V401" s="177"/>
      <c r="W401" s="177"/>
      <c r="X401" s="177"/>
      <c r="Y401" s="177"/>
      <c r="Z401" s="177"/>
    </row>
    <row r="402" spans="2:13" ht="13.5">
      <c r="B402" s="87"/>
      <c r="C402" s="87"/>
      <c r="F402" s="75"/>
      <c r="I402" s="108"/>
      <c r="J402" s="84"/>
      <c r="K402" s="82"/>
      <c r="L402" s="178"/>
      <c r="M402" s="130"/>
    </row>
    <row r="403" spans="2:12" s="188" customFormat="1" ht="13.5">
      <c r="B403" s="234"/>
      <c r="C403" s="234"/>
      <c r="D403" s="234"/>
      <c r="E403" s="234"/>
      <c r="F403" s="234"/>
      <c r="G403" s="234"/>
      <c r="J403" s="219"/>
      <c r="L403" s="178"/>
    </row>
    <row r="404" spans="2:12" s="188" customFormat="1" ht="13.5">
      <c r="B404" s="234"/>
      <c r="C404" s="234"/>
      <c r="D404" s="234"/>
      <c r="E404" s="234"/>
      <c r="F404" s="234"/>
      <c r="G404" s="234"/>
      <c r="J404" s="219"/>
      <c r="L404" s="178"/>
    </row>
    <row r="405" spans="1:15" s="188" customFormat="1" ht="13.5">
      <c r="A405" s="111"/>
      <c r="B405" s="111"/>
      <c r="C405" s="111"/>
      <c r="D405" s="73"/>
      <c r="E405" s="111"/>
      <c r="F405" s="189"/>
      <c r="G405" s="64"/>
      <c r="H405" s="64"/>
      <c r="I405" s="111"/>
      <c r="J405" s="190"/>
      <c r="K405" s="176"/>
      <c r="L405" s="178"/>
      <c r="M405" s="73"/>
      <c r="N405" s="64"/>
      <c r="O405" s="64"/>
    </row>
    <row r="406" spans="1:13" s="188" customFormat="1" ht="13.5">
      <c r="A406" s="111"/>
      <c r="B406" s="235"/>
      <c r="C406" s="235"/>
      <c r="D406" s="73"/>
      <c r="E406" s="111"/>
      <c r="F406" s="189"/>
      <c r="G406" s="179"/>
      <c r="H406" s="191"/>
      <c r="I406" s="111"/>
      <c r="J406" s="190"/>
      <c r="K406" s="176"/>
      <c r="L406" s="178"/>
      <c r="M406" s="73"/>
    </row>
    <row r="407" spans="1:12" s="188" customFormat="1" ht="13.5">
      <c r="A407" s="95"/>
      <c r="D407" s="111"/>
      <c r="F407" s="189"/>
      <c r="H407" s="111"/>
      <c r="I407" s="111"/>
      <c r="J407" s="219"/>
      <c r="K407" s="176"/>
      <c r="L407" s="178"/>
    </row>
    <row r="408" spans="1:20" s="188" customFormat="1" ht="13.5">
      <c r="A408" s="95"/>
      <c r="D408" s="111"/>
      <c r="F408" s="189"/>
      <c r="G408" s="73"/>
      <c r="H408" s="111"/>
      <c r="I408" s="111"/>
      <c r="J408" s="219"/>
      <c r="K408" s="176"/>
      <c r="L408" s="178"/>
      <c r="M408" s="192"/>
      <c r="N408" s="94"/>
      <c r="O408" s="94"/>
      <c r="P408" s="94"/>
      <c r="Q408" s="94"/>
      <c r="R408" s="94"/>
      <c r="S408" s="94"/>
      <c r="T408" s="94"/>
    </row>
    <row r="409" spans="1:13" s="188" customFormat="1" ht="14.25">
      <c r="A409" s="95"/>
      <c r="B409" s="193"/>
      <c r="C409" s="193"/>
      <c r="D409" s="111"/>
      <c r="E409" s="95"/>
      <c r="F409" s="189"/>
      <c r="H409" s="111"/>
      <c r="I409" s="111"/>
      <c r="J409" s="194"/>
      <c r="K409" s="176"/>
      <c r="L409" s="178"/>
      <c r="M409" s="195"/>
    </row>
    <row r="410" spans="1:20" s="188" customFormat="1" ht="14.25">
      <c r="A410" s="95"/>
      <c r="B410" s="193"/>
      <c r="C410" s="193"/>
      <c r="D410" s="111"/>
      <c r="E410" s="95"/>
      <c r="F410" s="189"/>
      <c r="H410" s="111"/>
      <c r="I410" s="111"/>
      <c r="J410" s="194"/>
      <c r="K410" s="176"/>
      <c r="L410" s="178"/>
      <c r="M410" s="195"/>
      <c r="N410" s="94"/>
      <c r="O410" s="94"/>
      <c r="P410" s="94"/>
      <c r="Q410" s="94"/>
      <c r="R410" s="94"/>
      <c r="S410" s="94"/>
      <c r="T410" s="94"/>
    </row>
    <row r="411" spans="1:20" s="188" customFormat="1" ht="14.25">
      <c r="A411" s="95"/>
      <c r="B411" s="193"/>
      <c r="C411" s="193"/>
      <c r="D411" s="111"/>
      <c r="E411" s="95"/>
      <c r="F411" s="189"/>
      <c r="H411" s="111"/>
      <c r="I411" s="111"/>
      <c r="J411" s="194"/>
      <c r="K411" s="176"/>
      <c r="L411" s="178"/>
      <c r="M411" s="195"/>
      <c r="N411" s="94"/>
      <c r="O411" s="94"/>
      <c r="P411" s="94"/>
      <c r="Q411" s="94"/>
      <c r="R411" s="94"/>
      <c r="S411" s="94"/>
      <c r="T411" s="94"/>
    </row>
    <row r="412" spans="1:20" s="188" customFormat="1" ht="14.25">
      <c r="A412" s="95"/>
      <c r="B412" s="193"/>
      <c r="C412" s="193"/>
      <c r="D412" s="111"/>
      <c r="E412" s="95"/>
      <c r="F412" s="189"/>
      <c r="H412" s="111"/>
      <c r="I412" s="111"/>
      <c r="J412" s="194"/>
      <c r="K412" s="176"/>
      <c r="L412" s="178"/>
      <c r="M412" s="195"/>
      <c r="N412" s="94"/>
      <c r="O412" s="94"/>
      <c r="P412" s="94"/>
      <c r="Q412" s="94"/>
      <c r="R412" s="94"/>
      <c r="S412" s="94"/>
      <c r="T412" s="94"/>
    </row>
    <row r="413" spans="1:13" s="188" customFormat="1" ht="14.25">
      <c r="A413" s="95"/>
      <c r="B413" s="193"/>
      <c r="C413" s="193"/>
      <c r="D413" s="111"/>
      <c r="E413" s="95"/>
      <c r="F413" s="189"/>
      <c r="H413" s="111"/>
      <c r="I413" s="111"/>
      <c r="J413" s="194"/>
      <c r="K413" s="176"/>
      <c r="L413" s="178"/>
      <c r="M413" s="195"/>
    </row>
    <row r="414" spans="1:13" s="188" customFormat="1" ht="13.5">
      <c r="A414" s="95"/>
      <c r="B414" s="196"/>
      <c r="C414" s="196"/>
      <c r="D414" s="111"/>
      <c r="F414" s="189"/>
      <c r="G414" s="73"/>
      <c r="H414" s="111"/>
      <c r="J414" s="219"/>
      <c r="K414" s="176"/>
      <c r="L414" s="178"/>
      <c r="M414" s="195"/>
    </row>
    <row r="415" spans="1:12" s="188" customFormat="1" ht="13.5">
      <c r="A415" s="95"/>
      <c r="D415" s="111"/>
      <c r="F415" s="189"/>
      <c r="G415" s="73"/>
      <c r="H415" s="111"/>
      <c r="I415" s="111"/>
      <c r="J415" s="219"/>
      <c r="K415" s="176"/>
      <c r="L415" s="178"/>
    </row>
    <row r="416" spans="1:20" s="94" customFormat="1" ht="14.25">
      <c r="A416" s="95"/>
      <c r="B416" s="197"/>
      <c r="C416" s="197"/>
      <c r="D416" s="111"/>
      <c r="E416" s="64"/>
      <c r="F416" s="189"/>
      <c r="G416" s="188"/>
      <c r="H416" s="111"/>
      <c r="I416" s="111"/>
      <c r="J416" s="194"/>
      <c r="K416" s="176"/>
      <c r="L416" s="178"/>
      <c r="M416" s="195"/>
      <c r="N416" s="188"/>
      <c r="O416" s="188"/>
      <c r="P416" s="188"/>
      <c r="Q416" s="188"/>
      <c r="R416" s="188"/>
      <c r="S416" s="188"/>
      <c r="T416" s="188"/>
    </row>
    <row r="417" spans="1:12" s="188" customFormat="1" ht="13.5">
      <c r="A417" s="95"/>
      <c r="D417" s="111"/>
      <c r="F417" s="189"/>
      <c r="G417" s="73"/>
      <c r="H417" s="111"/>
      <c r="I417" s="111"/>
      <c r="J417" s="219"/>
      <c r="K417" s="176"/>
      <c r="L417" s="178"/>
    </row>
    <row r="418" spans="1:13" s="188" customFormat="1" ht="13.5">
      <c r="A418" s="95"/>
      <c r="B418" s="197"/>
      <c r="C418" s="196"/>
      <c r="D418" s="111"/>
      <c r="E418" s="196"/>
      <c r="F418" s="189"/>
      <c r="H418" s="111"/>
      <c r="I418" s="198"/>
      <c r="J418" s="65"/>
      <c r="K418" s="176"/>
      <c r="L418" s="178"/>
      <c r="M418" s="195"/>
    </row>
    <row r="419" spans="1:13" s="188" customFormat="1" ht="13.5">
      <c r="A419" s="95"/>
      <c r="B419" s="120"/>
      <c r="C419" s="120"/>
      <c r="D419" s="111"/>
      <c r="E419" s="63"/>
      <c r="F419" s="189"/>
      <c r="G419" s="73"/>
      <c r="H419" s="111"/>
      <c r="I419" s="73"/>
      <c r="J419" s="74"/>
      <c r="K419" s="176"/>
      <c r="L419" s="178"/>
      <c r="M419" s="111"/>
    </row>
    <row r="420" spans="1:13" s="188" customFormat="1" ht="13.5">
      <c r="A420" s="95"/>
      <c r="B420" s="197"/>
      <c r="D420" s="111"/>
      <c r="F420" s="189"/>
      <c r="H420" s="111"/>
      <c r="I420" s="198"/>
      <c r="J420" s="219"/>
      <c r="K420" s="176"/>
      <c r="L420" s="178"/>
      <c r="M420" s="195"/>
    </row>
    <row r="421" spans="1:20" s="188" customFormat="1" ht="14.25">
      <c r="A421" s="95"/>
      <c r="B421" s="193"/>
      <c r="C421" s="193"/>
      <c r="D421" s="111"/>
      <c r="E421" s="95"/>
      <c r="F421" s="189"/>
      <c r="H421" s="111"/>
      <c r="I421" s="111"/>
      <c r="J421" s="194"/>
      <c r="K421" s="176"/>
      <c r="L421" s="178"/>
      <c r="M421" s="195"/>
      <c r="N421" s="94"/>
      <c r="O421" s="94"/>
      <c r="P421" s="94"/>
      <c r="Q421" s="94"/>
      <c r="R421" s="94"/>
      <c r="S421" s="94"/>
      <c r="T421" s="94"/>
    </row>
    <row r="422" spans="1:13" s="188" customFormat="1" ht="13.5">
      <c r="A422" s="95"/>
      <c r="D422" s="111"/>
      <c r="E422" s="73"/>
      <c r="F422" s="189"/>
      <c r="G422" s="73"/>
      <c r="H422" s="111"/>
      <c r="I422" s="73"/>
      <c r="J422" s="74"/>
      <c r="K422" s="176"/>
      <c r="L422" s="178"/>
      <c r="M422" s="73"/>
    </row>
    <row r="423" spans="1:13" s="188" customFormat="1" ht="13.5">
      <c r="A423" s="95"/>
      <c r="D423" s="111"/>
      <c r="F423" s="189"/>
      <c r="H423" s="111"/>
      <c r="I423" s="111"/>
      <c r="J423" s="219"/>
      <c r="K423" s="176"/>
      <c r="L423" s="178"/>
      <c r="M423" s="66"/>
    </row>
    <row r="424" spans="1:13" s="188" customFormat="1" ht="13.5">
      <c r="A424" s="95"/>
      <c r="D424" s="111"/>
      <c r="F424" s="189"/>
      <c r="G424" s="73"/>
      <c r="H424" s="111"/>
      <c r="I424" s="111"/>
      <c r="J424" s="219"/>
      <c r="K424" s="176"/>
      <c r="L424" s="178"/>
      <c r="M424" s="195"/>
    </row>
    <row r="425" spans="1:13" s="188" customFormat="1" ht="13.5">
      <c r="A425" s="95"/>
      <c r="D425" s="111"/>
      <c r="F425" s="189"/>
      <c r="G425" s="73"/>
      <c r="H425" s="111"/>
      <c r="I425" s="111"/>
      <c r="J425" s="219"/>
      <c r="K425" s="176"/>
      <c r="L425" s="178"/>
      <c r="M425" s="195"/>
    </row>
    <row r="426" spans="1:12" s="188" customFormat="1" ht="13.5">
      <c r="A426" s="95"/>
      <c r="D426" s="111"/>
      <c r="F426" s="189"/>
      <c r="G426" s="73"/>
      <c r="H426" s="111"/>
      <c r="I426" s="111"/>
      <c r="J426" s="219"/>
      <c r="K426" s="176"/>
      <c r="L426" s="178"/>
    </row>
    <row r="427" spans="1:13" s="188" customFormat="1" ht="13.5">
      <c r="A427" s="95"/>
      <c r="B427" s="197"/>
      <c r="C427" s="197"/>
      <c r="D427" s="111"/>
      <c r="F427" s="189"/>
      <c r="H427" s="111"/>
      <c r="I427" s="198"/>
      <c r="J427" s="219"/>
      <c r="K427" s="176"/>
      <c r="L427" s="178"/>
      <c r="M427" s="66"/>
    </row>
    <row r="428" spans="1:13" s="188" customFormat="1" ht="14.25">
      <c r="A428" s="95"/>
      <c r="B428" s="193"/>
      <c r="C428" s="193"/>
      <c r="D428" s="111"/>
      <c r="E428" s="95"/>
      <c r="F428" s="189"/>
      <c r="H428" s="111"/>
      <c r="I428" s="111"/>
      <c r="J428" s="194"/>
      <c r="K428" s="176"/>
      <c r="L428" s="178"/>
      <c r="M428" s="195"/>
    </row>
    <row r="429" spans="1:20" s="94" customFormat="1" ht="14.25">
      <c r="A429" s="95"/>
      <c r="B429" s="193"/>
      <c r="C429" s="193"/>
      <c r="D429" s="111"/>
      <c r="E429" s="95"/>
      <c r="F429" s="189"/>
      <c r="G429" s="188"/>
      <c r="H429" s="111"/>
      <c r="I429" s="111"/>
      <c r="J429" s="194"/>
      <c r="K429" s="176"/>
      <c r="L429" s="178"/>
      <c r="M429" s="195"/>
      <c r="N429" s="188"/>
      <c r="O429" s="188"/>
      <c r="P429" s="188"/>
      <c r="Q429" s="188"/>
      <c r="R429" s="188"/>
      <c r="S429" s="188"/>
      <c r="T429" s="188"/>
    </row>
    <row r="430" spans="1:20" s="94" customFormat="1" ht="13.5">
      <c r="A430" s="95"/>
      <c r="B430" s="64"/>
      <c r="C430" s="64"/>
      <c r="D430" s="111"/>
      <c r="E430" s="95"/>
      <c r="F430" s="189"/>
      <c r="G430" s="188"/>
      <c r="H430" s="111"/>
      <c r="I430" s="198"/>
      <c r="J430" s="67"/>
      <c r="K430" s="176"/>
      <c r="L430" s="178"/>
      <c r="M430" s="195"/>
      <c r="N430" s="188"/>
      <c r="O430" s="188"/>
      <c r="P430" s="188"/>
      <c r="Q430" s="188"/>
      <c r="R430" s="188"/>
      <c r="S430" s="188"/>
      <c r="T430" s="188"/>
    </row>
    <row r="431" spans="1:13" s="188" customFormat="1" ht="13.5">
      <c r="A431" s="95"/>
      <c r="B431" s="73"/>
      <c r="C431" s="73"/>
      <c r="D431" s="111"/>
      <c r="E431" s="73"/>
      <c r="F431" s="189"/>
      <c r="G431" s="73"/>
      <c r="H431" s="111"/>
      <c r="I431" s="73"/>
      <c r="J431" s="74"/>
      <c r="K431" s="176"/>
      <c r="L431" s="178"/>
      <c r="M431" s="73"/>
    </row>
    <row r="432" spans="1:13" s="188" customFormat="1" ht="13.5">
      <c r="A432" s="95"/>
      <c r="B432" s="77"/>
      <c r="C432" s="77"/>
      <c r="D432" s="111"/>
      <c r="E432" s="73"/>
      <c r="F432" s="189"/>
      <c r="G432" s="73"/>
      <c r="H432" s="111"/>
      <c r="I432" s="73"/>
      <c r="J432" s="74"/>
      <c r="K432" s="176"/>
      <c r="L432" s="178"/>
      <c r="M432" s="73"/>
    </row>
    <row r="433" spans="1:13" s="188" customFormat="1" ht="14.25">
      <c r="A433" s="95"/>
      <c r="B433" s="68"/>
      <c r="C433" s="68"/>
      <c r="D433" s="111"/>
      <c r="E433" s="68"/>
      <c r="F433" s="189"/>
      <c r="H433" s="111"/>
      <c r="I433" s="111"/>
      <c r="J433" s="199"/>
      <c r="K433" s="176"/>
      <c r="L433" s="178"/>
      <c r="M433" s="195"/>
    </row>
    <row r="434" spans="1:13" s="188" customFormat="1" ht="13.5">
      <c r="A434" s="95"/>
      <c r="D434" s="111"/>
      <c r="F434" s="189"/>
      <c r="H434" s="111"/>
      <c r="I434" s="111"/>
      <c r="J434" s="219"/>
      <c r="K434" s="176"/>
      <c r="L434" s="178"/>
      <c r="M434" s="66"/>
    </row>
    <row r="435" spans="1:13" s="188" customFormat="1" ht="13.5">
      <c r="A435" s="95"/>
      <c r="D435" s="111"/>
      <c r="F435" s="189"/>
      <c r="H435" s="111"/>
      <c r="I435" s="111"/>
      <c r="J435" s="219"/>
      <c r="K435" s="176"/>
      <c r="L435" s="178"/>
      <c r="M435" s="66"/>
    </row>
    <row r="436" spans="1:13" s="188" customFormat="1" ht="13.5">
      <c r="A436" s="95"/>
      <c r="B436" s="77"/>
      <c r="C436" s="77"/>
      <c r="D436" s="111"/>
      <c r="E436" s="73"/>
      <c r="F436" s="189"/>
      <c r="G436" s="73"/>
      <c r="H436" s="111"/>
      <c r="I436" s="73"/>
      <c r="J436" s="74"/>
      <c r="K436" s="176"/>
      <c r="L436" s="178"/>
      <c r="M436" s="85"/>
    </row>
    <row r="437" spans="1:13" s="188" customFormat="1" ht="13.5">
      <c r="A437" s="95"/>
      <c r="D437" s="111"/>
      <c r="E437" s="219"/>
      <c r="F437" s="189"/>
      <c r="G437" s="73"/>
      <c r="H437" s="111"/>
      <c r="I437" s="111"/>
      <c r="J437" s="219"/>
      <c r="K437" s="176"/>
      <c r="L437" s="178"/>
      <c r="M437" s="200"/>
    </row>
    <row r="438" spans="1:13" s="188" customFormat="1" ht="13.5">
      <c r="A438" s="95"/>
      <c r="B438" s="77"/>
      <c r="C438" s="77"/>
      <c r="D438" s="111"/>
      <c r="E438" s="73"/>
      <c r="F438" s="189"/>
      <c r="G438" s="73"/>
      <c r="H438" s="111"/>
      <c r="I438" s="73"/>
      <c r="J438" s="74"/>
      <c r="K438" s="176"/>
      <c r="L438" s="178"/>
      <c r="M438" s="73"/>
    </row>
    <row r="439" spans="1:12" s="188" customFormat="1" ht="13.5">
      <c r="A439" s="95"/>
      <c r="D439" s="111"/>
      <c r="F439" s="189"/>
      <c r="G439" s="73"/>
      <c r="H439" s="111"/>
      <c r="I439" s="111"/>
      <c r="J439" s="219"/>
      <c r="K439" s="176"/>
      <c r="L439" s="178"/>
    </row>
    <row r="440" spans="1:12" s="188" customFormat="1" ht="13.5">
      <c r="A440" s="95"/>
      <c r="D440" s="111"/>
      <c r="F440" s="189"/>
      <c r="H440" s="111"/>
      <c r="I440" s="111"/>
      <c r="J440" s="219"/>
      <c r="K440" s="176"/>
      <c r="L440" s="178"/>
    </row>
    <row r="441" spans="1:13" s="188" customFormat="1" ht="13.5">
      <c r="A441" s="95"/>
      <c r="B441" s="201"/>
      <c r="C441" s="201"/>
      <c r="D441" s="111"/>
      <c r="F441" s="189"/>
      <c r="H441" s="111"/>
      <c r="I441" s="111"/>
      <c r="J441" s="219"/>
      <c r="K441" s="176"/>
      <c r="L441" s="178"/>
      <c r="M441" s="66"/>
    </row>
    <row r="442" spans="1:13" s="188" customFormat="1" ht="13.5">
      <c r="A442" s="95"/>
      <c r="B442" s="201"/>
      <c r="C442" s="201"/>
      <c r="D442" s="111"/>
      <c r="E442" s="73"/>
      <c r="F442" s="189"/>
      <c r="G442" s="73"/>
      <c r="H442" s="111"/>
      <c r="I442" s="83"/>
      <c r="J442" s="78"/>
      <c r="K442" s="176"/>
      <c r="L442" s="178"/>
      <c r="M442" s="73"/>
    </row>
    <row r="443" spans="1:13" s="188" customFormat="1" ht="14.25">
      <c r="A443" s="95"/>
      <c r="B443" s="202"/>
      <c r="C443" s="202"/>
      <c r="D443" s="111"/>
      <c r="E443" s="95"/>
      <c r="F443" s="189"/>
      <c r="H443" s="111"/>
      <c r="I443" s="111"/>
      <c r="J443" s="194"/>
      <c r="K443" s="176"/>
      <c r="L443" s="178"/>
      <c r="M443" s="203"/>
    </row>
    <row r="444" spans="1:13" s="188" customFormat="1" ht="13.5">
      <c r="A444" s="95"/>
      <c r="B444" s="204"/>
      <c r="C444" s="205"/>
      <c r="D444" s="111"/>
      <c r="E444" s="69"/>
      <c r="F444" s="189"/>
      <c r="H444" s="111"/>
      <c r="I444" s="111"/>
      <c r="J444" s="70"/>
      <c r="K444" s="176"/>
      <c r="L444" s="178"/>
      <c r="M444" s="66"/>
    </row>
    <row r="445" spans="1:13" s="188" customFormat="1" ht="13.5">
      <c r="A445" s="95"/>
      <c r="B445" s="202"/>
      <c r="C445" s="202"/>
      <c r="D445" s="111"/>
      <c r="E445" s="95"/>
      <c r="F445" s="189"/>
      <c r="H445" s="111"/>
      <c r="I445" s="111"/>
      <c r="J445" s="67"/>
      <c r="K445" s="176"/>
      <c r="L445" s="178"/>
      <c r="M445" s="195"/>
    </row>
    <row r="446" spans="1:13" s="188" customFormat="1" ht="14.25">
      <c r="A446" s="95"/>
      <c r="B446" s="206"/>
      <c r="C446" s="206"/>
      <c r="D446" s="111"/>
      <c r="E446" s="95"/>
      <c r="F446" s="189"/>
      <c r="H446" s="111"/>
      <c r="I446" s="111"/>
      <c r="J446" s="194"/>
      <c r="K446" s="176"/>
      <c r="L446" s="178"/>
      <c r="M446" s="195"/>
    </row>
    <row r="447" spans="1:13" s="188" customFormat="1" ht="13.5">
      <c r="A447" s="95"/>
      <c r="B447" s="85"/>
      <c r="C447" s="85"/>
      <c r="D447" s="111"/>
      <c r="E447" s="73"/>
      <c r="F447" s="189"/>
      <c r="G447" s="73"/>
      <c r="H447" s="111"/>
      <c r="I447" s="83"/>
      <c r="J447" s="78"/>
      <c r="K447" s="176"/>
      <c r="L447" s="178"/>
      <c r="M447" s="73"/>
    </row>
    <row r="448" spans="1:13" s="188" customFormat="1" ht="14.25">
      <c r="A448" s="95"/>
      <c r="B448" s="206"/>
      <c r="C448" s="206"/>
      <c r="D448" s="111"/>
      <c r="E448" s="95"/>
      <c r="F448" s="189"/>
      <c r="G448" s="73"/>
      <c r="H448" s="111"/>
      <c r="I448" s="111"/>
      <c r="J448" s="194"/>
      <c r="K448" s="176"/>
      <c r="L448" s="178"/>
      <c r="M448" s="195"/>
    </row>
    <row r="449" spans="1:13" s="188" customFormat="1" ht="13.5">
      <c r="A449" s="95"/>
      <c r="B449" s="207"/>
      <c r="C449" s="201"/>
      <c r="D449" s="111"/>
      <c r="F449" s="189"/>
      <c r="G449" s="73"/>
      <c r="H449" s="111"/>
      <c r="I449" s="198"/>
      <c r="J449" s="219"/>
      <c r="K449" s="176"/>
      <c r="L449" s="178"/>
      <c r="M449" s="195"/>
    </row>
    <row r="450" spans="1:13" s="188" customFormat="1" ht="13.5">
      <c r="A450" s="95"/>
      <c r="B450" s="201"/>
      <c r="C450" s="201"/>
      <c r="D450" s="111"/>
      <c r="E450" s="73"/>
      <c r="F450" s="189"/>
      <c r="G450" s="73"/>
      <c r="H450" s="111"/>
      <c r="I450" s="83"/>
      <c r="J450" s="78"/>
      <c r="K450" s="176"/>
      <c r="L450" s="178"/>
      <c r="M450" s="73"/>
    </row>
    <row r="451" spans="1:13" s="188" customFormat="1" ht="13.5">
      <c r="A451" s="95"/>
      <c r="B451" s="207"/>
      <c r="C451" s="207"/>
      <c r="D451" s="111"/>
      <c r="F451" s="189"/>
      <c r="H451" s="111"/>
      <c r="I451" s="111"/>
      <c r="J451" s="219"/>
      <c r="K451" s="176"/>
      <c r="L451" s="178"/>
      <c r="M451" s="66"/>
    </row>
    <row r="452" spans="1:13" s="188" customFormat="1" ht="13.5">
      <c r="A452" s="95"/>
      <c r="B452" s="123"/>
      <c r="C452" s="123"/>
      <c r="D452" s="111"/>
      <c r="E452" s="73"/>
      <c r="F452" s="189"/>
      <c r="G452" s="73"/>
      <c r="H452" s="111"/>
      <c r="I452" s="83"/>
      <c r="J452" s="78"/>
      <c r="K452" s="176"/>
      <c r="L452" s="178"/>
      <c r="M452" s="85"/>
    </row>
    <row r="453" spans="1:13" s="188" customFormat="1" ht="13.5">
      <c r="A453" s="95"/>
      <c r="B453" s="201"/>
      <c r="C453" s="201"/>
      <c r="D453" s="111"/>
      <c r="E453" s="73"/>
      <c r="F453" s="189"/>
      <c r="G453" s="73"/>
      <c r="H453" s="111"/>
      <c r="I453" s="83"/>
      <c r="J453" s="78"/>
      <c r="K453" s="176"/>
      <c r="L453" s="178"/>
      <c r="M453" s="85"/>
    </row>
    <row r="454" spans="1:10" s="71" customFormat="1" ht="13.5">
      <c r="A454" s="95"/>
      <c r="J454" s="57"/>
    </row>
    <row r="455" spans="1:10" s="71" customFormat="1" ht="13.5">
      <c r="A455" s="95"/>
      <c r="J455" s="57"/>
    </row>
    <row r="456" s="71" customFormat="1" ht="13.5">
      <c r="J456" s="57"/>
    </row>
    <row r="457" spans="2:12" ht="13.5">
      <c r="B457" s="236"/>
      <c r="C457" s="236"/>
      <c r="D457" s="237"/>
      <c r="E457" s="237"/>
      <c r="F457" s="237"/>
      <c r="G457" s="237"/>
      <c r="I457" s="229"/>
      <c r="J457" s="229"/>
      <c r="K457" s="229"/>
      <c r="L457" s="75"/>
    </row>
    <row r="458" spans="2:12" ht="13.5">
      <c r="B458" s="236"/>
      <c r="C458" s="236"/>
      <c r="D458" s="237"/>
      <c r="E458" s="237"/>
      <c r="F458" s="237"/>
      <c r="G458" s="237"/>
      <c r="H458" s="208"/>
      <c r="I458" s="230"/>
      <c r="J458" s="230"/>
      <c r="K458" s="230"/>
      <c r="L458" s="75"/>
    </row>
    <row r="459" spans="2:12" ht="13.5">
      <c r="B459" s="77"/>
      <c r="C459" s="77"/>
      <c r="D459" s="78"/>
      <c r="F459" s="75"/>
      <c r="K459" s="82"/>
      <c r="L459" s="75"/>
    </row>
    <row r="460" spans="2:12" ht="13.5">
      <c r="B460" s="239"/>
      <c r="C460" s="239"/>
      <c r="F460" s="75"/>
      <c r="K460" s="82"/>
      <c r="L460" s="75"/>
    </row>
    <row r="461" spans="1:13" ht="13.5">
      <c r="A461" s="74"/>
      <c r="B461" s="87"/>
      <c r="C461" s="87"/>
      <c r="F461" s="75"/>
      <c r="H461" s="83"/>
      <c r="I461" s="108"/>
      <c r="J461" s="84"/>
      <c r="K461" s="82"/>
      <c r="L461" s="75"/>
      <c r="M461" s="130"/>
    </row>
    <row r="462" spans="1:13" ht="13.5">
      <c r="A462" s="74"/>
      <c r="B462" s="87"/>
      <c r="C462" s="87"/>
      <c r="F462" s="75"/>
      <c r="H462" s="83"/>
      <c r="I462" s="108"/>
      <c r="K462" s="82"/>
      <c r="L462" s="75"/>
      <c r="M462" s="130"/>
    </row>
    <row r="463" spans="1:13" ht="13.5">
      <c r="A463" s="74"/>
      <c r="B463" s="110"/>
      <c r="C463" s="110"/>
      <c r="F463" s="75"/>
      <c r="H463" s="83"/>
      <c r="I463" s="108"/>
      <c r="J463" s="84"/>
      <c r="K463" s="82"/>
      <c r="L463" s="75"/>
      <c r="M463" s="130"/>
    </row>
    <row r="464" spans="1:13" ht="13.5">
      <c r="A464" s="74"/>
      <c r="B464" s="111"/>
      <c r="C464" s="111"/>
      <c r="F464" s="75"/>
      <c r="H464" s="83"/>
      <c r="I464" s="83"/>
      <c r="J464" s="84"/>
      <c r="K464" s="82"/>
      <c r="L464" s="75"/>
      <c r="M464" s="130"/>
    </row>
    <row r="465" spans="1:13" ht="13.5">
      <c r="A465" s="74"/>
      <c r="B465" s="111"/>
      <c r="C465" s="111"/>
      <c r="F465" s="75"/>
      <c r="H465" s="83"/>
      <c r="I465" s="83"/>
      <c r="J465" s="84"/>
      <c r="K465" s="82"/>
      <c r="L465" s="75"/>
      <c r="M465" s="130"/>
    </row>
    <row r="466" spans="1:13" ht="13.5">
      <c r="A466" s="74"/>
      <c r="B466" s="111"/>
      <c r="C466" s="111"/>
      <c r="F466" s="75"/>
      <c r="H466" s="83"/>
      <c r="I466" s="83"/>
      <c r="J466" s="84"/>
      <c r="K466" s="82"/>
      <c r="L466" s="75"/>
      <c r="M466" s="130"/>
    </row>
    <row r="467" spans="1:13" ht="13.5">
      <c r="A467" s="74"/>
      <c r="B467" s="77"/>
      <c r="C467" s="77"/>
      <c r="F467" s="75"/>
      <c r="H467" s="83"/>
      <c r="I467" s="83"/>
      <c r="J467" s="84"/>
      <c r="K467" s="82"/>
      <c r="L467" s="75"/>
      <c r="M467" s="130"/>
    </row>
    <row r="468" spans="1:13" ht="13.5">
      <c r="A468" s="74"/>
      <c r="B468" s="77"/>
      <c r="C468" s="77"/>
      <c r="F468" s="75"/>
      <c r="H468" s="83"/>
      <c r="I468" s="83"/>
      <c r="J468" s="84"/>
      <c r="K468" s="82"/>
      <c r="L468" s="75"/>
      <c r="M468" s="130"/>
    </row>
    <row r="469" spans="1:13" ht="13.5">
      <c r="A469" s="74"/>
      <c r="B469" s="111"/>
      <c r="C469" s="111"/>
      <c r="F469" s="75"/>
      <c r="H469" s="83"/>
      <c r="I469" s="83"/>
      <c r="J469" s="84"/>
      <c r="K469" s="82"/>
      <c r="L469" s="75"/>
      <c r="M469" s="130"/>
    </row>
    <row r="470" spans="1:13" ht="13.5">
      <c r="A470" s="74"/>
      <c r="B470" s="111"/>
      <c r="C470" s="111"/>
      <c r="F470" s="75"/>
      <c r="H470" s="83"/>
      <c r="I470" s="83"/>
      <c r="J470" s="84"/>
      <c r="K470" s="82"/>
      <c r="L470" s="75"/>
      <c r="M470" s="130"/>
    </row>
    <row r="471" spans="1:13" ht="13.5">
      <c r="A471" s="74"/>
      <c r="B471" s="77"/>
      <c r="C471" s="77"/>
      <c r="F471" s="75"/>
      <c r="H471" s="83"/>
      <c r="I471" s="83"/>
      <c r="J471" s="84"/>
      <c r="K471" s="82"/>
      <c r="L471" s="75"/>
      <c r="M471" s="130"/>
    </row>
    <row r="472" spans="1:13" ht="13.5">
      <c r="A472" s="74"/>
      <c r="B472" s="77"/>
      <c r="C472" s="77"/>
      <c r="F472" s="75"/>
      <c r="H472" s="83"/>
      <c r="I472" s="83"/>
      <c r="J472" s="84"/>
      <c r="K472" s="82"/>
      <c r="L472" s="75"/>
      <c r="M472" s="130"/>
    </row>
    <row r="473" spans="1:13" ht="13.5">
      <c r="A473" s="74"/>
      <c r="B473" s="77"/>
      <c r="C473" s="77"/>
      <c r="F473" s="75"/>
      <c r="H473" s="83"/>
      <c r="I473" s="83"/>
      <c r="J473" s="84"/>
      <c r="K473" s="82"/>
      <c r="L473" s="75"/>
      <c r="M473" s="130"/>
    </row>
    <row r="474" spans="1:13" ht="13.5">
      <c r="A474" s="74"/>
      <c r="B474" s="77"/>
      <c r="C474" s="77"/>
      <c r="F474" s="75"/>
      <c r="H474" s="83"/>
      <c r="I474" s="83"/>
      <c r="J474" s="84"/>
      <c r="K474" s="82"/>
      <c r="L474" s="75"/>
      <c r="M474" s="130"/>
    </row>
    <row r="475" spans="1:13" ht="13.5">
      <c r="A475" s="74"/>
      <c r="B475" s="77"/>
      <c r="C475" s="77"/>
      <c r="F475" s="75"/>
      <c r="H475" s="83"/>
      <c r="I475" s="83"/>
      <c r="J475" s="84"/>
      <c r="K475" s="82"/>
      <c r="L475" s="75"/>
      <c r="M475" s="130"/>
    </row>
    <row r="476" spans="1:13" ht="13.5">
      <c r="A476" s="74"/>
      <c r="B476" s="77"/>
      <c r="C476" s="77"/>
      <c r="F476" s="75"/>
      <c r="H476" s="83"/>
      <c r="I476" s="83"/>
      <c r="J476" s="84"/>
      <c r="K476" s="82"/>
      <c r="L476" s="75"/>
      <c r="M476" s="130"/>
    </row>
    <row r="477" spans="1:13" ht="13.5">
      <c r="A477" s="74"/>
      <c r="B477" s="77"/>
      <c r="C477" s="77"/>
      <c r="F477" s="75"/>
      <c r="H477" s="83"/>
      <c r="I477" s="83"/>
      <c r="J477" s="84"/>
      <c r="K477" s="82"/>
      <c r="L477" s="75"/>
      <c r="M477" s="130"/>
    </row>
    <row r="478" spans="1:13" ht="13.5">
      <c r="A478" s="74"/>
      <c r="B478" s="77"/>
      <c r="C478" s="77"/>
      <c r="F478" s="75"/>
      <c r="H478" s="83"/>
      <c r="I478" s="83"/>
      <c r="J478" s="84"/>
      <c r="K478" s="82"/>
      <c r="L478" s="75"/>
      <c r="M478" s="130"/>
    </row>
    <row r="479" spans="1:13" ht="13.5">
      <c r="A479" s="74"/>
      <c r="F479" s="75"/>
      <c r="H479" s="83"/>
      <c r="I479" s="83"/>
      <c r="K479" s="82"/>
      <c r="L479" s="75"/>
      <c r="M479" s="130"/>
    </row>
    <row r="480" spans="1:13" ht="13.5">
      <c r="A480" s="74"/>
      <c r="B480" s="77"/>
      <c r="C480" s="77"/>
      <c r="F480" s="75"/>
      <c r="H480" s="83"/>
      <c r="I480" s="83"/>
      <c r="J480" s="84"/>
      <c r="K480" s="82"/>
      <c r="L480" s="75"/>
      <c r="M480" s="130"/>
    </row>
    <row r="481" spans="1:13" ht="13.5">
      <c r="A481" s="74"/>
      <c r="B481" s="77"/>
      <c r="C481" s="77"/>
      <c r="F481" s="75"/>
      <c r="H481" s="83"/>
      <c r="I481" s="83"/>
      <c r="J481" s="84"/>
      <c r="K481" s="82"/>
      <c r="L481" s="75"/>
      <c r="M481" s="130"/>
    </row>
    <row r="482" spans="1:13" ht="13.5">
      <c r="A482" s="74"/>
      <c r="B482" s="77"/>
      <c r="C482" s="77"/>
      <c r="F482" s="75"/>
      <c r="H482" s="83"/>
      <c r="I482" s="83"/>
      <c r="J482" s="84"/>
      <c r="K482" s="82"/>
      <c r="L482" s="75"/>
      <c r="M482" s="130"/>
    </row>
    <row r="483" spans="1:13" ht="13.5">
      <c r="A483" s="74"/>
      <c r="B483" s="77"/>
      <c r="C483" s="77"/>
      <c r="F483" s="75"/>
      <c r="H483" s="83"/>
      <c r="I483" s="83"/>
      <c r="J483" s="84"/>
      <c r="K483" s="82"/>
      <c r="L483" s="75"/>
      <c r="M483" s="130"/>
    </row>
    <row r="484" spans="1:13" ht="13.5">
      <c r="A484" s="214"/>
      <c r="B484" s="77"/>
      <c r="C484" s="77"/>
      <c r="F484" s="75"/>
      <c r="H484" s="83"/>
      <c r="I484" s="83"/>
      <c r="J484" s="84"/>
      <c r="K484" s="82"/>
      <c r="L484" s="75"/>
      <c r="M484" s="130"/>
    </row>
    <row r="485" spans="1:13" ht="13.5">
      <c r="A485" s="214"/>
      <c r="B485" s="77"/>
      <c r="C485" s="77"/>
      <c r="F485" s="75"/>
      <c r="H485" s="83"/>
      <c r="I485" s="83"/>
      <c r="J485" s="84"/>
      <c r="K485" s="82"/>
      <c r="L485" s="75"/>
      <c r="M485" s="130"/>
    </row>
    <row r="486" spans="1:13" ht="13.5">
      <c r="A486" s="214"/>
      <c r="B486" s="87"/>
      <c r="C486" s="87"/>
      <c r="F486" s="75"/>
      <c r="H486" s="83"/>
      <c r="I486" s="108"/>
      <c r="J486" s="84"/>
      <c r="K486" s="82"/>
      <c r="L486" s="75"/>
      <c r="M486" s="130"/>
    </row>
    <row r="487" spans="1:13" ht="13.5">
      <c r="A487" s="214"/>
      <c r="B487" s="87"/>
      <c r="C487" s="87"/>
      <c r="F487" s="75"/>
      <c r="H487" s="83"/>
      <c r="I487" s="108"/>
      <c r="J487" s="84"/>
      <c r="K487" s="82"/>
      <c r="L487" s="75"/>
      <c r="M487" s="130"/>
    </row>
    <row r="488" spans="1:13" ht="13.5">
      <c r="A488" s="215"/>
      <c r="B488" s="77"/>
      <c r="C488" s="77"/>
      <c r="F488" s="75"/>
      <c r="H488" s="83"/>
      <c r="I488" s="83"/>
      <c r="J488" s="84"/>
      <c r="K488" s="82"/>
      <c r="L488" s="75"/>
      <c r="M488" s="130"/>
    </row>
    <row r="489" spans="1:12" ht="13.5">
      <c r="A489" s="74"/>
      <c r="L489" s="75"/>
    </row>
    <row r="490" ht="13.5">
      <c r="L490" s="75"/>
    </row>
    <row r="491" ht="13.5">
      <c r="L491" s="75"/>
    </row>
    <row r="492" spans="8:12" ht="13.5">
      <c r="H492" s="229"/>
      <c r="I492" s="229"/>
      <c r="J492" s="229"/>
      <c r="L492" s="75"/>
    </row>
    <row r="493" spans="7:12" ht="13.5">
      <c r="G493" s="208"/>
      <c r="H493" s="230"/>
      <c r="I493" s="230"/>
      <c r="J493" s="230"/>
      <c r="L493" s="75"/>
    </row>
    <row r="494" ht="13.5">
      <c r="L494" s="75"/>
    </row>
    <row r="495" spans="6:13" ht="13.5">
      <c r="F495" s="189"/>
      <c r="I495" s="111"/>
      <c r="J495" s="57"/>
      <c r="K495" s="176"/>
      <c r="L495" s="75"/>
      <c r="M495" s="71"/>
    </row>
    <row r="496" spans="1:12" ht="13.5">
      <c r="A496" s="130"/>
      <c r="F496" s="189"/>
      <c r="I496" s="111"/>
      <c r="L496" s="75"/>
    </row>
    <row r="497" spans="6:13" ht="13.5">
      <c r="F497" s="189"/>
      <c r="I497" s="111"/>
      <c r="L497" s="75"/>
      <c r="M497" s="200"/>
    </row>
    <row r="498" spans="1:12" ht="13.5">
      <c r="A498" s="209"/>
      <c r="B498" s="131"/>
      <c r="C498" s="77"/>
      <c r="F498" s="75"/>
      <c r="I498" s="83"/>
      <c r="J498" s="84"/>
      <c r="K498" s="82"/>
      <c r="L498" s="75"/>
    </row>
    <row r="499" spans="1:12" ht="13.5">
      <c r="A499" s="130"/>
      <c r="B499" s="131"/>
      <c r="C499" s="210"/>
      <c r="F499" s="75"/>
      <c r="I499" s="83"/>
      <c r="J499" s="84"/>
      <c r="K499" s="82"/>
      <c r="L499" s="75"/>
    </row>
    <row r="500" spans="1:12" ht="13.5">
      <c r="A500" s="130"/>
      <c r="I500" s="105"/>
      <c r="K500" s="82"/>
      <c r="L500" s="75"/>
    </row>
    <row r="501" spans="2:14" ht="13.5">
      <c r="B501" s="71"/>
      <c r="C501" s="71"/>
      <c r="D501" s="144"/>
      <c r="E501" s="144"/>
      <c r="F501" s="75"/>
      <c r="G501" s="130"/>
      <c r="H501" s="144"/>
      <c r="I501" s="144"/>
      <c r="J501" s="144"/>
      <c r="K501" s="211"/>
      <c r="L501" s="75"/>
      <c r="M501" s="144"/>
      <c r="N501" s="144"/>
    </row>
    <row r="502" spans="1:13" s="94" customFormat="1" ht="18.75" customHeight="1">
      <c r="A502" s="229"/>
      <c r="B502" s="229"/>
      <c r="C502" s="249"/>
      <c r="D502" s="249"/>
      <c r="E502" s="249"/>
      <c r="F502" s="75"/>
      <c r="G502" s="231"/>
      <c r="H502" s="231"/>
      <c r="I502" s="73"/>
      <c r="J502" s="81"/>
      <c r="K502" s="81"/>
      <c r="L502" s="75"/>
      <c r="M502" s="73"/>
    </row>
    <row r="503" spans="1:13" s="94" customFormat="1" ht="18.75" customHeight="1">
      <c r="A503" s="74"/>
      <c r="B503" s="74"/>
      <c r="C503" s="249"/>
      <c r="D503" s="249"/>
      <c r="E503" s="249"/>
      <c r="F503" s="75"/>
      <c r="G503" s="231"/>
      <c r="H503" s="231"/>
      <c r="I503" s="73"/>
      <c r="J503" s="81"/>
      <c r="K503" s="81"/>
      <c r="L503" s="73"/>
      <c r="M503" s="73"/>
    </row>
    <row r="504" spans="1:13" s="94" customFormat="1" ht="18.75" customHeight="1">
      <c r="A504" s="208"/>
      <c r="B504" s="73"/>
      <c r="C504" s="73"/>
      <c r="D504" s="73"/>
      <c r="E504" s="73"/>
      <c r="F504" s="73"/>
      <c r="G504" s="100"/>
      <c r="H504" s="100"/>
      <c r="I504" s="73"/>
      <c r="J504" s="81"/>
      <c r="K504" s="81"/>
      <c r="L504" s="73"/>
      <c r="M504" s="73"/>
    </row>
    <row r="505" spans="1:13" s="94" customFormat="1" ht="18.75" customHeight="1">
      <c r="A505" s="73"/>
      <c r="B505" s="73"/>
      <c r="C505" s="73"/>
      <c r="D505" s="250"/>
      <c r="E505" s="73"/>
      <c r="F505" s="73"/>
      <c r="G505" s="102"/>
      <c r="H505" s="102"/>
      <c r="I505" s="73"/>
      <c r="J505" s="81"/>
      <c r="K505" s="81"/>
      <c r="L505" s="73"/>
      <c r="M505" s="73"/>
    </row>
    <row r="506" spans="1:13" s="94" customFormat="1" ht="13.5">
      <c r="A506" s="73"/>
      <c r="B506" s="73"/>
      <c r="C506" s="250"/>
      <c r="D506" s="250"/>
      <c r="E506" s="73"/>
      <c r="F506" s="73"/>
      <c r="G506" s="102"/>
      <c r="H506" s="102"/>
      <c r="I506" s="73"/>
      <c r="J506" s="81"/>
      <c r="K506" s="81"/>
      <c r="L506" s="73"/>
      <c r="M506" s="73"/>
    </row>
    <row r="507" spans="1:13" s="94" customFormat="1" ht="13.5">
      <c r="A507" s="73"/>
      <c r="B507" s="73"/>
      <c r="C507" s="250"/>
      <c r="D507" s="73"/>
      <c r="E507" s="73"/>
      <c r="F507" s="73"/>
      <c r="G507" s="251"/>
      <c r="H507" s="251"/>
      <c r="I507" s="73"/>
      <c r="J507" s="81"/>
      <c r="K507" s="81"/>
      <c r="L507" s="73"/>
      <c r="M507" s="73"/>
    </row>
    <row r="508" spans="1:13" s="94" customFormat="1" ht="13.5">
      <c r="A508" s="73"/>
      <c r="B508" s="73"/>
      <c r="C508" s="73"/>
      <c r="D508" s="73"/>
      <c r="E508" s="73"/>
      <c r="F508" s="73"/>
      <c r="G508" s="251"/>
      <c r="H508" s="251"/>
      <c r="I508" s="73"/>
      <c r="J508" s="81"/>
      <c r="K508" s="81"/>
      <c r="L508" s="73"/>
      <c r="M508" s="73"/>
    </row>
    <row r="509" spans="1:13" s="94" customFormat="1" ht="13.5">
      <c r="A509" s="73"/>
      <c r="B509" s="73"/>
      <c r="C509" s="212"/>
      <c r="D509" s="73"/>
      <c r="E509" s="73"/>
      <c r="F509" s="73"/>
      <c r="G509" s="73"/>
      <c r="H509" s="73"/>
      <c r="I509" s="73"/>
      <c r="J509" s="81"/>
      <c r="K509" s="81"/>
      <c r="L509" s="73"/>
      <c r="M509" s="73"/>
    </row>
    <row r="510" spans="1:13" s="94" customFormat="1" ht="13.5">
      <c r="A510" s="73"/>
      <c r="B510" s="73"/>
      <c r="C510" s="73"/>
      <c r="D510" s="73"/>
      <c r="E510" s="73"/>
      <c r="F510" s="73"/>
      <c r="G510" s="73"/>
      <c r="H510" s="73"/>
      <c r="I510" s="73"/>
      <c r="J510" s="81"/>
      <c r="K510" s="81"/>
      <c r="L510" s="73"/>
      <c r="M510" s="73"/>
    </row>
  </sheetData>
  <sheetProtection/>
  <conditionalFormatting sqref="M498:M499">
    <cfRule type="cellIs" priority="3" dxfId="19" operator="equal">
      <formula>"東近江市"</formula>
    </cfRule>
  </conditionalFormatting>
  <conditionalFormatting sqref="I498:I499">
    <cfRule type="cellIs" priority="4" dxfId="19" operator="equal">
      <formula>"女"</formula>
    </cfRule>
    <cfRule type="cellIs" priority="5" dxfId="20" operator="equal">
      <formula>"女"</formula>
    </cfRule>
  </conditionalFormatting>
  <conditionalFormatting sqref="I47:I105 G47:G105 B47:C105">
    <cfRule type="expression" priority="2" dxfId="19">
      <formula>COUNTIF($I47,"女")</formula>
    </cfRule>
  </conditionalFormatting>
  <conditionalFormatting sqref="M47:M105">
    <cfRule type="expression" priority="1" dxfId="19">
      <formula>COUNTIF($M47,"東近江市")</formula>
    </cfRule>
  </conditionalFormatting>
  <dataValidations count="3">
    <dataValidation type="list" allowBlank="1" showInputMessage="1" showErrorMessage="1" sqref="E498:E500">
      <formula1>"jr, ,"</formula1>
    </dataValidation>
    <dataValidation type="list" allowBlank="1" showInputMessage="1" showErrorMessage="1" sqref="I498:I499">
      <formula1>"男,女,"</formula1>
    </dataValidation>
    <dataValidation type="list" allowBlank="1" showInputMessage="1" showErrorMessage="1" sqref="M498:M499">
      <formula1>"東近江市,彦根市,愛荘町,長浜市,多賀町,"</formula1>
    </dataValidation>
  </dataValidations>
  <printOptions/>
  <pageMargins left="0.75" right="0.75" top="1" bottom="1" header="0.51" footer="0.51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169"/>
  <sheetViews>
    <sheetView tabSelected="1" zoomScaleSheetLayoutView="100" zoomScalePageLayoutView="0" workbookViewId="0" topLeftCell="A133">
      <selection activeCell="T151" sqref="T151"/>
    </sheetView>
  </sheetViews>
  <sheetFormatPr defaultColWidth="9.00390625" defaultRowHeight="13.5" customHeight="1"/>
  <cols>
    <col min="1" max="1" width="7.25390625" style="0" customWidth="1"/>
    <col min="2" max="2" width="7.375" style="0" customWidth="1"/>
    <col min="3" max="3" width="12.00390625" style="0" customWidth="1"/>
  </cols>
  <sheetData>
    <row r="1" spans="1:14" ht="24.75" thickBot="1">
      <c r="A1" s="391"/>
      <c r="B1" s="392" t="s">
        <v>1300</v>
      </c>
      <c r="C1" s="393"/>
      <c r="D1" s="393"/>
      <c r="E1" s="393"/>
      <c r="F1" s="394"/>
      <c r="G1" s="395"/>
      <c r="H1" s="391"/>
      <c r="I1" s="391"/>
      <c r="J1" s="391"/>
      <c r="K1" s="391"/>
      <c r="L1" s="391"/>
      <c r="M1" s="391"/>
      <c r="N1" s="391"/>
    </row>
    <row r="2" spans="1:14" ht="14.25" thickBot="1">
      <c r="A2" s="391"/>
      <c r="B2" s="396" t="s">
        <v>1301</v>
      </c>
      <c r="C2" s="397" t="s">
        <v>1302</v>
      </c>
      <c r="D2" s="1069" t="s">
        <v>1303</v>
      </c>
      <c r="E2" s="1069"/>
      <c r="F2" s="1069" t="s">
        <v>1304</v>
      </c>
      <c r="G2" s="1069"/>
      <c r="H2" s="1069" t="s">
        <v>1305</v>
      </c>
      <c r="I2" s="1069"/>
      <c r="J2" s="1069" t="s">
        <v>1306</v>
      </c>
      <c r="K2" s="1070"/>
      <c r="L2" s="391"/>
      <c r="M2" s="391"/>
      <c r="N2" s="391"/>
    </row>
    <row r="3" spans="1:14" ht="26.25" customHeight="1">
      <c r="A3" s="391"/>
      <c r="B3" s="975" t="s">
        <v>1307</v>
      </c>
      <c r="C3" s="977">
        <v>38438</v>
      </c>
      <c r="D3" s="1056" t="s">
        <v>1308</v>
      </c>
      <c r="E3" s="1056"/>
      <c r="F3" s="1065" t="s">
        <v>1309</v>
      </c>
      <c r="G3" s="1065"/>
      <c r="H3" s="1065" t="s">
        <v>1310</v>
      </c>
      <c r="I3" s="1065"/>
      <c r="J3" s="1065" t="s">
        <v>1311</v>
      </c>
      <c r="K3" s="1066"/>
      <c r="L3" s="391"/>
      <c r="M3" s="391"/>
      <c r="N3" s="391"/>
    </row>
    <row r="4" spans="1:14" ht="26.25" customHeight="1">
      <c r="A4" s="391"/>
      <c r="B4" s="976"/>
      <c r="C4" s="978"/>
      <c r="D4" s="1059" t="s">
        <v>1312</v>
      </c>
      <c r="E4" s="1059"/>
      <c r="F4" s="1061" t="s">
        <v>1313</v>
      </c>
      <c r="G4" s="1061"/>
      <c r="H4" s="1061" t="s">
        <v>1314</v>
      </c>
      <c r="I4" s="1061"/>
      <c r="J4" s="1061" t="s">
        <v>1315</v>
      </c>
      <c r="K4" s="1062"/>
      <c r="L4" s="391"/>
      <c r="M4" s="391"/>
      <c r="N4" s="391"/>
    </row>
    <row r="5" spans="1:14" ht="26.25" customHeight="1" thickBot="1">
      <c r="A5" s="391"/>
      <c r="B5" s="1041"/>
      <c r="C5" s="1042"/>
      <c r="D5" s="1051" t="s">
        <v>1316</v>
      </c>
      <c r="E5" s="1051"/>
      <c r="F5" s="1067" t="s">
        <v>1317</v>
      </c>
      <c r="G5" s="1067"/>
      <c r="H5" s="1067" t="s">
        <v>1318</v>
      </c>
      <c r="I5" s="1067"/>
      <c r="J5" s="1067" t="s">
        <v>1319</v>
      </c>
      <c r="K5" s="1068"/>
      <c r="L5" s="391"/>
      <c r="M5" s="391"/>
      <c r="N5" s="391"/>
    </row>
    <row r="6" spans="1:14" ht="26.25" customHeight="1">
      <c r="A6" s="391"/>
      <c r="B6" s="975" t="s">
        <v>1320</v>
      </c>
      <c r="C6" s="977">
        <v>38803</v>
      </c>
      <c r="D6" s="1056" t="s">
        <v>1308</v>
      </c>
      <c r="E6" s="1056"/>
      <c r="F6" s="1065" t="s">
        <v>1321</v>
      </c>
      <c r="G6" s="1065"/>
      <c r="H6" s="1065" t="s">
        <v>1322</v>
      </c>
      <c r="I6" s="1065"/>
      <c r="J6" s="1065" t="s">
        <v>1323</v>
      </c>
      <c r="K6" s="1066"/>
      <c r="L6" s="391"/>
      <c r="M6" s="391"/>
      <c r="N6" s="391"/>
    </row>
    <row r="7" spans="1:14" ht="26.25" customHeight="1">
      <c r="A7" s="391"/>
      <c r="B7" s="976"/>
      <c r="C7" s="978"/>
      <c r="D7" s="1059" t="s">
        <v>1312</v>
      </c>
      <c r="E7" s="1059"/>
      <c r="F7" s="1061" t="s">
        <v>1324</v>
      </c>
      <c r="G7" s="1061"/>
      <c r="H7" s="1061" t="s">
        <v>1325</v>
      </c>
      <c r="I7" s="1061"/>
      <c r="J7" s="1061" t="s">
        <v>1326</v>
      </c>
      <c r="K7" s="1062"/>
      <c r="L7" s="391"/>
      <c r="M7" s="391"/>
      <c r="N7" s="391"/>
    </row>
    <row r="8" spans="1:14" ht="26.25" customHeight="1">
      <c r="A8" s="391"/>
      <c r="B8" s="976"/>
      <c r="C8" s="978"/>
      <c r="D8" s="1059" t="s">
        <v>1316</v>
      </c>
      <c r="E8" s="1059"/>
      <c r="F8" s="1061" t="s">
        <v>1317</v>
      </c>
      <c r="G8" s="1061"/>
      <c r="H8" s="1061" t="s">
        <v>1327</v>
      </c>
      <c r="I8" s="1061"/>
      <c r="J8" s="1061" t="s">
        <v>1328</v>
      </c>
      <c r="K8" s="1062"/>
      <c r="L8" s="391"/>
      <c r="M8" s="391"/>
      <c r="N8" s="391"/>
    </row>
    <row r="9" spans="1:14" ht="26.25" customHeight="1" thickBot="1">
      <c r="A9" s="391"/>
      <c r="B9" s="1041"/>
      <c r="C9" s="1042"/>
      <c r="D9" s="1060" t="s">
        <v>1329</v>
      </c>
      <c r="E9" s="1060"/>
      <c r="F9" s="1054" t="s">
        <v>1330</v>
      </c>
      <c r="G9" s="1054"/>
      <c r="H9" s="1054" t="s">
        <v>1331</v>
      </c>
      <c r="I9" s="1054"/>
      <c r="J9" s="1063"/>
      <c r="K9" s="1064"/>
      <c r="L9" s="391"/>
      <c r="M9" s="391"/>
      <c r="N9" s="391"/>
    </row>
    <row r="10" spans="1:14" ht="26.25" customHeight="1">
      <c r="A10" s="391"/>
      <c r="B10" s="975" t="s">
        <v>1332</v>
      </c>
      <c r="C10" s="977">
        <v>39166</v>
      </c>
      <c r="D10" s="1056" t="s">
        <v>1308</v>
      </c>
      <c r="E10" s="1056"/>
      <c r="F10" s="1057" t="s">
        <v>1333</v>
      </c>
      <c r="G10" s="1057"/>
      <c r="H10" s="1057" t="s">
        <v>1334</v>
      </c>
      <c r="I10" s="1057"/>
      <c r="J10" s="1057" t="s">
        <v>1335</v>
      </c>
      <c r="K10" s="1058"/>
      <c r="L10" s="391"/>
      <c r="M10" s="391"/>
      <c r="N10" s="391"/>
    </row>
    <row r="11" spans="1:14" ht="26.25" customHeight="1">
      <c r="A11" s="391"/>
      <c r="B11" s="976"/>
      <c r="C11" s="978"/>
      <c r="D11" s="1059" t="s">
        <v>1312</v>
      </c>
      <c r="E11" s="1059"/>
      <c r="F11" s="1052" t="s">
        <v>1336</v>
      </c>
      <c r="G11" s="1052"/>
      <c r="H11" s="1052" t="s">
        <v>1337</v>
      </c>
      <c r="I11" s="1052"/>
      <c r="J11" s="1052" t="s">
        <v>1338</v>
      </c>
      <c r="K11" s="1053"/>
      <c r="L11" s="391"/>
      <c r="M11" s="391"/>
      <c r="N11" s="391"/>
    </row>
    <row r="12" spans="1:14" ht="26.25" customHeight="1">
      <c r="A12" s="391"/>
      <c r="B12" s="976"/>
      <c r="C12" s="978"/>
      <c r="D12" s="1059" t="s">
        <v>1316</v>
      </c>
      <c r="E12" s="1059"/>
      <c r="F12" s="1052"/>
      <c r="G12" s="1052"/>
      <c r="H12" s="1052"/>
      <c r="I12" s="1052"/>
      <c r="J12" s="1052"/>
      <c r="K12" s="1053"/>
      <c r="L12" s="391"/>
      <c r="M12" s="391"/>
      <c r="N12" s="391"/>
    </row>
    <row r="13" spans="1:14" ht="26.25" customHeight="1" thickBot="1">
      <c r="A13" s="391"/>
      <c r="B13" s="1041"/>
      <c r="C13" s="1042"/>
      <c r="D13" s="1060" t="s">
        <v>1329</v>
      </c>
      <c r="E13" s="1060"/>
      <c r="F13" s="1054" t="s">
        <v>1339</v>
      </c>
      <c r="G13" s="1054"/>
      <c r="H13" s="1054" t="s">
        <v>1340</v>
      </c>
      <c r="I13" s="1054"/>
      <c r="J13" s="1054" t="s">
        <v>1341</v>
      </c>
      <c r="K13" s="1055"/>
      <c r="L13" s="391"/>
      <c r="M13" s="391"/>
      <c r="N13" s="391"/>
    </row>
    <row r="14" spans="1:14" ht="26.25" customHeight="1">
      <c r="A14" s="391"/>
      <c r="B14" s="975" t="s">
        <v>1342</v>
      </c>
      <c r="C14" s="977">
        <v>39516</v>
      </c>
      <c r="D14" s="1056" t="s">
        <v>1308</v>
      </c>
      <c r="E14" s="1056"/>
      <c r="F14" s="1057" t="s">
        <v>1343</v>
      </c>
      <c r="G14" s="1057"/>
      <c r="H14" s="1057" t="s">
        <v>1344</v>
      </c>
      <c r="I14" s="1057"/>
      <c r="J14" s="1057" t="s">
        <v>1345</v>
      </c>
      <c r="K14" s="1058"/>
      <c r="L14" s="391"/>
      <c r="M14" s="391"/>
      <c r="N14" s="391"/>
    </row>
    <row r="15" spans="1:14" ht="26.25" customHeight="1">
      <c r="A15" s="391"/>
      <c r="B15" s="976"/>
      <c r="C15" s="978"/>
      <c r="D15" s="1059" t="s">
        <v>1312</v>
      </c>
      <c r="E15" s="1059"/>
      <c r="F15" s="1052" t="s">
        <v>1346</v>
      </c>
      <c r="G15" s="1052"/>
      <c r="H15" s="1052" t="s">
        <v>1347</v>
      </c>
      <c r="I15" s="1052"/>
      <c r="J15" s="1052" t="s">
        <v>1338</v>
      </c>
      <c r="K15" s="1053"/>
      <c r="L15" s="391"/>
      <c r="M15" s="391"/>
      <c r="N15" s="391"/>
    </row>
    <row r="16" spans="1:14" ht="26.25" customHeight="1" thickBot="1">
      <c r="A16" s="391"/>
      <c r="B16" s="976"/>
      <c r="C16" s="978"/>
      <c r="D16" s="1051" t="s">
        <v>1316</v>
      </c>
      <c r="E16" s="1051"/>
      <c r="F16" s="1052" t="s">
        <v>1348</v>
      </c>
      <c r="G16" s="1052"/>
      <c r="H16" s="1052" t="s">
        <v>1349</v>
      </c>
      <c r="I16" s="1052"/>
      <c r="J16" s="1052" t="s">
        <v>1350</v>
      </c>
      <c r="K16" s="1053"/>
      <c r="L16" s="391"/>
      <c r="M16" s="391"/>
      <c r="N16" s="391"/>
    </row>
    <row r="17" spans="1:14" ht="26.25" customHeight="1" thickBot="1">
      <c r="A17" s="391"/>
      <c r="B17" s="1041"/>
      <c r="C17" s="1042"/>
      <c r="D17" s="1051" t="s">
        <v>1329</v>
      </c>
      <c r="E17" s="1051"/>
      <c r="F17" s="1054" t="s">
        <v>1351</v>
      </c>
      <c r="G17" s="1054"/>
      <c r="H17" s="1054" t="s">
        <v>1352</v>
      </c>
      <c r="I17" s="1054"/>
      <c r="J17" s="1054" t="s">
        <v>1353</v>
      </c>
      <c r="K17" s="1055"/>
      <c r="L17" s="391"/>
      <c r="M17" s="391"/>
      <c r="N17" s="391"/>
    </row>
    <row r="18" spans="1:14" ht="14.25" customHeight="1">
      <c r="A18" s="391"/>
      <c r="B18" s="975" t="s">
        <v>1354</v>
      </c>
      <c r="C18" s="977">
        <v>39880</v>
      </c>
      <c r="D18" s="979" t="s">
        <v>1308</v>
      </c>
      <c r="E18" s="980"/>
      <c r="F18" s="946" t="s">
        <v>1355</v>
      </c>
      <c r="G18" s="947"/>
      <c r="H18" s="946" t="s">
        <v>1356</v>
      </c>
      <c r="I18" s="947"/>
      <c r="J18" s="1045" t="s">
        <v>1357</v>
      </c>
      <c r="K18" s="962"/>
      <c r="L18" s="391"/>
      <c r="M18" s="391"/>
      <c r="N18" s="391"/>
    </row>
    <row r="19" spans="1:14" ht="14.25" customHeight="1">
      <c r="A19" s="391"/>
      <c r="B19" s="976"/>
      <c r="C19" s="978"/>
      <c r="D19" s="963"/>
      <c r="E19" s="964"/>
      <c r="F19" s="973" t="s">
        <v>1358</v>
      </c>
      <c r="G19" s="1040"/>
      <c r="H19" s="973" t="s">
        <v>1359</v>
      </c>
      <c r="I19" s="1040"/>
      <c r="J19" s="973" t="s">
        <v>1360</v>
      </c>
      <c r="K19" s="989"/>
      <c r="L19" s="391"/>
      <c r="M19" s="391"/>
      <c r="N19" s="391"/>
    </row>
    <row r="20" spans="1:14" ht="14.25" customHeight="1">
      <c r="A20" s="391"/>
      <c r="B20" s="976"/>
      <c r="C20" s="978"/>
      <c r="D20" s="942" t="s">
        <v>1312</v>
      </c>
      <c r="E20" s="943"/>
      <c r="F20" s="948" t="s">
        <v>1361</v>
      </c>
      <c r="G20" s="949"/>
      <c r="H20" s="1043" t="s">
        <v>1362</v>
      </c>
      <c r="I20" s="949"/>
      <c r="J20" s="1044" t="s">
        <v>1363</v>
      </c>
      <c r="K20" s="950"/>
      <c r="L20" s="391"/>
      <c r="M20" s="391"/>
      <c r="N20" s="391"/>
    </row>
    <row r="21" spans="1:14" ht="14.25" customHeight="1">
      <c r="A21" s="391"/>
      <c r="B21" s="976"/>
      <c r="C21" s="978"/>
      <c r="D21" s="963"/>
      <c r="E21" s="964"/>
      <c r="F21" s="973" t="s">
        <v>1364</v>
      </c>
      <c r="G21" s="1040"/>
      <c r="H21" s="973" t="s">
        <v>1365</v>
      </c>
      <c r="I21" s="1040"/>
      <c r="J21" s="973" t="s">
        <v>1366</v>
      </c>
      <c r="K21" s="989"/>
      <c r="L21" s="391"/>
      <c r="M21" s="391"/>
      <c r="N21" s="391"/>
    </row>
    <row r="22" spans="1:14" ht="14.25" customHeight="1">
      <c r="A22" s="391"/>
      <c r="B22" s="976"/>
      <c r="C22" s="978"/>
      <c r="D22" s="942" t="s">
        <v>1316</v>
      </c>
      <c r="E22" s="943"/>
      <c r="F22" s="948" t="s">
        <v>1367</v>
      </c>
      <c r="G22" s="949"/>
      <c r="H22" s="1043" t="s">
        <v>1368</v>
      </c>
      <c r="I22" s="949"/>
      <c r="J22" s="1044" t="s">
        <v>1369</v>
      </c>
      <c r="K22" s="950"/>
      <c r="L22" s="391"/>
      <c r="M22" s="391"/>
      <c r="N22" s="391"/>
    </row>
    <row r="23" spans="1:14" ht="14.25" customHeight="1">
      <c r="A23" s="391"/>
      <c r="B23" s="976"/>
      <c r="C23" s="978"/>
      <c r="D23" s="963"/>
      <c r="E23" s="964"/>
      <c r="F23" s="973" t="s">
        <v>1370</v>
      </c>
      <c r="G23" s="1040"/>
      <c r="H23" s="973" t="s">
        <v>1371</v>
      </c>
      <c r="I23" s="1040"/>
      <c r="J23" s="973" t="s">
        <v>1371</v>
      </c>
      <c r="K23" s="989"/>
      <c r="L23" s="391"/>
      <c r="M23" s="391"/>
      <c r="N23" s="391"/>
    </row>
    <row r="24" spans="1:14" ht="14.25" customHeight="1">
      <c r="A24" s="391"/>
      <c r="B24" s="976"/>
      <c r="C24" s="978"/>
      <c r="D24" s="942" t="s">
        <v>1329</v>
      </c>
      <c r="E24" s="943"/>
      <c r="F24" s="1046"/>
      <c r="G24" s="1047"/>
      <c r="H24" s="1048"/>
      <c r="I24" s="1047"/>
      <c r="J24" s="1049"/>
      <c r="K24" s="1050"/>
      <c r="L24" s="391"/>
      <c r="M24" s="391"/>
      <c r="N24" s="391"/>
    </row>
    <row r="25" spans="1:14" ht="14.25" customHeight="1" thickBot="1">
      <c r="A25" s="391"/>
      <c r="B25" s="1041"/>
      <c r="C25" s="1042"/>
      <c r="D25" s="944"/>
      <c r="E25" s="945"/>
      <c r="F25" s="986"/>
      <c r="G25" s="987"/>
      <c r="H25" s="986"/>
      <c r="I25" s="987"/>
      <c r="J25" s="986"/>
      <c r="K25" s="988"/>
      <c r="L25" s="391"/>
      <c r="M25" s="391"/>
      <c r="N25" s="391"/>
    </row>
    <row r="26" spans="1:14" ht="14.25" customHeight="1">
      <c r="A26" s="391"/>
      <c r="B26" s="975" t="s">
        <v>1372</v>
      </c>
      <c r="C26" s="977">
        <v>40265</v>
      </c>
      <c r="D26" s="979" t="s">
        <v>1308</v>
      </c>
      <c r="E26" s="980"/>
      <c r="F26" s="946" t="s">
        <v>1355</v>
      </c>
      <c r="G26" s="947"/>
      <c r="H26" s="946" t="s">
        <v>1373</v>
      </c>
      <c r="I26" s="947"/>
      <c r="J26" s="1045" t="s">
        <v>1374</v>
      </c>
      <c r="K26" s="962"/>
      <c r="L26" s="391"/>
      <c r="M26" s="391"/>
      <c r="N26" s="391"/>
    </row>
    <row r="27" spans="1:14" ht="14.25" customHeight="1">
      <c r="A27" s="391"/>
      <c r="B27" s="976"/>
      <c r="C27" s="978"/>
      <c r="D27" s="963"/>
      <c r="E27" s="964"/>
      <c r="F27" s="973" t="s">
        <v>1358</v>
      </c>
      <c r="G27" s="1040"/>
      <c r="H27" s="973" t="s">
        <v>1375</v>
      </c>
      <c r="I27" s="1040"/>
      <c r="J27" s="973" t="s">
        <v>1376</v>
      </c>
      <c r="K27" s="989"/>
      <c r="L27" s="391"/>
      <c r="M27" s="391"/>
      <c r="N27" s="391"/>
    </row>
    <row r="28" spans="1:14" ht="14.25" customHeight="1">
      <c r="A28" s="391"/>
      <c r="B28" s="976"/>
      <c r="C28" s="978"/>
      <c r="D28" s="942" t="s">
        <v>1312</v>
      </c>
      <c r="E28" s="943"/>
      <c r="F28" s="948" t="s">
        <v>1361</v>
      </c>
      <c r="G28" s="949"/>
      <c r="H28" s="1043" t="s">
        <v>1377</v>
      </c>
      <c r="I28" s="949"/>
      <c r="J28" s="1044" t="s">
        <v>1378</v>
      </c>
      <c r="K28" s="950"/>
      <c r="L28" s="391"/>
      <c r="M28" s="391"/>
      <c r="N28" s="391"/>
    </row>
    <row r="29" spans="1:14" ht="14.25" customHeight="1">
      <c r="A29" s="391"/>
      <c r="B29" s="976"/>
      <c r="C29" s="978"/>
      <c r="D29" s="963"/>
      <c r="E29" s="964"/>
      <c r="F29" s="973" t="s">
        <v>1364</v>
      </c>
      <c r="G29" s="1040"/>
      <c r="H29" s="973" t="s">
        <v>1379</v>
      </c>
      <c r="I29" s="1040"/>
      <c r="J29" s="973" t="s">
        <v>1380</v>
      </c>
      <c r="K29" s="989"/>
      <c r="L29" s="391"/>
      <c r="M29" s="391"/>
      <c r="N29" s="391"/>
    </row>
    <row r="30" spans="1:14" ht="14.25" customHeight="1">
      <c r="A30" s="391"/>
      <c r="B30" s="976"/>
      <c r="C30" s="978"/>
      <c r="D30" s="942" t="s">
        <v>1316</v>
      </c>
      <c r="E30" s="943"/>
      <c r="F30" s="948" t="s">
        <v>1381</v>
      </c>
      <c r="G30" s="949"/>
      <c r="H30" s="1043" t="s">
        <v>1382</v>
      </c>
      <c r="I30" s="949"/>
      <c r="J30" s="1044" t="s">
        <v>1383</v>
      </c>
      <c r="K30" s="950"/>
      <c r="L30" s="391"/>
      <c r="M30" s="391"/>
      <c r="N30" s="391"/>
    </row>
    <row r="31" spans="1:14" ht="14.25" customHeight="1">
      <c r="A31" s="391"/>
      <c r="B31" s="976"/>
      <c r="C31" s="978"/>
      <c r="D31" s="963"/>
      <c r="E31" s="964"/>
      <c r="F31" s="973" t="s">
        <v>1380</v>
      </c>
      <c r="G31" s="1040"/>
      <c r="H31" s="973" t="s">
        <v>1384</v>
      </c>
      <c r="I31" s="1040"/>
      <c r="J31" s="973" t="s">
        <v>1385</v>
      </c>
      <c r="K31" s="989"/>
      <c r="L31" s="391"/>
      <c r="M31" s="391"/>
      <c r="N31" s="391"/>
    </row>
    <row r="32" spans="1:14" ht="14.25" customHeight="1">
      <c r="A32" s="391"/>
      <c r="B32" s="976"/>
      <c r="C32" s="978"/>
      <c r="D32" s="942" t="s">
        <v>1329</v>
      </c>
      <c r="E32" s="943"/>
      <c r="F32" s="948" t="s">
        <v>1386</v>
      </c>
      <c r="G32" s="949"/>
      <c r="H32" s="1043" t="s">
        <v>1387</v>
      </c>
      <c r="I32" s="949"/>
      <c r="J32" s="1044" t="s">
        <v>1388</v>
      </c>
      <c r="K32" s="950"/>
      <c r="L32" s="391"/>
      <c r="M32" s="391"/>
      <c r="N32" s="391"/>
    </row>
    <row r="33" spans="1:14" ht="14.25" customHeight="1" thickBot="1">
      <c r="A33" s="391"/>
      <c r="B33" s="1041"/>
      <c r="C33" s="1042"/>
      <c r="D33" s="944"/>
      <c r="E33" s="945"/>
      <c r="F33" s="986" t="s">
        <v>1389</v>
      </c>
      <c r="G33" s="987"/>
      <c r="H33" s="986" t="s">
        <v>1371</v>
      </c>
      <c r="I33" s="987"/>
      <c r="J33" s="986" t="s">
        <v>1371</v>
      </c>
      <c r="K33" s="988"/>
      <c r="L33" s="391"/>
      <c r="M33" s="391"/>
      <c r="N33" s="391"/>
    </row>
    <row r="34" spans="1:14" ht="14.25" customHeight="1">
      <c r="A34" s="391"/>
      <c r="B34" s="975" t="s">
        <v>1390</v>
      </c>
      <c r="C34" s="977">
        <v>40629</v>
      </c>
      <c r="D34" s="979" t="s">
        <v>1308</v>
      </c>
      <c r="E34" s="980"/>
      <c r="F34" s="946" t="s">
        <v>1373</v>
      </c>
      <c r="G34" s="947"/>
      <c r="H34" s="946" t="s">
        <v>1391</v>
      </c>
      <c r="I34" s="947"/>
      <c r="J34" s="1045" t="s">
        <v>1392</v>
      </c>
      <c r="K34" s="962"/>
      <c r="L34" s="391"/>
      <c r="M34" s="391"/>
      <c r="N34" s="391"/>
    </row>
    <row r="35" spans="1:14" ht="14.25" customHeight="1">
      <c r="A35" s="391"/>
      <c r="B35" s="976"/>
      <c r="C35" s="978"/>
      <c r="D35" s="963"/>
      <c r="E35" s="964"/>
      <c r="F35" s="973" t="s">
        <v>1393</v>
      </c>
      <c r="G35" s="1040"/>
      <c r="H35" s="1034" t="s">
        <v>1394</v>
      </c>
      <c r="I35" s="1040"/>
      <c r="J35" s="973" t="s">
        <v>1395</v>
      </c>
      <c r="K35" s="989"/>
      <c r="L35" s="391"/>
      <c r="M35" s="391"/>
      <c r="N35" s="391"/>
    </row>
    <row r="36" spans="1:14" ht="14.25" customHeight="1">
      <c r="A36" s="391"/>
      <c r="B36" s="976"/>
      <c r="C36" s="978"/>
      <c r="D36" s="942" t="s">
        <v>1312</v>
      </c>
      <c r="E36" s="943"/>
      <c r="F36" s="948" t="s">
        <v>1396</v>
      </c>
      <c r="G36" s="949"/>
      <c r="H36" s="1043" t="s">
        <v>1397</v>
      </c>
      <c r="I36" s="949"/>
      <c r="J36" s="948" t="s">
        <v>1361</v>
      </c>
      <c r="K36" s="950"/>
      <c r="L36" s="391"/>
      <c r="M36" s="391"/>
      <c r="N36" s="391"/>
    </row>
    <row r="37" spans="1:14" ht="14.25" customHeight="1">
      <c r="A37" s="391"/>
      <c r="B37" s="976"/>
      <c r="C37" s="978"/>
      <c r="D37" s="963"/>
      <c r="E37" s="964"/>
      <c r="F37" s="973" t="s">
        <v>1364</v>
      </c>
      <c r="G37" s="1040"/>
      <c r="H37" s="973" t="s">
        <v>1379</v>
      </c>
      <c r="I37" s="1040"/>
      <c r="J37" s="973" t="s">
        <v>1364</v>
      </c>
      <c r="K37" s="989"/>
      <c r="L37" s="391"/>
      <c r="M37" s="391"/>
      <c r="N37" s="391"/>
    </row>
    <row r="38" spans="1:14" ht="14.25" customHeight="1">
      <c r="A38" s="391"/>
      <c r="B38" s="976"/>
      <c r="C38" s="978"/>
      <c r="D38" s="942" t="s">
        <v>1316</v>
      </c>
      <c r="E38" s="943"/>
      <c r="F38" s="948" t="s">
        <v>1398</v>
      </c>
      <c r="G38" s="949"/>
      <c r="H38" s="1043" t="s">
        <v>1399</v>
      </c>
      <c r="I38" s="949"/>
      <c r="J38" s="948" t="s">
        <v>1400</v>
      </c>
      <c r="K38" s="950"/>
      <c r="L38" s="391"/>
      <c r="M38" s="391"/>
      <c r="N38" s="391"/>
    </row>
    <row r="39" spans="1:14" ht="14.25" customHeight="1">
      <c r="A39" s="391"/>
      <c r="B39" s="976"/>
      <c r="C39" s="978"/>
      <c r="D39" s="963"/>
      <c r="E39" s="964"/>
      <c r="F39" s="973" t="s">
        <v>1364</v>
      </c>
      <c r="G39" s="1040"/>
      <c r="H39" s="973" t="s">
        <v>1401</v>
      </c>
      <c r="I39" s="1040"/>
      <c r="J39" s="973" t="s">
        <v>1402</v>
      </c>
      <c r="K39" s="989"/>
      <c r="L39" s="391"/>
      <c r="M39" s="391"/>
      <c r="N39" s="391"/>
    </row>
    <row r="40" spans="1:14" ht="14.25" customHeight="1">
      <c r="A40" s="391"/>
      <c r="B40" s="976"/>
      <c r="C40" s="978"/>
      <c r="D40" s="942" t="s">
        <v>1329</v>
      </c>
      <c r="E40" s="943"/>
      <c r="F40" s="948" t="s">
        <v>1403</v>
      </c>
      <c r="G40" s="949"/>
      <c r="H40" s="1043" t="s">
        <v>1404</v>
      </c>
      <c r="I40" s="949"/>
      <c r="J40" s="1044" t="s">
        <v>1405</v>
      </c>
      <c r="K40" s="950"/>
      <c r="L40" s="391"/>
      <c r="M40" s="391"/>
      <c r="N40" s="391"/>
    </row>
    <row r="41" spans="1:14" ht="14.25" customHeight="1" thickBot="1">
      <c r="A41" s="391"/>
      <c r="B41" s="1041"/>
      <c r="C41" s="1042"/>
      <c r="D41" s="944"/>
      <c r="E41" s="945"/>
      <c r="F41" s="986" t="s">
        <v>1385</v>
      </c>
      <c r="G41" s="987"/>
      <c r="H41" s="1032" t="s">
        <v>1394</v>
      </c>
      <c r="I41" s="987"/>
      <c r="J41" s="986" t="s">
        <v>1385</v>
      </c>
      <c r="K41" s="988"/>
      <c r="L41" s="391"/>
      <c r="M41" s="391"/>
      <c r="N41" s="391"/>
    </row>
    <row r="42" spans="1:14" ht="13.5" customHeight="1">
      <c r="A42" s="391"/>
      <c r="B42" s="975" t="s">
        <v>1406</v>
      </c>
      <c r="C42" s="977">
        <v>40993</v>
      </c>
      <c r="D42" s="979" t="s">
        <v>1308</v>
      </c>
      <c r="E42" s="980"/>
      <c r="F42" s="981" t="s">
        <v>1407</v>
      </c>
      <c r="G42" s="982"/>
      <c r="H42" s="981" t="s">
        <v>1373</v>
      </c>
      <c r="I42" s="982"/>
      <c r="J42" s="981" t="s">
        <v>1408</v>
      </c>
      <c r="K42" s="984"/>
      <c r="L42" s="391"/>
      <c r="M42" s="391"/>
      <c r="N42" s="391"/>
    </row>
    <row r="43" spans="1:14" ht="13.5" customHeight="1">
      <c r="A43" s="391"/>
      <c r="B43" s="976"/>
      <c r="C43" s="978"/>
      <c r="D43" s="963"/>
      <c r="E43" s="964"/>
      <c r="F43" s="973" t="s">
        <v>1409</v>
      </c>
      <c r="G43" s="1040"/>
      <c r="H43" s="973" t="s">
        <v>1393</v>
      </c>
      <c r="I43" s="1040"/>
      <c r="J43" s="973" t="s">
        <v>1380</v>
      </c>
      <c r="K43" s="989"/>
      <c r="L43" s="391"/>
      <c r="M43" s="391"/>
      <c r="N43" s="391"/>
    </row>
    <row r="44" spans="1:14" ht="13.5" customHeight="1">
      <c r="A44" s="391"/>
      <c r="B44" s="976"/>
      <c r="C44" s="978"/>
      <c r="D44" s="942" t="s">
        <v>1312</v>
      </c>
      <c r="E44" s="943"/>
      <c r="F44" s="948" t="s">
        <v>1410</v>
      </c>
      <c r="G44" s="949"/>
      <c r="H44" s="948" t="s">
        <v>1411</v>
      </c>
      <c r="I44" s="949"/>
      <c r="J44" s="948" t="s">
        <v>1397</v>
      </c>
      <c r="K44" s="950"/>
      <c r="L44" s="391"/>
      <c r="M44" s="391"/>
      <c r="N44" s="391"/>
    </row>
    <row r="45" spans="1:14" ht="13.5" customHeight="1">
      <c r="A45" s="391"/>
      <c r="B45" s="976"/>
      <c r="C45" s="978"/>
      <c r="D45" s="963"/>
      <c r="E45" s="964"/>
      <c r="F45" s="973" t="s">
        <v>1364</v>
      </c>
      <c r="G45" s="1040"/>
      <c r="H45" s="973" t="s">
        <v>1364</v>
      </c>
      <c r="I45" s="1040"/>
      <c r="J45" s="973" t="s">
        <v>1380</v>
      </c>
      <c r="K45" s="989"/>
      <c r="L45" s="391"/>
      <c r="M45" s="391"/>
      <c r="N45" s="391"/>
    </row>
    <row r="46" spans="1:14" ht="13.5" customHeight="1">
      <c r="A46" s="391"/>
      <c r="B46" s="976"/>
      <c r="C46" s="978"/>
      <c r="D46" s="942" t="s">
        <v>1316</v>
      </c>
      <c r="E46" s="943"/>
      <c r="F46" s="948" t="s">
        <v>1412</v>
      </c>
      <c r="G46" s="949"/>
      <c r="H46" s="948" t="s">
        <v>1413</v>
      </c>
      <c r="I46" s="949"/>
      <c r="J46" s="948" t="s">
        <v>1414</v>
      </c>
      <c r="K46" s="950"/>
      <c r="L46" s="391"/>
      <c r="M46" s="391"/>
      <c r="N46" s="391"/>
    </row>
    <row r="47" spans="1:14" ht="13.5" customHeight="1">
      <c r="A47" s="391"/>
      <c r="B47" s="976"/>
      <c r="C47" s="978"/>
      <c r="D47" s="963"/>
      <c r="E47" s="964"/>
      <c r="F47" s="973" t="s">
        <v>1364</v>
      </c>
      <c r="G47" s="1040"/>
      <c r="H47" s="973" t="s">
        <v>1364</v>
      </c>
      <c r="I47" s="1040"/>
      <c r="J47" s="973" t="s">
        <v>1415</v>
      </c>
      <c r="K47" s="989"/>
      <c r="L47" s="391"/>
      <c r="M47" s="391"/>
      <c r="N47" s="391"/>
    </row>
    <row r="48" spans="1:14" ht="13.5" customHeight="1">
      <c r="A48" s="391"/>
      <c r="B48" s="976"/>
      <c r="C48" s="978"/>
      <c r="D48" s="942" t="s">
        <v>1329</v>
      </c>
      <c r="E48" s="943"/>
      <c r="F48" s="948" t="s">
        <v>1404</v>
      </c>
      <c r="G48" s="949"/>
      <c r="H48" s="948" t="s">
        <v>1403</v>
      </c>
      <c r="I48" s="949"/>
      <c r="J48" s="948" t="s">
        <v>1368</v>
      </c>
      <c r="K48" s="950"/>
      <c r="L48" s="391"/>
      <c r="M48" s="391"/>
      <c r="N48" s="391"/>
    </row>
    <row r="49" spans="1:14" ht="13.5" customHeight="1" thickBot="1">
      <c r="A49" s="391"/>
      <c r="B49" s="1041"/>
      <c r="C49" s="1042"/>
      <c r="D49" s="944"/>
      <c r="E49" s="945"/>
      <c r="F49" s="1032" t="s">
        <v>1394</v>
      </c>
      <c r="G49" s="1033"/>
      <c r="H49" s="986" t="s">
        <v>1385</v>
      </c>
      <c r="I49" s="987"/>
      <c r="J49" s="986" t="s">
        <v>1389</v>
      </c>
      <c r="K49" s="988"/>
      <c r="L49" s="391"/>
      <c r="M49" s="391"/>
      <c r="N49" s="391"/>
    </row>
    <row r="50" spans="1:14" ht="13.5" customHeight="1">
      <c r="A50" s="391"/>
      <c r="B50" s="975" t="s">
        <v>1416</v>
      </c>
      <c r="C50" s="977">
        <v>41350</v>
      </c>
      <c r="D50" s="979" t="s">
        <v>1308</v>
      </c>
      <c r="E50" s="980"/>
      <c r="F50" s="981" t="s">
        <v>1417</v>
      </c>
      <c r="G50" s="982"/>
      <c r="H50" s="981" t="s">
        <v>1418</v>
      </c>
      <c r="I50" s="982"/>
      <c r="J50" s="981" t="s">
        <v>1419</v>
      </c>
      <c r="K50" s="984"/>
      <c r="L50" s="391"/>
      <c r="M50" s="391"/>
      <c r="N50" s="391"/>
    </row>
    <row r="51" spans="1:14" ht="13.5" customHeight="1">
      <c r="A51" s="391"/>
      <c r="B51" s="976"/>
      <c r="C51" s="978"/>
      <c r="D51" s="963"/>
      <c r="E51" s="964"/>
      <c r="F51" s="973" t="s">
        <v>1420</v>
      </c>
      <c r="G51" s="1040"/>
      <c r="H51" s="973" t="s">
        <v>1421</v>
      </c>
      <c r="I51" s="1040"/>
      <c r="J51" s="973" t="s">
        <v>1422</v>
      </c>
      <c r="K51" s="989"/>
      <c r="L51" s="391"/>
      <c r="M51" s="391"/>
      <c r="N51" s="391"/>
    </row>
    <row r="52" spans="1:14" ht="13.5" customHeight="1">
      <c r="A52" s="391"/>
      <c r="B52" s="976"/>
      <c r="C52" s="978"/>
      <c r="D52" s="942" t="s">
        <v>1312</v>
      </c>
      <c r="E52" s="943"/>
      <c r="F52" s="948" t="s">
        <v>1423</v>
      </c>
      <c r="G52" s="949"/>
      <c r="H52" s="948" t="s">
        <v>1424</v>
      </c>
      <c r="I52" s="949"/>
      <c r="J52" s="948" t="s">
        <v>1425</v>
      </c>
      <c r="K52" s="950"/>
      <c r="L52" s="391"/>
      <c r="M52" s="391"/>
      <c r="N52" s="391"/>
    </row>
    <row r="53" spans="1:14" ht="13.5" customHeight="1">
      <c r="A53" s="391"/>
      <c r="B53" s="976"/>
      <c r="C53" s="978"/>
      <c r="D53" s="963"/>
      <c r="E53" s="964"/>
      <c r="F53" s="973" t="s">
        <v>1426</v>
      </c>
      <c r="G53" s="1040"/>
      <c r="H53" s="973" t="s">
        <v>1427</v>
      </c>
      <c r="I53" s="1040"/>
      <c r="J53" s="973" t="s">
        <v>1428</v>
      </c>
      <c r="K53" s="989"/>
      <c r="L53" s="391"/>
      <c r="M53" s="391"/>
      <c r="N53" s="391"/>
    </row>
    <row r="54" spans="1:14" ht="13.5" customHeight="1">
      <c r="A54" s="391"/>
      <c r="B54" s="976"/>
      <c r="C54" s="978"/>
      <c r="D54" s="942" t="s">
        <v>1316</v>
      </c>
      <c r="E54" s="943"/>
      <c r="F54" s="965" t="s">
        <v>1429</v>
      </c>
      <c r="G54" s="966"/>
      <c r="H54" s="948" t="s">
        <v>1430</v>
      </c>
      <c r="I54" s="949"/>
      <c r="J54" s="948" t="s">
        <v>1431</v>
      </c>
      <c r="K54" s="950"/>
      <c r="L54" s="391"/>
      <c r="M54" s="391"/>
      <c r="N54" s="391"/>
    </row>
    <row r="55" spans="1:14" ht="13.5" customHeight="1">
      <c r="A55" s="391"/>
      <c r="B55" s="976"/>
      <c r="C55" s="978"/>
      <c r="D55" s="963"/>
      <c r="E55" s="964"/>
      <c r="F55" s="958"/>
      <c r="G55" s="959"/>
      <c r="H55" s="973" t="s">
        <v>1432</v>
      </c>
      <c r="I55" s="1040"/>
      <c r="J55" s="973" t="s">
        <v>1433</v>
      </c>
      <c r="K55" s="989"/>
      <c r="L55" s="391"/>
      <c r="M55" s="391"/>
      <c r="N55" s="391"/>
    </row>
    <row r="56" spans="1:14" ht="13.5" customHeight="1">
      <c r="A56" s="391"/>
      <c r="B56" s="976"/>
      <c r="C56" s="978"/>
      <c r="D56" s="942" t="s">
        <v>1329</v>
      </c>
      <c r="E56" s="943"/>
      <c r="F56" s="948" t="s">
        <v>1434</v>
      </c>
      <c r="G56" s="949"/>
      <c r="H56" s="948" t="s">
        <v>1435</v>
      </c>
      <c r="I56" s="949"/>
      <c r="J56" s="948" t="s">
        <v>1436</v>
      </c>
      <c r="K56" s="950"/>
      <c r="L56" s="391"/>
      <c r="M56" s="391"/>
      <c r="N56" s="391"/>
    </row>
    <row r="57" spans="1:14" ht="13.5" customHeight="1" thickBot="1">
      <c r="A57" s="391"/>
      <c r="B57" s="1041"/>
      <c r="C57" s="1042"/>
      <c r="D57" s="944"/>
      <c r="E57" s="945"/>
      <c r="F57" s="1032" t="s">
        <v>1437</v>
      </c>
      <c r="G57" s="1033"/>
      <c r="H57" s="986" t="s">
        <v>1438</v>
      </c>
      <c r="I57" s="987"/>
      <c r="J57" s="986" t="s">
        <v>1438</v>
      </c>
      <c r="K57" s="988"/>
      <c r="L57" s="391"/>
      <c r="M57" s="391"/>
      <c r="N57" s="391"/>
    </row>
    <row r="58" spans="1:14" ht="13.5" customHeight="1">
      <c r="A58" s="391"/>
      <c r="B58" s="975" t="s">
        <v>1439</v>
      </c>
      <c r="C58" s="977">
        <v>41724</v>
      </c>
      <c r="D58" s="979" t="s">
        <v>1308</v>
      </c>
      <c r="E58" s="980"/>
      <c r="F58" s="981" t="s">
        <v>1440</v>
      </c>
      <c r="G58" s="982"/>
      <c r="H58" s="981" t="s">
        <v>1441</v>
      </c>
      <c r="I58" s="982"/>
      <c r="J58" s="981" t="s">
        <v>1442</v>
      </c>
      <c r="K58" s="984"/>
      <c r="L58" s="391"/>
      <c r="M58" s="391"/>
      <c r="N58" s="391"/>
    </row>
    <row r="59" spans="1:14" ht="13.5" customHeight="1">
      <c r="A59" s="391"/>
      <c r="B59" s="976"/>
      <c r="C59" s="978"/>
      <c r="D59" s="963"/>
      <c r="E59" s="964"/>
      <c r="F59" s="973" t="s">
        <v>1443</v>
      </c>
      <c r="G59" s="1040"/>
      <c r="H59" s="973" t="s">
        <v>1444</v>
      </c>
      <c r="I59" s="1040"/>
      <c r="J59" s="973" t="s">
        <v>1420</v>
      </c>
      <c r="K59" s="989"/>
      <c r="L59" s="391"/>
      <c r="M59" s="391"/>
      <c r="N59" s="391"/>
    </row>
    <row r="60" spans="1:14" ht="13.5" customHeight="1">
      <c r="A60" s="391"/>
      <c r="B60" s="976"/>
      <c r="C60" s="978"/>
      <c r="D60" s="942" t="s">
        <v>1312</v>
      </c>
      <c r="E60" s="943"/>
      <c r="F60" s="948" t="s">
        <v>1423</v>
      </c>
      <c r="G60" s="949"/>
      <c r="H60" s="948" t="s">
        <v>1445</v>
      </c>
      <c r="I60" s="949"/>
      <c r="J60" s="948"/>
      <c r="K60" s="950"/>
      <c r="L60" s="391"/>
      <c r="M60" s="391"/>
      <c r="N60" s="391"/>
    </row>
    <row r="61" spans="1:14" ht="13.5" customHeight="1">
      <c r="A61" s="391"/>
      <c r="B61" s="976"/>
      <c r="C61" s="978"/>
      <c r="D61" s="963"/>
      <c r="E61" s="964"/>
      <c r="F61" s="973" t="s">
        <v>1426</v>
      </c>
      <c r="G61" s="1040"/>
      <c r="H61" s="973" t="s">
        <v>1428</v>
      </c>
      <c r="I61" s="1040"/>
      <c r="J61" s="973"/>
      <c r="K61" s="989"/>
      <c r="L61" s="391"/>
      <c r="M61" s="391"/>
      <c r="N61" s="391"/>
    </row>
    <row r="62" spans="1:14" ht="13.5" customHeight="1">
      <c r="A62" s="391"/>
      <c r="B62" s="976"/>
      <c r="C62" s="978"/>
      <c r="D62" s="942" t="s">
        <v>1316</v>
      </c>
      <c r="E62" s="943"/>
      <c r="F62" s="965" t="s">
        <v>1446</v>
      </c>
      <c r="G62" s="966"/>
      <c r="H62" s="948" t="s">
        <v>1447</v>
      </c>
      <c r="I62" s="949"/>
      <c r="J62" s="948"/>
      <c r="K62" s="950"/>
      <c r="L62" s="391"/>
      <c r="M62" s="391"/>
      <c r="N62" s="391"/>
    </row>
    <row r="63" spans="1:14" ht="13.5" customHeight="1">
      <c r="A63" s="391"/>
      <c r="B63" s="976"/>
      <c r="C63" s="978"/>
      <c r="D63" s="963"/>
      <c r="E63" s="964"/>
      <c r="F63" s="958"/>
      <c r="G63" s="959"/>
      <c r="H63" s="973" t="s">
        <v>1420</v>
      </c>
      <c r="I63" s="1040"/>
      <c r="J63" s="973"/>
      <c r="K63" s="989"/>
      <c r="L63" s="391"/>
      <c r="M63" s="391"/>
      <c r="N63" s="391"/>
    </row>
    <row r="64" spans="1:14" ht="13.5" customHeight="1">
      <c r="A64" s="391"/>
      <c r="B64" s="976"/>
      <c r="C64" s="978"/>
      <c r="D64" s="942" t="s">
        <v>1448</v>
      </c>
      <c r="E64" s="943"/>
      <c r="F64" s="948" t="s">
        <v>1449</v>
      </c>
      <c r="G64" s="949"/>
      <c r="H64" s="948" t="s">
        <v>1434</v>
      </c>
      <c r="I64" s="949"/>
      <c r="J64" s="948"/>
      <c r="K64" s="950"/>
      <c r="L64" s="391"/>
      <c r="M64" s="391"/>
      <c r="N64" s="391"/>
    </row>
    <row r="65" spans="1:14" ht="13.5" customHeight="1">
      <c r="A65" s="391"/>
      <c r="B65" s="976"/>
      <c r="C65" s="978"/>
      <c r="D65" s="956"/>
      <c r="E65" s="957"/>
      <c r="F65" s="1034" t="s">
        <v>1437</v>
      </c>
      <c r="G65" s="1035"/>
      <c r="H65" s="1036" t="s">
        <v>1437</v>
      </c>
      <c r="I65" s="1037"/>
      <c r="J65" s="1038"/>
      <c r="K65" s="1039"/>
      <c r="L65" s="391"/>
      <c r="M65" s="391"/>
      <c r="N65" s="391"/>
    </row>
    <row r="66" spans="1:14" ht="13.5" customHeight="1">
      <c r="A66" s="391"/>
      <c r="B66" s="398"/>
      <c r="C66" s="399"/>
      <c r="D66" s="942" t="s">
        <v>1450</v>
      </c>
      <c r="E66" s="943"/>
      <c r="F66" s="946" t="s">
        <v>1451</v>
      </c>
      <c r="G66" s="947"/>
      <c r="H66" s="948" t="s">
        <v>1452</v>
      </c>
      <c r="I66" s="949"/>
      <c r="J66" s="948" t="s">
        <v>1453</v>
      </c>
      <c r="K66" s="950"/>
      <c r="L66" s="391"/>
      <c r="M66" s="391"/>
      <c r="N66" s="391"/>
    </row>
    <row r="67" spans="1:14" ht="13.5" customHeight="1" thickBot="1">
      <c r="A67" s="400"/>
      <c r="B67" s="401"/>
      <c r="C67" s="402"/>
      <c r="D67" s="944"/>
      <c r="E67" s="945"/>
      <c r="F67" s="1032" t="s">
        <v>1433</v>
      </c>
      <c r="G67" s="1033"/>
      <c r="H67" s="986" t="s">
        <v>1454</v>
      </c>
      <c r="I67" s="987"/>
      <c r="J67" s="986" t="s">
        <v>1455</v>
      </c>
      <c r="K67" s="988"/>
      <c r="L67" s="391"/>
      <c r="M67" s="391"/>
      <c r="N67" s="391"/>
    </row>
    <row r="68" spans="1:14" ht="13.5" customHeight="1">
      <c r="A68" s="391"/>
      <c r="B68" s="1023" t="s">
        <v>1456</v>
      </c>
      <c r="C68" s="1025">
        <v>42085</v>
      </c>
      <c r="D68" s="1027" t="s">
        <v>1308</v>
      </c>
      <c r="E68" s="1028"/>
      <c r="F68" s="1029" t="s">
        <v>1457</v>
      </c>
      <c r="G68" s="1030"/>
      <c r="H68" s="1029" t="s">
        <v>1441</v>
      </c>
      <c r="I68" s="1031"/>
      <c r="J68" s="1029" t="s">
        <v>1458</v>
      </c>
      <c r="K68" s="1030"/>
      <c r="L68" s="391"/>
      <c r="M68" s="391"/>
      <c r="N68" s="391"/>
    </row>
    <row r="69" spans="1:14" ht="13.5" customHeight="1">
      <c r="A69" s="391"/>
      <c r="B69" s="1024"/>
      <c r="C69" s="1026"/>
      <c r="D69" s="1012"/>
      <c r="E69" s="1013"/>
      <c r="F69" s="1018" t="s">
        <v>1459</v>
      </c>
      <c r="G69" s="1020"/>
      <c r="H69" s="1018" t="s">
        <v>1444</v>
      </c>
      <c r="I69" s="1019"/>
      <c r="J69" s="1018" t="s">
        <v>1460</v>
      </c>
      <c r="K69" s="1020"/>
      <c r="L69" s="391"/>
      <c r="M69" s="391"/>
      <c r="N69" s="391"/>
    </row>
    <row r="70" spans="1:14" ht="13.5" customHeight="1">
      <c r="A70" s="391"/>
      <c r="B70" s="1024"/>
      <c r="C70" s="1026"/>
      <c r="D70" s="990" t="s">
        <v>1312</v>
      </c>
      <c r="E70" s="991"/>
      <c r="F70" s="996" t="s">
        <v>1461</v>
      </c>
      <c r="G70" s="997"/>
      <c r="H70" s="996" t="s">
        <v>1462</v>
      </c>
      <c r="I70" s="997"/>
      <c r="J70" s="996" t="s">
        <v>1423</v>
      </c>
      <c r="K70" s="1021"/>
      <c r="L70" s="398"/>
      <c r="M70" s="391"/>
      <c r="N70" s="391"/>
    </row>
    <row r="71" spans="1:14" ht="13.5" customHeight="1">
      <c r="A71" s="391"/>
      <c r="B71" s="1024"/>
      <c r="C71" s="1026"/>
      <c r="D71" s="1012"/>
      <c r="E71" s="1013"/>
      <c r="F71" s="1018" t="s">
        <v>1437</v>
      </c>
      <c r="G71" s="1019"/>
      <c r="H71" s="1018" t="s">
        <v>1463</v>
      </c>
      <c r="I71" s="1019"/>
      <c r="J71" s="1018" t="s">
        <v>1426</v>
      </c>
      <c r="K71" s="1022"/>
      <c r="L71" s="398"/>
      <c r="M71" s="391"/>
      <c r="N71" s="391"/>
    </row>
    <row r="72" spans="1:14" ht="13.5" customHeight="1">
      <c r="A72" s="391"/>
      <c r="B72" s="1024"/>
      <c r="C72" s="1026"/>
      <c r="D72" s="990" t="s">
        <v>1316</v>
      </c>
      <c r="E72" s="991"/>
      <c r="F72" s="1014" t="s">
        <v>1464</v>
      </c>
      <c r="G72" s="1015"/>
      <c r="H72" s="996" t="s">
        <v>1465</v>
      </c>
      <c r="I72" s="997"/>
      <c r="J72" s="996" t="s">
        <v>1466</v>
      </c>
      <c r="K72" s="998"/>
      <c r="L72" s="391"/>
      <c r="M72" s="391"/>
      <c r="N72" s="391"/>
    </row>
    <row r="73" spans="1:14" ht="13.5" customHeight="1">
      <c r="A73" s="391"/>
      <c r="B73" s="1024"/>
      <c r="C73" s="1026"/>
      <c r="D73" s="1012"/>
      <c r="E73" s="1013"/>
      <c r="F73" s="1016"/>
      <c r="G73" s="1017"/>
      <c r="H73" s="1018" t="s">
        <v>1455</v>
      </c>
      <c r="I73" s="1019"/>
      <c r="J73" s="1018" t="s">
        <v>1467</v>
      </c>
      <c r="K73" s="1020"/>
      <c r="L73" s="391"/>
      <c r="M73" s="391"/>
      <c r="N73" s="391"/>
    </row>
    <row r="74" spans="1:14" ht="13.5" customHeight="1">
      <c r="A74" s="391"/>
      <c r="B74" s="1024"/>
      <c r="C74" s="1026"/>
      <c r="D74" s="990" t="s">
        <v>1448</v>
      </c>
      <c r="E74" s="991"/>
      <c r="F74" s="996" t="s">
        <v>1468</v>
      </c>
      <c r="G74" s="997"/>
      <c r="H74" s="996" t="s">
        <v>1469</v>
      </c>
      <c r="I74" s="997"/>
      <c r="J74" s="996" t="s">
        <v>1470</v>
      </c>
      <c r="K74" s="998"/>
      <c r="L74" s="391"/>
      <c r="M74" s="391"/>
      <c r="N74" s="391"/>
    </row>
    <row r="75" spans="1:14" ht="13.5" customHeight="1">
      <c r="A75" s="391"/>
      <c r="B75" s="1024"/>
      <c r="C75" s="1026"/>
      <c r="D75" s="1004"/>
      <c r="E75" s="1005"/>
      <c r="F75" s="1006" t="s">
        <v>1471</v>
      </c>
      <c r="G75" s="1007"/>
      <c r="H75" s="1008" t="s">
        <v>1463</v>
      </c>
      <c r="I75" s="1009"/>
      <c r="J75" s="1010" t="s">
        <v>1472</v>
      </c>
      <c r="K75" s="1011"/>
      <c r="L75" s="391"/>
      <c r="M75" s="391"/>
      <c r="N75" s="391"/>
    </row>
    <row r="76" spans="1:14" ht="13.5" customHeight="1">
      <c r="A76" s="391"/>
      <c r="B76" s="403"/>
      <c r="C76" s="404"/>
      <c r="D76" s="990" t="s">
        <v>1450</v>
      </c>
      <c r="E76" s="991"/>
      <c r="F76" s="994" t="s">
        <v>1451</v>
      </c>
      <c r="G76" s="995"/>
      <c r="H76" s="996" t="s">
        <v>1473</v>
      </c>
      <c r="I76" s="997"/>
      <c r="J76" s="996" t="s">
        <v>1474</v>
      </c>
      <c r="K76" s="998"/>
      <c r="L76" s="391"/>
      <c r="M76" s="391"/>
      <c r="N76" s="391"/>
    </row>
    <row r="77" spans="1:14" ht="13.5" customHeight="1" thickBot="1">
      <c r="A77" s="400"/>
      <c r="B77" s="405"/>
      <c r="C77" s="406"/>
      <c r="D77" s="992"/>
      <c r="E77" s="993"/>
      <c r="F77" s="999" t="s">
        <v>1433</v>
      </c>
      <c r="G77" s="1000"/>
      <c r="H77" s="1001" t="s">
        <v>1454</v>
      </c>
      <c r="I77" s="1002"/>
      <c r="J77" s="1001" t="s">
        <v>1437</v>
      </c>
      <c r="K77" s="1003"/>
      <c r="L77" s="391"/>
      <c r="M77" s="391"/>
      <c r="N77" s="391"/>
    </row>
    <row r="78" spans="1:14" ht="13.5" customHeight="1">
      <c r="A78" s="391"/>
      <c r="B78" s="975" t="s">
        <v>1475</v>
      </c>
      <c r="C78" s="977">
        <v>42442</v>
      </c>
      <c r="D78" s="979" t="s">
        <v>1308</v>
      </c>
      <c r="E78" s="980"/>
      <c r="F78" s="981" t="s">
        <v>1476</v>
      </c>
      <c r="G78" s="982"/>
      <c r="H78" s="983" t="s">
        <v>1477</v>
      </c>
      <c r="I78" s="982"/>
      <c r="J78" s="981" t="s">
        <v>1478</v>
      </c>
      <c r="K78" s="984"/>
      <c r="L78" s="391"/>
      <c r="M78" s="391"/>
      <c r="N78" s="391"/>
    </row>
    <row r="79" spans="1:14" ht="13.5" customHeight="1">
      <c r="A79" s="391"/>
      <c r="B79" s="976"/>
      <c r="C79" s="978"/>
      <c r="D79" s="963"/>
      <c r="E79" s="964"/>
      <c r="F79" s="971" t="s">
        <v>1479</v>
      </c>
      <c r="G79" s="985"/>
      <c r="H79" s="971" t="s">
        <v>1480</v>
      </c>
      <c r="I79" s="972"/>
      <c r="J79" s="967" t="s">
        <v>1422</v>
      </c>
      <c r="K79" s="969"/>
      <c r="L79" s="391"/>
      <c r="M79" s="391"/>
      <c r="N79" s="391"/>
    </row>
    <row r="80" spans="1:14" ht="13.5" customHeight="1">
      <c r="A80" s="391"/>
      <c r="B80" s="976"/>
      <c r="C80" s="978"/>
      <c r="D80" s="942" t="s">
        <v>1312</v>
      </c>
      <c r="E80" s="943"/>
      <c r="F80" s="948" t="s">
        <v>1481</v>
      </c>
      <c r="G80" s="949"/>
      <c r="H80" s="948" t="s">
        <v>1482</v>
      </c>
      <c r="I80" s="949"/>
      <c r="J80" s="948"/>
      <c r="K80" s="970"/>
      <c r="L80" s="398"/>
      <c r="M80" s="391"/>
      <c r="N80" s="391"/>
    </row>
    <row r="81" spans="1:14" ht="13.5" customHeight="1">
      <c r="A81" s="391"/>
      <c r="B81" s="976"/>
      <c r="C81" s="978"/>
      <c r="D81" s="963"/>
      <c r="E81" s="964"/>
      <c r="F81" s="971" t="s">
        <v>1483</v>
      </c>
      <c r="G81" s="972"/>
      <c r="H81" s="971" t="s">
        <v>1426</v>
      </c>
      <c r="I81" s="972"/>
      <c r="J81" s="973"/>
      <c r="K81" s="974"/>
      <c r="L81" s="398"/>
      <c r="M81" s="391"/>
      <c r="N81" s="391"/>
    </row>
    <row r="82" spans="1:14" ht="13.5" customHeight="1">
      <c r="A82" s="391"/>
      <c r="B82" s="976"/>
      <c r="C82" s="978"/>
      <c r="D82" s="942" t="s">
        <v>1316</v>
      </c>
      <c r="E82" s="943"/>
      <c r="F82" s="965" t="s">
        <v>1484</v>
      </c>
      <c r="G82" s="966"/>
      <c r="H82" s="948" t="s">
        <v>1485</v>
      </c>
      <c r="I82" s="949"/>
      <c r="J82" s="948"/>
      <c r="K82" s="950"/>
      <c r="L82" s="391"/>
      <c r="M82" s="391"/>
      <c r="N82" s="391"/>
    </row>
    <row r="83" spans="1:14" ht="13.5" customHeight="1">
      <c r="A83" s="391"/>
      <c r="B83" s="976"/>
      <c r="C83" s="978"/>
      <c r="D83" s="963"/>
      <c r="E83" s="964"/>
      <c r="F83" s="958" t="s">
        <v>1486</v>
      </c>
      <c r="G83" s="959"/>
      <c r="H83" s="967" t="s">
        <v>1467</v>
      </c>
      <c r="I83" s="968"/>
      <c r="J83" s="973"/>
      <c r="K83" s="989"/>
      <c r="L83" s="391"/>
      <c r="M83" s="391"/>
      <c r="N83" s="391"/>
    </row>
    <row r="84" spans="1:14" ht="13.5" customHeight="1">
      <c r="A84" s="391"/>
      <c r="B84" s="976"/>
      <c r="C84" s="978"/>
      <c r="D84" s="942" t="s">
        <v>1448</v>
      </c>
      <c r="E84" s="943"/>
      <c r="F84" s="948" t="s">
        <v>1487</v>
      </c>
      <c r="G84" s="949"/>
      <c r="H84" s="948" t="s">
        <v>1488</v>
      </c>
      <c r="I84" s="949"/>
      <c r="J84" s="948" t="s">
        <v>1489</v>
      </c>
      <c r="K84" s="950"/>
      <c r="L84" s="391"/>
      <c r="M84" s="391"/>
      <c r="N84" s="391"/>
    </row>
    <row r="85" spans="1:14" ht="13.5" customHeight="1">
      <c r="A85" s="391"/>
      <c r="B85" s="976"/>
      <c r="C85" s="978"/>
      <c r="D85" s="956"/>
      <c r="E85" s="957"/>
      <c r="F85" s="958" t="s">
        <v>1486</v>
      </c>
      <c r="G85" s="959"/>
      <c r="H85" s="960" t="s">
        <v>1437</v>
      </c>
      <c r="I85" s="961"/>
      <c r="J85" s="946" t="s">
        <v>1483</v>
      </c>
      <c r="K85" s="962"/>
      <c r="L85" s="391"/>
      <c r="M85" s="391"/>
      <c r="N85" s="391"/>
    </row>
    <row r="86" spans="1:14" ht="13.5" customHeight="1">
      <c r="A86" s="391"/>
      <c r="B86" s="407"/>
      <c r="C86" s="408"/>
      <c r="D86" s="942" t="s">
        <v>1450</v>
      </c>
      <c r="E86" s="943"/>
      <c r="F86" s="946" t="s">
        <v>1474</v>
      </c>
      <c r="G86" s="947"/>
      <c r="H86" s="948"/>
      <c r="I86" s="949"/>
      <c r="J86" s="948"/>
      <c r="K86" s="950"/>
      <c r="L86" s="391"/>
      <c r="M86" s="391"/>
      <c r="N86" s="391"/>
    </row>
    <row r="87" spans="1:14" ht="13.5" customHeight="1" thickBot="1">
      <c r="A87" s="400"/>
      <c r="B87" s="409"/>
      <c r="C87" s="410"/>
      <c r="D87" s="944"/>
      <c r="E87" s="945"/>
      <c r="F87" s="951" t="s">
        <v>1437</v>
      </c>
      <c r="G87" s="952"/>
      <c r="H87" s="986"/>
      <c r="I87" s="987"/>
      <c r="J87" s="986"/>
      <c r="K87" s="988"/>
      <c r="L87" s="391"/>
      <c r="M87" s="391"/>
      <c r="N87" s="391"/>
    </row>
    <row r="88" spans="1:14" ht="13.5" customHeight="1">
      <c r="A88" s="391"/>
      <c r="B88" s="975" t="s">
        <v>1490</v>
      </c>
      <c r="C88" s="977">
        <v>42799</v>
      </c>
      <c r="D88" s="979" t="s">
        <v>1308</v>
      </c>
      <c r="E88" s="980"/>
      <c r="F88" s="981" t="s">
        <v>1476</v>
      </c>
      <c r="G88" s="982"/>
      <c r="H88" s="983" t="s">
        <v>1477</v>
      </c>
      <c r="I88" s="982"/>
      <c r="J88" s="981" t="s">
        <v>1491</v>
      </c>
      <c r="K88" s="984"/>
      <c r="L88" s="391"/>
      <c r="M88" s="391"/>
      <c r="N88" s="391"/>
    </row>
    <row r="89" spans="1:14" ht="13.5" customHeight="1">
      <c r="A89" s="391"/>
      <c r="B89" s="976"/>
      <c r="C89" s="978"/>
      <c r="D89" s="963"/>
      <c r="E89" s="964"/>
      <c r="F89" s="971" t="s">
        <v>1479</v>
      </c>
      <c r="G89" s="985"/>
      <c r="H89" s="971" t="s">
        <v>1480</v>
      </c>
      <c r="I89" s="972"/>
      <c r="J89" s="967" t="s">
        <v>1492</v>
      </c>
      <c r="K89" s="969"/>
      <c r="L89" s="391"/>
      <c r="M89" s="391"/>
      <c r="N89" s="391"/>
    </row>
    <row r="90" spans="1:14" ht="13.5" customHeight="1">
      <c r="A90" s="391"/>
      <c r="B90" s="976"/>
      <c r="C90" s="978"/>
      <c r="D90" s="942" t="s">
        <v>1312</v>
      </c>
      <c r="E90" s="943"/>
      <c r="F90" s="965" t="s">
        <v>1493</v>
      </c>
      <c r="G90" s="949"/>
      <c r="H90" s="948" t="s">
        <v>1494</v>
      </c>
      <c r="I90" s="949"/>
      <c r="J90" s="948"/>
      <c r="K90" s="970"/>
      <c r="L90" s="398"/>
      <c r="M90" s="391"/>
      <c r="N90" s="391"/>
    </row>
    <row r="91" spans="1:14" ht="13.5" customHeight="1">
      <c r="A91" s="391"/>
      <c r="B91" s="976"/>
      <c r="C91" s="978"/>
      <c r="D91" s="963"/>
      <c r="E91" s="964"/>
      <c r="F91" s="971" t="s">
        <v>1483</v>
      </c>
      <c r="G91" s="972"/>
      <c r="H91" s="971" t="s">
        <v>1495</v>
      </c>
      <c r="I91" s="972"/>
      <c r="J91" s="973"/>
      <c r="K91" s="974"/>
      <c r="L91" s="398"/>
      <c r="M91" s="391"/>
      <c r="N91" s="391"/>
    </row>
    <row r="92" spans="1:14" ht="13.5" customHeight="1">
      <c r="A92" s="391"/>
      <c r="B92" s="976"/>
      <c r="C92" s="978"/>
      <c r="D92" s="942" t="s">
        <v>1316</v>
      </c>
      <c r="E92" s="943"/>
      <c r="F92" s="965" t="s">
        <v>1496</v>
      </c>
      <c r="G92" s="966"/>
      <c r="H92" s="948" t="s">
        <v>1466</v>
      </c>
      <c r="I92" s="949"/>
      <c r="J92" s="948" t="s">
        <v>1497</v>
      </c>
      <c r="K92" s="950"/>
      <c r="L92" s="391"/>
      <c r="M92" s="391"/>
      <c r="N92" s="391"/>
    </row>
    <row r="93" spans="1:14" ht="13.5" customHeight="1">
      <c r="A93" s="391"/>
      <c r="B93" s="976"/>
      <c r="C93" s="978"/>
      <c r="D93" s="963"/>
      <c r="E93" s="964"/>
      <c r="F93" s="958" t="s">
        <v>1486</v>
      </c>
      <c r="G93" s="959"/>
      <c r="H93" s="967" t="s">
        <v>1467</v>
      </c>
      <c r="I93" s="968"/>
      <c r="J93" s="967" t="s">
        <v>1467</v>
      </c>
      <c r="K93" s="969"/>
      <c r="L93" s="391"/>
      <c r="M93" s="391"/>
      <c r="N93" s="391"/>
    </row>
    <row r="94" spans="1:14" ht="13.5" customHeight="1">
      <c r="A94" s="391"/>
      <c r="B94" s="976"/>
      <c r="C94" s="978"/>
      <c r="D94" s="942" t="s">
        <v>1448</v>
      </c>
      <c r="E94" s="943"/>
      <c r="F94" s="948" t="s">
        <v>1498</v>
      </c>
      <c r="G94" s="949"/>
      <c r="H94" s="948" t="s">
        <v>1499</v>
      </c>
      <c r="I94" s="949"/>
      <c r="J94" s="948"/>
      <c r="K94" s="950"/>
      <c r="L94" s="391"/>
      <c r="M94" s="391"/>
      <c r="N94" s="391"/>
    </row>
    <row r="95" spans="1:14" ht="13.5" customHeight="1">
      <c r="A95" s="391"/>
      <c r="B95" s="976"/>
      <c r="C95" s="978"/>
      <c r="D95" s="956"/>
      <c r="E95" s="957"/>
      <c r="F95" s="958" t="s">
        <v>1472</v>
      </c>
      <c r="G95" s="959"/>
      <c r="H95" s="960" t="s">
        <v>1437</v>
      </c>
      <c r="I95" s="961"/>
      <c r="J95" s="946"/>
      <c r="K95" s="962"/>
      <c r="L95" s="391"/>
      <c r="M95" s="391"/>
      <c r="N95" s="391"/>
    </row>
    <row r="96" spans="1:14" ht="13.5" customHeight="1">
      <c r="A96" s="391"/>
      <c r="B96" s="407"/>
      <c r="C96" s="408"/>
      <c r="D96" s="942" t="s">
        <v>1450</v>
      </c>
      <c r="E96" s="943"/>
      <c r="F96" s="946" t="s">
        <v>1474</v>
      </c>
      <c r="G96" s="947"/>
      <c r="H96" s="948" t="s">
        <v>1500</v>
      </c>
      <c r="I96" s="949"/>
      <c r="J96" s="948" t="s">
        <v>1501</v>
      </c>
      <c r="K96" s="950"/>
      <c r="L96" s="391"/>
      <c r="M96" s="391"/>
      <c r="N96" s="391"/>
    </row>
    <row r="97" spans="1:14" ht="13.5" customHeight="1" thickBot="1">
      <c r="A97" s="400"/>
      <c r="B97" s="409"/>
      <c r="C97" s="410"/>
      <c r="D97" s="944"/>
      <c r="E97" s="945"/>
      <c r="F97" s="951" t="s">
        <v>1437</v>
      </c>
      <c r="G97" s="952"/>
      <c r="H97" s="953" t="s">
        <v>1502</v>
      </c>
      <c r="I97" s="954"/>
      <c r="J97" s="953" t="s">
        <v>1455</v>
      </c>
      <c r="K97" s="955"/>
      <c r="L97" s="391"/>
      <c r="M97" s="391"/>
      <c r="N97" s="391"/>
    </row>
    <row r="98" spans="1:14" s="188" customFormat="1" ht="13.5" customHeight="1">
      <c r="A98" s="411"/>
      <c r="B98" s="863" t="s">
        <v>1503</v>
      </c>
      <c r="C98" s="865">
        <v>43184</v>
      </c>
      <c r="D98" s="867" t="s">
        <v>1308</v>
      </c>
      <c r="E98" s="868"/>
      <c r="F98" s="869" t="s">
        <v>1476</v>
      </c>
      <c r="G98" s="870"/>
      <c r="H98" s="871" t="s">
        <v>1504</v>
      </c>
      <c r="I98" s="870"/>
      <c r="J98" s="869" t="s">
        <v>1505</v>
      </c>
      <c r="K98" s="872"/>
      <c r="L98" s="411"/>
      <c r="M98" s="411"/>
      <c r="N98" s="411"/>
    </row>
    <row r="99" spans="1:14" s="188" customFormat="1" ht="13.5" customHeight="1">
      <c r="A99" s="411"/>
      <c r="B99" s="864"/>
      <c r="C99" s="866"/>
      <c r="D99" s="850"/>
      <c r="E99" s="851"/>
      <c r="F99" s="847" t="s">
        <v>1479</v>
      </c>
      <c r="G99" s="873"/>
      <c r="H99" s="847" t="s">
        <v>1486</v>
      </c>
      <c r="I99" s="848"/>
      <c r="J99" s="844" t="s">
        <v>1420</v>
      </c>
      <c r="K99" s="845"/>
      <c r="L99" s="411"/>
      <c r="M99" s="411"/>
      <c r="N99" s="411"/>
    </row>
    <row r="100" spans="1:14" s="188" customFormat="1" ht="13.5" customHeight="1">
      <c r="A100" s="411"/>
      <c r="B100" s="864"/>
      <c r="C100" s="866"/>
      <c r="D100" s="834" t="s">
        <v>1312</v>
      </c>
      <c r="E100" s="835"/>
      <c r="F100" s="852" t="s">
        <v>1506</v>
      </c>
      <c r="G100" s="846"/>
      <c r="H100" s="840" t="s">
        <v>1507</v>
      </c>
      <c r="I100" s="846"/>
      <c r="J100" s="840" t="s">
        <v>1508</v>
      </c>
      <c r="K100" s="860"/>
      <c r="L100" s="412"/>
      <c r="M100" s="411"/>
      <c r="N100" s="411"/>
    </row>
    <row r="101" spans="1:14" s="188" customFormat="1" ht="13.5" customHeight="1">
      <c r="A101" s="411"/>
      <c r="B101" s="864"/>
      <c r="C101" s="866"/>
      <c r="D101" s="850"/>
      <c r="E101" s="851"/>
      <c r="F101" s="847" t="s">
        <v>1509</v>
      </c>
      <c r="G101" s="848"/>
      <c r="H101" s="847" t="s">
        <v>1510</v>
      </c>
      <c r="I101" s="848"/>
      <c r="J101" s="861" t="s">
        <v>1486</v>
      </c>
      <c r="K101" s="862"/>
      <c r="L101" s="412"/>
      <c r="M101" s="411"/>
      <c r="N101" s="411"/>
    </row>
    <row r="102" spans="1:14" s="188" customFormat="1" ht="13.5" customHeight="1">
      <c r="A102" s="411"/>
      <c r="B102" s="864"/>
      <c r="C102" s="866"/>
      <c r="D102" s="834" t="s">
        <v>1316</v>
      </c>
      <c r="E102" s="835"/>
      <c r="F102" s="852" t="s">
        <v>1464</v>
      </c>
      <c r="G102" s="853"/>
      <c r="H102" s="840" t="s">
        <v>1511</v>
      </c>
      <c r="I102" s="846"/>
      <c r="J102" s="840"/>
      <c r="K102" s="841"/>
      <c r="L102" s="411"/>
      <c r="M102" s="411"/>
      <c r="N102" s="411"/>
    </row>
    <row r="103" spans="1:14" s="188" customFormat="1" ht="13.5" customHeight="1">
      <c r="A103" s="411"/>
      <c r="B103" s="864"/>
      <c r="C103" s="866"/>
      <c r="D103" s="850"/>
      <c r="E103" s="851"/>
      <c r="F103" s="856" t="s">
        <v>1486</v>
      </c>
      <c r="G103" s="857"/>
      <c r="H103" s="844" t="s">
        <v>1486</v>
      </c>
      <c r="I103" s="941"/>
      <c r="J103" s="844"/>
      <c r="K103" s="845"/>
      <c r="L103" s="411"/>
      <c r="M103" s="411"/>
      <c r="N103" s="411"/>
    </row>
    <row r="104" spans="1:14" s="188" customFormat="1" ht="13.5" customHeight="1">
      <c r="A104" s="411"/>
      <c r="B104" s="864"/>
      <c r="C104" s="866"/>
      <c r="D104" s="834" t="s">
        <v>1448</v>
      </c>
      <c r="E104" s="835"/>
      <c r="F104" s="840" t="s">
        <v>1512</v>
      </c>
      <c r="G104" s="846"/>
      <c r="H104" s="840" t="s">
        <v>1513</v>
      </c>
      <c r="I104" s="846"/>
      <c r="J104" s="840"/>
      <c r="K104" s="841"/>
      <c r="L104" s="411"/>
      <c r="M104" s="411"/>
      <c r="N104" s="411"/>
    </row>
    <row r="105" spans="1:14" s="188" customFormat="1" ht="13.5" customHeight="1">
      <c r="A105" s="411"/>
      <c r="B105" s="864"/>
      <c r="C105" s="866"/>
      <c r="D105" s="836"/>
      <c r="E105" s="837"/>
      <c r="F105" s="856" t="s">
        <v>1514</v>
      </c>
      <c r="G105" s="857"/>
      <c r="H105" s="939" t="s">
        <v>1515</v>
      </c>
      <c r="I105" s="940"/>
      <c r="J105" s="838"/>
      <c r="K105" s="849"/>
      <c r="L105" s="411"/>
      <c r="M105" s="411"/>
      <c r="N105" s="411"/>
    </row>
    <row r="106" spans="1:14" s="188" customFormat="1" ht="13.5" customHeight="1">
      <c r="A106" s="411"/>
      <c r="B106" s="413"/>
      <c r="C106" s="414"/>
      <c r="D106" s="834" t="s">
        <v>1450</v>
      </c>
      <c r="E106" s="835"/>
      <c r="F106" s="838" t="s">
        <v>1468</v>
      </c>
      <c r="G106" s="839"/>
      <c r="H106" s="840" t="s">
        <v>1516</v>
      </c>
      <c r="I106" s="846"/>
      <c r="J106" s="840"/>
      <c r="K106" s="841"/>
      <c r="L106" s="411"/>
      <c r="M106" s="411"/>
      <c r="N106" s="411"/>
    </row>
    <row r="107" spans="1:14" s="188" customFormat="1" ht="13.5" customHeight="1" thickBot="1">
      <c r="A107" s="415"/>
      <c r="B107" s="416"/>
      <c r="C107" s="417"/>
      <c r="D107" s="875"/>
      <c r="E107" s="876"/>
      <c r="F107" s="881" t="s">
        <v>1517</v>
      </c>
      <c r="G107" s="882"/>
      <c r="H107" s="883" t="s">
        <v>1437</v>
      </c>
      <c r="I107" s="938"/>
      <c r="J107" s="883"/>
      <c r="K107" s="884"/>
      <c r="L107" s="411"/>
      <c r="M107" s="411"/>
      <c r="N107" s="411"/>
    </row>
    <row r="108" spans="1:14" s="188" customFormat="1" ht="13.5" customHeight="1">
      <c r="A108" s="411"/>
      <c r="B108" s="921" t="s">
        <v>1518</v>
      </c>
      <c r="C108" s="923">
        <v>43555</v>
      </c>
      <c r="D108" s="925" t="s">
        <v>1308</v>
      </c>
      <c r="E108" s="926"/>
      <c r="F108" s="927" t="s">
        <v>1519</v>
      </c>
      <c r="G108" s="928"/>
      <c r="H108" s="927" t="s">
        <v>1476</v>
      </c>
      <c r="I108" s="928"/>
      <c r="J108" s="927" t="s">
        <v>1520</v>
      </c>
      <c r="K108" s="930"/>
      <c r="L108" s="411"/>
      <c r="M108" s="411"/>
      <c r="N108" s="411"/>
    </row>
    <row r="109" spans="1:14" s="188" customFormat="1" ht="13.5" customHeight="1">
      <c r="A109" s="411"/>
      <c r="B109" s="922"/>
      <c r="C109" s="924"/>
      <c r="D109" s="906"/>
      <c r="E109" s="907"/>
      <c r="F109" s="901" t="s">
        <v>265</v>
      </c>
      <c r="G109" s="931"/>
      <c r="H109" s="901" t="s">
        <v>1521</v>
      </c>
      <c r="I109" s="931"/>
      <c r="J109" s="912" t="s">
        <v>1510</v>
      </c>
      <c r="K109" s="913"/>
      <c r="L109" s="411"/>
      <c r="M109" s="411"/>
      <c r="N109" s="411"/>
    </row>
    <row r="110" spans="1:14" s="188" customFormat="1" ht="13.5" customHeight="1">
      <c r="A110" s="411"/>
      <c r="B110" s="922"/>
      <c r="C110" s="924"/>
      <c r="D110" s="885" t="s">
        <v>1312</v>
      </c>
      <c r="E110" s="886"/>
      <c r="F110" s="908" t="s">
        <v>1423</v>
      </c>
      <c r="G110" s="892"/>
      <c r="H110" s="891" t="s">
        <v>1522</v>
      </c>
      <c r="I110" s="892"/>
      <c r="J110" s="891" t="s">
        <v>1523</v>
      </c>
      <c r="K110" s="916"/>
      <c r="L110" s="412"/>
      <c r="M110" s="411"/>
      <c r="N110" s="411"/>
    </row>
    <row r="111" spans="1:14" s="188" customFormat="1" ht="13.5" customHeight="1">
      <c r="A111" s="411"/>
      <c r="B111" s="922"/>
      <c r="C111" s="924"/>
      <c r="D111" s="906"/>
      <c r="E111" s="907"/>
      <c r="F111" s="901" t="s">
        <v>1426</v>
      </c>
      <c r="G111" s="902"/>
      <c r="H111" s="901" t="s">
        <v>1524</v>
      </c>
      <c r="I111" s="902"/>
      <c r="J111" s="901" t="s">
        <v>1525</v>
      </c>
      <c r="K111" s="931"/>
      <c r="L111" s="412"/>
      <c r="M111" s="411"/>
      <c r="N111" s="411"/>
    </row>
    <row r="112" spans="1:14" s="188" customFormat="1" ht="13.5" customHeight="1">
      <c r="A112" s="411"/>
      <c r="B112" s="922"/>
      <c r="C112" s="924"/>
      <c r="D112" s="885" t="s">
        <v>1316</v>
      </c>
      <c r="E112" s="886"/>
      <c r="F112" s="914" t="s">
        <v>1526</v>
      </c>
      <c r="G112" s="915"/>
      <c r="H112" s="935" t="s">
        <v>1527</v>
      </c>
      <c r="I112" s="936"/>
      <c r="J112" s="935" t="s">
        <v>1511</v>
      </c>
      <c r="K112" s="937"/>
      <c r="L112" s="411"/>
      <c r="M112" s="411"/>
      <c r="N112" s="411"/>
    </row>
    <row r="113" spans="1:14" s="188" customFormat="1" ht="13.5" customHeight="1">
      <c r="A113" s="411"/>
      <c r="B113" s="922"/>
      <c r="C113" s="924"/>
      <c r="D113" s="906"/>
      <c r="E113" s="907"/>
      <c r="F113" s="903" t="s">
        <v>1486</v>
      </c>
      <c r="G113" s="904"/>
      <c r="H113" s="912" t="s">
        <v>1420</v>
      </c>
      <c r="I113" s="917"/>
      <c r="J113" s="912" t="s">
        <v>1486</v>
      </c>
      <c r="K113" s="913"/>
      <c r="L113" s="411"/>
      <c r="M113" s="411"/>
      <c r="N113" s="411"/>
    </row>
    <row r="114" spans="1:14" s="188" customFormat="1" ht="13.5" customHeight="1">
      <c r="A114" s="411"/>
      <c r="B114" s="922"/>
      <c r="C114" s="924"/>
      <c r="D114" s="885" t="s">
        <v>1528</v>
      </c>
      <c r="E114" s="886"/>
      <c r="F114" s="891" t="s">
        <v>1529</v>
      </c>
      <c r="G114" s="892"/>
      <c r="H114" s="891" t="s">
        <v>1530</v>
      </c>
      <c r="I114" s="892"/>
      <c r="J114" s="891" t="s">
        <v>1512</v>
      </c>
      <c r="K114" s="893"/>
      <c r="L114" s="411"/>
      <c r="M114" s="411"/>
      <c r="N114" s="411"/>
    </row>
    <row r="115" spans="1:14" s="188" customFormat="1" ht="13.5" customHeight="1">
      <c r="A115" s="411"/>
      <c r="B115" s="922"/>
      <c r="C115" s="924"/>
      <c r="D115" s="906"/>
      <c r="E115" s="907"/>
      <c r="F115" s="903" t="s">
        <v>1428</v>
      </c>
      <c r="G115" s="904"/>
      <c r="H115" s="933" t="s">
        <v>1428</v>
      </c>
      <c r="I115" s="934"/>
      <c r="J115" s="889" t="s">
        <v>1531</v>
      </c>
      <c r="K115" s="905"/>
      <c r="L115" s="411"/>
      <c r="M115" s="411"/>
      <c r="N115" s="411"/>
    </row>
    <row r="116" spans="1:14" s="188" customFormat="1" ht="13.5" customHeight="1">
      <c r="A116" s="411"/>
      <c r="B116" s="922"/>
      <c r="C116" s="924"/>
      <c r="D116" s="885" t="s">
        <v>1448</v>
      </c>
      <c r="E116" s="886"/>
      <c r="F116" s="889" t="s">
        <v>1468</v>
      </c>
      <c r="G116" s="890"/>
      <c r="H116" s="891" t="s">
        <v>1435</v>
      </c>
      <c r="I116" s="892"/>
      <c r="J116" s="891" t="s">
        <v>1532</v>
      </c>
      <c r="K116" s="893"/>
      <c r="L116" s="411"/>
      <c r="M116" s="411"/>
      <c r="N116" s="411"/>
    </row>
    <row r="117" spans="1:14" s="188" customFormat="1" ht="13.5" customHeight="1" thickBot="1">
      <c r="A117" s="411"/>
      <c r="B117" s="922"/>
      <c r="C117" s="924"/>
      <c r="D117" s="899"/>
      <c r="E117" s="900"/>
      <c r="F117" s="894" t="s">
        <v>1517</v>
      </c>
      <c r="G117" s="895"/>
      <c r="H117" s="896" t="s">
        <v>1438</v>
      </c>
      <c r="I117" s="897"/>
      <c r="J117" s="896" t="s">
        <v>1433</v>
      </c>
      <c r="K117" s="898"/>
      <c r="L117" s="411"/>
      <c r="M117" s="411"/>
      <c r="N117" s="411"/>
    </row>
    <row r="118" spans="1:14" s="188" customFormat="1" ht="13.5" customHeight="1">
      <c r="A118" s="411"/>
      <c r="B118" s="418"/>
      <c r="C118" s="419"/>
      <c r="D118" s="885" t="s">
        <v>1450</v>
      </c>
      <c r="E118" s="886"/>
      <c r="F118" s="889"/>
      <c r="G118" s="890"/>
      <c r="H118" s="891"/>
      <c r="I118" s="892"/>
      <c r="J118" s="891"/>
      <c r="K118" s="893"/>
      <c r="L118" s="411"/>
      <c r="M118" s="411"/>
      <c r="N118" s="411"/>
    </row>
    <row r="119" spans="1:14" s="188" customFormat="1" ht="13.5" customHeight="1" thickBot="1">
      <c r="A119" s="415"/>
      <c r="B119" s="420"/>
      <c r="C119" s="421"/>
      <c r="D119" s="887"/>
      <c r="E119" s="888"/>
      <c r="F119" s="894"/>
      <c r="G119" s="895"/>
      <c r="H119" s="896"/>
      <c r="I119" s="897"/>
      <c r="J119" s="896"/>
      <c r="K119" s="898"/>
      <c r="L119" s="411"/>
      <c r="M119" s="411"/>
      <c r="N119" s="411"/>
    </row>
    <row r="120" spans="1:14" s="188" customFormat="1" ht="13.5" customHeight="1">
      <c r="A120" s="411"/>
      <c r="B120" s="921" t="s">
        <v>1533</v>
      </c>
      <c r="C120" s="923">
        <v>43919</v>
      </c>
      <c r="D120" s="925" t="s">
        <v>1308</v>
      </c>
      <c r="E120" s="926"/>
      <c r="F120" s="927" t="s">
        <v>1519</v>
      </c>
      <c r="G120" s="928"/>
      <c r="H120" s="929" t="s">
        <v>1534</v>
      </c>
      <c r="I120" s="928"/>
      <c r="J120" s="927" t="s">
        <v>1535</v>
      </c>
      <c r="K120" s="930"/>
      <c r="L120" s="411"/>
      <c r="M120" s="411"/>
      <c r="N120" s="411"/>
    </row>
    <row r="121" spans="1:14" s="188" customFormat="1" ht="13.5" customHeight="1">
      <c r="A121" s="411"/>
      <c r="B121" s="922"/>
      <c r="C121" s="924"/>
      <c r="D121" s="906"/>
      <c r="E121" s="907"/>
      <c r="F121" s="901" t="s">
        <v>265</v>
      </c>
      <c r="G121" s="931"/>
      <c r="H121" s="912" t="s">
        <v>1420</v>
      </c>
      <c r="I121" s="917"/>
      <c r="J121" s="901" t="s">
        <v>1536</v>
      </c>
      <c r="K121" s="932"/>
      <c r="L121" s="411"/>
      <c r="M121" s="411"/>
      <c r="N121" s="411"/>
    </row>
    <row r="122" spans="1:14" s="188" customFormat="1" ht="13.5" customHeight="1">
      <c r="A122" s="411"/>
      <c r="B122" s="922"/>
      <c r="C122" s="924"/>
      <c r="D122" s="885" t="s">
        <v>1312</v>
      </c>
      <c r="E122" s="886"/>
      <c r="F122" s="908" t="s">
        <v>1537</v>
      </c>
      <c r="G122" s="892"/>
      <c r="H122" s="891" t="s">
        <v>1538</v>
      </c>
      <c r="I122" s="892"/>
      <c r="J122" s="891"/>
      <c r="K122" s="916"/>
      <c r="L122" s="412"/>
      <c r="M122" s="411"/>
      <c r="N122" s="411"/>
    </row>
    <row r="123" spans="1:14" s="188" customFormat="1" ht="13.5" customHeight="1">
      <c r="A123" s="411"/>
      <c r="B123" s="922"/>
      <c r="C123" s="924"/>
      <c r="D123" s="906"/>
      <c r="E123" s="907"/>
      <c r="F123" s="912" t="s">
        <v>1420</v>
      </c>
      <c r="G123" s="917"/>
      <c r="H123" s="918" t="s">
        <v>1539</v>
      </c>
      <c r="I123" s="919"/>
      <c r="J123" s="918"/>
      <c r="K123" s="920"/>
      <c r="L123" s="412"/>
      <c r="M123" s="411"/>
      <c r="N123" s="411"/>
    </row>
    <row r="124" spans="1:14" s="188" customFormat="1" ht="13.5" customHeight="1">
      <c r="A124" s="411"/>
      <c r="B124" s="922"/>
      <c r="C124" s="924"/>
      <c r="D124" s="885" t="s">
        <v>1316</v>
      </c>
      <c r="E124" s="886"/>
      <c r="F124" s="914" t="s">
        <v>1540</v>
      </c>
      <c r="G124" s="915"/>
      <c r="H124" s="891" t="s">
        <v>1541</v>
      </c>
      <c r="I124" s="892"/>
      <c r="J124" s="891"/>
      <c r="K124" s="893"/>
      <c r="L124" s="411"/>
      <c r="M124" s="411"/>
      <c r="N124" s="411"/>
    </row>
    <row r="125" spans="1:14" s="188" customFormat="1" ht="13.5" customHeight="1">
      <c r="A125" s="411"/>
      <c r="B125" s="922"/>
      <c r="C125" s="924"/>
      <c r="D125" s="906"/>
      <c r="E125" s="907"/>
      <c r="F125" s="903" t="s">
        <v>1486</v>
      </c>
      <c r="G125" s="904"/>
      <c r="H125" s="903" t="s">
        <v>1486</v>
      </c>
      <c r="I125" s="904"/>
      <c r="J125" s="912"/>
      <c r="K125" s="913"/>
      <c r="L125" s="411"/>
      <c r="M125" s="411"/>
      <c r="N125" s="411"/>
    </row>
    <row r="126" spans="1:14" s="188" customFormat="1" ht="13.5" customHeight="1">
      <c r="A126" s="411"/>
      <c r="B126" s="922"/>
      <c r="C126" s="924"/>
      <c r="D126" s="885" t="s">
        <v>1528</v>
      </c>
      <c r="E126" s="886"/>
      <c r="F126" s="422"/>
      <c r="G126" s="423"/>
      <c r="H126" s="424"/>
      <c r="I126" s="425"/>
      <c r="J126" s="424"/>
      <c r="K126" s="426"/>
      <c r="L126" s="411"/>
      <c r="M126" s="411"/>
      <c r="N126" s="411"/>
    </row>
    <row r="127" spans="1:14" s="188" customFormat="1" ht="13.5" customHeight="1">
      <c r="A127" s="411"/>
      <c r="B127" s="922"/>
      <c r="C127" s="924"/>
      <c r="D127" s="906"/>
      <c r="E127" s="907"/>
      <c r="F127" s="422"/>
      <c r="G127" s="423"/>
      <c r="H127" s="424"/>
      <c r="I127" s="425"/>
      <c r="J127" s="424"/>
      <c r="K127" s="426"/>
      <c r="L127" s="411"/>
      <c r="M127" s="411"/>
      <c r="N127" s="411"/>
    </row>
    <row r="128" spans="1:14" s="188" customFormat="1" ht="13.5" customHeight="1">
      <c r="A128" s="411"/>
      <c r="B128" s="922"/>
      <c r="C128" s="924"/>
      <c r="D128" s="885" t="s">
        <v>1448</v>
      </c>
      <c r="E128" s="886"/>
      <c r="F128" s="891" t="s">
        <v>1530</v>
      </c>
      <c r="G128" s="892"/>
      <c r="H128" s="891"/>
      <c r="I128" s="892"/>
      <c r="J128" s="891"/>
      <c r="K128" s="893"/>
      <c r="L128" s="411"/>
      <c r="M128" s="411"/>
      <c r="N128" s="411"/>
    </row>
    <row r="129" spans="1:14" s="188" customFormat="1" ht="13.5" customHeight="1">
      <c r="A129" s="411"/>
      <c r="B129" s="922"/>
      <c r="C129" s="924"/>
      <c r="D129" s="899"/>
      <c r="E129" s="900"/>
      <c r="F129" s="901" t="s">
        <v>1502</v>
      </c>
      <c r="G129" s="902"/>
      <c r="H129" s="933"/>
      <c r="I129" s="934"/>
      <c r="J129" s="889"/>
      <c r="K129" s="905"/>
      <c r="L129" s="411"/>
      <c r="M129" s="411"/>
      <c r="N129" s="411"/>
    </row>
    <row r="130" spans="1:14" s="188" customFormat="1" ht="13.5" customHeight="1">
      <c r="A130" s="411"/>
      <c r="B130" s="418"/>
      <c r="C130" s="419"/>
      <c r="D130" s="885" t="s">
        <v>1450</v>
      </c>
      <c r="E130" s="886"/>
      <c r="F130" s="889"/>
      <c r="G130" s="890"/>
      <c r="H130" s="891"/>
      <c r="I130" s="892"/>
      <c r="J130" s="891"/>
      <c r="K130" s="893"/>
      <c r="L130" s="411"/>
      <c r="M130" s="411"/>
      <c r="N130" s="411"/>
    </row>
    <row r="131" spans="1:14" s="188" customFormat="1" ht="13.5" customHeight="1" thickBot="1">
      <c r="A131" s="415"/>
      <c r="B131" s="420"/>
      <c r="C131" s="421"/>
      <c r="D131" s="887"/>
      <c r="E131" s="888"/>
      <c r="F131" s="894"/>
      <c r="G131" s="895"/>
      <c r="H131" s="896"/>
      <c r="I131" s="897"/>
      <c r="J131" s="896"/>
      <c r="K131" s="898"/>
      <c r="L131" s="411"/>
      <c r="M131" s="411"/>
      <c r="N131" s="411"/>
    </row>
    <row r="132" spans="1:14" ht="13.5" customHeight="1">
      <c r="A132" s="411"/>
      <c r="B132" s="921" t="s">
        <v>1542</v>
      </c>
      <c r="C132" s="923">
        <v>44276</v>
      </c>
      <c r="D132" s="925" t="s">
        <v>1308</v>
      </c>
      <c r="E132" s="926"/>
      <c r="F132" s="927" t="s">
        <v>1543</v>
      </c>
      <c r="G132" s="928"/>
      <c r="H132" s="929"/>
      <c r="I132" s="928"/>
      <c r="J132" s="927"/>
      <c r="K132" s="930"/>
      <c r="L132" s="411"/>
      <c r="M132" s="411"/>
      <c r="N132" s="411"/>
    </row>
    <row r="133" spans="1:14" ht="13.5" customHeight="1">
      <c r="A133" s="411"/>
      <c r="B133" s="922"/>
      <c r="C133" s="924"/>
      <c r="D133" s="906"/>
      <c r="E133" s="907"/>
      <c r="F133" s="901"/>
      <c r="G133" s="931"/>
      <c r="H133" s="912"/>
      <c r="I133" s="917"/>
      <c r="J133" s="901"/>
      <c r="K133" s="932"/>
      <c r="L133" s="411"/>
      <c r="M133" s="411"/>
      <c r="N133" s="411"/>
    </row>
    <row r="134" spans="1:14" ht="13.5" customHeight="1">
      <c r="A134" s="411"/>
      <c r="B134" s="922"/>
      <c r="C134" s="924"/>
      <c r="D134" s="885" t="s">
        <v>1312</v>
      </c>
      <c r="E134" s="886"/>
      <c r="F134" s="908" t="s">
        <v>1543</v>
      </c>
      <c r="G134" s="892"/>
      <c r="H134" s="891"/>
      <c r="I134" s="892"/>
      <c r="J134" s="891"/>
      <c r="K134" s="916"/>
      <c r="L134" s="412"/>
      <c r="M134" s="411"/>
      <c r="N134" s="411"/>
    </row>
    <row r="135" spans="1:14" ht="13.5" customHeight="1">
      <c r="A135" s="411"/>
      <c r="B135" s="922"/>
      <c r="C135" s="924"/>
      <c r="D135" s="906"/>
      <c r="E135" s="907"/>
      <c r="F135" s="912"/>
      <c r="G135" s="917"/>
      <c r="H135" s="918"/>
      <c r="I135" s="919"/>
      <c r="J135" s="918"/>
      <c r="K135" s="920"/>
      <c r="L135" s="412"/>
      <c r="M135" s="411"/>
      <c r="N135" s="411"/>
    </row>
    <row r="136" spans="1:14" ht="13.5" customHeight="1">
      <c r="A136" s="411"/>
      <c r="B136" s="922"/>
      <c r="C136" s="924"/>
      <c r="D136" s="885" t="s">
        <v>1316</v>
      </c>
      <c r="E136" s="886"/>
      <c r="F136" s="914"/>
      <c r="G136" s="915"/>
      <c r="H136" s="891"/>
      <c r="I136" s="892"/>
      <c r="J136" s="891"/>
      <c r="K136" s="893"/>
      <c r="L136" s="411"/>
      <c r="M136" s="411"/>
      <c r="N136" s="411"/>
    </row>
    <row r="137" spans="1:14" ht="13.5" customHeight="1">
      <c r="A137" s="411"/>
      <c r="B137" s="922"/>
      <c r="C137" s="924"/>
      <c r="D137" s="906"/>
      <c r="E137" s="907"/>
      <c r="F137" s="903"/>
      <c r="G137" s="904"/>
      <c r="H137" s="903"/>
      <c r="I137" s="904"/>
      <c r="J137" s="912"/>
      <c r="K137" s="913"/>
      <c r="L137" s="411"/>
      <c r="M137" s="411"/>
      <c r="N137" s="411"/>
    </row>
    <row r="138" spans="1:14" ht="13.5" customHeight="1">
      <c r="A138" s="411"/>
      <c r="B138" s="922"/>
      <c r="C138" s="924"/>
      <c r="D138" s="885" t="s">
        <v>1528</v>
      </c>
      <c r="E138" s="886"/>
      <c r="F138" s="908" t="s">
        <v>1544</v>
      </c>
      <c r="G138" s="909"/>
      <c r="H138" s="891" t="s">
        <v>1541</v>
      </c>
      <c r="I138" s="892"/>
      <c r="J138" s="910" t="s">
        <v>1545</v>
      </c>
      <c r="K138" s="911"/>
      <c r="L138" s="411"/>
      <c r="M138" s="411"/>
      <c r="N138" s="411"/>
    </row>
    <row r="139" spans="1:14" ht="13.5" customHeight="1">
      <c r="A139" s="411"/>
      <c r="B139" s="922"/>
      <c r="C139" s="924"/>
      <c r="D139" s="906"/>
      <c r="E139" s="907"/>
      <c r="F139" s="903" t="s">
        <v>1486</v>
      </c>
      <c r="G139" s="904"/>
      <c r="H139" s="903" t="s">
        <v>1486</v>
      </c>
      <c r="I139" s="904"/>
      <c r="J139" s="912" t="s">
        <v>1546</v>
      </c>
      <c r="K139" s="913"/>
      <c r="L139" s="411"/>
      <c r="M139" s="411"/>
      <c r="N139" s="411"/>
    </row>
    <row r="140" spans="1:14" ht="13.5" customHeight="1">
      <c r="A140" s="411"/>
      <c r="B140" s="922"/>
      <c r="C140" s="924"/>
      <c r="D140" s="885" t="s">
        <v>1448</v>
      </c>
      <c r="E140" s="886"/>
      <c r="F140" s="891" t="s">
        <v>1547</v>
      </c>
      <c r="G140" s="892"/>
      <c r="H140" s="891" t="s">
        <v>1548</v>
      </c>
      <c r="I140" s="892"/>
      <c r="J140" s="891"/>
      <c r="K140" s="893"/>
      <c r="L140" s="411"/>
      <c r="M140" s="411"/>
      <c r="N140" s="411"/>
    </row>
    <row r="141" spans="1:14" ht="13.5" customHeight="1">
      <c r="A141" s="411"/>
      <c r="B141" s="922"/>
      <c r="C141" s="924"/>
      <c r="D141" s="899"/>
      <c r="E141" s="900"/>
      <c r="F141" s="901" t="s">
        <v>1549</v>
      </c>
      <c r="G141" s="902"/>
      <c r="H141" s="903" t="s">
        <v>1486</v>
      </c>
      <c r="I141" s="904"/>
      <c r="J141" s="889"/>
      <c r="K141" s="905"/>
      <c r="L141" s="411"/>
      <c r="M141" s="411"/>
      <c r="N141" s="411"/>
    </row>
    <row r="142" spans="1:14" ht="13.5" customHeight="1">
      <c r="A142" s="411"/>
      <c r="B142" s="418"/>
      <c r="C142" s="419"/>
      <c r="D142" s="885" t="s">
        <v>1450</v>
      </c>
      <c r="E142" s="886"/>
      <c r="F142" s="889" t="s">
        <v>1550</v>
      </c>
      <c r="G142" s="890"/>
      <c r="H142" s="891" t="s">
        <v>1551</v>
      </c>
      <c r="I142" s="892"/>
      <c r="J142" s="891"/>
      <c r="K142" s="893"/>
      <c r="L142" s="411"/>
      <c r="M142" s="411"/>
      <c r="N142" s="411"/>
    </row>
    <row r="143" spans="1:14" ht="13.5" customHeight="1" thickBot="1">
      <c r="A143" s="415"/>
      <c r="B143" s="420"/>
      <c r="C143" s="421"/>
      <c r="D143" s="887"/>
      <c r="E143" s="888"/>
      <c r="F143" s="894" t="s">
        <v>1552</v>
      </c>
      <c r="G143" s="895"/>
      <c r="H143" s="896" t="s">
        <v>1420</v>
      </c>
      <c r="I143" s="897"/>
      <c r="J143" s="896"/>
      <c r="K143" s="898"/>
      <c r="L143" s="411"/>
      <c r="M143" s="411"/>
      <c r="N143" s="411"/>
    </row>
    <row r="144" spans="1:14" ht="13.5" customHeight="1">
      <c r="A144" s="411"/>
      <c r="B144" s="863" t="s">
        <v>1553</v>
      </c>
      <c r="C144" s="865">
        <v>44640</v>
      </c>
      <c r="D144" s="867" t="s">
        <v>1308</v>
      </c>
      <c r="E144" s="868"/>
      <c r="F144" s="869" t="s">
        <v>1554</v>
      </c>
      <c r="G144" s="870"/>
      <c r="H144" s="871" t="s">
        <v>1504</v>
      </c>
      <c r="I144" s="870"/>
      <c r="J144" s="869"/>
      <c r="K144" s="872"/>
      <c r="L144" s="411"/>
      <c r="M144" s="411"/>
      <c r="N144" s="411"/>
    </row>
    <row r="145" spans="1:14" ht="13.5" customHeight="1">
      <c r="A145" s="411"/>
      <c r="B145" s="864"/>
      <c r="C145" s="866"/>
      <c r="D145" s="850"/>
      <c r="E145" s="851"/>
      <c r="F145" s="847" t="s">
        <v>1420</v>
      </c>
      <c r="G145" s="873"/>
      <c r="H145" s="856" t="s">
        <v>1486</v>
      </c>
      <c r="I145" s="857"/>
      <c r="J145" s="847"/>
      <c r="K145" s="874"/>
      <c r="L145" s="411"/>
      <c r="M145" s="411"/>
      <c r="N145" s="411"/>
    </row>
    <row r="146" spans="1:14" ht="13.5" customHeight="1">
      <c r="A146" s="411"/>
      <c r="B146" s="864"/>
      <c r="C146" s="866"/>
      <c r="D146" s="834" t="s">
        <v>1312</v>
      </c>
      <c r="E146" s="835"/>
      <c r="F146" s="852" t="s">
        <v>1537</v>
      </c>
      <c r="G146" s="846"/>
      <c r="H146" s="840" t="s">
        <v>1569</v>
      </c>
      <c r="I146" s="846"/>
      <c r="J146" s="840" t="s">
        <v>1571</v>
      </c>
      <c r="K146" s="860"/>
      <c r="L146" s="412"/>
      <c r="M146" s="411"/>
      <c r="N146" s="411"/>
    </row>
    <row r="147" spans="1:14" ht="13.5" customHeight="1">
      <c r="A147" s="411"/>
      <c r="B147" s="864"/>
      <c r="C147" s="866"/>
      <c r="D147" s="850"/>
      <c r="E147" s="851"/>
      <c r="F147" s="856" t="s">
        <v>1420</v>
      </c>
      <c r="G147" s="857"/>
      <c r="H147" s="847" t="s">
        <v>1570</v>
      </c>
      <c r="I147" s="848"/>
      <c r="J147" s="861" t="s">
        <v>1557</v>
      </c>
      <c r="K147" s="862"/>
      <c r="L147" s="412"/>
      <c r="M147" s="411"/>
      <c r="N147" s="411"/>
    </row>
    <row r="148" spans="1:14" ht="13.5" customHeight="1">
      <c r="A148" s="411"/>
      <c r="B148" s="864"/>
      <c r="C148" s="866"/>
      <c r="D148" s="834" t="s">
        <v>1316</v>
      </c>
      <c r="E148" s="835"/>
      <c r="F148" s="852" t="s">
        <v>1555</v>
      </c>
      <c r="G148" s="846"/>
      <c r="H148" s="840" t="s">
        <v>1556</v>
      </c>
      <c r="I148" s="846"/>
      <c r="J148" s="840" t="s">
        <v>1571</v>
      </c>
      <c r="K148" s="860"/>
      <c r="L148" s="411"/>
      <c r="M148" s="411"/>
      <c r="N148" s="411"/>
    </row>
    <row r="149" spans="1:14" ht="13.5" customHeight="1">
      <c r="A149" s="411"/>
      <c r="B149" s="864"/>
      <c r="C149" s="866"/>
      <c r="D149" s="850"/>
      <c r="E149" s="851"/>
      <c r="F149" s="856" t="s">
        <v>1472</v>
      </c>
      <c r="G149" s="857"/>
      <c r="H149" s="847" t="s">
        <v>1549</v>
      </c>
      <c r="I149" s="848"/>
      <c r="J149" s="861" t="s">
        <v>1557</v>
      </c>
      <c r="K149" s="862"/>
      <c r="L149" s="411"/>
      <c r="M149" s="411"/>
      <c r="N149" s="411"/>
    </row>
    <row r="150" spans="1:14" ht="13.5" customHeight="1">
      <c r="A150" s="411"/>
      <c r="B150" s="864"/>
      <c r="C150" s="866"/>
      <c r="D150" s="834" t="s">
        <v>1528</v>
      </c>
      <c r="E150" s="835"/>
      <c r="F150" s="852" t="s">
        <v>1558</v>
      </c>
      <c r="G150" s="853"/>
      <c r="H150" s="840" t="s">
        <v>1559</v>
      </c>
      <c r="I150" s="846"/>
      <c r="J150" s="854" t="s">
        <v>1560</v>
      </c>
      <c r="K150" s="855"/>
      <c r="L150" s="411"/>
      <c r="M150" s="411"/>
      <c r="N150" s="411"/>
    </row>
    <row r="151" spans="1:14" ht="13.5" customHeight="1">
      <c r="A151" s="411"/>
      <c r="B151" s="864"/>
      <c r="C151" s="866"/>
      <c r="D151" s="850"/>
      <c r="E151" s="851"/>
      <c r="F151" s="856" t="s">
        <v>1472</v>
      </c>
      <c r="G151" s="857"/>
      <c r="H151" s="856" t="s">
        <v>1486</v>
      </c>
      <c r="I151" s="857"/>
      <c r="J151" s="844" t="s">
        <v>1472</v>
      </c>
      <c r="K151" s="845"/>
      <c r="L151" s="411"/>
      <c r="M151" s="411"/>
      <c r="N151" s="411"/>
    </row>
    <row r="152" spans="1:14" ht="13.5" customHeight="1">
      <c r="A152" s="411"/>
      <c r="B152" s="864"/>
      <c r="C152" s="866"/>
      <c r="D152" s="834" t="s">
        <v>1448</v>
      </c>
      <c r="E152" s="835"/>
      <c r="F152" s="840" t="s">
        <v>1561</v>
      </c>
      <c r="G152" s="846"/>
      <c r="H152" s="840"/>
      <c r="I152" s="846"/>
      <c r="J152" s="840"/>
      <c r="K152" s="841"/>
      <c r="L152" s="411"/>
      <c r="M152" s="411"/>
      <c r="N152" s="411"/>
    </row>
    <row r="153" spans="1:14" ht="13.5" customHeight="1">
      <c r="A153" s="411"/>
      <c r="B153" s="864"/>
      <c r="C153" s="866"/>
      <c r="D153" s="836"/>
      <c r="E153" s="837"/>
      <c r="F153" s="847" t="s">
        <v>1428</v>
      </c>
      <c r="G153" s="848"/>
      <c r="H153" s="856"/>
      <c r="I153" s="857"/>
      <c r="J153" s="838"/>
      <c r="K153" s="849"/>
      <c r="L153" s="411"/>
      <c r="M153" s="411"/>
      <c r="N153" s="411"/>
    </row>
    <row r="154" spans="1:14" ht="13.5" customHeight="1">
      <c r="A154" s="411"/>
      <c r="B154" s="413"/>
      <c r="C154" s="414"/>
      <c r="D154" s="834" t="s">
        <v>1450</v>
      </c>
      <c r="E154" s="835"/>
      <c r="F154" s="838" t="s">
        <v>1562</v>
      </c>
      <c r="G154" s="839"/>
      <c r="H154" s="830" t="s">
        <v>1563</v>
      </c>
      <c r="I154" s="831"/>
      <c r="J154" s="840"/>
      <c r="K154" s="841"/>
      <c r="L154" s="411"/>
      <c r="M154" s="411"/>
      <c r="N154" s="411"/>
    </row>
    <row r="155" spans="1:14" ht="13.5" customHeight="1">
      <c r="A155" s="415"/>
      <c r="B155" s="427"/>
      <c r="C155" s="414"/>
      <c r="D155" s="836"/>
      <c r="E155" s="837"/>
      <c r="F155" s="842" t="s">
        <v>1463</v>
      </c>
      <c r="G155" s="843"/>
      <c r="H155" s="877"/>
      <c r="I155" s="878"/>
      <c r="J155" s="844"/>
      <c r="K155" s="845"/>
      <c r="L155" s="411"/>
      <c r="M155" s="411"/>
      <c r="N155" s="411"/>
    </row>
    <row r="156" spans="1:14" ht="13.5" customHeight="1">
      <c r="A156" s="411"/>
      <c r="B156" s="427"/>
      <c r="C156" s="414"/>
      <c r="D156" s="836"/>
      <c r="E156" s="837"/>
      <c r="F156" s="838" t="s">
        <v>1564</v>
      </c>
      <c r="G156" s="839"/>
      <c r="H156" s="877"/>
      <c r="I156" s="878"/>
      <c r="J156" s="838"/>
      <c r="K156" s="849"/>
      <c r="L156" s="411"/>
      <c r="M156" s="411"/>
      <c r="N156" s="411"/>
    </row>
    <row r="157" spans="1:14" ht="13.5" customHeight="1" thickBot="1">
      <c r="A157" s="415"/>
      <c r="B157" s="416"/>
      <c r="C157" s="417"/>
      <c r="D157" s="875"/>
      <c r="E157" s="876"/>
      <c r="F157" s="881" t="s">
        <v>1565</v>
      </c>
      <c r="G157" s="882"/>
      <c r="H157" s="879"/>
      <c r="I157" s="880"/>
      <c r="J157" s="883"/>
      <c r="K157" s="884"/>
      <c r="L157" s="411"/>
      <c r="M157" s="411"/>
      <c r="N157" s="411"/>
    </row>
    <row r="158" spans="1:14" ht="13.5" customHeight="1">
      <c r="A158" s="411"/>
      <c r="B158" s="863" t="s">
        <v>1566</v>
      </c>
      <c r="C158" s="865">
        <v>44997</v>
      </c>
      <c r="D158" s="867" t="s">
        <v>1308</v>
      </c>
      <c r="E158" s="868"/>
      <c r="F158" s="869" t="s">
        <v>1567</v>
      </c>
      <c r="G158" s="870"/>
      <c r="H158" s="871" t="s">
        <v>1568</v>
      </c>
      <c r="I158" s="870"/>
      <c r="J158" s="869"/>
      <c r="K158" s="872"/>
      <c r="L158" s="411"/>
      <c r="M158" s="411"/>
      <c r="N158" s="411"/>
    </row>
    <row r="159" spans="1:14" ht="13.5" customHeight="1">
      <c r="A159" s="411"/>
      <c r="B159" s="864"/>
      <c r="C159" s="866"/>
      <c r="D159" s="850"/>
      <c r="E159" s="851"/>
      <c r="F159" s="847" t="s">
        <v>1420</v>
      </c>
      <c r="G159" s="873"/>
      <c r="H159" s="856" t="s">
        <v>1420</v>
      </c>
      <c r="I159" s="857"/>
      <c r="J159" s="847"/>
      <c r="K159" s="874"/>
      <c r="L159" s="411"/>
      <c r="M159" s="411"/>
      <c r="N159" s="411"/>
    </row>
    <row r="160" spans="1:14" ht="13.5" customHeight="1">
      <c r="A160" s="411"/>
      <c r="B160" s="864"/>
      <c r="C160" s="866"/>
      <c r="D160" s="834" t="s">
        <v>1312</v>
      </c>
      <c r="E160" s="835"/>
      <c r="F160" s="852" t="s">
        <v>1537</v>
      </c>
      <c r="G160" s="846"/>
      <c r="H160" s="840" t="s">
        <v>1569</v>
      </c>
      <c r="I160" s="846"/>
      <c r="J160" s="840" t="s">
        <v>1571</v>
      </c>
      <c r="K160" s="860"/>
      <c r="L160" s="412"/>
      <c r="M160" s="411"/>
      <c r="N160" s="411"/>
    </row>
    <row r="161" spans="1:14" ht="13.5" customHeight="1">
      <c r="A161" s="411"/>
      <c r="B161" s="864"/>
      <c r="C161" s="866"/>
      <c r="D161" s="850"/>
      <c r="E161" s="851"/>
      <c r="F161" s="856" t="s">
        <v>1420</v>
      </c>
      <c r="G161" s="857"/>
      <c r="H161" s="847" t="s">
        <v>1570</v>
      </c>
      <c r="I161" s="848"/>
      <c r="J161" s="861" t="s">
        <v>1557</v>
      </c>
      <c r="K161" s="862"/>
      <c r="L161" s="412"/>
      <c r="M161" s="411"/>
      <c r="N161" s="411"/>
    </row>
    <row r="162" spans="1:14" ht="13.5" customHeight="1">
      <c r="A162" s="411"/>
      <c r="B162" s="864"/>
      <c r="C162" s="866"/>
      <c r="D162" s="834" t="s">
        <v>1316</v>
      </c>
      <c r="E162" s="835"/>
      <c r="F162" s="858" t="s">
        <v>1522</v>
      </c>
      <c r="G162" s="859"/>
      <c r="H162" s="840" t="s">
        <v>1573</v>
      </c>
      <c r="I162" s="846"/>
      <c r="J162" s="840"/>
      <c r="K162" s="841"/>
      <c r="L162" s="411"/>
      <c r="M162" s="411"/>
      <c r="N162" s="411"/>
    </row>
    <row r="163" spans="1:14" ht="13.5" customHeight="1">
      <c r="A163" s="411"/>
      <c r="B163" s="864"/>
      <c r="C163" s="866"/>
      <c r="D163" s="850"/>
      <c r="E163" s="851"/>
      <c r="F163" s="856" t="s">
        <v>1572</v>
      </c>
      <c r="G163" s="857"/>
      <c r="H163" s="856" t="s">
        <v>1428</v>
      </c>
      <c r="I163" s="857"/>
      <c r="J163" s="844"/>
      <c r="K163" s="845"/>
      <c r="L163" s="411"/>
      <c r="M163" s="411"/>
      <c r="N163" s="411"/>
    </row>
    <row r="164" spans="1:14" ht="13.5" customHeight="1">
      <c r="A164" s="411"/>
      <c r="B164" s="864"/>
      <c r="C164" s="866"/>
      <c r="D164" s="834" t="s">
        <v>1528</v>
      </c>
      <c r="E164" s="835"/>
      <c r="F164" s="852" t="s">
        <v>1574</v>
      </c>
      <c r="G164" s="853"/>
      <c r="H164" s="840" t="s">
        <v>1576</v>
      </c>
      <c r="I164" s="846"/>
      <c r="J164" s="854"/>
      <c r="K164" s="855"/>
      <c r="L164" s="411"/>
      <c r="M164" s="411"/>
      <c r="N164" s="411"/>
    </row>
    <row r="165" spans="1:14" ht="13.5" customHeight="1">
      <c r="A165" s="411"/>
      <c r="B165" s="864"/>
      <c r="C165" s="866"/>
      <c r="D165" s="850"/>
      <c r="E165" s="851"/>
      <c r="F165" s="856" t="s">
        <v>1575</v>
      </c>
      <c r="G165" s="857"/>
      <c r="H165" s="856" t="s">
        <v>1577</v>
      </c>
      <c r="I165" s="857"/>
      <c r="J165" s="844"/>
      <c r="K165" s="845"/>
      <c r="L165" s="411"/>
      <c r="M165" s="411"/>
      <c r="N165" s="411"/>
    </row>
    <row r="166" spans="1:14" ht="13.5" customHeight="1">
      <c r="A166" s="411"/>
      <c r="B166" s="864"/>
      <c r="C166" s="866"/>
      <c r="D166" s="834" t="s">
        <v>1448</v>
      </c>
      <c r="E166" s="835"/>
      <c r="F166" s="840" t="s">
        <v>1578</v>
      </c>
      <c r="G166" s="846"/>
      <c r="H166" s="840" t="s">
        <v>1561</v>
      </c>
      <c r="I166" s="846"/>
      <c r="J166" s="840"/>
      <c r="K166" s="841"/>
      <c r="L166" s="411"/>
      <c r="M166" s="411"/>
      <c r="N166" s="411"/>
    </row>
    <row r="167" spans="1:14" ht="13.5" customHeight="1">
      <c r="A167" s="411"/>
      <c r="B167" s="864"/>
      <c r="C167" s="866"/>
      <c r="D167" s="836"/>
      <c r="E167" s="837"/>
      <c r="F167" s="847" t="s">
        <v>1472</v>
      </c>
      <c r="G167" s="848"/>
      <c r="H167" s="847" t="s">
        <v>1428</v>
      </c>
      <c r="I167" s="848"/>
      <c r="J167" s="838"/>
      <c r="K167" s="849"/>
      <c r="L167" s="411"/>
      <c r="M167" s="411"/>
      <c r="N167" s="411"/>
    </row>
    <row r="168" spans="1:14" ht="13.5" customHeight="1">
      <c r="A168" s="411"/>
      <c r="B168" s="413"/>
      <c r="C168" s="414"/>
      <c r="D168" s="834" t="s">
        <v>1450</v>
      </c>
      <c r="E168" s="835"/>
      <c r="F168" s="838" t="s">
        <v>1579</v>
      </c>
      <c r="G168" s="839"/>
      <c r="H168" s="830" t="s">
        <v>1581</v>
      </c>
      <c r="I168" s="831"/>
      <c r="J168" s="840"/>
      <c r="K168" s="841"/>
      <c r="L168" s="411"/>
      <c r="M168" s="411"/>
      <c r="N168" s="411"/>
    </row>
    <row r="169" spans="1:14" ht="13.5" customHeight="1">
      <c r="A169" s="415"/>
      <c r="B169" s="427"/>
      <c r="C169" s="414"/>
      <c r="D169" s="836"/>
      <c r="E169" s="837"/>
      <c r="F169" s="842" t="s">
        <v>1580</v>
      </c>
      <c r="G169" s="843"/>
      <c r="H169" s="832" t="s">
        <v>1582</v>
      </c>
      <c r="I169" s="833"/>
      <c r="J169" s="844"/>
      <c r="K169" s="845"/>
      <c r="L169" s="411"/>
      <c r="M169" s="411"/>
      <c r="N169" s="411"/>
    </row>
  </sheetData>
  <sheetProtection/>
  <mergeCells count="621">
    <mergeCell ref="F160:G160"/>
    <mergeCell ref="H160:I160"/>
    <mergeCell ref="J160:K160"/>
    <mergeCell ref="F161:G161"/>
    <mergeCell ref="H161:I161"/>
    <mergeCell ref="J161:K161"/>
    <mergeCell ref="D2:E2"/>
    <mergeCell ref="F2:G2"/>
    <mergeCell ref="H2:I2"/>
    <mergeCell ref="J2:K2"/>
    <mergeCell ref="B3:B5"/>
    <mergeCell ref="C3:C5"/>
    <mergeCell ref="D3:E3"/>
    <mergeCell ref="F3:G3"/>
    <mergeCell ref="H3:I3"/>
    <mergeCell ref="J3:K3"/>
    <mergeCell ref="D4:E4"/>
    <mergeCell ref="F4:G4"/>
    <mergeCell ref="H4:I4"/>
    <mergeCell ref="J4:K4"/>
    <mergeCell ref="D5:E5"/>
    <mergeCell ref="F5:G5"/>
    <mergeCell ref="H5:I5"/>
    <mergeCell ref="J5:K5"/>
    <mergeCell ref="B6:B9"/>
    <mergeCell ref="C6:C9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F8:G8"/>
    <mergeCell ref="H8:I8"/>
    <mergeCell ref="J8:K8"/>
    <mergeCell ref="D9:E9"/>
    <mergeCell ref="F9:G9"/>
    <mergeCell ref="H9:I9"/>
    <mergeCell ref="J9:K9"/>
    <mergeCell ref="B10:B13"/>
    <mergeCell ref="C10:C13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B14:B17"/>
    <mergeCell ref="C14:C17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B18:B25"/>
    <mergeCell ref="C18:C25"/>
    <mergeCell ref="D18:E19"/>
    <mergeCell ref="F18:G18"/>
    <mergeCell ref="H18:I18"/>
    <mergeCell ref="J18:K18"/>
    <mergeCell ref="F19:G19"/>
    <mergeCell ref="H19:I19"/>
    <mergeCell ref="J19:K19"/>
    <mergeCell ref="D20:E21"/>
    <mergeCell ref="F20:G20"/>
    <mergeCell ref="H20:I20"/>
    <mergeCell ref="J20:K20"/>
    <mergeCell ref="F21:G21"/>
    <mergeCell ref="H21:I21"/>
    <mergeCell ref="J21:K21"/>
    <mergeCell ref="D22:E23"/>
    <mergeCell ref="F22:G22"/>
    <mergeCell ref="H22:I22"/>
    <mergeCell ref="J22:K22"/>
    <mergeCell ref="F23:G23"/>
    <mergeCell ref="H23:I23"/>
    <mergeCell ref="J23:K23"/>
    <mergeCell ref="D24:E25"/>
    <mergeCell ref="F24:G24"/>
    <mergeCell ref="H24:I24"/>
    <mergeCell ref="J24:K24"/>
    <mergeCell ref="F25:G25"/>
    <mergeCell ref="H25:I25"/>
    <mergeCell ref="J25:K25"/>
    <mergeCell ref="B26:B33"/>
    <mergeCell ref="C26:C33"/>
    <mergeCell ref="D26:E27"/>
    <mergeCell ref="F26:G26"/>
    <mergeCell ref="H26:I26"/>
    <mergeCell ref="J26:K26"/>
    <mergeCell ref="F27:G27"/>
    <mergeCell ref="H27:I27"/>
    <mergeCell ref="J27:K27"/>
    <mergeCell ref="D28:E29"/>
    <mergeCell ref="F28:G28"/>
    <mergeCell ref="H28:I28"/>
    <mergeCell ref="J28:K28"/>
    <mergeCell ref="F29:G29"/>
    <mergeCell ref="H29:I29"/>
    <mergeCell ref="J29:K29"/>
    <mergeCell ref="D30:E31"/>
    <mergeCell ref="F30:G30"/>
    <mergeCell ref="H30:I30"/>
    <mergeCell ref="J30:K30"/>
    <mergeCell ref="F31:G31"/>
    <mergeCell ref="H31:I31"/>
    <mergeCell ref="J31:K31"/>
    <mergeCell ref="D32:E33"/>
    <mergeCell ref="F32:G32"/>
    <mergeCell ref="H32:I32"/>
    <mergeCell ref="J32:K32"/>
    <mergeCell ref="F33:G33"/>
    <mergeCell ref="H33:I33"/>
    <mergeCell ref="J33:K33"/>
    <mergeCell ref="B34:B41"/>
    <mergeCell ref="C34:C41"/>
    <mergeCell ref="D34:E35"/>
    <mergeCell ref="F34:G34"/>
    <mergeCell ref="H34:I34"/>
    <mergeCell ref="J34:K34"/>
    <mergeCell ref="F35:G35"/>
    <mergeCell ref="H35:I35"/>
    <mergeCell ref="J35:K35"/>
    <mergeCell ref="D36:E37"/>
    <mergeCell ref="F36:G36"/>
    <mergeCell ref="H36:I36"/>
    <mergeCell ref="J36:K36"/>
    <mergeCell ref="F37:G37"/>
    <mergeCell ref="H37:I37"/>
    <mergeCell ref="J37:K37"/>
    <mergeCell ref="D38:E39"/>
    <mergeCell ref="F38:G38"/>
    <mergeCell ref="H38:I38"/>
    <mergeCell ref="J38:K38"/>
    <mergeCell ref="F39:G39"/>
    <mergeCell ref="H39:I39"/>
    <mergeCell ref="J39:K39"/>
    <mergeCell ref="D40:E41"/>
    <mergeCell ref="F40:G40"/>
    <mergeCell ref="H40:I40"/>
    <mergeCell ref="J40:K40"/>
    <mergeCell ref="F41:G41"/>
    <mergeCell ref="H41:I41"/>
    <mergeCell ref="J41:K41"/>
    <mergeCell ref="B42:B49"/>
    <mergeCell ref="C42:C49"/>
    <mergeCell ref="D42:E43"/>
    <mergeCell ref="F42:G42"/>
    <mergeCell ref="H42:I42"/>
    <mergeCell ref="J42:K42"/>
    <mergeCell ref="F43:G43"/>
    <mergeCell ref="H43:I43"/>
    <mergeCell ref="J43:K43"/>
    <mergeCell ref="D44:E45"/>
    <mergeCell ref="F44:G44"/>
    <mergeCell ref="H44:I44"/>
    <mergeCell ref="J44:K44"/>
    <mergeCell ref="F45:G45"/>
    <mergeCell ref="H45:I45"/>
    <mergeCell ref="J45:K45"/>
    <mergeCell ref="D46:E47"/>
    <mergeCell ref="F46:G46"/>
    <mergeCell ref="H46:I46"/>
    <mergeCell ref="J46:K46"/>
    <mergeCell ref="F47:G47"/>
    <mergeCell ref="H47:I47"/>
    <mergeCell ref="J47:K47"/>
    <mergeCell ref="D48:E49"/>
    <mergeCell ref="F48:G48"/>
    <mergeCell ref="H48:I48"/>
    <mergeCell ref="J48:K48"/>
    <mergeCell ref="F49:G49"/>
    <mergeCell ref="H49:I49"/>
    <mergeCell ref="J49:K49"/>
    <mergeCell ref="B50:B57"/>
    <mergeCell ref="C50:C57"/>
    <mergeCell ref="D50:E51"/>
    <mergeCell ref="F50:G50"/>
    <mergeCell ref="H50:I50"/>
    <mergeCell ref="J50:K50"/>
    <mergeCell ref="F51:G51"/>
    <mergeCell ref="H51:I51"/>
    <mergeCell ref="J51:K51"/>
    <mergeCell ref="D52:E53"/>
    <mergeCell ref="F52:G52"/>
    <mergeCell ref="H52:I52"/>
    <mergeCell ref="J52:K52"/>
    <mergeCell ref="F53:G53"/>
    <mergeCell ref="H53:I53"/>
    <mergeCell ref="J53:K53"/>
    <mergeCell ref="D54:E55"/>
    <mergeCell ref="F54:G55"/>
    <mergeCell ref="H54:I54"/>
    <mergeCell ref="J54:K54"/>
    <mergeCell ref="H55:I55"/>
    <mergeCell ref="J55:K55"/>
    <mergeCell ref="D56:E57"/>
    <mergeCell ref="F56:G56"/>
    <mergeCell ref="H56:I56"/>
    <mergeCell ref="J56:K56"/>
    <mergeCell ref="F57:G57"/>
    <mergeCell ref="H57:I57"/>
    <mergeCell ref="J57:K57"/>
    <mergeCell ref="B58:B65"/>
    <mergeCell ref="C58:C65"/>
    <mergeCell ref="D58:E59"/>
    <mergeCell ref="F58:G58"/>
    <mergeCell ref="H58:I58"/>
    <mergeCell ref="J58:K58"/>
    <mergeCell ref="F59:G59"/>
    <mergeCell ref="H59:I59"/>
    <mergeCell ref="J59:K59"/>
    <mergeCell ref="D60:E61"/>
    <mergeCell ref="F60:G60"/>
    <mergeCell ref="H60:I60"/>
    <mergeCell ref="J60:K60"/>
    <mergeCell ref="F61:G61"/>
    <mergeCell ref="H61:I61"/>
    <mergeCell ref="J61:K61"/>
    <mergeCell ref="D62:E63"/>
    <mergeCell ref="F62:G63"/>
    <mergeCell ref="H62:I62"/>
    <mergeCell ref="J62:K62"/>
    <mergeCell ref="H63:I63"/>
    <mergeCell ref="J63:K63"/>
    <mergeCell ref="D64:E65"/>
    <mergeCell ref="F64:G64"/>
    <mergeCell ref="H64:I64"/>
    <mergeCell ref="J64:K64"/>
    <mergeCell ref="F65:G65"/>
    <mergeCell ref="H65:I65"/>
    <mergeCell ref="J65:K65"/>
    <mergeCell ref="D66:E67"/>
    <mergeCell ref="F66:G66"/>
    <mergeCell ref="H66:I66"/>
    <mergeCell ref="J66:K66"/>
    <mergeCell ref="F67:G67"/>
    <mergeCell ref="H67:I67"/>
    <mergeCell ref="J67:K67"/>
    <mergeCell ref="B68:B75"/>
    <mergeCell ref="C68:C75"/>
    <mergeCell ref="D68:E69"/>
    <mergeCell ref="F68:G68"/>
    <mergeCell ref="H68:I68"/>
    <mergeCell ref="J68:K68"/>
    <mergeCell ref="F69:G69"/>
    <mergeCell ref="H69:I69"/>
    <mergeCell ref="J69:K69"/>
    <mergeCell ref="D70:E71"/>
    <mergeCell ref="F70:G70"/>
    <mergeCell ref="H70:I70"/>
    <mergeCell ref="J70:K70"/>
    <mergeCell ref="F71:G71"/>
    <mergeCell ref="H71:I71"/>
    <mergeCell ref="J71:K71"/>
    <mergeCell ref="D72:E73"/>
    <mergeCell ref="F72:G73"/>
    <mergeCell ref="H72:I72"/>
    <mergeCell ref="J72:K72"/>
    <mergeCell ref="H73:I73"/>
    <mergeCell ref="J73:K73"/>
    <mergeCell ref="D74:E75"/>
    <mergeCell ref="F74:G74"/>
    <mergeCell ref="H74:I74"/>
    <mergeCell ref="J74:K74"/>
    <mergeCell ref="F75:G75"/>
    <mergeCell ref="H75:I75"/>
    <mergeCell ref="J75:K75"/>
    <mergeCell ref="D76:E77"/>
    <mergeCell ref="F76:G76"/>
    <mergeCell ref="H76:I76"/>
    <mergeCell ref="J76:K76"/>
    <mergeCell ref="F77:G77"/>
    <mergeCell ref="H77:I77"/>
    <mergeCell ref="J77:K77"/>
    <mergeCell ref="B78:B85"/>
    <mergeCell ref="C78:C85"/>
    <mergeCell ref="D78:E79"/>
    <mergeCell ref="F78:G78"/>
    <mergeCell ref="H78:I78"/>
    <mergeCell ref="J78:K78"/>
    <mergeCell ref="F79:G79"/>
    <mergeCell ref="H79:I79"/>
    <mergeCell ref="J79:K79"/>
    <mergeCell ref="D80:E81"/>
    <mergeCell ref="F80:G80"/>
    <mergeCell ref="H80:I80"/>
    <mergeCell ref="J80:K80"/>
    <mergeCell ref="F81:G81"/>
    <mergeCell ref="H81:I81"/>
    <mergeCell ref="J81:K81"/>
    <mergeCell ref="D82:E83"/>
    <mergeCell ref="F82:G82"/>
    <mergeCell ref="H82:I82"/>
    <mergeCell ref="J82:K82"/>
    <mergeCell ref="F83:G83"/>
    <mergeCell ref="H83:I83"/>
    <mergeCell ref="J83:K83"/>
    <mergeCell ref="D84:E85"/>
    <mergeCell ref="F84:G84"/>
    <mergeCell ref="H84:I84"/>
    <mergeCell ref="J84:K84"/>
    <mergeCell ref="F85:G85"/>
    <mergeCell ref="H85:I85"/>
    <mergeCell ref="J85:K85"/>
    <mergeCell ref="D86:E87"/>
    <mergeCell ref="F86:G86"/>
    <mergeCell ref="H86:I86"/>
    <mergeCell ref="J86:K86"/>
    <mergeCell ref="F87:G87"/>
    <mergeCell ref="H87:I87"/>
    <mergeCell ref="J87:K87"/>
    <mergeCell ref="B88:B95"/>
    <mergeCell ref="C88:C95"/>
    <mergeCell ref="D88:E89"/>
    <mergeCell ref="F88:G88"/>
    <mergeCell ref="H88:I88"/>
    <mergeCell ref="J88:K88"/>
    <mergeCell ref="F89:G89"/>
    <mergeCell ref="H89:I89"/>
    <mergeCell ref="J89:K89"/>
    <mergeCell ref="D90:E91"/>
    <mergeCell ref="F90:G90"/>
    <mergeCell ref="H90:I90"/>
    <mergeCell ref="J90:K90"/>
    <mergeCell ref="F91:G91"/>
    <mergeCell ref="H91:I91"/>
    <mergeCell ref="J91:K91"/>
    <mergeCell ref="D92:E93"/>
    <mergeCell ref="F92:G92"/>
    <mergeCell ref="H92:I92"/>
    <mergeCell ref="J92:K92"/>
    <mergeCell ref="F93:G93"/>
    <mergeCell ref="H93:I93"/>
    <mergeCell ref="J93:K93"/>
    <mergeCell ref="D94:E95"/>
    <mergeCell ref="F94:G94"/>
    <mergeCell ref="H94:I94"/>
    <mergeCell ref="J94:K94"/>
    <mergeCell ref="F95:G95"/>
    <mergeCell ref="H95:I95"/>
    <mergeCell ref="J95:K95"/>
    <mergeCell ref="D96:E97"/>
    <mergeCell ref="F96:G96"/>
    <mergeCell ref="H96:I96"/>
    <mergeCell ref="J96:K96"/>
    <mergeCell ref="F97:G97"/>
    <mergeCell ref="H97:I97"/>
    <mergeCell ref="J97:K97"/>
    <mergeCell ref="B98:B105"/>
    <mergeCell ref="C98:C105"/>
    <mergeCell ref="D98:E99"/>
    <mergeCell ref="F98:G98"/>
    <mergeCell ref="H98:I98"/>
    <mergeCell ref="J98:K98"/>
    <mergeCell ref="F99:G99"/>
    <mergeCell ref="H99:I99"/>
    <mergeCell ref="J99:K99"/>
    <mergeCell ref="D100:E101"/>
    <mergeCell ref="F100:G100"/>
    <mergeCell ref="H100:I100"/>
    <mergeCell ref="J100:K100"/>
    <mergeCell ref="F101:G101"/>
    <mergeCell ref="H101:I101"/>
    <mergeCell ref="J101:K101"/>
    <mergeCell ref="D102:E103"/>
    <mergeCell ref="F102:G102"/>
    <mergeCell ref="H102:I102"/>
    <mergeCell ref="J102:K102"/>
    <mergeCell ref="F103:G103"/>
    <mergeCell ref="H103:I103"/>
    <mergeCell ref="J103:K103"/>
    <mergeCell ref="D104:E105"/>
    <mergeCell ref="F104:G104"/>
    <mergeCell ref="H104:I104"/>
    <mergeCell ref="J104:K104"/>
    <mergeCell ref="F105:G105"/>
    <mergeCell ref="H105:I105"/>
    <mergeCell ref="J105:K105"/>
    <mergeCell ref="D106:E107"/>
    <mergeCell ref="F106:G106"/>
    <mergeCell ref="H106:I106"/>
    <mergeCell ref="J106:K106"/>
    <mergeCell ref="F107:G107"/>
    <mergeCell ref="H107:I107"/>
    <mergeCell ref="J107:K107"/>
    <mergeCell ref="B108:B117"/>
    <mergeCell ref="C108:C117"/>
    <mergeCell ref="D108:E109"/>
    <mergeCell ref="F108:G108"/>
    <mergeCell ref="H108:I108"/>
    <mergeCell ref="J108:K108"/>
    <mergeCell ref="F109:G109"/>
    <mergeCell ref="H109:I109"/>
    <mergeCell ref="J109:K109"/>
    <mergeCell ref="D110:E111"/>
    <mergeCell ref="F110:G110"/>
    <mergeCell ref="H110:I110"/>
    <mergeCell ref="J110:K110"/>
    <mergeCell ref="F111:G111"/>
    <mergeCell ref="H111:I111"/>
    <mergeCell ref="J111:K111"/>
    <mergeCell ref="D112:E113"/>
    <mergeCell ref="F112:G112"/>
    <mergeCell ref="H112:I112"/>
    <mergeCell ref="J112:K112"/>
    <mergeCell ref="F113:G113"/>
    <mergeCell ref="H113:I113"/>
    <mergeCell ref="J113:K113"/>
    <mergeCell ref="D114:E115"/>
    <mergeCell ref="F114:G114"/>
    <mergeCell ref="H114:I114"/>
    <mergeCell ref="J114:K114"/>
    <mergeCell ref="F115:G115"/>
    <mergeCell ref="H115:I115"/>
    <mergeCell ref="J115:K115"/>
    <mergeCell ref="D116:E117"/>
    <mergeCell ref="F116:G116"/>
    <mergeCell ref="H116:I116"/>
    <mergeCell ref="J116:K116"/>
    <mergeCell ref="F117:G117"/>
    <mergeCell ref="H117:I117"/>
    <mergeCell ref="J117:K117"/>
    <mergeCell ref="D118:E119"/>
    <mergeCell ref="F118:G118"/>
    <mergeCell ref="H118:I118"/>
    <mergeCell ref="J118:K118"/>
    <mergeCell ref="F119:G119"/>
    <mergeCell ref="H119:I119"/>
    <mergeCell ref="J119:K119"/>
    <mergeCell ref="B120:B129"/>
    <mergeCell ref="C120:C129"/>
    <mergeCell ref="D120:E121"/>
    <mergeCell ref="F120:G120"/>
    <mergeCell ref="H120:I120"/>
    <mergeCell ref="J120:K120"/>
    <mergeCell ref="F121:G121"/>
    <mergeCell ref="H121:I121"/>
    <mergeCell ref="J121:K121"/>
    <mergeCell ref="D122:E123"/>
    <mergeCell ref="F122:G122"/>
    <mergeCell ref="H122:I122"/>
    <mergeCell ref="J122:K122"/>
    <mergeCell ref="F123:G123"/>
    <mergeCell ref="H123:I123"/>
    <mergeCell ref="J123:K123"/>
    <mergeCell ref="D124:E125"/>
    <mergeCell ref="F124:G124"/>
    <mergeCell ref="H124:I124"/>
    <mergeCell ref="J124:K124"/>
    <mergeCell ref="F125:G125"/>
    <mergeCell ref="H125:I125"/>
    <mergeCell ref="J125:K125"/>
    <mergeCell ref="D126:E127"/>
    <mergeCell ref="D128:E129"/>
    <mergeCell ref="F128:G128"/>
    <mergeCell ref="H128:I128"/>
    <mergeCell ref="J128:K128"/>
    <mergeCell ref="F129:G129"/>
    <mergeCell ref="H129:I129"/>
    <mergeCell ref="J129:K129"/>
    <mergeCell ref="D130:E131"/>
    <mergeCell ref="F130:G130"/>
    <mergeCell ref="H130:I130"/>
    <mergeCell ref="J130:K130"/>
    <mergeCell ref="F131:G131"/>
    <mergeCell ref="H131:I131"/>
    <mergeCell ref="J131:K131"/>
    <mergeCell ref="B132:B141"/>
    <mergeCell ref="C132:C141"/>
    <mergeCell ref="D132:E133"/>
    <mergeCell ref="F132:G132"/>
    <mergeCell ref="H132:I132"/>
    <mergeCell ref="J132:K132"/>
    <mergeCell ref="F133:G133"/>
    <mergeCell ref="H133:I133"/>
    <mergeCell ref="J133:K133"/>
    <mergeCell ref="D134:E135"/>
    <mergeCell ref="F134:G134"/>
    <mergeCell ref="H134:I134"/>
    <mergeCell ref="J134:K134"/>
    <mergeCell ref="F135:G135"/>
    <mergeCell ref="H135:I135"/>
    <mergeCell ref="J135:K135"/>
    <mergeCell ref="D136:E137"/>
    <mergeCell ref="F136:G136"/>
    <mergeCell ref="H136:I136"/>
    <mergeCell ref="J136:K136"/>
    <mergeCell ref="F137:G137"/>
    <mergeCell ref="H137:I137"/>
    <mergeCell ref="J137:K137"/>
    <mergeCell ref="D138:E139"/>
    <mergeCell ref="F138:G138"/>
    <mergeCell ref="H138:I138"/>
    <mergeCell ref="J138:K138"/>
    <mergeCell ref="F139:G139"/>
    <mergeCell ref="H139:I139"/>
    <mergeCell ref="J139:K139"/>
    <mergeCell ref="D140:E141"/>
    <mergeCell ref="F140:G140"/>
    <mergeCell ref="H140:I140"/>
    <mergeCell ref="J140:K140"/>
    <mergeCell ref="F141:G141"/>
    <mergeCell ref="H141:I141"/>
    <mergeCell ref="J141:K141"/>
    <mergeCell ref="D142:E143"/>
    <mergeCell ref="F142:G142"/>
    <mergeCell ref="H142:I142"/>
    <mergeCell ref="J142:K142"/>
    <mergeCell ref="F143:G143"/>
    <mergeCell ref="H143:I143"/>
    <mergeCell ref="J143:K143"/>
    <mergeCell ref="B144:B153"/>
    <mergeCell ref="C144:C153"/>
    <mergeCell ref="D144:E145"/>
    <mergeCell ref="F144:G144"/>
    <mergeCell ref="H144:I144"/>
    <mergeCell ref="J144:K144"/>
    <mergeCell ref="F145:G145"/>
    <mergeCell ref="H145:I145"/>
    <mergeCell ref="J145:K145"/>
    <mergeCell ref="D146:E147"/>
    <mergeCell ref="F146:G146"/>
    <mergeCell ref="H146:I146"/>
    <mergeCell ref="J146:K146"/>
    <mergeCell ref="F147:G147"/>
    <mergeCell ref="H147:I147"/>
    <mergeCell ref="J147:K147"/>
    <mergeCell ref="D148:E149"/>
    <mergeCell ref="D150:E151"/>
    <mergeCell ref="F150:G150"/>
    <mergeCell ref="H150:I150"/>
    <mergeCell ref="J150:K150"/>
    <mergeCell ref="F151:G151"/>
    <mergeCell ref="H151:I151"/>
    <mergeCell ref="J151:K151"/>
    <mergeCell ref="D152:E153"/>
    <mergeCell ref="F152:G152"/>
    <mergeCell ref="H152:I152"/>
    <mergeCell ref="J152:K152"/>
    <mergeCell ref="F153:G153"/>
    <mergeCell ref="H153:I153"/>
    <mergeCell ref="J153:K153"/>
    <mergeCell ref="D154:E157"/>
    <mergeCell ref="F154:G154"/>
    <mergeCell ref="H154:I157"/>
    <mergeCell ref="J154:K154"/>
    <mergeCell ref="F155:G155"/>
    <mergeCell ref="J155:K155"/>
    <mergeCell ref="F156:G156"/>
    <mergeCell ref="J156:K156"/>
    <mergeCell ref="F157:G157"/>
    <mergeCell ref="J157:K157"/>
    <mergeCell ref="B158:B167"/>
    <mergeCell ref="C158:C167"/>
    <mergeCell ref="D158:E159"/>
    <mergeCell ref="F158:G158"/>
    <mergeCell ref="H158:I158"/>
    <mergeCell ref="J158:K158"/>
    <mergeCell ref="F159:G159"/>
    <mergeCell ref="H159:I159"/>
    <mergeCell ref="J159:K159"/>
    <mergeCell ref="D160:E161"/>
    <mergeCell ref="F148:G148"/>
    <mergeCell ref="H148:I148"/>
    <mergeCell ref="J148:K148"/>
    <mergeCell ref="F149:G149"/>
    <mergeCell ref="H149:I149"/>
    <mergeCell ref="J149:K149"/>
    <mergeCell ref="D162:E163"/>
    <mergeCell ref="F162:G162"/>
    <mergeCell ref="H162:I162"/>
    <mergeCell ref="J162:K162"/>
    <mergeCell ref="F163:G163"/>
    <mergeCell ref="H163:I163"/>
    <mergeCell ref="J163:K163"/>
    <mergeCell ref="D164:E165"/>
    <mergeCell ref="F164:G164"/>
    <mergeCell ref="H164:I164"/>
    <mergeCell ref="J164:K164"/>
    <mergeCell ref="F165:G165"/>
    <mergeCell ref="H165:I165"/>
    <mergeCell ref="J165:K165"/>
    <mergeCell ref="D166:E167"/>
    <mergeCell ref="F166:G166"/>
    <mergeCell ref="H166:I166"/>
    <mergeCell ref="J166:K166"/>
    <mergeCell ref="F167:G167"/>
    <mergeCell ref="H167:I167"/>
    <mergeCell ref="J167:K167"/>
    <mergeCell ref="H168:I168"/>
    <mergeCell ref="H169:I169"/>
    <mergeCell ref="D168:E169"/>
    <mergeCell ref="F168:G168"/>
    <mergeCell ref="J168:K168"/>
    <mergeCell ref="F169:G169"/>
    <mergeCell ref="J169:K16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User</cp:lastModifiedBy>
  <cp:lastPrinted>2023-03-12T06:20:24Z</cp:lastPrinted>
  <dcterms:created xsi:type="dcterms:W3CDTF">2011-05-12T22:51:52Z</dcterms:created>
  <dcterms:modified xsi:type="dcterms:W3CDTF">2023-03-12T10:38:58Z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1041-10.2.0.5820</vt:lpwstr>
  </property>
</Properties>
</file>